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
    </mc:Choice>
  </mc:AlternateContent>
  <bookViews>
    <workbookView xWindow="0" yWindow="0" windowWidth="28800" windowHeight="11745"/>
  </bookViews>
  <sheets>
    <sheet name="Consolidado" sheetId="1" r:id="rId1"/>
    <sheet name="MSVC" sheetId="2" r:id="rId2"/>
    <sheet name="Tiempos" sheetId="3" state="hidden" r:id="rId3"/>
    <sheet name="Cluster" sheetId="4" state="hidden" r:id="rId4"/>
    <sheet name="Sin Doc ni IR" sheetId="5" state="hidden" r:id="rId5"/>
    <sheet name="Broker_TBS_I&amp;E" sheetId="6" state="hidden" r:id="rId6"/>
    <sheet name="Canal Rojo" sheetId="7" state="hidden" r:id="rId7"/>
    <sheet name="DATOS MAESTROS" sheetId="8" r:id="rId8"/>
    <sheet name="Hoja1" sheetId="9" state="hidden" r:id="rId9"/>
    <sheet name="Hoja2" sheetId="10" state="hidden" r:id="rId10"/>
    <sheet name="FORMULAS" sheetId="11" state="hidden" r:id="rId11"/>
  </sheets>
  <definedNames>
    <definedName name="_xlnm._FilterDatabase" localSheetId="0" hidden="1">Consolidado!$A$1:$CH$1616</definedName>
  </definedNames>
  <calcPr calcId="162913"/>
</workbook>
</file>

<file path=xl/calcChain.xml><?xml version="1.0" encoding="utf-8"?>
<calcChain xmlns="http://schemas.openxmlformats.org/spreadsheetml/2006/main">
  <c r="AI3" i="1" l="1"/>
  <c r="AJ3" i="1" s="1"/>
  <c r="AI4" i="1"/>
  <c r="AJ4" i="1" s="1"/>
  <c r="AI5" i="1"/>
  <c r="AJ5" i="1" s="1"/>
  <c r="AI6" i="1"/>
  <c r="AJ6" i="1" s="1"/>
  <c r="AI7" i="1"/>
  <c r="AJ7" i="1" s="1"/>
  <c r="AI8" i="1"/>
  <c r="AJ8" i="1" s="1"/>
  <c r="AI9" i="1"/>
  <c r="AJ9" i="1" s="1"/>
  <c r="AI10" i="1"/>
  <c r="AJ10" i="1" s="1"/>
  <c r="AI11" i="1"/>
  <c r="AJ11" i="1" s="1"/>
  <c r="AI12" i="1"/>
  <c r="AJ12" i="1" s="1"/>
  <c r="AI13" i="1"/>
  <c r="AJ13" i="1" s="1"/>
  <c r="AI14" i="1"/>
  <c r="AJ14" i="1" s="1"/>
  <c r="AI15" i="1"/>
  <c r="AJ15" i="1" s="1"/>
  <c r="AI16" i="1"/>
  <c r="AJ16" i="1" s="1"/>
  <c r="AI17" i="1"/>
  <c r="AJ17" i="1" s="1"/>
  <c r="AI18" i="1"/>
  <c r="AJ18" i="1" s="1"/>
  <c r="AI19" i="1"/>
  <c r="AJ19" i="1" s="1"/>
  <c r="AI20" i="1"/>
  <c r="AJ20" i="1" s="1"/>
  <c r="AI21" i="1"/>
  <c r="AJ21" i="1" s="1"/>
  <c r="AI22" i="1"/>
  <c r="AJ22" i="1" s="1"/>
  <c r="AI23" i="1"/>
  <c r="AJ23" i="1" s="1"/>
  <c r="AI24" i="1"/>
  <c r="AJ24" i="1" s="1"/>
  <c r="AI25" i="1"/>
  <c r="AJ25" i="1" s="1"/>
  <c r="AI26" i="1"/>
  <c r="AJ26" i="1" s="1"/>
  <c r="AI27" i="1"/>
  <c r="AJ27" i="1" s="1"/>
  <c r="AI28" i="1"/>
  <c r="AJ28" i="1" s="1"/>
  <c r="AI29" i="1"/>
  <c r="AJ29" i="1" s="1"/>
  <c r="AI30" i="1"/>
  <c r="AJ30" i="1" s="1"/>
  <c r="AI31" i="1"/>
  <c r="AJ31" i="1" s="1"/>
  <c r="AI32" i="1"/>
  <c r="AJ32" i="1" s="1"/>
  <c r="AI33" i="1"/>
  <c r="AJ33" i="1" s="1"/>
  <c r="AI34" i="1"/>
  <c r="AJ34" i="1" s="1"/>
  <c r="AI35" i="1"/>
  <c r="AJ35" i="1" s="1"/>
  <c r="AI36" i="1"/>
  <c r="AJ36" i="1" s="1"/>
  <c r="AI37" i="1"/>
  <c r="AJ37" i="1" s="1"/>
  <c r="AI38" i="1"/>
  <c r="AJ38" i="1"/>
  <c r="AI39" i="1"/>
  <c r="AJ39" i="1" s="1"/>
  <c r="AI40" i="1"/>
  <c r="AJ40" i="1" s="1"/>
  <c r="AI41" i="1"/>
  <c r="AJ41" i="1" s="1"/>
  <c r="AI42" i="1"/>
  <c r="AJ42" i="1" s="1"/>
  <c r="AI43" i="1"/>
  <c r="AJ43" i="1" s="1"/>
  <c r="AI44" i="1"/>
  <c r="AJ44" i="1" s="1"/>
  <c r="AI45" i="1"/>
  <c r="AJ45" i="1" s="1"/>
  <c r="AI46" i="1"/>
  <c r="AJ46" i="1" s="1"/>
  <c r="AI47" i="1"/>
  <c r="AJ47" i="1" s="1"/>
  <c r="AI48" i="1"/>
  <c r="AJ48" i="1" s="1"/>
  <c r="AI49" i="1"/>
  <c r="AJ49" i="1" s="1"/>
  <c r="AI50" i="1"/>
  <c r="AJ50" i="1" s="1"/>
  <c r="AI51" i="1"/>
  <c r="AJ51" i="1" s="1"/>
  <c r="AI52" i="1"/>
  <c r="AJ52" i="1" s="1"/>
  <c r="AI53" i="1"/>
  <c r="AJ53" i="1" s="1"/>
  <c r="AI54" i="1"/>
  <c r="AJ54" i="1"/>
  <c r="AI55" i="1"/>
  <c r="AJ55" i="1" s="1"/>
  <c r="AI56" i="1"/>
  <c r="AJ56" i="1" s="1"/>
  <c r="AI57" i="1"/>
  <c r="AJ57" i="1" s="1"/>
  <c r="AI58" i="1"/>
  <c r="AJ58" i="1" s="1"/>
  <c r="AI59" i="1"/>
  <c r="AJ59" i="1" s="1"/>
  <c r="AI60" i="1"/>
  <c r="AJ60" i="1" s="1"/>
  <c r="AI61" i="1"/>
  <c r="AJ61" i="1" s="1"/>
  <c r="AI62" i="1"/>
  <c r="AJ62" i="1" s="1"/>
  <c r="AI63" i="1"/>
  <c r="AJ63" i="1" s="1"/>
  <c r="AI64" i="1"/>
  <c r="AJ64" i="1" s="1"/>
  <c r="AI65" i="1"/>
  <c r="AJ65" i="1" s="1"/>
  <c r="AI66" i="1"/>
  <c r="AJ66" i="1" s="1"/>
  <c r="AI67" i="1"/>
  <c r="AJ67" i="1" s="1"/>
  <c r="AI68" i="1"/>
  <c r="AJ68" i="1" s="1"/>
  <c r="AI69" i="1"/>
  <c r="AJ69" i="1" s="1"/>
  <c r="AI70" i="1"/>
  <c r="AJ70" i="1" s="1"/>
  <c r="AI71" i="1"/>
  <c r="AJ71" i="1" s="1"/>
  <c r="AI72" i="1"/>
  <c r="AJ72" i="1" s="1"/>
  <c r="AI73" i="1"/>
  <c r="AJ73" i="1" s="1"/>
  <c r="AI74" i="1"/>
  <c r="AJ74" i="1" s="1"/>
  <c r="AI75" i="1"/>
  <c r="AJ75" i="1" s="1"/>
  <c r="AI76" i="1"/>
  <c r="AJ76" i="1" s="1"/>
  <c r="AI77" i="1"/>
  <c r="AJ77" i="1" s="1"/>
  <c r="AI78" i="1"/>
  <c r="AJ78" i="1" s="1"/>
  <c r="AI79" i="1"/>
  <c r="AJ79" i="1" s="1"/>
  <c r="AI80" i="1"/>
  <c r="AJ80" i="1" s="1"/>
  <c r="AI81" i="1"/>
  <c r="AJ81" i="1" s="1"/>
  <c r="AI82" i="1"/>
  <c r="AJ82" i="1" s="1"/>
  <c r="AI83" i="1"/>
  <c r="AJ83" i="1" s="1"/>
  <c r="AI84" i="1"/>
  <c r="AJ84" i="1" s="1"/>
  <c r="AI85" i="1"/>
  <c r="AJ85" i="1" s="1"/>
  <c r="AI86" i="1"/>
  <c r="AJ86" i="1" s="1"/>
  <c r="AI87" i="1"/>
  <c r="AJ87" i="1" s="1"/>
  <c r="AI88" i="1"/>
  <c r="AJ88" i="1" s="1"/>
  <c r="AI89" i="1"/>
  <c r="AJ89" i="1" s="1"/>
  <c r="AI90" i="1"/>
  <c r="AJ90" i="1" s="1"/>
  <c r="AI91" i="1"/>
  <c r="AJ91" i="1" s="1"/>
  <c r="AI92" i="1"/>
  <c r="AJ92" i="1" s="1"/>
  <c r="AI93" i="1"/>
  <c r="AJ93" i="1" s="1"/>
  <c r="AI94" i="1"/>
  <c r="AJ94" i="1" s="1"/>
  <c r="AI95" i="1"/>
  <c r="AJ95" i="1" s="1"/>
  <c r="AI96" i="1"/>
  <c r="AJ96" i="1" s="1"/>
  <c r="AI97" i="1"/>
  <c r="AJ97" i="1" s="1"/>
  <c r="AI98" i="1"/>
  <c r="AJ98" i="1"/>
  <c r="AI99" i="1"/>
  <c r="AJ99" i="1" s="1"/>
  <c r="AI100" i="1"/>
  <c r="AJ100" i="1" s="1"/>
  <c r="AI101" i="1"/>
  <c r="AJ101" i="1" s="1"/>
  <c r="AI102" i="1"/>
  <c r="AJ102" i="1" s="1"/>
  <c r="AI103" i="1"/>
  <c r="AJ103" i="1" s="1"/>
  <c r="AI104" i="1"/>
  <c r="AJ104" i="1" s="1"/>
  <c r="AI105" i="1"/>
  <c r="AJ105" i="1" s="1"/>
  <c r="AI106" i="1"/>
  <c r="AJ106" i="1" s="1"/>
  <c r="AI107" i="1"/>
  <c r="AJ107" i="1" s="1"/>
  <c r="AI108" i="1"/>
  <c r="AJ108" i="1" s="1"/>
  <c r="AI109" i="1"/>
  <c r="AJ109" i="1" s="1"/>
  <c r="AI110" i="1"/>
  <c r="AJ110" i="1" s="1"/>
  <c r="AI111" i="1"/>
  <c r="AJ111" i="1" s="1"/>
  <c r="AI112" i="1"/>
  <c r="AJ112" i="1" s="1"/>
  <c r="AI113" i="1"/>
  <c r="AJ113" i="1" s="1"/>
  <c r="AI114" i="1"/>
  <c r="AJ114" i="1" s="1"/>
  <c r="AI115" i="1"/>
  <c r="AJ115" i="1" s="1"/>
  <c r="AI116" i="1"/>
  <c r="AJ116" i="1" s="1"/>
  <c r="AI117" i="1"/>
  <c r="AJ117" i="1" s="1"/>
  <c r="AI118" i="1"/>
  <c r="AJ118" i="1" s="1"/>
  <c r="AI119" i="1"/>
  <c r="AJ119" i="1" s="1"/>
  <c r="AI120" i="1"/>
  <c r="AJ120" i="1" s="1"/>
  <c r="AI121" i="1"/>
  <c r="AJ121" i="1" s="1"/>
  <c r="AI122" i="1"/>
  <c r="AJ122" i="1"/>
  <c r="AI123" i="1"/>
  <c r="AJ123" i="1" s="1"/>
  <c r="AI124" i="1"/>
  <c r="AJ124" i="1" s="1"/>
  <c r="AI125" i="1"/>
  <c r="AJ125" i="1" s="1"/>
  <c r="AI126" i="1"/>
  <c r="AJ126" i="1" s="1"/>
  <c r="AI127" i="1"/>
  <c r="AJ127" i="1" s="1"/>
  <c r="AI128" i="1"/>
  <c r="AJ128" i="1" s="1"/>
  <c r="AI129" i="1"/>
  <c r="AJ129" i="1" s="1"/>
  <c r="AI130" i="1"/>
  <c r="AJ130" i="1"/>
  <c r="AI131" i="1"/>
  <c r="AJ131" i="1" s="1"/>
  <c r="AI132" i="1"/>
  <c r="AJ132" i="1" s="1"/>
  <c r="AI133" i="1"/>
  <c r="AJ133" i="1" s="1"/>
  <c r="AI134" i="1"/>
  <c r="AJ134" i="1" s="1"/>
  <c r="AI135" i="1"/>
  <c r="AJ135" i="1" s="1"/>
  <c r="AI136" i="1"/>
  <c r="AJ136" i="1" s="1"/>
  <c r="AI137" i="1"/>
  <c r="AJ137" i="1" s="1"/>
  <c r="AI138" i="1"/>
  <c r="AJ138" i="1" s="1"/>
  <c r="AI139" i="1"/>
  <c r="AJ139" i="1" s="1"/>
  <c r="AI140" i="1"/>
  <c r="AJ140" i="1" s="1"/>
  <c r="AI141" i="1"/>
  <c r="AJ141" i="1" s="1"/>
  <c r="AI142" i="1"/>
  <c r="AJ142" i="1" s="1"/>
  <c r="AI143" i="1"/>
  <c r="AJ143" i="1" s="1"/>
  <c r="AI144" i="1"/>
  <c r="AJ144" i="1" s="1"/>
  <c r="AI145" i="1"/>
  <c r="AJ145" i="1" s="1"/>
  <c r="AI146" i="1"/>
  <c r="AJ146" i="1" s="1"/>
  <c r="AI147" i="1"/>
  <c r="AJ147" i="1" s="1"/>
  <c r="AI148" i="1"/>
  <c r="AJ148" i="1" s="1"/>
  <c r="AI149" i="1"/>
  <c r="AJ149" i="1" s="1"/>
  <c r="AI150" i="1"/>
  <c r="AJ150" i="1" s="1"/>
  <c r="AI151" i="1"/>
  <c r="AJ151" i="1" s="1"/>
  <c r="AI152" i="1"/>
  <c r="AJ152" i="1" s="1"/>
  <c r="AI153" i="1"/>
  <c r="AJ153" i="1" s="1"/>
  <c r="AI154" i="1"/>
  <c r="AJ154" i="1"/>
  <c r="AI155" i="1"/>
  <c r="AJ155" i="1" s="1"/>
  <c r="AI156" i="1"/>
  <c r="AJ156" i="1" s="1"/>
  <c r="AI157" i="1"/>
  <c r="AJ157" i="1" s="1"/>
  <c r="AI158" i="1"/>
  <c r="AJ158" i="1" s="1"/>
  <c r="AI159" i="1"/>
  <c r="AJ159" i="1" s="1"/>
  <c r="AI160" i="1"/>
  <c r="AJ160" i="1" s="1"/>
  <c r="AI161" i="1"/>
  <c r="AJ161" i="1" s="1"/>
  <c r="AI162" i="1"/>
  <c r="AJ162" i="1"/>
  <c r="AI163" i="1"/>
  <c r="AJ163" i="1" s="1"/>
  <c r="AI164" i="1"/>
  <c r="AJ164" i="1" s="1"/>
  <c r="AI165" i="1"/>
  <c r="AJ165" i="1" s="1"/>
  <c r="AI166" i="1"/>
  <c r="AJ166" i="1" s="1"/>
  <c r="AI167" i="1"/>
  <c r="AJ167" i="1" s="1"/>
  <c r="AI168" i="1"/>
  <c r="AJ168" i="1" s="1"/>
  <c r="AI169" i="1"/>
  <c r="AJ169" i="1" s="1"/>
  <c r="AI170" i="1"/>
  <c r="AJ170" i="1" s="1"/>
  <c r="AI171" i="1"/>
  <c r="AJ171" i="1" s="1"/>
  <c r="AI172" i="1"/>
  <c r="AJ172" i="1" s="1"/>
  <c r="AI173" i="1"/>
  <c r="AJ173" i="1" s="1"/>
  <c r="AI174" i="1"/>
  <c r="AJ174" i="1" s="1"/>
  <c r="AI175" i="1"/>
  <c r="AJ175" i="1" s="1"/>
  <c r="AI176" i="1"/>
  <c r="AJ176" i="1" s="1"/>
  <c r="AI177" i="1"/>
  <c r="AJ177" i="1" s="1"/>
  <c r="AI178" i="1"/>
  <c r="AJ178" i="1"/>
  <c r="AI179" i="1"/>
  <c r="AJ179" i="1" s="1"/>
  <c r="AI180" i="1"/>
  <c r="AJ180" i="1" s="1"/>
  <c r="AI181" i="1"/>
  <c r="AJ181" i="1" s="1"/>
  <c r="AI182" i="1"/>
  <c r="AJ182" i="1" s="1"/>
  <c r="AI183" i="1"/>
  <c r="AJ183" i="1" s="1"/>
  <c r="AI184" i="1"/>
  <c r="AJ184" i="1" s="1"/>
  <c r="AI185" i="1"/>
  <c r="AJ185" i="1" s="1"/>
  <c r="AI186" i="1"/>
  <c r="AJ186" i="1" s="1"/>
  <c r="AI187" i="1"/>
  <c r="AJ187" i="1" s="1"/>
  <c r="AI188" i="1"/>
  <c r="AJ188" i="1" s="1"/>
  <c r="AI189" i="1"/>
  <c r="AJ189" i="1" s="1"/>
  <c r="AI190" i="1"/>
  <c r="AJ190" i="1" s="1"/>
  <c r="AI191" i="1"/>
  <c r="AJ191" i="1" s="1"/>
  <c r="AI192" i="1"/>
  <c r="AJ192" i="1" s="1"/>
  <c r="AI193" i="1"/>
  <c r="AJ193" i="1" s="1"/>
  <c r="AI194" i="1"/>
  <c r="AJ194" i="1"/>
  <c r="AI195" i="1"/>
  <c r="AJ195" i="1" s="1"/>
  <c r="AI196" i="1"/>
  <c r="AJ196" i="1" s="1"/>
  <c r="AI197" i="1"/>
  <c r="AJ197" i="1" s="1"/>
  <c r="AI198" i="1"/>
  <c r="AJ198" i="1" s="1"/>
  <c r="AI199" i="1"/>
  <c r="AJ199" i="1" s="1"/>
  <c r="AI200" i="1"/>
  <c r="AJ200" i="1" s="1"/>
  <c r="AI201" i="1"/>
  <c r="AJ201" i="1" s="1"/>
  <c r="AI202" i="1"/>
  <c r="AJ202" i="1" s="1"/>
  <c r="AI203" i="1"/>
  <c r="AJ203" i="1" s="1"/>
  <c r="AI204" i="1"/>
  <c r="AJ204" i="1" s="1"/>
  <c r="AI205" i="1"/>
  <c r="AJ205" i="1" s="1"/>
  <c r="AI206" i="1"/>
  <c r="AJ206" i="1" s="1"/>
  <c r="AI207" i="1"/>
  <c r="AJ207" i="1" s="1"/>
  <c r="AI208" i="1"/>
  <c r="AJ208" i="1" s="1"/>
  <c r="AI209" i="1"/>
  <c r="AJ209" i="1" s="1"/>
  <c r="AI210" i="1"/>
  <c r="AJ210" i="1"/>
  <c r="AI211" i="1"/>
  <c r="AJ211" i="1" s="1"/>
  <c r="AI212" i="1"/>
  <c r="AJ212" i="1" s="1"/>
  <c r="AI213" i="1"/>
  <c r="AJ213" i="1" s="1"/>
  <c r="AI214" i="1"/>
  <c r="AJ214" i="1" s="1"/>
  <c r="AI215" i="1"/>
  <c r="AJ215" i="1" s="1"/>
  <c r="AI216" i="1"/>
  <c r="AJ216" i="1" s="1"/>
  <c r="AI217" i="1"/>
  <c r="AJ217" i="1" s="1"/>
  <c r="AI218" i="1"/>
  <c r="AJ218" i="1"/>
  <c r="AI219" i="1"/>
  <c r="AJ219" i="1" s="1"/>
  <c r="AI220" i="1"/>
  <c r="AJ220" i="1" s="1"/>
  <c r="AI221" i="1"/>
  <c r="AJ221" i="1" s="1"/>
  <c r="AI222" i="1"/>
  <c r="AJ222" i="1" s="1"/>
  <c r="AI223" i="1"/>
  <c r="AJ223" i="1" s="1"/>
  <c r="AI224" i="1"/>
  <c r="AJ224" i="1" s="1"/>
  <c r="AI225" i="1"/>
  <c r="AJ225" i="1" s="1"/>
  <c r="AI226" i="1"/>
  <c r="AJ226" i="1" s="1"/>
  <c r="AI227" i="1"/>
  <c r="AJ227" i="1" s="1"/>
  <c r="AI228" i="1"/>
  <c r="AJ228" i="1" s="1"/>
  <c r="AI229" i="1"/>
  <c r="AJ229" i="1" s="1"/>
  <c r="AI230" i="1"/>
  <c r="AJ230" i="1" s="1"/>
  <c r="AI231" i="1"/>
  <c r="AJ231" i="1" s="1"/>
  <c r="AI232" i="1"/>
  <c r="AJ232" i="1" s="1"/>
  <c r="AI233" i="1"/>
  <c r="AJ233" i="1" s="1"/>
  <c r="AI234" i="1"/>
  <c r="AJ234" i="1" s="1"/>
  <c r="AI235" i="1"/>
  <c r="AJ235" i="1"/>
  <c r="AI236" i="1"/>
  <c r="AJ236" i="1" s="1"/>
  <c r="AI237" i="1"/>
  <c r="AJ237" i="1" s="1"/>
  <c r="AI238" i="1"/>
  <c r="AJ238" i="1" s="1"/>
  <c r="AI239" i="1"/>
  <c r="AJ239" i="1"/>
  <c r="AI240" i="1"/>
  <c r="AJ240" i="1" s="1"/>
  <c r="AI241" i="1"/>
  <c r="AJ241" i="1" s="1"/>
  <c r="AI242" i="1"/>
  <c r="AJ242" i="1" s="1"/>
  <c r="AI243" i="1"/>
  <c r="AJ243" i="1" s="1"/>
  <c r="AI244" i="1"/>
  <c r="AJ244" i="1" s="1"/>
  <c r="AI245" i="1"/>
  <c r="AJ245" i="1" s="1"/>
  <c r="AI246" i="1"/>
  <c r="AJ246" i="1" s="1"/>
  <c r="AI247" i="1"/>
  <c r="AJ247" i="1" s="1"/>
  <c r="AI248" i="1"/>
  <c r="AJ248" i="1" s="1"/>
  <c r="AI249" i="1"/>
  <c r="AJ249" i="1" s="1"/>
  <c r="AI250" i="1"/>
  <c r="AJ250" i="1" s="1"/>
  <c r="AI251" i="1"/>
  <c r="AJ251" i="1"/>
  <c r="AI252" i="1"/>
  <c r="AJ252" i="1" s="1"/>
  <c r="AI253" i="1"/>
  <c r="AJ253" i="1" s="1"/>
  <c r="AI254" i="1"/>
  <c r="AJ254" i="1" s="1"/>
  <c r="AI255" i="1"/>
  <c r="AJ255" i="1"/>
  <c r="AI256" i="1"/>
  <c r="AJ256" i="1" s="1"/>
  <c r="AI257" i="1"/>
  <c r="AJ257" i="1" s="1"/>
  <c r="AI258" i="1"/>
  <c r="AJ258" i="1" s="1"/>
  <c r="AI259" i="1"/>
  <c r="AJ259" i="1"/>
  <c r="AI260" i="1"/>
  <c r="AJ260" i="1" s="1"/>
  <c r="AI261" i="1"/>
  <c r="AJ261" i="1" s="1"/>
  <c r="AI262" i="1"/>
  <c r="AJ262" i="1" s="1"/>
  <c r="AI263" i="1"/>
  <c r="AJ263" i="1" s="1"/>
  <c r="AI264" i="1"/>
  <c r="AJ264" i="1" s="1"/>
  <c r="AI265" i="1"/>
  <c r="AJ265" i="1" s="1"/>
  <c r="AI266" i="1"/>
  <c r="AJ266" i="1" s="1"/>
  <c r="AI267" i="1"/>
  <c r="AJ267" i="1" s="1"/>
  <c r="AI268" i="1"/>
  <c r="AJ268" i="1" s="1"/>
  <c r="AI269" i="1"/>
  <c r="AJ269" i="1" s="1"/>
  <c r="AI270" i="1"/>
  <c r="AJ270" i="1" s="1"/>
  <c r="AI271" i="1"/>
  <c r="AJ271" i="1"/>
  <c r="AI272" i="1"/>
  <c r="AJ272" i="1" s="1"/>
  <c r="AI273" i="1"/>
  <c r="AJ273" i="1" s="1"/>
  <c r="AI274" i="1"/>
  <c r="AJ274" i="1" s="1"/>
  <c r="AI275" i="1"/>
  <c r="AJ275" i="1"/>
  <c r="AI276" i="1"/>
  <c r="AJ276" i="1" s="1"/>
  <c r="AI277" i="1"/>
  <c r="AJ277" i="1" s="1"/>
  <c r="AI278" i="1"/>
  <c r="AJ278" i="1" s="1"/>
  <c r="AI279" i="1"/>
  <c r="AJ279" i="1" s="1"/>
  <c r="AI280" i="1"/>
  <c r="AJ280" i="1" s="1"/>
  <c r="AI281" i="1"/>
  <c r="AJ281" i="1" s="1"/>
  <c r="AI282" i="1"/>
  <c r="AJ282" i="1" s="1"/>
  <c r="AI283" i="1"/>
  <c r="AJ283" i="1"/>
  <c r="AI284" i="1"/>
  <c r="AJ284" i="1" s="1"/>
  <c r="AI285" i="1"/>
  <c r="AJ285" i="1" s="1"/>
  <c r="AI286" i="1"/>
  <c r="AJ286" i="1" s="1"/>
  <c r="AI287" i="1"/>
  <c r="AJ287" i="1" s="1"/>
  <c r="AI288" i="1"/>
  <c r="AJ288" i="1" s="1"/>
  <c r="AI289" i="1"/>
  <c r="AJ289" i="1" s="1"/>
  <c r="AI290" i="1"/>
  <c r="AJ290" i="1" s="1"/>
  <c r="AI291" i="1"/>
  <c r="AJ291" i="1"/>
  <c r="AI292" i="1"/>
  <c r="AJ292" i="1" s="1"/>
  <c r="AI293" i="1"/>
  <c r="AJ293" i="1" s="1"/>
  <c r="AI294" i="1"/>
  <c r="AJ294" i="1" s="1"/>
  <c r="AI295" i="1"/>
  <c r="AJ295" i="1" s="1"/>
  <c r="AI296" i="1"/>
  <c r="AJ296" i="1" s="1"/>
  <c r="AI297" i="1"/>
  <c r="AJ297" i="1" s="1"/>
  <c r="AI298" i="1"/>
  <c r="AJ298" i="1" s="1"/>
  <c r="AI299" i="1"/>
  <c r="AJ299" i="1"/>
  <c r="AI300" i="1"/>
  <c r="AJ300" i="1" s="1"/>
  <c r="AI301" i="1"/>
  <c r="AJ301" i="1" s="1"/>
  <c r="AI302" i="1"/>
  <c r="AJ302" i="1" s="1"/>
  <c r="AI303" i="1"/>
  <c r="AJ303" i="1"/>
  <c r="AI304" i="1"/>
  <c r="AJ304" i="1" s="1"/>
  <c r="AI305" i="1"/>
  <c r="AJ305" i="1" s="1"/>
  <c r="AI306" i="1"/>
  <c r="AJ306" i="1" s="1"/>
  <c r="AI307" i="1"/>
  <c r="AJ307" i="1" s="1"/>
  <c r="AI308" i="1"/>
  <c r="AJ308" i="1" s="1"/>
  <c r="AI309" i="1"/>
  <c r="AJ309" i="1" s="1"/>
  <c r="AI310" i="1"/>
  <c r="AJ310" i="1" s="1"/>
  <c r="AI311" i="1"/>
  <c r="AJ311" i="1" s="1"/>
  <c r="AI312" i="1"/>
  <c r="AJ312" i="1" s="1"/>
  <c r="AI313" i="1"/>
  <c r="AJ313" i="1" s="1"/>
  <c r="AI314" i="1"/>
  <c r="AJ314" i="1" s="1"/>
  <c r="AI315" i="1"/>
  <c r="AJ315" i="1"/>
  <c r="AI316" i="1"/>
  <c r="AJ316" i="1" s="1"/>
  <c r="AI317" i="1"/>
  <c r="AJ317" i="1" s="1"/>
  <c r="AI318" i="1"/>
  <c r="AJ318" i="1" s="1"/>
  <c r="AI319" i="1"/>
  <c r="AJ319" i="1"/>
  <c r="AI320" i="1"/>
  <c r="AJ320" i="1" s="1"/>
  <c r="AI321" i="1"/>
  <c r="AJ321" i="1" s="1"/>
  <c r="AI322" i="1"/>
  <c r="AJ322" i="1" s="1"/>
  <c r="AI323" i="1"/>
  <c r="AJ323" i="1" s="1"/>
  <c r="AI324" i="1"/>
  <c r="AJ324" i="1" s="1"/>
  <c r="AI325" i="1"/>
  <c r="AJ325" i="1" s="1"/>
  <c r="AI326" i="1"/>
  <c r="AJ326" i="1" s="1"/>
  <c r="AI327" i="1"/>
  <c r="AJ327" i="1"/>
  <c r="AI328" i="1"/>
  <c r="AJ328" i="1" s="1"/>
  <c r="AI329" i="1"/>
  <c r="AJ329" i="1" s="1"/>
  <c r="AI330" i="1"/>
  <c r="AJ330" i="1" s="1"/>
  <c r="AI331" i="1"/>
  <c r="AJ331" i="1" s="1"/>
  <c r="AI332" i="1"/>
  <c r="AJ332" i="1" s="1"/>
  <c r="AI333" i="1"/>
  <c r="AJ333" i="1" s="1"/>
  <c r="AI334" i="1"/>
  <c r="AJ334" i="1" s="1"/>
  <c r="AI335" i="1"/>
  <c r="AJ335" i="1" s="1"/>
  <c r="AI336" i="1"/>
  <c r="AJ336" i="1" s="1"/>
  <c r="AI337" i="1"/>
  <c r="AJ337" i="1" s="1"/>
  <c r="AI338" i="1"/>
  <c r="AJ338" i="1" s="1"/>
  <c r="AI339" i="1"/>
  <c r="AJ339" i="1" s="1"/>
  <c r="AI340" i="1"/>
  <c r="AJ340" i="1" s="1"/>
  <c r="AI341" i="1"/>
  <c r="AJ341" i="1" s="1"/>
  <c r="AI342" i="1"/>
  <c r="AJ342" i="1" s="1"/>
  <c r="AI343" i="1"/>
  <c r="AJ343" i="1" s="1"/>
  <c r="AI344" i="1"/>
  <c r="AJ344" i="1" s="1"/>
  <c r="AI345" i="1"/>
  <c r="AJ345" i="1" s="1"/>
  <c r="AI346" i="1"/>
  <c r="AJ346" i="1" s="1"/>
  <c r="AI347" i="1"/>
  <c r="AJ347" i="1" s="1"/>
  <c r="AI348" i="1"/>
  <c r="AJ348" i="1" s="1"/>
  <c r="AI349" i="1"/>
  <c r="AJ349" i="1" s="1"/>
  <c r="AI350" i="1"/>
  <c r="AJ350" i="1" s="1"/>
  <c r="AI351" i="1"/>
  <c r="AJ351" i="1"/>
  <c r="AI352" i="1"/>
  <c r="AJ352" i="1" s="1"/>
  <c r="AI353" i="1"/>
  <c r="AJ353" i="1" s="1"/>
  <c r="AI354" i="1"/>
  <c r="AJ354" i="1" s="1"/>
  <c r="AI355" i="1"/>
  <c r="AJ355" i="1" s="1"/>
  <c r="AI356" i="1"/>
  <c r="AJ356" i="1" s="1"/>
  <c r="AI357" i="1"/>
  <c r="AJ357" i="1" s="1"/>
  <c r="AI358" i="1"/>
  <c r="AJ358" i="1" s="1"/>
  <c r="AI359" i="1"/>
  <c r="AJ359" i="1" s="1"/>
  <c r="AI360" i="1"/>
  <c r="AJ360" i="1" s="1"/>
  <c r="AI361" i="1"/>
  <c r="AJ361" i="1" s="1"/>
  <c r="AI362" i="1"/>
  <c r="AJ362" i="1" s="1"/>
  <c r="AI363" i="1"/>
  <c r="AJ363" i="1" s="1"/>
  <c r="AI364" i="1"/>
  <c r="AJ364" i="1" s="1"/>
  <c r="AI365" i="1"/>
  <c r="AJ365" i="1"/>
  <c r="AI366" i="1"/>
  <c r="AJ366" i="1" s="1"/>
  <c r="AI367" i="1"/>
  <c r="AJ367" i="1" s="1"/>
  <c r="AI368" i="1"/>
  <c r="AJ368" i="1" s="1"/>
  <c r="AI369" i="1"/>
  <c r="AJ369" i="1" s="1"/>
  <c r="AI370" i="1"/>
  <c r="AJ370" i="1" s="1"/>
  <c r="AI371" i="1"/>
  <c r="AJ371" i="1" s="1"/>
  <c r="AI372" i="1"/>
  <c r="AJ372" i="1" s="1"/>
  <c r="AI373" i="1"/>
  <c r="AJ373" i="1" s="1"/>
  <c r="AI374" i="1"/>
  <c r="AJ374" i="1" s="1"/>
  <c r="AI375" i="1"/>
  <c r="AJ375" i="1" s="1"/>
  <c r="AI376" i="1"/>
  <c r="AJ376" i="1" s="1"/>
  <c r="AI377" i="1"/>
  <c r="AJ377" i="1" s="1"/>
  <c r="AI378" i="1"/>
  <c r="AJ378" i="1" s="1"/>
  <c r="AI379" i="1"/>
  <c r="AJ379" i="1" s="1"/>
  <c r="AI380" i="1"/>
  <c r="AJ380" i="1" s="1"/>
  <c r="AI381" i="1"/>
  <c r="AJ381" i="1"/>
  <c r="AI382" i="1"/>
  <c r="AJ382" i="1" s="1"/>
  <c r="AI383" i="1"/>
  <c r="AJ383" i="1" s="1"/>
  <c r="AI384" i="1"/>
  <c r="AJ384" i="1" s="1"/>
  <c r="AI385" i="1"/>
  <c r="AJ385" i="1" s="1"/>
  <c r="AI386" i="1"/>
  <c r="AJ386" i="1" s="1"/>
  <c r="AI387" i="1"/>
  <c r="AJ387" i="1" s="1"/>
  <c r="AI388" i="1"/>
  <c r="AJ388" i="1" s="1"/>
  <c r="AI389" i="1"/>
  <c r="AJ389" i="1" s="1"/>
  <c r="AI390" i="1"/>
  <c r="AJ390" i="1" s="1"/>
  <c r="AI391" i="1"/>
  <c r="AJ391" i="1" s="1"/>
  <c r="AI392" i="1"/>
  <c r="AJ392" i="1" s="1"/>
  <c r="AI393" i="1"/>
  <c r="AJ393" i="1" s="1"/>
  <c r="AI394" i="1"/>
  <c r="AJ394" i="1" s="1"/>
  <c r="AI395" i="1"/>
  <c r="AJ395" i="1" s="1"/>
  <c r="AI396" i="1"/>
  <c r="AJ396" i="1" s="1"/>
  <c r="AI397" i="1"/>
  <c r="AJ397" i="1" s="1"/>
  <c r="AI398" i="1"/>
  <c r="AJ398" i="1" s="1"/>
  <c r="AI399" i="1"/>
  <c r="AJ399" i="1" s="1"/>
  <c r="AI400" i="1"/>
  <c r="AJ400" i="1" s="1"/>
  <c r="AI401" i="1"/>
  <c r="AJ401" i="1" s="1"/>
  <c r="AI402" i="1"/>
  <c r="AJ402" i="1" s="1"/>
  <c r="AI403" i="1"/>
  <c r="AJ403" i="1"/>
  <c r="AI404" i="1"/>
  <c r="AJ404" i="1" s="1"/>
  <c r="AI405" i="1"/>
  <c r="AJ405" i="1"/>
  <c r="AI406" i="1"/>
  <c r="AJ406" i="1" s="1"/>
  <c r="AI407" i="1"/>
  <c r="AJ407" i="1" s="1"/>
  <c r="AI408" i="1"/>
  <c r="AJ408" i="1" s="1"/>
  <c r="AI409" i="1"/>
  <c r="AJ409" i="1" s="1"/>
  <c r="AI410" i="1"/>
  <c r="AJ410" i="1" s="1"/>
  <c r="AI411" i="1"/>
  <c r="AJ411" i="1" s="1"/>
  <c r="AI412" i="1"/>
  <c r="AJ412" i="1" s="1"/>
  <c r="AI413" i="1"/>
  <c r="AJ413" i="1"/>
  <c r="AI414" i="1"/>
  <c r="AJ414" i="1" s="1"/>
  <c r="AI415" i="1"/>
  <c r="AJ415" i="1" s="1"/>
  <c r="AI416" i="1"/>
  <c r="AJ416" i="1" s="1"/>
  <c r="AI417" i="1"/>
  <c r="AJ417" i="1" s="1"/>
  <c r="AI418" i="1"/>
  <c r="AJ418" i="1" s="1"/>
  <c r="AI419" i="1"/>
  <c r="AJ419" i="1"/>
  <c r="AI420" i="1"/>
  <c r="AJ420" i="1" s="1"/>
  <c r="AI421" i="1"/>
  <c r="AJ421" i="1"/>
  <c r="AI422" i="1"/>
  <c r="AJ422" i="1" s="1"/>
  <c r="AI423" i="1"/>
  <c r="AJ423" i="1" s="1"/>
  <c r="AI424" i="1"/>
  <c r="AJ424" i="1" s="1"/>
  <c r="AI425" i="1"/>
  <c r="AJ425" i="1" s="1"/>
  <c r="AI426" i="1"/>
  <c r="AJ426" i="1" s="1"/>
  <c r="AI427" i="1"/>
  <c r="AJ427" i="1" s="1"/>
  <c r="AI428" i="1"/>
  <c r="AJ428" i="1" s="1"/>
  <c r="AI429" i="1"/>
  <c r="AJ429" i="1"/>
  <c r="AI430" i="1"/>
  <c r="AJ430" i="1" s="1"/>
  <c r="AI431" i="1"/>
  <c r="AJ431" i="1" s="1"/>
  <c r="AI432" i="1"/>
  <c r="AJ432" i="1" s="1"/>
  <c r="AI433" i="1"/>
  <c r="AJ433" i="1" s="1"/>
  <c r="AI434" i="1"/>
  <c r="AJ434" i="1" s="1"/>
  <c r="AI435" i="1"/>
  <c r="AJ435" i="1"/>
  <c r="AI436" i="1"/>
  <c r="AJ436" i="1" s="1"/>
  <c r="AI437" i="1"/>
  <c r="AJ437" i="1" s="1"/>
  <c r="AI438" i="1"/>
  <c r="AJ438" i="1" s="1"/>
  <c r="AI439" i="1"/>
  <c r="AJ439" i="1" s="1"/>
  <c r="AI440" i="1"/>
  <c r="AJ440" i="1" s="1"/>
  <c r="AI441" i="1"/>
  <c r="AJ441" i="1" s="1"/>
  <c r="AI442" i="1"/>
  <c r="AJ442" i="1" s="1"/>
  <c r="AI443" i="1"/>
  <c r="AJ443" i="1" s="1"/>
  <c r="AI444" i="1"/>
  <c r="AJ444" i="1" s="1"/>
  <c r="AI445" i="1"/>
  <c r="AJ445" i="1" s="1"/>
  <c r="AI446" i="1"/>
  <c r="AJ446" i="1" s="1"/>
  <c r="AI447" i="1"/>
  <c r="AJ447" i="1" s="1"/>
  <c r="AI448" i="1"/>
  <c r="AJ448" i="1" s="1"/>
  <c r="AI449" i="1"/>
  <c r="AJ449" i="1" s="1"/>
  <c r="AI450" i="1"/>
  <c r="AJ450" i="1" s="1"/>
  <c r="AI451" i="1"/>
  <c r="AJ451" i="1" s="1"/>
  <c r="AI452" i="1"/>
  <c r="AJ452" i="1" s="1"/>
  <c r="AI453" i="1"/>
  <c r="AJ453" i="1"/>
  <c r="AI454" i="1"/>
  <c r="AJ454" i="1" s="1"/>
  <c r="AI455" i="1"/>
  <c r="AJ455" i="1" s="1"/>
  <c r="AI456" i="1"/>
  <c r="AJ456" i="1" s="1"/>
  <c r="AI457" i="1"/>
  <c r="AJ457" i="1" s="1"/>
  <c r="AI458" i="1"/>
  <c r="AJ458" i="1" s="1"/>
  <c r="AI459" i="1"/>
  <c r="AJ459" i="1" s="1"/>
  <c r="AI460" i="1"/>
  <c r="AJ460" i="1" s="1"/>
  <c r="AI461" i="1"/>
  <c r="AJ461" i="1" s="1"/>
  <c r="AI462" i="1"/>
  <c r="AJ462" i="1" s="1"/>
  <c r="AI463" i="1"/>
  <c r="AJ463" i="1" s="1"/>
  <c r="AI464" i="1"/>
  <c r="AJ464" i="1" s="1"/>
  <c r="AI465" i="1"/>
  <c r="AJ465" i="1" s="1"/>
  <c r="AI466" i="1"/>
  <c r="AJ466" i="1" s="1"/>
  <c r="AI467" i="1"/>
  <c r="AJ467" i="1" s="1"/>
  <c r="AI468" i="1"/>
  <c r="AJ468" i="1" s="1"/>
  <c r="AI469" i="1"/>
  <c r="AJ469" i="1"/>
  <c r="AI470" i="1"/>
  <c r="AJ470" i="1" s="1"/>
  <c r="AI471" i="1"/>
  <c r="AJ471" i="1" s="1"/>
  <c r="AI472" i="1"/>
  <c r="AJ472" i="1" s="1"/>
  <c r="AI473" i="1"/>
  <c r="AJ473" i="1" s="1"/>
  <c r="AI474" i="1"/>
  <c r="AJ474" i="1" s="1"/>
  <c r="AI475" i="1"/>
  <c r="AJ475" i="1" s="1"/>
  <c r="AI476" i="1"/>
  <c r="AJ476" i="1"/>
  <c r="AI477" i="1"/>
  <c r="AJ477" i="1" s="1"/>
  <c r="AI478" i="1"/>
  <c r="AJ478" i="1"/>
  <c r="AI479" i="1"/>
  <c r="AJ479" i="1" s="1"/>
  <c r="AI480" i="1"/>
  <c r="AJ480" i="1"/>
  <c r="AI481" i="1"/>
  <c r="AJ481" i="1" s="1"/>
  <c r="AI482" i="1"/>
  <c r="AJ482" i="1" s="1"/>
  <c r="AI483" i="1"/>
  <c r="AJ483" i="1" s="1"/>
  <c r="AI484" i="1"/>
  <c r="AJ484" i="1"/>
  <c r="AI485" i="1"/>
  <c r="AJ485" i="1" s="1"/>
  <c r="AI486" i="1"/>
  <c r="AJ486" i="1"/>
  <c r="AI487" i="1"/>
  <c r="AJ487" i="1" s="1"/>
  <c r="AI488" i="1"/>
  <c r="AJ488" i="1" s="1"/>
  <c r="AI489" i="1"/>
  <c r="AJ489" i="1" s="1"/>
  <c r="AI490" i="1"/>
  <c r="AJ490" i="1" s="1"/>
  <c r="AI491" i="1"/>
  <c r="AJ491" i="1" s="1"/>
  <c r="AI492" i="1"/>
  <c r="AJ492" i="1"/>
  <c r="AI493" i="1"/>
  <c r="AJ493" i="1" s="1"/>
  <c r="AI494" i="1"/>
  <c r="AJ494" i="1" s="1"/>
  <c r="AI495" i="1"/>
  <c r="AJ495" i="1" s="1"/>
  <c r="AI496" i="1"/>
  <c r="AJ496" i="1"/>
  <c r="AI497" i="1"/>
  <c r="AJ497" i="1" s="1"/>
  <c r="AI498" i="1"/>
  <c r="AJ498" i="1" s="1"/>
  <c r="AI499" i="1"/>
  <c r="AJ499" i="1" s="1"/>
  <c r="AI500" i="1"/>
  <c r="AJ500" i="1" s="1"/>
  <c r="AI501" i="1"/>
  <c r="AJ501" i="1" s="1"/>
  <c r="AI502" i="1"/>
  <c r="AJ502" i="1"/>
  <c r="AI503" i="1"/>
  <c r="AJ503" i="1" s="1"/>
  <c r="AI504" i="1"/>
  <c r="AJ504" i="1"/>
  <c r="AI505" i="1"/>
  <c r="AJ505" i="1" s="1"/>
  <c r="AI506" i="1"/>
  <c r="AJ506" i="1" s="1"/>
  <c r="AI507" i="1"/>
  <c r="AJ507" i="1" s="1"/>
  <c r="AI508" i="1"/>
  <c r="AJ508" i="1"/>
  <c r="AI509" i="1"/>
  <c r="AJ509" i="1" s="1"/>
  <c r="AI510" i="1"/>
  <c r="AJ510" i="1"/>
  <c r="AI511" i="1"/>
  <c r="AJ511" i="1" s="1"/>
  <c r="AI512" i="1"/>
  <c r="AJ512" i="1"/>
  <c r="AI513" i="1"/>
  <c r="AJ513" i="1" s="1"/>
  <c r="AI514" i="1"/>
  <c r="AJ514" i="1" s="1"/>
  <c r="AI515" i="1"/>
  <c r="AJ515" i="1" s="1"/>
  <c r="AI516" i="1"/>
  <c r="AJ516" i="1"/>
  <c r="AI517" i="1"/>
  <c r="AJ517" i="1" s="1"/>
  <c r="AI518" i="1"/>
  <c r="AJ518" i="1"/>
  <c r="AI519" i="1"/>
  <c r="AJ519" i="1" s="1"/>
  <c r="AI520" i="1"/>
  <c r="AJ520" i="1" s="1"/>
  <c r="AI521" i="1"/>
  <c r="AJ521" i="1" s="1"/>
  <c r="AI522" i="1"/>
  <c r="AJ522" i="1" s="1"/>
  <c r="AI523" i="1"/>
  <c r="AJ523" i="1" s="1"/>
  <c r="AI524" i="1"/>
  <c r="AJ524" i="1"/>
  <c r="AI525" i="1"/>
  <c r="AJ525" i="1" s="1"/>
  <c r="AI526" i="1"/>
  <c r="AJ526" i="1" s="1"/>
  <c r="AI527" i="1"/>
  <c r="AJ527" i="1" s="1"/>
  <c r="AI528" i="1"/>
  <c r="AJ528" i="1"/>
  <c r="AI529" i="1"/>
  <c r="AJ529" i="1" s="1"/>
  <c r="AI530" i="1"/>
  <c r="AJ530" i="1" s="1"/>
  <c r="AI531" i="1"/>
  <c r="AJ531" i="1" s="1"/>
  <c r="AI532" i="1"/>
  <c r="AJ532" i="1" s="1"/>
  <c r="AI533" i="1"/>
  <c r="AJ533" i="1" s="1"/>
  <c r="AI534" i="1"/>
  <c r="AJ534" i="1"/>
  <c r="AI535" i="1"/>
  <c r="AJ535" i="1" s="1"/>
  <c r="AI536" i="1"/>
  <c r="AJ536" i="1"/>
  <c r="AI537" i="1"/>
  <c r="AJ537" i="1" s="1"/>
  <c r="AI538" i="1"/>
  <c r="AJ538" i="1" s="1"/>
  <c r="AI539" i="1"/>
  <c r="AJ539" i="1" s="1"/>
  <c r="AI540" i="1"/>
  <c r="AJ540" i="1"/>
  <c r="AI541" i="1"/>
  <c r="AJ541" i="1" s="1"/>
  <c r="AI542" i="1"/>
  <c r="AJ542" i="1"/>
  <c r="AI543" i="1"/>
  <c r="AJ543" i="1" s="1"/>
  <c r="AI544" i="1"/>
  <c r="AJ544" i="1"/>
  <c r="AI545" i="1"/>
  <c r="AJ545" i="1" s="1"/>
  <c r="AI546" i="1"/>
  <c r="AJ546" i="1" s="1"/>
  <c r="AI547" i="1"/>
  <c r="AJ547" i="1" s="1"/>
  <c r="AI548" i="1"/>
  <c r="AJ548" i="1"/>
  <c r="AI549" i="1"/>
  <c r="AJ549" i="1" s="1"/>
  <c r="AI550" i="1"/>
  <c r="AJ550" i="1"/>
  <c r="AI551" i="1"/>
  <c r="AJ551" i="1" s="1"/>
  <c r="AI552" i="1"/>
  <c r="AJ552" i="1" s="1"/>
  <c r="AI553" i="1"/>
  <c r="AJ553" i="1" s="1"/>
  <c r="AI554" i="1"/>
  <c r="AJ554" i="1" s="1"/>
  <c r="AI555" i="1"/>
  <c r="AJ555" i="1" s="1"/>
  <c r="AI556" i="1"/>
  <c r="AJ556" i="1"/>
  <c r="AI557" i="1"/>
  <c r="AJ557" i="1" s="1"/>
  <c r="AI558" i="1"/>
  <c r="AJ558" i="1" s="1"/>
  <c r="AI559" i="1"/>
  <c r="AJ559" i="1" s="1"/>
  <c r="AI560" i="1"/>
  <c r="AJ560" i="1"/>
  <c r="AI561" i="1"/>
  <c r="AJ561" i="1" s="1"/>
  <c r="AI562" i="1"/>
  <c r="AJ562" i="1" s="1"/>
  <c r="AI563" i="1"/>
  <c r="AJ563" i="1" s="1"/>
  <c r="AI564" i="1"/>
  <c r="AJ564" i="1" s="1"/>
  <c r="AI565" i="1"/>
  <c r="AJ565" i="1" s="1"/>
  <c r="AI566" i="1"/>
  <c r="AJ566" i="1"/>
  <c r="AI567" i="1"/>
  <c r="AJ567" i="1" s="1"/>
  <c r="AI568" i="1"/>
  <c r="AJ568" i="1"/>
  <c r="AI569" i="1"/>
  <c r="AJ569" i="1" s="1"/>
  <c r="AI570" i="1"/>
  <c r="AJ570" i="1" s="1"/>
  <c r="AI571" i="1"/>
  <c r="AJ571" i="1" s="1"/>
  <c r="AI572" i="1"/>
  <c r="AJ572" i="1"/>
  <c r="AI573" i="1"/>
  <c r="AJ573" i="1" s="1"/>
  <c r="AI574" i="1"/>
  <c r="AJ574" i="1"/>
  <c r="AI575" i="1"/>
  <c r="AJ575" i="1" s="1"/>
  <c r="AI576" i="1"/>
  <c r="AJ576" i="1"/>
  <c r="AI577" i="1"/>
  <c r="AJ577" i="1" s="1"/>
  <c r="AI578" i="1"/>
  <c r="AJ578" i="1" s="1"/>
  <c r="AI579" i="1"/>
  <c r="AJ579" i="1" s="1"/>
  <c r="AI580" i="1"/>
  <c r="AJ580" i="1"/>
  <c r="AI581" i="1"/>
  <c r="AJ581" i="1" s="1"/>
  <c r="AI582" i="1"/>
  <c r="AJ582" i="1"/>
  <c r="AI583" i="1"/>
  <c r="AJ583" i="1" s="1"/>
  <c r="AI584" i="1"/>
  <c r="AJ584" i="1" s="1"/>
  <c r="AI585" i="1"/>
  <c r="AJ585" i="1" s="1"/>
  <c r="AI586" i="1"/>
  <c r="AJ586" i="1" s="1"/>
  <c r="AI587" i="1"/>
  <c r="AJ587" i="1" s="1"/>
  <c r="AI588" i="1"/>
  <c r="AJ588" i="1"/>
  <c r="AI589" i="1"/>
  <c r="AJ589" i="1" s="1"/>
  <c r="AI590" i="1"/>
  <c r="AJ590" i="1" s="1"/>
  <c r="AI591" i="1"/>
  <c r="AJ591" i="1" s="1"/>
  <c r="AI592" i="1"/>
  <c r="AJ592" i="1"/>
  <c r="AI593" i="1"/>
  <c r="AJ593" i="1" s="1"/>
  <c r="AI594" i="1"/>
  <c r="AJ594" i="1" s="1"/>
  <c r="AI595" i="1"/>
  <c r="AJ595" i="1" s="1"/>
  <c r="AI596" i="1"/>
  <c r="AJ596" i="1" s="1"/>
  <c r="AI597" i="1"/>
  <c r="AJ597" i="1" s="1"/>
  <c r="AI598" i="1"/>
  <c r="AJ598" i="1"/>
  <c r="AI599" i="1"/>
  <c r="AJ599" i="1" s="1"/>
  <c r="AI600" i="1"/>
  <c r="AJ600" i="1"/>
  <c r="AI601" i="1"/>
  <c r="AJ601" i="1" s="1"/>
  <c r="AI602" i="1"/>
  <c r="AJ602" i="1" s="1"/>
  <c r="AI603" i="1"/>
  <c r="AJ603" i="1" s="1"/>
  <c r="AI604" i="1"/>
  <c r="AJ604" i="1"/>
  <c r="AI605" i="1"/>
  <c r="AJ605" i="1" s="1"/>
  <c r="AI606" i="1"/>
  <c r="AJ606" i="1"/>
  <c r="AI607" i="1"/>
  <c r="AJ607" i="1" s="1"/>
  <c r="AI608" i="1"/>
  <c r="AJ608" i="1"/>
  <c r="AI609" i="1"/>
  <c r="AJ609" i="1" s="1"/>
  <c r="AI610" i="1"/>
  <c r="AJ610" i="1" s="1"/>
  <c r="AI611" i="1"/>
  <c r="AJ611" i="1" s="1"/>
  <c r="AI612" i="1"/>
  <c r="AJ612" i="1" s="1"/>
  <c r="AI613" i="1"/>
  <c r="AJ613" i="1" s="1"/>
  <c r="AI614" i="1"/>
  <c r="AJ614" i="1" s="1"/>
  <c r="AI615" i="1"/>
  <c r="AJ615" i="1" s="1"/>
  <c r="AI616" i="1"/>
  <c r="AJ616" i="1"/>
  <c r="AI617" i="1"/>
  <c r="AJ617" i="1" s="1"/>
  <c r="AI618" i="1"/>
  <c r="AJ618" i="1"/>
  <c r="AI619" i="1"/>
  <c r="AJ619" i="1" s="1"/>
  <c r="AI620" i="1"/>
  <c r="AJ620" i="1" s="1"/>
  <c r="AI621" i="1"/>
  <c r="AJ621" i="1" s="1"/>
  <c r="AI622" i="1"/>
  <c r="AJ622" i="1"/>
  <c r="AI623" i="1"/>
  <c r="AJ623" i="1" s="1"/>
  <c r="AI624" i="1"/>
  <c r="AJ624" i="1"/>
  <c r="AI625" i="1"/>
  <c r="AJ625" i="1" s="1"/>
  <c r="AI626" i="1"/>
  <c r="AJ626" i="1" s="1"/>
  <c r="AI627" i="1"/>
  <c r="AJ627" i="1" s="1"/>
  <c r="AI628" i="1"/>
  <c r="AJ628" i="1" s="1"/>
  <c r="AI629" i="1"/>
  <c r="AJ629" i="1" s="1"/>
  <c r="AI630" i="1"/>
  <c r="AJ630" i="1"/>
  <c r="AI631" i="1"/>
  <c r="AJ631" i="1" s="1"/>
  <c r="AI632" i="1"/>
  <c r="AJ632" i="1" s="1"/>
  <c r="AI633" i="1"/>
  <c r="AJ633" i="1" s="1"/>
  <c r="AI634" i="1"/>
  <c r="AJ634" i="1"/>
  <c r="AI635" i="1"/>
  <c r="AJ635" i="1" s="1"/>
  <c r="AI636" i="1"/>
  <c r="AJ636" i="1" s="1"/>
  <c r="AI637" i="1"/>
  <c r="AJ637" i="1" s="1"/>
  <c r="AI638" i="1"/>
  <c r="AJ638" i="1" s="1"/>
  <c r="AI639" i="1"/>
  <c r="AJ639" i="1" s="1"/>
  <c r="AI640" i="1"/>
  <c r="AJ640" i="1"/>
  <c r="AI641" i="1"/>
  <c r="AJ641" i="1" s="1"/>
  <c r="AI642" i="1"/>
  <c r="AJ642" i="1" s="1"/>
  <c r="AI643" i="1"/>
  <c r="AJ643" i="1" s="1"/>
  <c r="AI644" i="1"/>
  <c r="AJ644" i="1" s="1"/>
  <c r="AI645" i="1"/>
  <c r="AJ645" i="1" s="1"/>
  <c r="AI646" i="1"/>
  <c r="AJ646" i="1"/>
  <c r="AI647" i="1"/>
  <c r="AJ647" i="1" s="1"/>
  <c r="AI648" i="1"/>
  <c r="AJ648" i="1" s="1"/>
  <c r="AI649" i="1"/>
  <c r="AJ649" i="1" s="1"/>
  <c r="AI650" i="1"/>
  <c r="AJ650" i="1" s="1"/>
  <c r="AI651" i="1"/>
  <c r="AJ651" i="1" s="1"/>
  <c r="AI652" i="1"/>
  <c r="AJ652" i="1" s="1"/>
  <c r="AI653" i="1"/>
  <c r="AJ653" i="1" s="1"/>
  <c r="AI654" i="1"/>
  <c r="AJ654" i="1"/>
  <c r="AI655" i="1"/>
  <c r="AJ655" i="1" s="1"/>
  <c r="AI656" i="1"/>
  <c r="AJ656" i="1" s="1"/>
  <c r="AI657" i="1"/>
  <c r="AJ657" i="1" s="1"/>
  <c r="AI658" i="1"/>
  <c r="AJ658" i="1" s="1"/>
  <c r="AI659" i="1"/>
  <c r="AJ659" i="1" s="1"/>
  <c r="AI660" i="1"/>
  <c r="AJ660" i="1" s="1"/>
  <c r="AI661" i="1"/>
  <c r="AJ661" i="1" s="1"/>
  <c r="AI662" i="1"/>
  <c r="AJ662" i="1" s="1"/>
  <c r="AI663" i="1"/>
  <c r="AJ663" i="1" s="1"/>
  <c r="AI664" i="1"/>
  <c r="AJ664" i="1" s="1"/>
  <c r="AI665" i="1"/>
  <c r="AJ665" i="1" s="1"/>
  <c r="AI666" i="1"/>
  <c r="AJ666" i="1"/>
  <c r="AI667" i="1"/>
  <c r="AJ667" i="1" s="1"/>
  <c r="AI668" i="1"/>
  <c r="AJ668" i="1" s="1"/>
  <c r="AI669" i="1"/>
  <c r="AJ669" i="1" s="1"/>
  <c r="AI670" i="1"/>
  <c r="AJ670" i="1" s="1"/>
  <c r="AI671" i="1"/>
  <c r="AJ671" i="1" s="1"/>
  <c r="AI672" i="1"/>
  <c r="AJ672" i="1" s="1"/>
  <c r="AI673" i="1"/>
  <c r="AJ673" i="1" s="1"/>
  <c r="AI674" i="1"/>
  <c r="AJ674" i="1"/>
  <c r="AI675" i="1"/>
  <c r="AJ675" i="1" s="1"/>
  <c r="AI676" i="1"/>
  <c r="AJ676" i="1" s="1"/>
  <c r="AI677" i="1"/>
  <c r="AJ677" i="1" s="1"/>
  <c r="AI678" i="1"/>
  <c r="AJ678" i="1" s="1"/>
  <c r="AI679" i="1"/>
  <c r="AJ679" i="1" s="1"/>
  <c r="AI680" i="1"/>
  <c r="AJ680" i="1"/>
  <c r="AI681" i="1"/>
  <c r="AJ681" i="1" s="1"/>
  <c r="AI682" i="1"/>
  <c r="AJ682" i="1" s="1"/>
  <c r="AI683" i="1"/>
  <c r="AJ683" i="1" s="1"/>
  <c r="AI684" i="1"/>
  <c r="AJ684" i="1" s="1"/>
  <c r="AI685" i="1"/>
  <c r="AJ685" i="1" s="1"/>
  <c r="AI686" i="1"/>
  <c r="AJ686" i="1" s="1"/>
  <c r="AI687" i="1"/>
  <c r="AJ687" i="1" s="1"/>
  <c r="AI688" i="1"/>
  <c r="AJ688" i="1" s="1"/>
  <c r="AI689" i="1"/>
  <c r="AJ689" i="1" s="1"/>
  <c r="AI690" i="1"/>
  <c r="AJ690" i="1"/>
  <c r="AI691" i="1"/>
  <c r="AJ691" i="1" s="1"/>
  <c r="AI692" i="1"/>
  <c r="AJ692" i="1" s="1"/>
  <c r="AI693" i="1"/>
  <c r="AJ693" i="1" s="1"/>
  <c r="AI694" i="1"/>
  <c r="AJ694" i="1" s="1"/>
  <c r="AI695" i="1"/>
  <c r="AJ695" i="1" s="1"/>
  <c r="AI696" i="1"/>
  <c r="AJ696" i="1" s="1"/>
  <c r="AI697" i="1"/>
  <c r="AJ697" i="1" s="1"/>
  <c r="AI698" i="1"/>
  <c r="AJ698" i="1"/>
  <c r="AI699" i="1"/>
  <c r="AJ699" i="1" s="1"/>
  <c r="AI700" i="1"/>
  <c r="AJ700" i="1" s="1"/>
  <c r="AI701" i="1"/>
  <c r="AJ701" i="1" s="1"/>
  <c r="AI702" i="1"/>
  <c r="AJ702" i="1" s="1"/>
  <c r="AI703" i="1"/>
  <c r="AJ703" i="1" s="1"/>
  <c r="AI704" i="1"/>
  <c r="AJ704" i="1" s="1"/>
  <c r="AI705" i="1"/>
  <c r="AJ705" i="1" s="1"/>
  <c r="AI706" i="1"/>
  <c r="AJ706" i="1"/>
  <c r="AI707" i="1"/>
  <c r="AJ707" i="1" s="1"/>
  <c r="AI708" i="1"/>
  <c r="AJ708" i="1" s="1"/>
  <c r="AI709" i="1"/>
  <c r="AJ709" i="1" s="1"/>
  <c r="AI710" i="1"/>
  <c r="AJ710" i="1" s="1"/>
  <c r="AI711" i="1"/>
  <c r="AJ711" i="1" s="1"/>
  <c r="AI712" i="1"/>
  <c r="AJ712" i="1"/>
  <c r="AI713" i="1"/>
  <c r="AJ713" i="1" s="1"/>
  <c r="AI714" i="1"/>
  <c r="AJ714" i="1"/>
  <c r="AI715" i="1"/>
  <c r="AJ715" i="1" s="1"/>
  <c r="AI716" i="1"/>
  <c r="AJ716" i="1" s="1"/>
  <c r="AI717" i="1"/>
  <c r="AJ717" i="1" s="1"/>
  <c r="AI718" i="1"/>
  <c r="AJ718" i="1"/>
  <c r="AI719" i="1"/>
  <c r="AJ719" i="1" s="1"/>
  <c r="AI720" i="1"/>
  <c r="AJ720" i="1"/>
  <c r="AI721" i="1"/>
  <c r="AJ721" i="1" s="1"/>
  <c r="AI722" i="1"/>
  <c r="AJ722" i="1" s="1"/>
  <c r="AI723" i="1"/>
  <c r="AJ723" i="1" s="1"/>
  <c r="AI724" i="1"/>
  <c r="AJ724" i="1" s="1"/>
  <c r="AI725" i="1"/>
  <c r="AJ725" i="1" s="1"/>
  <c r="AI726" i="1"/>
  <c r="AJ726" i="1"/>
  <c r="AI727" i="1"/>
  <c r="AJ727" i="1" s="1"/>
  <c r="AI728" i="1"/>
  <c r="AJ728" i="1" s="1"/>
  <c r="AI729" i="1"/>
  <c r="AJ729" i="1" s="1"/>
  <c r="AI730" i="1"/>
  <c r="AJ730" i="1"/>
  <c r="AI731" i="1"/>
  <c r="AJ731" i="1" s="1"/>
  <c r="AI732" i="1"/>
  <c r="AJ732" i="1" s="1"/>
  <c r="AI733" i="1"/>
  <c r="AJ733" i="1" s="1"/>
  <c r="AI734" i="1"/>
  <c r="AJ734" i="1" s="1"/>
  <c r="AI735" i="1"/>
  <c r="AJ735" i="1" s="1"/>
  <c r="AI736" i="1"/>
  <c r="AJ736" i="1" s="1"/>
  <c r="AI737" i="1"/>
  <c r="AJ737" i="1" s="1"/>
  <c r="AI738" i="1"/>
  <c r="AJ738" i="1" s="1"/>
  <c r="AI739" i="1"/>
  <c r="AJ739" i="1" s="1"/>
  <c r="AI740" i="1"/>
  <c r="AJ740" i="1" s="1"/>
  <c r="AI741" i="1"/>
  <c r="AJ741" i="1" s="1"/>
  <c r="AI742" i="1"/>
  <c r="AJ742" i="1" s="1"/>
  <c r="AI743" i="1"/>
  <c r="AJ743" i="1" s="1"/>
  <c r="AI744" i="1"/>
  <c r="AJ744" i="1"/>
  <c r="AI745" i="1"/>
  <c r="AJ745" i="1" s="1"/>
  <c r="AI746" i="1"/>
  <c r="AJ746" i="1" s="1"/>
  <c r="AI747" i="1"/>
  <c r="AJ747" i="1" s="1"/>
  <c r="AI748" i="1"/>
  <c r="AJ748" i="1" s="1"/>
  <c r="AI749" i="1"/>
  <c r="AJ749" i="1" s="1"/>
  <c r="AI750" i="1"/>
  <c r="AJ750" i="1"/>
  <c r="AI751" i="1"/>
  <c r="AJ751" i="1" s="1"/>
  <c r="AI752" i="1"/>
  <c r="AJ752" i="1" s="1"/>
  <c r="AI753" i="1"/>
  <c r="AJ753" i="1" s="1"/>
  <c r="AI754" i="1"/>
  <c r="AJ754" i="1"/>
  <c r="AI755" i="1"/>
  <c r="AJ755" i="1" s="1"/>
  <c r="AI756" i="1"/>
  <c r="AJ756" i="1" s="1"/>
  <c r="AI757" i="1"/>
  <c r="AJ757" i="1" s="1"/>
  <c r="AI758" i="1"/>
  <c r="AJ758" i="1" s="1"/>
  <c r="AI759" i="1"/>
  <c r="AJ759" i="1" s="1"/>
  <c r="AI760" i="1"/>
  <c r="AJ760" i="1" s="1"/>
  <c r="AI761" i="1"/>
  <c r="AJ761" i="1" s="1"/>
  <c r="AI762" i="1"/>
  <c r="AJ762" i="1"/>
  <c r="AI763" i="1"/>
  <c r="AJ763" i="1" s="1"/>
  <c r="AI764" i="1"/>
  <c r="AJ764" i="1" s="1"/>
  <c r="AI765" i="1"/>
  <c r="AJ765" i="1" s="1"/>
  <c r="AI766" i="1"/>
  <c r="AJ766" i="1" s="1"/>
  <c r="AI767" i="1"/>
  <c r="AJ767" i="1" s="1"/>
  <c r="AI768" i="1"/>
  <c r="AJ768" i="1" s="1"/>
  <c r="AI769" i="1"/>
  <c r="AJ769" i="1" s="1"/>
  <c r="AI770" i="1"/>
  <c r="AJ770" i="1"/>
  <c r="AI771" i="1"/>
  <c r="AJ771" i="1" s="1"/>
  <c r="AI772" i="1"/>
  <c r="AJ772" i="1" s="1"/>
  <c r="AI773" i="1"/>
  <c r="AJ773" i="1" s="1"/>
  <c r="AI774" i="1"/>
  <c r="AJ774" i="1" s="1"/>
  <c r="AI775" i="1"/>
  <c r="AJ775" i="1" s="1"/>
  <c r="AI776" i="1"/>
  <c r="AJ776" i="1"/>
  <c r="AI777" i="1"/>
  <c r="AJ777" i="1" s="1"/>
  <c r="AI778" i="1"/>
  <c r="AJ778" i="1" s="1"/>
  <c r="AI779" i="1"/>
  <c r="AJ779" i="1" s="1"/>
  <c r="AI780" i="1"/>
  <c r="AJ780" i="1" s="1"/>
  <c r="AI781" i="1"/>
  <c r="AJ781" i="1" s="1"/>
  <c r="AI782" i="1"/>
  <c r="AJ782" i="1"/>
  <c r="AI783" i="1"/>
  <c r="AJ783" i="1" s="1"/>
  <c r="AI784" i="1"/>
  <c r="AJ784" i="1" s="1"/>
  <c r="AI785" i="1"/>
  <c r="AJ785" i="1" s="1"/>
  <c r="AI786" i="1"/>
  <c r="AJ786" i="1"/>
  <c r="AI787" i="1"/>
  <c r="AJ787" i="1" s="1"/>
  <c r="AI788" i="1"/>
  <c r="AJ788" i="1" s="1"/>
  <c r="AI789" i="1"/>
  <c r="AJ789" i="1" s="1"/>
  <c r="AI790" i="1"/>
  <c r="AJ790" i="1" s="1"/>
  <c r="AI791" i="1"/>
  <c r="AJ791" i="1" s="1"/>
  <c r="AI792" i="1"/>
  <c r="AJ792" i="1" s="1"/>
  <c r="AI793" i="1"/>
  <c r="AJ793" i="1" s="1"/>
  <c r="AI794" i="1"/>
  <c r="AJ794" i="1" s="1"/>
  <c r="AI795" i="1"/>
  <c r="AJ795" i="1" s="1"/>
  <c r="AI796" i="1"/>
  <c r="AJ796" i="1"/>
  <c r="AI797" i="1"/>
  <c r="AJ797" i="1" s="1"/>
  <c r="AI798" i="1"/>
  <c r="AJ798" i="1"/>
  <c r="AI799" i="1"/>
  <c r="AJ799" i="1" s="1"/>
  <c r="AI800" i="1"/>
  <c r="AJ800" i="1" s="1"/>
  <c r="AI801" i="1"/>
  <c r="AJ801" i="1" s="1"/>
  <c r="AI802" i="1"/>
  <c r="AJ802" i="1" s="1"/>
  <c r="AI803" i="1"/>
  <c r="AJ803" i="1" s="1"/>
  <c r="AI804" i="1"/>
  <c r="AJ804" i="1" s="1"/>
  <c r="AI805" i="1"/>
  <c r="AJ805" i="1" s="1"/>
  <c r="AI806" i="1"/>
  <c r="AJ806" i="1" s="1"/>
  <c r="AI807" i="1"/>
  <c r="AJ807" i="1" s="1"/>
  <c r="AI808" i="1"/>
  <c r="AJ808" i="1" s="1"/>
  <c r="AI809" i="1"/>
  <c r="AJ809" i="1" s="1"/>
  <c r="AI810" i="1"/>
  <c r="AJ810" i="1"/>
  <c r="AI811" i="1"/>
  <c r="AJ811" i="1" s="1"/>
  <c r="AI812" i="1"/>
  <c r="AJ812" i="1" s="1"/>
  <c r="AI813" i="1"/>
  <c r="AJ813" i="1" s="1"/>
  <c r="AI814" i="1"/>
  <c r="AJ814" i="1" s="1"/>
  <c r="AI815" i="1"/>
  <c r="AJ815" i="1" s="1"/>
  <c r="AI816" i="1"/>
  <c r="AJ816" i="1" s="1"/>
  <c r="AI817" i="1"/>
  <c r="AJ817" i="1" s="1"/>
  <c r="AI818" i="1"/>
  <c r="AJ818" i="1" s="1"/>
  <c r="AI819" i="1"/>
  <c r="AJ819" i="1" s="1"/>
  <c r="AI820" i="1"/>
  <c r="AJ820" i="1"/>
  <c r="AI821" i="1"/>
  <c r="AJ821" i="1" s="1"/>
  <c r="AI822" i="1"/>
  <c r="AJ822" i="1"/>
  <c r="AI823" i="1"/>
  <c r="AJ823" i="1" s="1"/>
  <c r="AI824" i="1"/>
  <c r="AJ824" i="1" s="1"/>
  <c r="AI825" i="1"/>
  <c r="AJ825" i="1" s="1"/>
  <c r="AI826" i="1"/>
  <c r="AJ826" i="1" s="1"/>
  <c r="AI827" i="1"/>
  <c r="AJ827" i="1" s="1"/>
  <c r="AI828" i="1"/>
  <c r="AJ828" i="1"/>
  <c r="AI829" i="1"/>
  <c r="AJ829" i="1" s="1"/>
  <c r="AI830" i="1"/>
  <c r="AJ830" i="1" s="1"/>
  <c r="AI831" i="1"/>
  <c r="AJ831" i="1" s="1"/>
  <c r="AI832" i="1"/>
  <c r="AJ832" i="1" s="1"/>
  <c r="AI833" i="1"/>
  <c r="AJ833" i="1" s="1"/>
  <c r="AI834" i="1"/>
  <c r="AJ834" i="1" s="1"/>
  <c r="AI835" i="1"/>
  <c r="AJ835" i="1" s="1"/>
  <c r="AI836" i="1"/>
  <c r="AJ836" i="1"/>
  <c r="AI837" i="1"/>
  <c r="AJ837" i="1" s="1"/>
  <c r="AI838" i="1"/>
  <c r="AJ838" i="1"/>
  <c r="AI839" i="1"/>
  <c r="AJ839" i="1" s="1"/>
  <c r="AI840" i="1"/>
  <c r="AJ840" i="1" s="1"/>
  <c r="AI841" i="1"/>
  <c r="AJ841" i="1" s="1"/>
  <c r="AI842" i="1"/>
  <c r="AJ842" i="1"/>
  <c r="AI843" i="1"/>
  <c r="AJ843" i="1" s="1"/>
  <c r="AI844" i="1"/>
  <c r="AJ844" i="1"/>
  <c r="AI845" i="1"/>
  <c r="AJ845" i="1" s="1"/>
  <c r="AI846" i="1"/>
  <c r="AJ846" i="1" s="1"/>
  <c r="AI847" i="1"/>
  <c r="AJ847" i="1" s="1"/>
  <c r="AI848" i="1"/>
  <c r="AJ848" i="1" s="1"/>
  <c r="AI849" i="1"/>
  <c r="AJ849" i="1" s="1"/>
  <c r="AI850" i="1"/>
  <c r="AJ850" i="1"/>
  <c r="AI851" i="1"/>
  <c r="AJ851" i="1" s="1"/>
  <c r="AI852" i="1"/>
  <c r="AJ852" i="1" s="1"/>
  <c r="AI853" i="1"/>
  <c r="AJ853" i="1" s="1"/>
  <c r="AI854" i="1"/>
  <c r="AJ854" i="1" s="1"/>
  <c r="AI855" i="1"/>
  <c r="AJ855" i="1" s="1"/>
  <c r="AI856" i="1"/>
  <c r="AJ856" i="1" s="1"/>
  <c r="AI857" i="1"/>
  <c r="AJ857" i="1" s="1"/>
  <c r="AI858" i="1"/>
  <c r="AJ858" i="1" s="1"/>
  <c r="AI859" i="1"/>
  <c r="AJ859" i="1" s="1"/>
  <c r="AI860" i="1"/>
  <c r="AJ860" i="1"/>
  <c r="AI861" i="1"/>
  <c r="AJ861" i="1" s="1"/>
  <c r="AI862" i="1"/>
  <c r="AJ862" i="1" s="1"/>
  <c r="AI863" i="1"/>
  <c r="AJ863" i="1" s="1"/>
  <c r="AI864" i="1"/>
  <c r="AJ864" i="1" s="1"/>
  <c r="AI865" i="1"/>
  <c r="AJ865" i="1" s="1"/>
  <c r="AI866" i="1"/>
  <c r="AJ866" i="1" s="1"/>
  <c r="AI867" i="1"/>
  <c r="AJ867" i="1" s="1"/>
  <c r="AI868" i="1"/>
  <c r="AJ868" i="1"/>
  <c r="AI869" i="1"/>
  <c r="AJ869" i="1" s="1"/>
  <c r="AI870" i="1"/>
  <c r="AJ870" i="1" s="1"/>
  <c r="AI871" i="1"/>
  <c r="AJ871" i="1" s="1"/>
  <c r="AI872" i="1"/>
  <c r="AJ872" i="1" s="1"/>
  <c r="AI873" i="1"/>
  <c r="AJ873" i="1" s="1"/>
  <c r="AI874" i="1"/>
  <c r="AJ874" i="1"/>
  <c r="AI875" i="1"/>
  <c r="AJ875" i="1" s="1"/>
  <c r="AI876" i="1"/>
  <c r="AJ876" i="1" s="1"/>
  <c r="AI877" i="1"/>
  <c r="AJ877" i="1" s="1"/>
  <c r="AI878" i="1"/>
  <c r="AJ878" i="1"/>
  <c r="AI879" i="1"/>
  <c r="AJ879" i="1" s="1"/>
  <c r="AI880" i="1"/>
  <c r="AJ880" i="1" s="1"/>
  <c r="AI881" i="1"/>
  <c r="AJ881" i="1" s="1"/>
  <c r="AI882" i="1"/>
  <c r="AJ882" i="1" s="1"/>
  <c r="AI883" i="1"/>
  <c r="AJ883" i="1" s="1"/>
  <c r="AI884" i="1"/>
  <c r="AJ884" i="1"/>
  <c r="AI885" i="1"/>
  <c r="AJ885" i="1" s="1"/>
  <c r="AI886" i="1"/>
  <c r="AJ886" i="1"/>
  <c r="AI887" i="1"/>
  <c r="AJ887" i="1" s="1"/>
  <c r="AI888" i="1"/>
  <c r="AJ888" i="1" s="1"/>
  <c r="AI889" i="1"/>
  <c r="AJ889" i="1" s="1"/>
  <c r="AI890" i="1"/>
  <c r="AJ890" i="1" s="1"/>
  <c r="AI891" i="1"/>
  <c r="AJ891" i="1" s="1"/>
  <c r="AI892" i="1"/>
  <c r="AJ892" i="1" s="1"/>
  <c r="AI893" i="1"/>
  <c r="AJ893" i="1" s="1"/>
  <c r="AI894" i="1"/>
  <c r="AJ894" i="1" s="1"/>
  <c r="AI895" i="1"/>
  <c r="AJ895" i="1" s="1"/>
  <c r="AI896" i="1"/>
  <c r="AJ896" i="1" s="1"/>
  <c r="AI897" i="1"/>
  <c r="AJ897" i="1" s="1"/>
  <c r="AI898" i="1"/>
  <c r="AJ898" i="1" s="1"/>
  <c r="AI899" i="1"/>
  <c r="AJ899" i="1" s="1"/>
  <c r="AI900" i="1"/>
  <c r="AJ900" i="1"/>
  <c r="AI901" i="1"/>
  <c r="AJ901" i="1" s="1"/>
  <c r="AI902" i="1"/>
  <c r="AJ902" i="1" s="1"/>
  <c r="AI903" i="1"/>
  <c r="AJ903" i="1" s="1"/>
  <c r="AI904" i="1"/>
  <c r="AJ904" i="1" s="1"/>
  <c r="AI905" i="1"/>
  <c r="AJ905" i="1" s="1"/>
  <c r="AI906" i="1"/>
  <c r="AJ906" i="1"/>
  <c r="AI907" i="1"/>
  <c r="AJ907" i="1" s="1"/>
  <c r="AI908" i="1"/>
  <c r="AJ908" i="1" s="1"/>
  <c r="AI909" i="1"/>
  <c r="AJ909" i="1" s="1"/>
  <c r="AI910" i="1"/>
  <c r="AJ910" i="1"/>
  <c r="AI911" i="1"/>
  <c r="AJ911" i="1" s="1"/>
  <c r="AI912" i="1"/>
  <c r="AJ912" i="1" s="1"/>
  <c r="AI913" i="1"/>
  <c r="AJ913" i="1" s="1"/>
  <c r="AI914" i="1"/>
  <c r="AJ914" i="1" s="1"/>
  <c r="AI915" i="1"/>
  <c r="AJ915" i="1" s="1"/>
  <c r="AI916" i="1"/>
  <c r="AJ916" i="1"/>
  <c r="AI917" i="1"/>
  <c r="AJ917" i="1" s="1"/>
  <c r="AI918" i="1"/>
  <c r="AJ918" i="1" s="1"/>
  <c r="AI919" i="1"/>
  <c r="AJ919" i="1" s="1"/>
  <c r="AI920" i="1"/>
  <c r="AJ920" i="1" s="1"/>
  <c r="AI921" i="1"/>
  <c r="AJ921" i="1" s="1"/>
  <c r="AI922" i="1"/>
  <c r="AJ922" i="1" s="1"/>
  <c r="AI923" i="1"/>
  <c r="AJ923" i="1" s="1"/>
  <c r="AI924" i="1"/>
  <c r="AJ924" i="1" s="1"/>
  <c r="AI925" i="1"/>
  <c r="AJ925" i="1" s="1"/>
  <c r="AI926" i="1"/>
  <c r="AJ926" i="1"/>
  <c r="AI927" i="1"/>
  <c r="AJ927" i="1" s="1"/>
  <c r="AI928" i="1"/>
  <c r="AJ928" i="1" s="1"/>
  <c r="AI929" i="1"/>
  <c r="AJ929" i="1" s="1"/>
  <c r="AI930" i="1"/>
  <c r="AJ930" i="1" s="1"/>
  <c r="AI931" i="1"/>
  <c r="AJ931" i="1" s="1"/>
  <c r="AI932" i="1"/>
  <c r="AJ932" i="1"/>
  <c r="AI933" i="1"/>
  <c r="AJ933" i="1" s="1"/>
  <c r="AI934" i="1"/>
  <c r="AJ934" i="1" s="1"/>
  <c r="AI935" i="1"/>
  <c r="AJ935" i="1" s="1"/>
  <c r="AI936" i="1"/>
  <c r="AJ936" i="1" s="1"/>
  <c r="AI937" i="1"/>
  <c r="AJ937" i="1" s="1"/>
  <c r="AI938" i="1"/>
  <c r="AJ938" i="1"/>
  <c r="AI939" i="1"/>
  <c r="AJ939" i="1" s="1"/>
  <c r="AI940" i="1"/>
  <c r="AJ940" i="1" s="1"/>
  <c r="AI941" i="1"/>
  <c r="AJ941" i="1" s="1"/>
  <c r="AI942" i="1"/>
  <c r="AJ942" i="1"/>
  <c r="AI943" i="1"/>
  <c r="AJ943" i="1" s="1"/>
  <c r="AI944" i="1"/>
  <c r="AJ944" i="1" s="1"/>
  <c r="AI945" i="1"/>
  <c r="AJ945" i="1" s="1"/>
  <c r="AI946" i="1"/>
  <c r="AJ946" i="1" s="1"/>
  <c r="AI947" i="1"/>
  <c r="AJ947" i="1" s="1"/>
  <c r="AI948" i="1"/>
  <c r="AJ948" i="1"/>
  <c r="AI949" i="1"/>
  <c r="AJ949" i="1" s="1"/>
  <c r="AI950" i="1"/>
  <c r="AJ950" i="1" s="1"/>
  <c r="AI951" i="1"/>
  <c r="AJ951" i="1" s="1"/>
  <c r="AI952" i="1"/>
  <c r="AJ952" i="1" s="1"/>
  <c r="AI953" i="1"/>
  <c r="AJ953" i="1" s="1"/>
  <c r="AI954" i="1"/>
  <c r="AJ954" i="1" s="1"/>
  <c r="AI955" i="1"/>
  <c r="AJ955" i="1" s="1"/>
  <c r="AI956" i="1"/>
  <c r="AJ956" i="1"/>
  <c r="AI957" i="1"/>
  <c r="AJ957" i="1" s="1"/>
  <c r="AI958" i="1"/>
  <c r="AJ958" i="1" s="1"/>
  <c r="AI959" i="1"/>
  <c r="AJ959" i="1" s="1"/>
  <c r="AI960" i="1"/>
  <c r="AJ960" i="1" s="1"/>
  <c r="AI961" i="1"/>
  <c r="AJ961" i="1" s="1"/>
  <c r="AI962" i="1"/>
  <c r="AJ962" i="1" s="1"/>
  <c r="AI963" i="1"/>
  <c r="AJ963" i="1" s="1"/>
  <c r="AI964" i="1"/>
  <c r="AJ964" i="1" s="1"/>
  <c r="AI965" i="1"/>
  <c r="AJ965" i="1" s="1"/>
  <c r="AI966" i="1"/>
  <c r="AJ966" i="1"/>
  <c r="AI967" i="1"/>
  <c r="AJ967" i="1" s="1"/>
  <c r="AI968" i="1"/>
  <c r="AJ968" i="1" s="1"/>
  <c r="AI969" i="1"/>
  <c r="AJ969" i="1" s="1"/>
  <c r="AI970" i="1"/>
  <c r="AJ970" i="1" s="1"/>
  <c r="AI971" i="1"/>
  <c r="AJ971" i="1" s="1"/>
  <c r="AI972" i="1"/>
  <c r="AJ972" i="1"/>
  <c r="AI973" i="1"/>
  <c r="AJ973" i="1" s="1"/>
  <c r="AI974" i="1"/>
  <c r="AJ974" i="1"/>
  <c r="AI975" i="1"/>
  <c r="AJ975" i="1" s="1"/>
  <c r="AI976" i="1"/>
  <c r="AJ976" i="1" s="1"/>
  <c r="AI977" i="1"/>
  <c r="AJ977" i="1" s="1"/>
  <c r="AI978" i="1"/>
  <c r="AJ978" i="1"/>
  <c r="AI979" i="1"/>
  <c r="AJ979" i="1" s="1"/>
  <c r="AI980" i="1"/>
  <c r="AJ980" i="1"/>
  <c r="AI981" i="1"/>
  <c r="AJ981" i="1" s="1"/>
  <c r="AI982" i="1"/>
  <c r="AJ982" i="1" s="1"/>
  <c r="AI983" i="1"/>
  <c r="AJ983" i="1" s="1"/>
  <c r="AI984" i="1"/>
  <c r="AJ984" i="1" s="1"/>
  <c r="AI985" i="1"/>
  <c r="AJ985" i="1" s="1"/>
  <c r="AI986" i="1"/>
  <c r="AJ986" i="1" s="1"/>
  <c r="AI987" i="1"/>
  <c r="AJ987" i="1" s="1"/>
  <c r="AI988" i="1"/>
  <c r="AJ988" i="1"/>
  <c r="AI989" i="1"/>
  <c r="AJ989" i="1" s="1"/>
  <c r="AI990" i="1"/>
  <c r="AJ990" i="1"/>
  <c r="AI991" i="1"/>
  <c r="AJ991" i="1" s="1"/>
  <c r="AI992" i="1"/>
  <c r="AJ992" i="1" s="1"/>
  <c r="AI993" i="1"/>
  <c r="AJ993" i="1" s="1"/>
  <c r="AI994" i="1"/>
  <c r="AJ994" i="1" s="1"/>
  <c r="AI995" i="1"/>
  <c r="AJ995" i="1" s="1"/>
  <c r="AI996" i="1"/>
  <c r="AJ996" i="1"/>
  <c r="AI997" i="1"/>
  <c r="AJ997" i="1" s="1"/>
  <c r="AI998" i="1"/>
  <c r="AJ998" i="1" s="1"/>
  <c r="AI999" i="1"/>
  <c r="AJ999" i="1" s="1"/>
  <c r="AI1000" i="1"/>
  <c r="AJ1000" i="1" s="1"/>
  <c r="AI1001" i="1"/>
  <c r="AJ1001" i="1" s="1"/>
  <c r="AI1002" i="1"/>
  <c r="AJ1002" i="1" s="1"/>
  <c r="AI1003" i="1"/>
  <c r="AJ1003" i="1" s="1"/>
  <c r="AI1004" i="1"/>
  <c r="AJ1004" i="1" s="1"/>
  <c r="AI1005" i="1"/>
  <c r="AJ1005" i="1" s="1"/>
  <c r="AI1006" i="1"/>
  <c r="AJ1006" i="1"/>
  <c r="AI1007" i="1"/>
  <c r="AJ1007" i="1" s="1"/>
  <c r="AI1008" i="1"/>
  <c r="AJ1008" i="1" s="1"/>
  <c r="AI1009" i="1"/>
  <c r="AJ1009" i="1" s="1"/>
  <c r="AI1010" i="1"/>
  <c r="AJ1010" i="1" s="1"/>
  <c r="AI1011" i="1"/>
  <c r="AJ1011" i="1" s="1"/>
  <c r="AI1012" i="1"/>
  <c r="AJ1012" i="1" s="1"/>
  <c r="AI1013" i="1"/>
  <c r="AJ1013" i="1" s="1"/>
  <c r="AI1014" i="1"/>
  <c r="AJ1014" i="1"/>
  <c r="AI1015" i="1"/>
  <c r="AJ1015" i="1" s="1"/>
  <c r="AI1016" i="1"/>
  <c r="AJ1016" i="1" s="1"/>
  <c r="AI1017" i="1"/>
  <c r="AJ1017" i="1" s="1"/>
  <c r="AI1018" i="1"/>
  <c r="AJ1018" i="1" s="1"/>
  <c r="AI1019" i="1"/>
  <c r="AJ1019" i="1" s="1"/>
  <c r="AI1020" i="1"/>
  <c r="AJ1020" i="1"/>
  <c r="AI1021" i="1"/>
  <c r="AJ1021" i="1" s="1"/>
  <c r="AI1022" i="1"/>
  <c r="AJ1022" i="1" s="1"/>
  <c r="AI1023" i="1"/>
  <c r="AJ1023" i="1" s="1"/>
  <c r="AI1024" i="1"/>
  <c r="AJ1024" i="1" s="1"/>
  <c r="AI1025" i="1"/>
  <c r="AJ1025" i="1" s="1"/>
  <c r="AI1026" i="1"/>
  <c r="AJ1026" i="1" s="1"/>
  <c r="AI1027" i="1"/>
  <c r="AJ1027" i="1" s="1"/>
  <c r="AI1028" i="1"/>
  <c r="AJ1028" i="1"/>
  <c r="AI1029" i="1"/>
  <c r="AJ1029" i="1" s="1"/>
  <c r="AI1030" i="1"/>
  <c r="AJ1030" i="1"/>
  <c r="AI1031" i="1"/>
  <c r="AJ1031" i="1" s="1"/>
  <c r="AI1032" i="1"/>
  <c r="AJ1032" i="1" s="1"/>
  <c r="AI1033" i="1"/>
  <c r="AJ1033" i="1" s="1"/>
  <c r="AI1034" i="1"/>
  <c r="AJ1034" i="1"/>
  <c r="AI1035" i="1"/>
  <c r="AJ1035" i="1" s="1"/>
  <c r="AI1036" i="1"/>
  <c r="AJ1036" i="1"/>
  <c r="AI1037" i="1"/>
  <c r="AJ1037" i="1" s="1"/>
  <c r="AI1038" i="1"/>
  <c r="AJ1038" i="1"/>
  <c r="AI1039" i="1"/>
  <c r="AJ1039" i="1" s="1"/>
  <c r="AI1040" i="1"/>
  <c r="AJ1040" i="1" s="1"/>
  <c r="AI1041" i="1"/>
  <c r="AJ1041" i="1" s="1"/>
  <c r="AI1042" i="1"/>
  <c r="AJ1042" i="1"/>
  <c r="AI1043" i="1"/>
  <c r="AJ1043" i="1" s="1"/>
  <c r="AI1044" i="1"/>
  <c r="AJ1044" i="1"/>
  <c r="AI1045" i="1"/>
  <c r="AJ1045" i="1" s="1"/>
  <c r="AI1046" i="1"/>
  <c r="AJ1046" i="1" s="1"/>
  <c r="AI1047" i="1"/>
  <c r="AJ1047" i="1" s="1"/>
  <c r="AI1048" i="1"/>
  <c r="AJ1048" i="1" s="1"/>
  <c r="AI1049" i="1"/>
  <c r="AJ1049" i="1" s="1"/>
  <c r="AI1050" i="1"/>
  <c r="AJ1050" i="1" s="1"/>
  <c r="AI1051" i="1"/>
  <c r="AJ1051" i="1" s="1"/>
  <c r="AI1052" i="1"/>
  <c r="AJ1052" i="1"/>
  <c r="AI1053" i="1"/>
  <c r="AJ1053" i="1" s="1"/>
  <c r="AI1054" i="1"/>
  <c r="AJ1054" i="1"/>
  <c r="AI1055" i="1"/>
  <c r="AJ1055" i="1" s="1"/>
  <c r="AI1056" i="1"/>
  <c r="AJ1056" i="1" s="1"/>
  <c r="AI1057" i="1"/>
  <c r="AJ1057" i="1" s="1"/>
  <c r="AI1058" i="1"/>
  <c r="AJ1058" i="1" s="1"/>
  <c r="AI1059" i="1"/>
  <c r="AJ1059" i="1" s="1"/>
  <c r="AI1060" i="1"/>
  <c r="AJ1060" i="1" s="1"/>
  <c r="AI1061" i="1"/>
  <c r="AJ1061" i="1" s="1"/>
  <c r="AI1062" i="1"/>
  <c r="AJ1062" i="1" s="1"/>
  <c r="AI1063" i="1"/>
  <c r="AJ1063" i="1" s="1"/>
  <c r="AI1064" i="1"/>
  <c r="AJ1064" i="1" s="1"/>
  <c r="AI1065" i="1"/>
  <c r="AJ1065" i="1" s="1"/>
  <c r="AI1066" i="1"/>
  <c r="AJ1066" i="1"/>
  <c r="AI1067" i="1"/>
  <c r="AJ1067" i="1" s="1"/>
  <c r="AI1068" i="1"/>
  <c r="AJ1068" i="1" s="1"/>
  <c r="AI1069" i="1"/>
  <c r="AJ1069" i="1" s="1"/>
  <c r="AI1070" i="1"/>
  <c r="AJ1070" i="1" s="1"/>
  <c r="AI1071" i="1"/>
  <c r="AJ1071" i="1" s="1"/>
  <c r="AI1072" i="1"/>
  <c r="AJ1072" i="1" s="1"/>
  <c r="AI1073" i="1"/>
  <c r="AJ1073" i="1" s="1"/>
  <c r="AI1074" i="1"/>
  <c r="AJ1074" i="1" s="1"/>
  <c r="AI1075" i="1"/>
  <c r="AJ1075" i="1" s="1"/>
  <c r="AI1076" i="1"/>
  <c r="AJ1076" i="1" s="1"/>
  <c r="AI1077" i="1"/>
  <c r="AJ1077" i="1" s="1"/>
  <c r="AI1078" i="1"/>
  <c r="AJ1078" i="1" s="1"/>
  <c r="AI1079" i="1"/>
  <c r="AJ1079" i="1" s="1"/>
  <c r="AI1080" i="1"/>
  <c r="AJ1080" i="1" s="1"/>
  <c r="AI1081" i="1"/>
  <c r="AJ1081" i="1" s="1"/>
  <c r="AI1082" i="1"/>
  <c r="AJ1082" i="1" s="1"/>
  <c r="AI1083" i="1"/>
  <c r="AJ1083" i="1" s="1"/>
  <c r="AI1084" i="1"/>
  <c r="AJ1084" i="1" s="1"/>
  <c r="AI1085" i="1"/>
  <c r="AJ1085" i="1" s="1"/>
  <c r="AI1086" i="1"/>
  <c r="AJ1086" i="1"/>
  <c r="AI1087" i="1"/>
  <c r="AJ1087" i="1" s="1"/>
  <c r="AI1088" i="1"/>
  <c r="AJ1088" i="1" s="1"/>
  <c r="AI1089" i="1"/>
  <c r="AJ1089" i="1" s="1"/>
  <c r="AI1090" i="1"/>
  <c r="AJ1090" i="1" s="1"/>
  <c r="AI1091" i="1"/>
  <c r="AJ1091" i="1" s="1"/>
  <c r="AI1092" i="1"/>
  <c r="AJ1092" i="1" s="1"/>
  <c r="AI1093" i="1"/>
  <c r="AJ1093" i="1" s="1"/>
  <c r="AI1094" i="1"/>
  <c r="AJ1094" i="1" s="1"/>
  <c r="AI1095" i="1"/>
  <c r="AJ1095" i="1" s="1"/>
  <c r="AI1096" i="1"/>
  <c r="AJ1096" i="1" s="1"/>
  <c r="AI1097" i="1"/>
  <c r="AJ1097" i="1" s="1"/>
  <c r="AI1098" i="1"/>
  <c r="AJ1098" i="1"/>
  <c r="AI1099" i="1"/>
  <c r="AJ1099" i="1" s="1"/>
  <c r="AI1100" i="1"/>
  <c r="AJ1100" i="1" s="1"/>
  <c r="AI1101" i="1"/>
  <c r="AJ1101" i="1" s="1"/>
  <c r="AI1102" i="1"/>
  <c r="AJ1102" i="1" s="1"/>
  <c r="AI1103" i="1"/>
  <c r="AJ1103" i="1" s="1"/>
  <c r="AI1104" i="1"/>
  <c r="AJ1104" i="1" s="1"/>
  <c r="AI1105" i="1"/>
  <c r="AJ1105" i="1" s="1"/>
  <c r="AI1106" i="1"/>
  <c r="AJ1106" i="1" s="1"/>
  <c r="AI1107" i="1"/>
  <c r="AJ1107" i="1" s="1"/>
  <c r="AI1108" i="1"/>
  <c r="AJ1108" i="1" s="1"/>
  <c r="AI1109" i="1"/>
  <c r="AJ1109" i="1" s="1"/>
  <c r="AI1110" i="1"/>
  <c r="AJ1110" i="1"/>
  <c r="AI1111" i="1"/>
  <c r="AJ1111" i="1" s="1"/>
  <c r="AI1112" i="1"/>
  <c r="AJ1112" i="1" s="1"/>
  <c r="AI1113" i="1"/>
  <c r="AJ1113" i="1" s="1"/>
  <c r="AI1114" i="1"/>
  <c r="AJ1114" i="1" s="1"/>
  <c r="AI1115" i="1"/>
  <c r="AJ1115" i="1" s="1"/>
  <c r="AI1116" i="1"/>
  <c r="AJ1116" i="1" s="1"/>
  <c r="AI1117" i="1"/>
  <c r="AJ1117" i="1" s="1"/>
  <c r="AI1118" i="1"/>
  <c r="AJ1118" i="1"/>
  <c r="AI1119" i="1"/>
  <c r="AJ1119" i="1" s="1"/>
  <c r="AI1120" i="1"/>
  <c r="AJ1120" i="1" s="1"/>
  <c r="AI1121" i="1"/>
  <c r="AJ1121" i="1"/>
  <c r="AI1122" i="1"/>
  <c r="AJ1122" i="1" s="1"/>
  <c r="AI1123" i="1"/>
  <c r="AJ1123" i="1"/>
  <c r="AI1124" i="1"/>
  <c r="AJ1124" i="1" s="1"/>
  <c r="AI1125" i="1"/>
  <c r="AJ1125" i="1" s="1"/>
  <c r="AI1126" i="1"/>
  <c r="AJ1126" i="1" s="1"/>
  <c r="AI1127" i="1"/>
  <c r="AJ1127" i="1" s="1"/>
  <c r="AI1128" i="1"/>
  <c r="AJ1128" i="1" s="1"/>
  <c r="AI1129" i="1"/>
  <c r="AJ1129" i="1" s="1"/>
  <c r="AI1130" i="1"/>
  <c r="AJ1130" i="1" s="1"/>
  <c r="AI1131" i="1"/>
  <c r="AJ1131" i="1"/>
  <c r="AI1132" i="1"/>
  <c r="AJ1132" i="1" s="1"/>
  <c r="AI1133" i="1"/>
  <c r="AJ1133" i="1" s="1"/>
  <c r="AI1134" i="1"/>
  <c r="AJ1134" i="1" s="1"/>
  <c r="AI1135" i="1"/>
  <c r="AJ1135" i="1" s="1"/>
  <c r="AI1136" i="1"/>
  <c r="AJ1136" i="1" s="1"/>
  <c r="AI1137" i="1"/>
  <c r="AJ1137" i="1"/>
  <c r="AI1138" i="1"/>
  <c r="AJ1138" i="1" s="1"/>
  <c r="AI1139" i="1"/>
  <c r="AJ1139" i="1" s="1"/>
  <c r="AI1140" i="1"/>
  <c r="AJ1140" i="1" s="1"/>
  <c r="AI1141" i="1"/>
  <c r="AJ1141" i="1" s="1"/>
  <c r="AI1142" i="1"/>
  <c r="AJ1142" i="1" s="1"/>
  <c r="AI1143" i="1"/>
  <c r="AJ1143" i="1" s="1"/>
  <c r="AI1144" i="1"/>
  <c r="AJ1144" i="1" s="1"/>
  <c r="AI1145" i="1"/>
  <c r="AJ1145" i="1" s="1"/>
  <c r="AI1146" i="1"/>
  <c r="AJ1146" i="1" s="1"/>
  <c r="AI1147" i="1"/>
  <c r="AJ1147" i="1"/>
  <c r="AI1148" i="1"/>
  <c r="AJ1148" i="1" s="1"/>
  <c r="AI1149" i="1"/>
  <c r="AJ1149" i="1" s="1"/>
  <c r="AI1150" i="1"/>
  <c r="AJ1150" i="1" s="1"/>
  <c r="AI1151" i="1"/>
  <c r="AJ1151" i="1" s="1"/>
  <c r="AI1152" i="1"/>
  <c r="AJ1152" i="1" s="1"/>
  <c r="AI1153" i="1"/>
  <c r="AJ1153" i="1" s="1"/>
  <c r="AI1154" i="1"/>
  <c r="AJ1154" i="1" s="1"/>
  <c r="AI1155" i="1"/>
  <c r="AJ1155" i="1"/>
  <c r="AI1156" i="1"/>
  <c r="AJ1156" i="1" s="1"/>
  <c r="AI1157" i="1"/>
  <c r="AJ1157" i="1" s="1"/>
  <c r="AI1158" i="1"/>
  <c r="AJ1158" i="1" s="1"/>
  <c r="AI1159" i="1"/>
  <c r="AJ1159" i="1" s="1"/>
  <c r="AI1160" i="1"/>
  <c r="AJ1160" i="1" s="1"/>
  <c r="AI1161" i="1"/>
  <c r="AJ1161" i="1" s="1"/>
  <c r="AI1162" i="1"/>
  <c r="AJ1162" i="1" s="1"/>
  <c r="AI1163" i="1"/>
  <c r="AJ1163" i="1" s="1"/>
  <c r="AI1164" i="1"/>
  <c r="AJ1164" i="1" s="1"/>
  <c r="AI1165" i="1"/>
  <c r="AJ1165" i="1" s="1"/>
  <c r="AI1166" i="1"/>
  <c r="AJ1166" i="1" s="1"/>
  <c r="AI1167" i="1"/>
  <c r="AJ1167" i="1" s="1"/>
  <c r="AI1168" i="1"/>
  <c r="AJ1168" i="1" s="1"/>
  <c r="AI1169" i="1"/>
  <c r="AJ1169" i="1" s="1"/>
  <c r="AI1170" i="1"/>
  <c r="AJ1170" i="1" s="1"/>
  <c r="AI1171" i="1"/>
  <c r="AJ1171" i="1"/>
  <c r="AI1172" i="1"/>
  <c r="AJ1172" i="1" s="1"/>
  <c r="AI1173" i="1"/>
  <c r="AJ1173" i="1" s="1"/>
  <c r="AI1174" i="1"/>
  <c r="AJ1174" i="1" s="1"/>
  <c r="AI1175" i="1"/>
  <c r="AJ1175" i="1" s="1"/>
  <c r="AI1176" i="1"/>
  <c r="AJ1176" i="1" s="1"/>
  <c r="AI1177" i="1"/>
  <c r="AJ1177" i="1" s="1"/>
  <c r="AI1178" i="1"/>
  <c r="AJ1178" i="1" s="1"/>
  <c r="AI1179" i="1"/>
  <c r="AJ1179" i="1" s="1"/>
  <c r="AI1180" i="1"/>
  <c r="AJ1180" i="1" s="1"/>
  <c r="AI1181" i="1"/>
  <c r="AJ1181" i="1" s="1"/>
  <c r="AI1182" i="1"/>
  <c r="AJ1182" i="1" s="1"/>
  <c r="AI1183" i="1"/>
  <c r="AJ1183" i="1" s="1"/>
  <c r="AI1184" i="1"/>
  <c r="AJ1184" i="1" s="1"/>
  <c r="AI1185" i="1"/>
  <c r="AJ1185" i="1" s="1"/>
  <c r="AI1186" i="1"/>
  <c r="AJ1186" i="1" s="1"/>
  <c r="AI1187" i="1"/>
  <c r="AJ1187" i="1"/>
  <c r="AI1188" i="1"/>
  <c r="AJ1188" i="1" s="1"/>
  <c r="AI1189" i="1"/>
  <c r="AJ1189" i="1" s="1"/>
  <c r="AI1190" i="1"/>
  <c r="AJ1190" i="1" s="1"/>
  <c r="AI1191" i="1"/>
  <c r="AJ1191" i="1" s="1"/>
  <c r="AI1192" i="1"/>
  <c r="AJ1192" i="1" s="1"/>
  <c r="AI1193" i="1"/>
  <c r="AJ1193" i="1" s="1"/>
  <c r="AI1194" i="1"/>
  <c r="AJ1194" i="1" s="1"/>
  <c r="AI1195" i="1"/>
  <c r="AJ1195" i="1" s="1"/>
  <c r="AI1196" i="1"/>
  <c r="AJ1196" i="1" s="1"/>
  <c r="AI1197" i="1"/>
  <c r="AJ1197" i="1" s="1"/>
  <c r="AI1198" i="1"/>
  <c r="AJ1198" i="1" s="1"/>
  <c r="AI1199" i="1"/>
  <c r="AJ1199" i="1" s="1"/>
  <c r="AI1200" i="1"/>
  <c r="AJ1200" i="1" s="1"/>
  <c r="AI1201" i="1"/>
  <c r="AJ1201" i="1"/>
  <c r="AI1202" i="1"/>
  <c r="AJ1202" i="1" s="1"/>
  <c r="AI1203" i="1"/>
  <c r="AJ1203" i="1"/>
  <c r="AI1204" i="1"/>
  <c r="AJ1204" i="1" s="1"/>
  <c r="AI1205" i="1"/>
  <c r="AJ1205" i="1" s="1"/>
  <c r="AI1206" i="1"/>
  <c r="AJ1206" i="1" s="1"/>
  <c r="AI1207" i="1"/>
  <c r="AJ1207" i="1" s="1"/>
  <c r="AI1208" i="1"/>
  <c r="AJ1208" i="1" s="1"/>
  <c r="AI1209" i="1"/>
  <c r="AJ1209" i="1" s="1"/>
  <c r="AI1210" i="1"/>
  <c r="AJ1210" i="1" s="1"/>
  <c r="AI1211" i="1"/>
  <c r="AJ1211" i="1"/>
  <c r="AI1212" i="1"/>
  <c r="AJ1212" i="1" s="1"/>
  <c r="AI1213" i="1"/>
  <c r="AJ1213" i="1" s="1"/>
  <c r="AI1214" i="1"/>
  <c r="AJ1214" i="1" s="1"/>
  <c r="AI1215" i="1"/>
  <c r="AJ1215" i="1" s="1"/>
  <c r="AI1216" i="1"/>
  <c r="AJ1216" i="1" s="1"/>
  <c r="AI1217" i="1"/>
  <c r="AJ1217" i="1"/>
  <c r="AI1218" i="1"/>
  <c r="AJ1218" i="1" s="1"/>
  <c r="AI1219" i="1"/>
  <c r="AJ1219" i="1"/>
  <c r="AI1220" i="1"/>
  <c r="AJ1220" i="1" s="1"/>
  <c r="AI1221" i="1"/>
  <c r="AJ1221" i="1" s="1"/>
  <c r="AI1222" i="1"/>
  <c r="AJ1222" i="1" s="1"/>
  <c r="AI1223" i="1"/>
  <c r="AJ1223" i="1" s="1"/>
  <c r="AI1224" i="1"/>
  <c r="AJ1224" i="1" s="1"/>
  <c r="AI1225" i="1"/>
  <c r="AJ1225" i="1" s="1"/>
  <c r="AI1226" i="1"/>
  <c r="AJ1226" i="1" s="1"/>
  <c r="AI1227" i="1"/>
  <c r="AJ1227" i="1"/>
  <c r="AI1228" i="1"/>
  <c r="AJ1228" i="1" s="1"/>
  <c r="AI1229" i="1"/>
  <c r="AJ1229" i="1" s="1"/>
  <c r="AI1230" i="1"/>
  <c r="AJ1230" i="1" s="1"/>
  <c r="AI1231" i="1"/>
  <c r="AJ1231" i="1" s="1"/>
  <c r="AI1232" i="1"/>
  <c r="AJ1232" i="1" s="1"/>
  <c r="AI1233" i="1"/>
  <c r="AJ1233" i="1" s="1"/>
  <c r="AI1234" i="1"/>
  <c r="AJ1234" i="1" s="1"/>
  <c r="AI1235" i="1"/>
  <c r="AJ1235" i="1"/>
  <c r="AI1236" i="1"/>
  <c r="AJ1236" i="1" s="1"/>
  <c r="AI1237" i="1"/>
  <c r="AJ1237" i="1" s="1"/>
  <c r="AI1238" i="1"/>
  <c r="AJ1238" i="1" s="1"/>
  <c r="AI1239" i="1"/>
  <c r="AJ1239" i="1" s="1"/>
  <c r="AI1240" i="1"/>
  <c r="AJ1240" i="1" s="1"/>
  <c r="AI1241" i="1"/>
  <c r="AJ1241" i="1" s="1"/>
  <c r="AI1242" i="1"/>
  <c r="AJ1242" i="1" s="1"/>
  <c r="AI1243" i="1"/>
  <c r="AJ1243" i="1" s="1"/>
  <c r="AI1244" i="1"/>
  <c r="AJ1244" i="1" s="1"/>
  <c r="AI1245" i="1"/>
  <c r="AJ1245" i="1" s="1"/>
  <c r="AI1246" i="1"/>
  <c r="AJ1246" i="1" s="1"/>
  <c r="AI1247" i="1"/>
  <c r="AJ1247" i="1" s="1"/>
  <c r="AI1248" i="1"/>
  <c r="AJ1248" i="1" s="1"/>
  <c r="AI1249" i="1"/>
  <c r="AJ1249" i="1"/>
  <c r="AI1250" i="1"/>
  <c r="AJ1250" i="1" s="1"/>
  <c r="AI1251" i="1"/>
  <c r="AJ1251" i="1"/>
  <c r="AI1252" i="1"/>
  <c r="AJ1252" i="1" s="1"/>
  <c r="AI1253" i="1"/>
  <c r="AJ1253" i="1" s="1"/>
  <c r="AI1254" i="1"/>
  <c r="AJ1254" i="1" s="1"/>
  <c r="AI1255" i="1"/>
  <c r="AJ1255" i="1" s="1"/>
  <c r="AI1256" i="1"/>
  <c r="AJ1256" i="1" s="1"/>
  <c r="AI1257" i="1"/>
  <c r="AJ1257" i="1" s="1"/>
  <c r="AI1258" i="1"/>
  <c r="AJ1258" i="1" s="1"/>
  <c r="AI1259" i="1"/>
  <c r="AJ1259" i="1"/>
  <c r="AI1260" i="1"/>
  <c r="AJ1260" i="1" s="1"/>
  <c r="AI1261" i="1"/>
  <c r="AJ1261" i="1" s="1"/>
  <c r="AI1262" i="1"/>
  <c r="AJ1262" i="1" s="1"/>
  <c r="AI1263" i="1"/>
  <c r="AJ1263" i="1" s="1"/>
  <c r="AI1264" i="1"/>
  <c r="AJ1264" i="1" s="1"/>
  <c r="AI1265" i="1"/>
  <c r="AJ1265" i="1"/>
  <c r="AI1266" i="1"/>
  <c r="AJ1266" i="1" s="1"/>
  <c r="AI1267" i="1"/>
  <c r="AJ1267" i="1" s="1"/>
  <c r="AI1268" i="1"/>
  <c r="AJ1268" i="1" s="1"/>
  <c r="AI1269" i="1"/>
  <c r="AJ1269" i="1" s="1"/>
  <c r="AI1270" i="1"/>
  <c r="AJ1270" i="1" s="1"/>
  <c r="AI1271" i="1"/>
  <c r="AJ1271" i="1" s="1"/>
  <c r="AI1272" i="1"/>
  <c r="AJ1272" i="1" s="1"/>
  <c r="AI1273" i="1"/>
  <c r="AJ1273" i="1" s="1"/>
  <c r="AI1274" i="1"/>
  <c r="AJ1274" i="1" s="1"/>
  <c r="AI1275" i="1"/>
  <c r="AJ1275" i="1"/>
  <c r="AI1276" i="1"/>
  <c r="AJ1276" i="1" s="1"/>
  <c r="AI1277" i="1"/>
  <c r="AJ1277" i="1" s="1"/>
  <c r="AI1278" i="1"/>
  <c r="AJ1278" i="1" s="1"/>
  <c r="AI1279" i="1"/>
  <c r="AJ1279" i="1" s="1"/>
  <c r="AI1280" i="1"/>
  <c r="AJ1280" i="1" s="1"/>
  <c r="AI1281" i="1"/>
  <c r="AJ1281" i="1" s="1"/>
  <c r="AI1282" i="1"/>
  <c r="AJ1282" i="1" s="1"/>
  <c r="AI1283" i="1"/>
  <c r="AJ1283" i="1" s="1"/>
  <c r="AI1284" i="1"/>
  <c r="AJ1284" i="1" s="1"/>
  <c r="AI1285" i="1"/>
  <c r="AJ1285" i="1" s="1"/>
  <c r="AI1286" i="1"/>
  <c r="AJ1286" i="1" s="1"/>
  <c r="AI1287" i="1"/>
  <c r="AJ1287" i="1" s="1"/>
  <c r="AI1288" i="1"/>
  <c r="AJ1288" i="1" s="1"/>
  <c r="AI1289" i="1"/>
  <c r="AJ1289" i="1" s="1"/>
  <c r="AI1290" i="1"/>
  <c r="AJ1290" i="1" s="1"/>
  <c r="AI1291" i="1"/>
  <c r="AJ1291" i="1" s="1"/>
  <c r="AI1292" i="1"/>
  <c r="AJ1292" i="1" s="1"/>
  <c r="AI1293" i="1"/>
  <c r="AJ1293" i="1" s="1"/>
  <c r="AI1294" i="1"/>
  <c r="AJ1294" i="1" s="1"/>
  <c r="AI1295" i="1"/>
  <c r="AJ1295" i="1" s="1"/>
  <c r="AI1296" i="1"/>
  <c r="AJ1296" i="1" s="1"/>
  <c r="AI1297" i="1"/>
  <c r="AJ1297" i="1" s="1"/>
  <c r="AI1298" i="1"/>
  <c r="AJ1298" i="1" s="1"/>
  <c r="AI1299" i="1"/>
  <c r="AJ1299" i="1"/>
  <c r="AI1300" i="1"/>
  <c r="AJ1300" i="1" s="1"/>
  <c r="AI1301" i="1"/>
  <c r="AJ1301" i="1" s="1"/>
  <c r="AI1302" i="1"/>
  <c r="AJ1302" i="1" s="1"/>
  <c r="AI1303" i="1"/>
  <c r="AJ1303" i="1" s="1"/>
  <c r="AI1304" i="1"/>
  <c r="AJ1304" i="1" s="1"/>
  <c r="AI1305" i="1"/>
  <c r="AJ1305" i="1" s="1"/>
  <c r="AI1306" i="1"/>
  <c r="AJ1306" i="1" s="1"/>
  <c r="AI1307" i="1"/>
  <c r="AJ1307" i="1" s="1"/>
  <c r="AI1308" i="1"/>
  <c r="AJ1308" i="1" s="1"/>
  <c r="AI1309" i="1"/>
  <c r="AJ1309" i="1" s="1"/>
  <c r="AI1310" i="1"/>
  <c r="AJ1310" i="1" s="1"/>
  <c r="AI1311" i="1"/>
  <c r="AJ1311" i="1" s="1"/>
  <c r="AI1312" i="1"/>
  <c r="AJ1312" i="1" s="1"/>
  <c r="AI1313" i="1"/>
  <c r="AJ1313" i="1" s="1"/>
  <c r="AI1314" i="1"/>
  <c r="AJ1314" i="1" s="1"/>
  <c r="AI1315" i="1"/>
  <c r="AJ1315" i="1" s="1"/>
  <c r="AI1316" i="1"/>
  <c r="AJ1316" i="1" s="1"/>
  <c r="AI1317" i="1"/>
  <c r="AJ1317" i="1" s="1"/>
  <c r="AI1318" i="1"/>
  <c r="AJ1318" i="1" s="1"/>
  <c r="AI1319" i="1"/>
  <c r="AJ1319" i="1" s="1"/>
  <c r="AI1320" i="1"/>
  <c r="AJ1320" i="1" s="1"/>
  <c r="AI1321" i="1"/>
  <c r="AJ1321" i="1"/>
  <c r="AI1322" i="1"/>
  <c r="AJ1322" i="1" s="1"/>
  <c r="AI1323" i="1"/>
  <c r="AJ1323" i="1" s="1"/>
  <c r="AI1324" i="1"/>
  <c r="AJ1324" i="1" s="1"/>
  <c r="AI1325" i="1"/>
  <c r="AJ1325" i="1" s="1"/>
  <c r="AI1326" i="1"/>
  <c r="AJ1326" i="1" s="1"/>
  <c r="AI1327" i="1"/>
  <c r="AJ1327" i="1" s="1"/>
  <c r="AI1328" i="1"/>
  <c r="AJ1328" i="1" s="1"/>
  <c r="AI1329" i="1"/>
  <c r="AJ1329" i="1" s="1"/>
  <c r="AI1330" i="1"/>
  <c r="AJ1330" i="1" s="1"/>
  <c r="AI1331" i="1"/>
  <c r="AJ1331" i="1"/>
  <c r="AI1332" i="1"/>
  <c r="AJ1332" i="1" s="1"/>
  <c r="AI1333" i="1"/>
  <c r="AJ1333" i="1" s="1"/>
  <c r="AI1334" i="1"/>
  <c r="AJ1334" i="1" s="1"/>
  <c r="AI1335" i="1"/>
  <c r="AJ1335" i="1" s="1"/>
  <c r="AI1336" i="1"/>
  <c r="AJ1336" i="1" s="1"/>
  <c r="AI1337" i="1"/>
  <c r="AJ1337" i="1"/>
  <c r="AI1338" i="1"/>
  <c r="AJ1338" i="1" s="1"/>
  <c r="AI1339" i="1"/>
  <c r="AJ1339" i="1" s="1"/>
  <c r="AI1340" i="1"/>
  <c r="AJ1340" i="1" s="1"/>
  <c r="AI1341" i="1"/>
  <c r="AJ1341" i="1" s="1"/>
  <c r="AI1342" i="1"/>
  <c r="AJ1342" i="1" s="1"/>
  <c r="AI1343" i="1"/>
  <c r="AJ1343" i="1" s="1"/>
  <c r="AI1344" i="1"/>
  <c r="AJ1344" i="1"/>
  <c r="AI1345" i="1"/>
  <c r="AJ1345" i="1" s="1"/>
  <c r="AI1346" i="1"/>
  <c r="AJ1346" i="1" s="1"/>
  <c r="AI1347" i="1"/>
  <c r="AJ1347" i="1" s="1"/>
  <c r="AI1348" i="1"/>
  <c r="AJ1348" i="1" s="1"/>
  <c r="AI1349" i="1"/>
  <c r="AJ1349" i="1" s="1"/>
  <c r="AI1350" i="1"/>
  <c r="AJ1350" i="1"/>
  <c r="AI1351" i="1"/>
  <c r="AJ1351" i="1" s="1"/>
  <c r="AI1352" i="1"/>
  <c r="AJ1352" i="1" s="1"/>
  <c r="AI1353" i="1"/>
  <c r="AJ1353" i="1" s="1"/>
  <c r="AI1354" i="1"/>
  <c r="AJ1354" i="1" s="1"/>
  <c r="AI1355" i="1"/>
  <c r="AJ1355" i="1" s="1"/>
  <c r="AI1356" i="1"/>
  <c r="AJ1356" i="1" s="1"/>
  <c r="AI1357" i="1"/>
  <c r="AJ1357" i="1" s="1"/>
  <c r="AI1358" i="1"/>
  <c r="AJ1358" i="1" s="1"/>
  <c r="AI1359" i="1"/>
  <c r="AJ1359" i="1" s="1"/>
  <c r="AI1360" i="1"/>
  <c r="AJ1360" i="1"/>
  <c r="AI1361" i="1"/>
  <c r="AJ1361" i="1" s="1"/>
  <c r="AI1362" i="1"/>
  <c r="AJ1362" i="1" s="1"/>
  <c r="AI1363" i="1"/>
  <c r="AJ1363" i="1" s="1"/>
  <c r="AI1364" i="1"/>
  <c r="AJ1364" i="1" s="1"/>
  <c r="AI1365" i="1"/>
  <c r="AJ1365" i="1" s="1"/>
  <c r="AI1366" i="1"/>
  <c r="AJ1366" i="1"/>
  <c r="AI1367" i="1"/>
  <c r="AJ1367" i="1" s="1"/>
  <c r="AI1368" i="1"/>
  <c r="AJ1368" i="1" s="1"/>
  <c r="AI1369" i="1"/>
  <c r="AJ1369" i="1" s="1"/>
  <c r="AI1370" i="1"/>
  <c r="AJ1370" i="1"/>
  <c r="AI1371" i="1"/>
  <c r="AJ1371" i="1" s="1"/>
  <c r="AI1372" i="1"/>
  <c r="AJ1372" i="1" s="1"/>
  <c r="AI1373" i="1"/>
  <c r="AJ1373" i="1" s="1"/>
  <c r="AI1374" i="1"/>
  <c r="AJ1374" i="1" s="1"/>
  <c r="AI1375" i="1"/>
  <c r="AJ1375" i="1" s="1"/>
  <c r="AI1376" i="1"/>
  <c r="AJ1376" i="1"/>
  <c r="AI1377" i="1"/>
  <c r="AJ1377" i="1" s="1"/>
  <c r="AI1378" i="1"/>
  <c r="AJ1378" i="1" s="1"/>
  <c r="AI1379" i="1"/>
  <c r="AJ1379" i="1" s="1"/>
  <c r="AI1380" i="1"/>
  <c r="AJ1380" i="1" s="1"/>
  <c r="AI1381" i="1"/>
  <c r="AJ1381" i="1" s="1"/>
  <c r="AI1382" i="1"/>
  <c r="AJ1382" i="1"/>
  <c r="AI1383" i="1"/>
  <c r="AJ1383" i="1" s="1"/>
  <c r="AI1384" i="1"/>
  <c r="AJ1384" i="1" s="1"/>
  <c r="AI1385" i="1"/>
  <c r="AJ1385" i="1" s="1"/>
  <c r="AI1386" i="1"/>
  <c r="AJ1386" i="1"/>
  <c r="AI1387" i="1"/>
  <c r="AJ1387" i="1" s="1"/>
  <c r="AI1388" i="1"/>
  <c r="AJ1388" i="1" s="1"/>
  <c r="AI1389" i="1"/>
  <c r="AJ1389" i="1" s="1"/>
  <c r="AI1390" i="1"/>
  <c r="AJ1390" i="1" s="1"/>
  <c r="AI1391" i="1"/>
  <c r="AJ1391" i="1" s="1"/>
  <c r="AI1392" i="1"/>
  <c r="AJ1392" i="1" s="1"/>
  <c r="AI1393" i="1"/>
  <c r="AJ1393" i="1" s="1"/>
  <c r="AI1394" i="1"/>
  <c r="AJ1394" i="1"/>
  <c r="AI1395" i="1"/>
  <c r="AJ1395" i="1" s="1"/>
  <c r="AI1396" i="1"/>
  <c r="AJ1396" i="1" s="1"/>
  <c r="AI1397" i="1"/>
  <c r="AJ1397" i="1" s="1"/>
  <c r="AI1398" i="1"/>
  <c r="AJ1398" i="1" s="1"/>
  <c r="AI1399" i="1"/>
  <c r="AJ1399" i="1" s="1"/>
  <c r="AI1400" i="1"/>
  <c r="AJ1400" i="1"/>
  <c r="AI1401" i="1"/>
  <c r="AJ1401" i="1" s="1"/>
  <c r="AI1402" i="1"/>
  <c r="AJ1402" i="1"/>
  <c r="AI1403" i="1"/>
  <c r="AJ1403" i="1" s="1"/>
  <c r="AI1404" i="1"/>
  <c r="AJ1404" i="1" s="1"/>
  <c r="AI1405" i="1"/>
  <c r="AJ1405" i="1" s="1"/>
  <c r="AI1406" i="1"/>
  <c r="AJ1406" i="1"/>
  <c r="AI1407" i="1"/>
  <c r="AJ1407" i="1" s="1"/>
  <c r="AI1408" i="1"/>
  <c r="AJ1408" i="1"/>
  <c r="AI1409" i="1"/>
  <c r="AJ1409" i="1" s="1"/>
  <c r="AI1410" i="1"/>
  <c r="AJ1410" i="1" s="1"/>
  <c r="AI1411" i="1"/>
  <c r="AJ1411" i="1" s="1"/>
  <c r="AI1412" i="1"/>
  <c r="AJ1412" i="1" s="1"/>
  <c r="AI1413" i="1"/>
  <c r="AJ1413" i="1" s="1"/>
  <c r="AI1414" i="1"/>
  <c r="AJ1414" i="1"/>
  <c r="AI1415" i="1"/>
  <c r="AJ1415" i="1" s="1"/>
  <c r="AI1416" i="1"/>
  <c r="AJ1416" i="1" s="1"/>
  <c r="AI1417" i="1"/>
  <c r="AJ1417" i="1" s="1"/>
  <c r="AI1418" i="1"/>
  <c r="AJ1418" i="1" s="1"/>
  <c r="AI1419" i="1"/>
  <c r="AJ1419" i="1" s="1"/>
  <c r="AI1420" i="1"/>
  <c r="AJ1420" i="1" s="1"/>
  <c r="AI1421" i="1"/>
  <c r="AJ1421" i="1" s="1"/>
  <c r="AI1422" i="1"/>
  <c r="AJ1422" i="1" s="1"/>
  <c r="AI1423" i="1"/>
  <c r="AJ1423" i="1" s="1"/>
  <c r="AI1424" i="1"/>
  <c r="AJ1424" i="1"/>
  <c r="AI1425" i="1"/>
  <c r="AJ1425" i="1" s="1"/>
  <c r="AI1426" i="1"/>
  <c r="AJ1426" i="1" s="1"/>
  <c r="AI1427" i="1"/>
  <c r="AJ1427" i="1" s="1"/>
  <c r="AI1428" i="1"/>
  <c r="AJ1428" i="1" s="1"/>
  <c r="AI1429" i="1"/>
  <c r="AJ1429" i="1" s="1"/>
  <c r="AI1430" i="1"/>
  <c r="AJ1430" i="1"/>
  <c r="AI1431" i="1"/>
  <c r="AJ1431" i="1" s="1"/>
  <c r="AI1432" i="1"/>
  <c r="AJ1432" i="1" s="1"/>
  <c r="AI1433" i="1"/>
  <c r="AJ1433" i="1" s="1"/>
  <c r="AI1434" i="1"/>
  <c r="AJ1434" i="1"/>
  <c r="AI1435" i="1"/>
  <c r="AJ1435" i="1" s="1"/>
  <c r="AI1436" i="1"/>
  <c r="AJ1436" i="1" s="1"/>
  <c r="AI1437" i="1"/>
  <c r="AJ1437" i="1" s="1"/>
  <c r="AI1438" i="1"/>
  <c r="AJ1438" i="1" s="1"/>
  <c r="AI1439" i="1"/>
  <c r="AJ1439" i="1" s="1"/>
  <c r="AI1440" i="1"/>
  <c r="AJ1440" i="1"/>
  <c r="AI1441" i="1"/>
  <c r="AJ1441" i="1" s="1"/>
  <c r="AI1442" i="1"/>
  <c r="AJ1442" i="1" s="1"/>
  <c r="AI1443" i="1"/>
  <c r="AJ1443" i="1" s="1"/>
  <c r="AI1444" i="1"/>
  <c r="AJ1444" i="1" s="1"/>
  <c r="AI1445" i="1"/>
  <c r="AJ1445" i="1" s="1"/>
  <c r="AI1446" i="1"/>
  <c r="AJ1446" i="1"/>
  <c r="AI1447" i="1"/>
  <c r="AJ1447" i="1" s="1"/>
  <c r="AI1448" i="1"/>
  <c r="AJ1448" i="1" s="1"/>
  <c r="AI1449" i="1"/>
  <c r="AJ1449" i="1" s="1"/>
  <c r="AI1450" i="1"/>
  <c r="AJ1450" i="1"/>
  <c r="AI1451" i="1"/>
  <c r="AJ1451" i="1" s="1"/>
  <c r="AI1452" i="1"/>
  <c r="AJ1452" i="1" s="1"/>
  <c r="AI1453" i="1"/>
  <c r="AJ1453" i="1" s="1"/>
  <c r="AI1454" i="1"/>
  <c r="AJ1454" i="1" s="1"/>
  <c r="AI1455" i="1"/>
  <c r="AJ1455" i="1" s="1"/>
  <c r="AI1456" i="1"/>
  <c r="AJ1456" i="1" s="1"/>
  <c r="AI1457" i="1"/>
  <c r="AJ1457" i="1" s="1"/>
  <c r="AI1458" i="1"/>
  <c r="AJ1458" i="1"/>
  <c r="AI1459" i="1"/>
  <c r="AJ1459" i="1" s="1"/>
  <c r="AI1460" i="1"/>
  <c r="AJ1460" i="1" s="1"/>
  <c r="AI1461" i="1"/>
  <c r="AJ1461" i="1" s="1"/>
  <c r="AI1462" i="1"/>
  <c r="AJ1462" i="1" s="1"/>
  <c r="AI1463" i="1"/>
  <c r="AJ1463" i="1" s="1"/>
  <c r="AI1464" i="1"/>
  <c r="AJ1464" i="1"/>
  <c r="AI1465" i="1"/>
  <c r="AJ1465" i="1" s="1"/>
  <c r="AI1466" i="1"/>
  <c r="AJ1466" i="1"/>
  <c r="AI1467" i="1"/>
  <c r="AJ1467" i="1" s="1"/>
  <c r="AI1468" i="1"/>
  <c r="AJ1468" i="1" s="1"/>
  <c r="AI1469" i="1"/>
  <c r="AJ1469" i="1" s="1"/>
  <c r="AI1470" i="1"/>
  <c r="AJ1470" i="1"/>
  <c r="AI1471" i="1"/>
  <c r="AJ1471" i="1" s="1"/>
  <c r="AI1472" i="1"/>
  <c r="AJ1472" i="1"/>
  <c r="AI1473" i="1"/>
  <c r="AJ1473" i="1" s="1"/>
  <c r="AI1474" i="1"/>
  <c r="AJ1474" i="1" s="1"/>
  <c r="AI1475" i="1"/>
  <c r="AJ1475" i="1" s="1"/>
  <c r="AI1476" i="1"/>
  <c r="AJ1476" i="1" s="1"/>
  <c r="AI1477" i="1"/>
  <c r="AJ1477" i="1" s="1"/>
  <c r="AI1478" i="1"/>
  <c r="AJ1478" i="1"/>
  <c r="AI1479" i="1"/>
  <c r="AJ1479" i="1" s="1"/>
  <c r="AI1480" i="1"/>
  <c r="AJ1480" i="1" s="1"/>
  <c r="AI1481" i="1"/>
  <c r="AJ1481" i="1" s="1"/>
  <c r="AI1482" i="1"/>
  <c r="AJ1482" i="1" s="1"/>
  <c r="AI1483" i="1"/>
  <c r="AJ1483" i="1" s="1"/>
  <c r="AI1484" i="1"/>
  <c r="AJ1484" i="1" s="1"/>
  <c r="AI1485" i="1"/>
  <c r="AJ1485" i="1" s="1"/>
  <c r="AI1486" i="1"/>
  <c r="AJ1486" i="1" s="1"/>
  <c r="AI1487" i="1"/>
  <c r="AJ1487" i="1" s="1"/>
  <c r="AI1488" i="1"/>
  <c r="AJ1488" i="1"/>
  <c r="AI1489" i="1"/>
  <c r="AJ1489" i="1" s="1"/>
  <c r="AI1490" i="1"/>
  <c r="AJ1490" i="1" s="1"/>
  <c r="AI1491" i="1"/>
  <c r="AJ1491" i="1" s="1"/>
  <c r="AI1492" i="1"/>
  <c r="AJ1492" i="1" s="1"/>
  <c r="AI1493" i="1"/>
  <c r="AJ1493" i="1" s="1"/>
  <c r="AI1494" i="1"/>
  <c r="AJ1494" i="1"/>
  <c r="AI1495" i="1"/>
  <c r="AJ1495" i="1" s="1"/>
  <c r="AI1496" i="1"/>
  <c r="AJ1496" i="1" s="1"/>
  <c r="AI1497" i="1"/>
  <c r="AJ1497" i="1" s="1"/>
  <c r="AI1498" i="1"/>
  <c r="AJ1498" i="1"/>
  <c r="AI1499" i="1"/>
  <c r="AJ1499" i="1" s="1"/>
  <c r="AI1500" i="1"/>
  <c r="AJ1500" i="1" s="1"/>
  <c r="AI1501" i="1"/>
  <c r="AJ1501" i="1" s="1"/>
  <c r="AI1502" i="1"/>
  <c r="AJ1502" i="1" s="1"/>
  <c r="AI1503" i="1"/>
  <c r="AJ1503" i="1" s="1"/>
  <c r="AI1504" i="1"/>
  <c r="AJ1504" i="1"/>
  <c r="AI1505" i="1"/>
  <c r="AJ1505" i="1" s="1"/>
  <c r="AI1506" i="1"/>
  <c r="AJ1506" i="1" s="1"/>
  <c r="AI1507" i="1"/>
  <c r="AJ1507" i="1" s="1"/>
  <c r="AI1508" i="1"/>
  <c r="AJ1508" i="1" s="1"/>
  <c r="AI1509" i="1"/>
  <c r="AJ1509" i="1" s="1"/>
  <c r="AI1510" i="1"/>
  <c r="AJ1510" i="1"/>
  <c r="AI1511" i="1"/>
  <c r="AJ1511" i="1" s="1"/>
  <c r="AI1512" i="1"/>
  <c r="AJ1512" i="1" s="1"/>
  <c r="AI1513" i="1"/>
  <c r="AJ1513" i="1" s="1"/>
  <c r="AI1514" i="1"/>
  <c r="AJ1514" i="1"/>
  <c r="AI1515" i="1"/>
  <c r="AJ1515" i="1" s="1"/>
  <c r="AI1516" i="1"/>
  <c r="AJ1516" i="1" s="1"/>
  <c r="AI1517" i="1"/>
  <c r="AJ1517" i="1" s="1"/>
  <c r="AI1518" i="1"/>
  <c r="AJ1518" i="1" s="1"/>
  <c r="AI1519" i="1"/>
  <c r="AJ1519" i="1" s="1"/>
  <c r="AI1520" i="1"/>
  <c r="AJ1520" i="1" s="1"/>
  <c r="AI1521" i="1"/>
  <c r="AJ1521" i="1" s="1"/>
  <c r="AI1522" i="1"/>
  <c r="AJ1522" i="1"/>
  <c r="AI1523" i="1"/>
  <c r="AJ1523" i="1" s="1"/>
  <c r="AI1524" i="1"/>
  <c r="AJ1524" i="1" s="1"/>
  <c r="AI1525" i="1"/>
  <c r="AJ1525" i="1" s="1"/>
  <c r="AI1526" i="1"/>
  <c r="AJ1526" i="1" s="1"/>
  <c r="AI1527" i="1"/>
  <c r="AJ1527" i="1" s="1"/>
  <c r="AI1528" i="1"/>
  <c r="AJ1528" i="1"/>
  <c r="AI1529" i="1"/>
  <c r="AJ1529" i="1" s="1"/>
  <c r="AI1530" i="1"/>
  <c r="AJ1530" i="1"/>
  <c r="AI1531" i="1"/>
  <c r="AJ1531" i="1" s="1"/>
  <c r="AI1532" i="1"/>
  <c r="AJ1532" i="1" s="1"/>
  <c r="AI1533" i="1"/>
  <c r="AJ1533" i="1" s="1"/>
  <c r="AI1534" i="1"/>
  <c r="AJ1534" i="1"/>
  <c r="AI1535" i="1"/>
  <c r="AJ1535" i="1" s="1"/>
  <c r="AI1536" i="1"/>
  <c r="AJ1536" i="1"/>
  <c r="AI1537" i="1"/>
  <c r="AJ1537" i="1" s="1"/>
  <c r="AI1538" i="1"/>
  <c r="AJ1538" i="1" s="1"/>
  <c r="AI1539" i="1"/>
  <c r="AJ1539" i="1" s="1"/>
  <c r="AI1540" i="1"/>
  <c r="AJ1540" i="1" s="1"/>
  <c r="AI1541" i="1"/>
  <c r="AJ1541" i="1" s="1"/>
  <c r="AI1542" i="1"/>
  <c r="AJ1542" i="1"/>
  <c r="AI1543" i="1"/>
  <c r="AJ1543" i="1" s="1"/>
  <c r="AI1544" i="1"/>
  <c r="AJ1544" i="1" s="1"/>
  <c r="AI1545" i="1"/>
  <c r="AJ1545" i="1" s="1"/>
  <c r="AI1546" i="1"/>
  <c r="AJ1546" i="1" s="1"/>
  <c r="AI1547" i="1"/>
  <c r="AJ1547" i="1" s="1"/>
  <c r="AI1548" i="1"/>
  <c r="AJ1548" i="1" s="1"/>
  <c r="AI1549" i="1"/>
  <c r="AJ1549" i="1" s="1"/>
  <c r="AI1550" i="1"/>
  <c r="AJ1550" i="1"/>
  <c r="AI1551" i="1"/>
  <c r="AJ1551" i="1" s="1"/>
  <c r="AI1552" i="1"/>
  <c r="AJ1552" i="1" s="1"/>
  <c r="AI1553" i="1"/>
  <c r="AJ1553" i="1" s="1"/>
  <c r="AI1554" i="1"/>
  <c r="AJ1554" i="1"/>
  <c r="AI1555" i="1"/>
  <c r="AJ1555" i="1" s="1"/>
  <c r="AI1556" i="1"/>
  <c r="AJ1556" i="1" s="1"/>
  <c r="AI1557" i="1"/>
  <c r="AJ1557" i="1" s="1"/>
  <c r="AI1558" i="1"/>
  <c r="AJ1558" i="1" s="1"/>
  <c r="AI1559" i="1"/>
  <c r="AJ1559" i="1" s="1"/>
  <c r="AI1560" i="1"/>
  <c r="AJ1560" i="1"/>
  <c r="AI1561" i="1"/>
  <c r="AJ1561" i="1" s="1"/>
  <c r="AI1562" i="1"/>
  <c r="AJ1562" i="1" s="1"/>
  <c r="AI1563" i="1"/>
  <c r="AJ1563" i="1" s="1"/>
  <c r="AI1564" i="1"/>
  <c r="AJ1564" i="1" s="1"/>
  <c r="AI1565" i="1"/>
  <c r="AJ1565" i="1" s="1"/>
  <c r="AI1566" i="1"/>
  <c r="AJ1566" i="1"/>
  <c r="AI1567" i="1"/>
  <c r="AJ1567" i="1" s="1"/>
  <c r="AI1568" i="1"/>
  <c r="AJ1568" i="1" s="1"/>
  <c r="AI1569" i="1"/>
  <c r="AJ1569" i="1" s="1"/>
  <c r="AI1570" i="1"/>
  <c r="AJ1570" i="1"/>
  <c r="AI1571" i="1"/>
  <c r="AJ1571" i="1" s="1"/>
  <c r="AI1572" i="1"/>
  <c r="AJ1572" i="1" s="1"/>
  <c r="AI1573" i="1"/>
  <c r="AJ1573" i="1" s="1"/>
  <c r="AI1574" i="1"/>
  <c r="AJ1574" i="1" s="1"/>
  <c r="AI1575" i="1"/>
  <c r="AJ1575" i="1" s="1"/>
  <c r="AI1576" i="1"/>
  <c r="AJ1576" i="1"/>
  <c r="AI1577" i="1"/>
  <c r="AJ1577" i="1" s="1"/>
  <c r="AI1578" i="1"/>
  <c r="AJ1578" i="1" s="1"/>
  <c r="AI1579" i="1"/>
  <c r="AJ1579" i="1" s="1"/>
  <c r="AI1580" i="1"/>
  <c r="AJ1580" i="1" s="1"/>
  <c r="AI1581" i="1"/>
  <c r="AJ1581" i="1" s="1"/>
  <c r="AI1582" i="1"/>
  <c r="AJ1582" i="1"/>
  <c r="AI1583" i="1"/>
  <c r="AJ1583" i="1" s="1"/>
  <c r="AI1584" i="1"/>
  <c r="AJ1584" i="1" s="1"/>
  <c r="AI1585" i="1"/>
  <c r="AJ1585" i="1" s="1"/>
  <c r="AI1586" i="1"/>
  <c r="AJ1586" i="1"/>
  <c r="AI1587" i="1"/>
  <c r="AJ1587" i="1" s="1"/>
  <c r="AI1588" i="1"/>
  <c r="AJ1588" i="1" s="1"/>
  <c r="AI1589" i="1"/>
  <c r="AJ1589" i="1" s="1"/>
  <c r="AI1590" i="1"/>
  <c r="AJ1590" i="1" s="1"/>
  <c r="AI1591" i="1"/>
  <c r="AJ1591" i="1" s="1"/>
  <c r="AI1592" i="1"/>
  <c r="AJ1592" i="1"/>
  <c r="AI1593" i="1"/>
  <c r="AJ1593" i="1" s="1"/>
  <c r="AI1594" i="1"/>
  <c r="AJ1594" i="1" s="1"/>
  <c r="AI1595" i="1"/>
  <c r="AJ1595" i="1" s="1"/>
  <c r="AI1596" i="1"/>
  <c r="AJ1596" i="1" s="1"/>
  <c r="AI1597" i="1"/>
  <c r="AJ1597" i="1" s="1"/>
  <c r="AI1598" i="1"/>
  <c r="AJ1598" i="1"/>
  <c r="AI1599" i="1"/>
  <c r="AJ1599" i="1" s="1"/>
  <c r="AI1600" i="1"/>
  <c r="AJ1600" i="1" s="1"/>
  <c r="AI1601" i="1"/>
  <c r="AJ1601" i="1" s="1"/>
  <c r="AI1602" i="1"/>
  <c r="AJ1602" i="1"/>
  <c r="AI1603" i="1"/>
  <c r="AJ1603" i="1" s="1"/>
  <c r="AI1604" i="1"/>
  <c r="AJ1604" i="1" s="1"/>
  <c r="AI1605" i="1"/>
  <c r="AJ1605" i="1" s="1"/>
  <c r="AI1606" i="1"/>
  <c r="AJ1606" i="1" s="1"/>
  <c r="AI1607" i="1"/>
  <c r="AJ1607" i="1" s="1"/>
  <c r="AI1608" i="1"/>
  <c r="AJ1608" i="1"/>
  <c r="AI1609" i="1"/>
  <c r="AJ1609" i="1" s="1"/>
  <c r="AI1610" i="1"/>
  <c r="AJ1610" i="1" s="1"/>
  <c r="AI1611" i="1"/>
  <c r="AJ1611" i="1" s="1"/>
  <c r="AI1612" i="1"/>
  <c r="AJ1612" i="1" s="1"/>
  <c r="AI1613" i="1"/>
  <c r="AJ1613" i="1" s="1"/>
  <c r="AI1614" i="1"/>
  <c r="AJ1614" i="1"/>
  <c r="AI1615" i="1"/>
  <c r="AJ1615" i="1" s="1"/>
  <c r="AI1616" i="1"/>
  <c r="AJ1616" i="1" s="1"/>
  <c r="W1451" i="1" l="1"/>
  <c r="W1452" i="1"/>
  <c r="W1453" i="1"/>
  <c r="X1453" i="1" s="1"/>
  <c r="W1454" i="1"/>
  <c r="X1454" i="1" s="1"/>
  <c r="W1455" i="1"/>
  <c r="X1455" i="1" s="1"/>
  <c r="W1456" i="1"/>
  <c r="W1457" i="1"/>
  <c r="X1457" i="1" s="1"/>
  <c r="W1458" i="1"/>
  <c r="X1458" i="1" s="1"/>
  <c r="W1459" i="1"/>
  <c r="X1459" i="1" s="1"/>
  <c r="W1460" i="1"/>
  <c r="W1461" i="1"/>
  <c r="X1461" i="1" s="1"/>
  <c r="W1462" i="1"/>
  <c r="X1462" i="1" s="1"/>
  <c r="W1463" i="1"/>
  <c r="X1463" i="1" s="1"/>
  <c r="W1464" i="1"/>
  <c r="W1465" i="1"/>
  <c r="X1465" i="1" s="1"/>
  <c r="W1466" i="1"/>
  <c r="X1466" i="1" s="1"/>
  <c r="W1467" i="1"/>
  <c r="X1467" i="1" s="1"/>
  <c r="W1468" i="1"/>
  <c r="W1469" i="1"/>
  <c r="X1469" i="1" s="1"/>
  <c r="W1470" i="1"/>
  <c r="X1470" i="1" s="1"/>
  <c r="W1471" i="1"/>
  <c r="X1471" i="1" s="1"/>
  <c r="W1472" i="1"/>
  <c r="W1473" i="1"/>
  <c r="X1473" i="1" s="1"/>
  <c r="W1474" i="1"/>
  <c r="X1474" i="1" s="1"/>
  <c r="W1475" i="1"/>
  <c r="X1475" i="1" s="1"/>
  <c r="W1476" i="1"/>
  <c r="W1477" i="1"/>
  <c r="X1477" i="1" s="1"/>
  <c r="W1478" i="1"/>
  <c r="X1478" i="1" s="1"/>
  <c r="W1479" i="1"/>
  <c r="X1479" i="1" s="1"/>
  <c r="W1480" i="1"/>
  <c r="W1481" i="1"/>
  <c r="X1481" i="1" s="1"/>
  <c r="W1482" i="1"/>
  <c r="X1482" i="1" s="1"/>
  <c r="W1483" i="1"/>
  <c r="X1483" i="1" s="1"/>
  <c r="W1484" i="1"/>
  <c r="W1485" i="1"/>
  <c r="X1485" i="1" s="1"/>
  <c r="W1486" i="1"/>
  <c r="X1486" i="1" s="1"/>
  <c r="W1487" i="1"/>
  <c r="X1487" i="1" s="1"/>
  <c r="W1488" i="1"/>
  <c r="W1489" i="1"/>
  <c r="X1489" i="1" s="1"/>
  <c r="W1490" i="1"/>
  <c r="X1490" i="1" s="1"/>
  <c r="W1491" i="1"/>
  <c r="X1491" i="1" s="1"/>
  <c r="W1492" i="1"/>
  <c r="W1493" i="1"/>
  <c r="X1493" i="1" s="1"/>
  <c r="W1494" i="1"/>
  <c r="X1494" i="1" s="1"/>
  <c r="W1495" i="1"/>
  <c r="X1495" i="1" s="1"/>
  <c r="W1496" i="1"/>
  <c r="W1497" i="1"/>
  <c r="X1497" i="1" s="1"/>
  <c r="W1498" i="1"/>
  <c r="X1498" i="1" s="1"/>
  <c r="W1499" i="1"/>
  <c r="X1499" i="1" s="1"/>
  <c r="W1500" i="1"/>
  <c r="W1501" i="1"/>
  <c r="X1501" i="1" s="1"/>
  <c r="W1502" i="1"/>
  <c r="X1502" i="1" s="1"/>
  <c r="W1503" i="1"/>
  <c r="W1504" i="1"/>
  <c r="W1505" i="1"/>
  <c r="X1505" i="1" s="1"/>
  <c r="W1506" i="1"/>
  <c r="X1506" i="1" s="1"/>
  <c r="W1507" i="1"/>
  <c r="X1507" i="1" s="1"/>
  <c r="W1508" i="1"/>
  <c r="W1509" i="1"/>
  <c r="X1509" i="1" s="1"/>
  <c r="W1510" i="1"/>
  <c r="X1510" i="1" s="1"/>
  <c r="W1511" i="1"/>
  <c r="X1511" i="1" s="1"/>
  <c r="W1512" i="1"/>
  <c r="W1513" i="1"/>
  <c r="X1513" i="1" s="1"/>
  <c r="W1514" i="1"/>
  <c r="X1514" i="1" s="1"/>
  <c r="W1515" i="1"/>
  <c r="X1515" i="1" s="1"/>
  <c r="W1516" i="1"/>
  <c r="W1517" i="1"/>
  <c r="X1517" i="1" s="1"/>
  <c r="W1518" i="1"/>
  <c r="X1518" i="1" s="1"/>
  <c r="W1519" i="1"/>
  <c r="X1519" i="1" s="1"/>
  <c r="W1520" i="1"/>
  <c r="W1521" i="1"/>
  <c r="W1522" i="1"/>
  <c r="X1522" i="1" s="1"/>
  <c r="W1523" i="1"/>
  <c r="W1524" i="1"/>
  <c r="W1525" i="1"/>
  <c r="X1525" i="1" s="1"/>
  <c r="W1526" i="1"/>
  <c r="X1526" i="1" s="1"/>
  <c r="W1527" i="1"/>
  <c r="X1527" i="1" s="1"/>
  <c r="W1528" i="1"/>
  <c r="W1529" i="1"/>
  <c r="X1529" i="1" s="1"/>
  <c r="W1530" i="1"/>
  <c r="X1530" i="1" s="1"/>
  <c r="W1531" i="1"/>
  <c r="X1531" i="1" s="1"/>
  <c r="W1532" i="1"/>
  <c r="W1533" i="1"/>
  <c r="X1533" i="1" s="1"/>
  <c r="W1534" i="1"/>
  <c r="X1534" i="1" s="1"/>
  <c r="W1535" i="1"/>
  <c r="X1535" i="1" s="1"/>
  <c r="W1536" i="1"/>
  <c r="W1537" i="1"/>
  <c r="X1537" i="1" s="1"/>
  <c r="W1538" i="1"/>
  <c r="X1538" i="1" s="1"/>
  <c r="W1539" i="1"/>
  <c r="X1539" i="1" s="1"/>
  <c r="W1540" i="1"/>
  <c r="W1541" i="1"/>
  <c r="X1541" i="1" s="1"/>
  <c r="W1542" i="1"/>
  <c r="X1542" i="1" s="1"/>
  <c r="W1543" i="1"/>
  <c r="X1543" i="1" s="1"/>
  <c r="W1544" i="1"/>
  <c r="W1545" i="1"/>
  <c r="W1546" i="1"/>
  <c r="X1546" i="1" s="1"/>
  <c r="W1547" i="1"/>
  <c r="X1547" i="1" s="1"/>
  <c r="W1548" i="1"/>
  <c r="W1549" i="1"/>
  <c r="X1549" i="1" s="1"/>
  <c r="W1550" i="1"/>
  <c r="X1550" i="1" s="1"/>
  <c r="W1551" i="1"/>
  <c r="X1551" i="1" s="1"/>
  <c r="W1552" i="1"/>
  <c r="W1553" i="1"/>
  <c r="X1553" i="1" s="1"/>
  <c r="W1554" i="1"/>
  <c r="X1554" i="1" s="1"/>
  <c r="W1555" i="1"/>
  <c r="X1555" i="1" s="1"/>
  <c r="W1556" i="1"/>
  <c r="W1557" i="1"/>
  <c r="X1557" i="1" s="1"/>
  <c r="W1558" i="1"/>
  <c r="X1558" i="1" s="1"/>
  <c r="W1559" i="1"/>
  <c r="X1559" i="1" s="1"/>
  <c r="W1560" i="1"/>
  <c r="W1561" i="1"/>
  <c r="X1561" i="1" s="1"/>
  <c r="W1562" i="1"/>
  <c r="X1562" i="1" s="1"/>
  <c r="W1563" i="1"/>
  <c r="X1563" i="1" s="1"/>
  <c r="W1564" i="1"/>
  <c r="W1565" i="1"/>
  <c r="X1565" i="1" s="1"/>
  <c r="W1566" i="1"/>
  <c r="X1566" i="1" s="1"/>
  <c r="W1567" i="1"/>
  <c r="X1567" i="1" s="1"/>
  <c r="W1568" i="1"/>
  <c r="W1569" i="1"/>
  <c r="X1569" i="1" s="1"/>
  <c r="W1570" i="1"/>
  <c r="X1570" i="1" s="1"/>
  <c r="W1571" i="1"/>
  <c r="X1571" i="1" s="1"/>
  <c r="W1572" i="1"/>
  <c r="W1573" i="1"/>
  <c r="X1573" i="1" s="1"/>
  <c r="W1574" i="1"/>
  <c r="X1574" i="1" s="1"/>
  <c r="W1575" i="1"/>
  <c r="X1575" i="1" s="1"/>
  <c r="W1576" i="1"/>
  <c r="W1577" i="1"/>
  <c r="X1577" i="1" s="1"/>
  <c r="W1578" i="1"/>
  <c r="X1578" i="1" s="1"/>
  <c r="W1579" i="1"/>
  <c r="X1579" i="1" s="1"/>
  <c r="W1580" i="1"/>
  <c r="W1581" i="1"/>
  <c r="X1581" i="1" s="1"/>
  <c r="W1582" i="1"/>
  <c r="X1582" i="1" s="1"/>
  <c r="W1583" i="1"/>
  <c r="X1583" i="1" s="1"/>
  <c r="W1584" i="1"/>
  <c r="W1585" i="1"/>
  <c r="X1585" i="1" s="1"/>
  <c r="W1586" i="1"/>
  <c r="X1586" i="1" s="1"/>
  <c r="W1587" i="1"/>
  <c r="W1588" i="1"/>
  <c r="W1589" i="1"/>
  <c r="X1589" i="1" s="1"/>
  <c r="W1590" i="1"/>
  <c r="X1590" i="1" s="1"/>
  <c r="W1591" i="1"/>
  <c r="X1591" i="1" s="1"/>
  <c r="W1592" i="1"/>
  <c r="W1593" i="1"/>
  <c r="X1593" i="1" s="1"/>
  <c r="W1594" i="1"/>
  <c r="X1594" i="1" s="1"/>
  <c r="W1595" i="1"/>
  <c r="X1595" i="1" s="1"/>
  <c r="W1596" i="1"/>
  <c r="W1597" i="1"/>
  <c r="X1597" i="1" s="1"/>
  <c r="W1598" i="1"/>
  <c r="X1598" i="1" s="1"/>
  <c r="W1599" i="1"/>
  <c r="X1599" i="1" s="1"/>
  <c r="W1600" i="1"/>
  <c r="W1601" i="1"/>
  <c r="X1601" i="1" s="1"/>
  <c r="W1602" i="1"/>
  <c r="X1602" i="1" s="1"/>
  <c r="W1603" i="1"/>
  <c r="X1603" i="1" s="1"/>
  <c r="W1604" i="1"/>
  <c r="W1605" i="1"/>
  <c r="X1605" i="1" s="1"/>
  <c r="W1606" i="1"/>
  <c r="X1606" i="1" s="1"/>
  <c r="W1607" i="1"/>
  <c r="X1607" i="1" s="1"/>
  <c r="W1608" i="1"/>
  <c r="W1609" i="1"/>
  <c r="X1609" i="1" s="1"/>
  <c r="W1610" i="1"/>
  <c r="X1610" i="1" s="1"/>
  <c r="W1611" i="1"/>
  <c r="X1611" i="1" s="1"/>
  <c r="W1612" i="1"/>
  <c r="W1613" i="1"/>
  <c r="X1613" i="1" s="1"/>
  <c r="W1614" i="1"/>
  <c r="X1614" i="1" s="1"/>
  <c r="W1615" i="1"/>
  <c r="X1615" i="1" s="1"/>
  <c r="W1616" i="1"/>
  <c r="X1616" i="1" s="1"/>
  <c r="X1503" i="1"/>
  <c r="X1523" i="1"/>
  <c r="X1587" i="1"/>
  <c r="B3" i="11"/>
  <c r="AG73" i="2"/>
  <c r="AH73" i="2" s="1"/>
  <c r="AF73" i="2"/>
  <c r="AE73" i="2"/>
  <c r="AC73" i="2"/>
  <c r="AD73" i="2" s="1"/>
  <c r="W73" i="2"/>
  <c r="X73" i="2" s="1"/>
  <c r="AG72" i="2"/>
  <c r="AH72" i="2" s="1"/>
  <c r="AE72" i="2"/>
  <c r="AF72" i="2" s="1"/>
  <c r="AC72" i="2"/>
  <c r="AD72" i="2" s="1"/>
  <c r="W72" i="2"/>
  <c r="X72" i="2" s="1"/>
  <c r="AG71" i="2"/>
  <c r="AH71" i="2" s="1"/>
  <c r="AE71" i="2"/>
  <c r="AC71" i="2"/>
  <c r="AD71" i="2" s="1"/>
  <c r="W71" i="2"/>
  <c r="X71" i="2" s="1"/>
  <c r="AG70" i="2"/>
  <c r="AH70" i="2" s="1"/>
  <c r="AE70" i="2"/>
  <c r="AF70" i="2" s="1"/>
  <c r="AC70" i="2"/>
  <c r="AD70" i="2" s="1"/>
  <c r="W70" i="2"/>
  <c r="X70" i="2" s="1"/>
  <c r="AG69" i="2"/>
  <c r="AH69" i="2" s="1"/>
  <c r="AE69" i="2"/>
  <c r="AF69" i="2" s="1"/>
  <c r="AC69" i="2"/>
  <c r="AD69" i="2" s="1"/>
  <c r="W69" i="2"/>
  <c r="X69" i="2" s="1"/>
  <c r="AG68" i="2"/>
  <c r="AH68" i="2" s="1"/>
  <c r="AF68" i="2"/>
  <c r="AE68" i="2"/>
  <c r="AC68" i="2"/>
  <c r="AD68" i="2" s="1"/>
  <c r="W68" i="2"/>
  <c r="X68" i="2" s="1"/>
  <c r="AG67" i="2"/>
  <c r="AH67" i="2" s="1"/>
  <c r="AE67" i="2"/>
  <c r="AC67" i="2"/>
  <c r="AD67" i="2" s="1"/>
  <c r="W67" i="2"/>
  <c r="X67" i="2" s="1"/>
  <c r="AG66" i="2"/>
  <c r="AH66" i="2" s="1"/>
  <c r="AE66" i="2"/>
  <c r="AF66" i="2" s="1"/>
  <c r="AC66" i="2"/>
  <c r="AD66" i="2" s="1"/>
  <c r="W66" i="2"/>
  <c r="X66" i="2" s="1"/>
  <c r="AG65" i="2"/>
  <c r="AH65" i="2" s="1"/>
  <c r="AE65" i="2"/>
  <c r="AF65" i="2" s="1"/>
  <c r="AC65" i="2"/>
  <c r="AD65" i="2" s="1"/>
  <c r="W65" i="2"/>
  <c r="X65" i="2" s="1"/>
  <c r="AG64" i="2"/>
  <c r="AH64" i="2" s="1"/>
  <c r="AF64" i="2"/>
  <c r="AE64" i="2"/>
  <c r="AC64" i="2"/>
  <c r="AD64" i="2" s="1"/>
  <c r="W64" i="2"/>
  <c r="X64" i="2" s="1"/>
  <c r="AG63" i="2"/>
  <c r="AH63" i="2" s="1"/>
  <c r="AE63" i="2"/>
  <c r="AC63" i="2"/>
  <c r="AD63" i="2" s="1"/>
  <c r="W63" i="2"/>
  <c r="X63" i="2" s="1"/>
  <c r="AG62" i="2"/>
  <c r="AH62" i="2" s="1"/>
  <c r="AE62" i="2"/>
  <c r="AF62" i="2" s="1"/>
  <c r="AC62" i="2"/>
  <c r="AD62" i="2" s="1"/>
  <c r="X62" i="2"/>
  <c r="W62" i="2"/>
  <c r="AG61" i="2"/>
  <c r="AH61" i="2" s="1"/>
  <c r="AE61" i="2"/>
  <c r="AF61" i="2" s="1"/>
  <c r="AC61" i="2"/>
  <c r="AD61" i="2" s="1"/>
  <c r="W61" i="2"/>
  <c r="X61" i="2" s="1"/>
  <c r="AG60" i="2"/>
  <c r="AH60" i="2" s="1"/>
  <c r="AF60" i="2"/>
  <c r="AE60" i="2"/>
  <c r="AC60" i="2"/>
  <c r="AD60" i="2" s="1"/>
  <c r="W60" i="2"/>
  <c r="X60" i="2" s="1"/>
  <c r="AG59" i="2"/>
  <c r="AH59" i="2" s="1"/>
  <c r="AE59" i="2"/>
  <c r="AC59" i="2"/>
  <c r="AD59" i="2" s="1"/>
  <c r="W59" i="2"/>
  <c r="X59" i="2" s="1"/>
  <c r="AG58" i="2"/>
  <c r="AH58" i="2" s="1"/>
  <c r="AE58" i="2"/>
  <c r="AF58" i="2" s="1"/>
  <c r="AC58" i="2"/>
  <c r="AD58" i="2" s="1"/>
  <c r="X58" i="2"/>
  <c r="W58" i="2"/>
  <c r="AG57" i="2"/>
  <c r="AH57" i="2" s="1"/>
  <c r="AE57" i="2"/>
  <c r="AF57" i="2" s="1"/>
  <c r="AC57" i="2"/>
  <c r="AD57" i="2" s="1"/>
  <c r="W57" i="2"/>
  <c r="X57" i="2" s="1"/>
  <c r="AG56" i="2"/>
  <c r="AH56" i="2" s="1"/>
  <c r="AF56" i="2"/>
  <c r="AE56" i="2"/>
  <c r="AC56" i="2"/>
  <c r="AD56" i="2" s="1"/>
  <c r="W56" i="2"/>
  <c r="X56" i="2" s="1"/>
  <c r="AG55" i="2"/>
  <c r="AH55" i="2" s="1"/>
  <c r="AE55" i="2"/>
  <c r="AC55" i="2"/>
  <c r="AD55" i="2" s="1"/>
  <c r="W55" i="2"/>
  <c r="X55" i="2" s="1"/>
  <c r="AG54" i="2"/>
  <c r="AH54" i="2" s="1"/>
  <c r="AE54" i="2"/>
  <c r="AF54" i="2" s="1"/>
  <c r="AC54" i="2"/>
  <c r="AD54" i="2" s="1"/>
  <c r="X54" i="2"/>
  <c r="W54" i="2"/>
  <c r="AG53" i="2"/>
  <c r="AH53" i="2" s="1"/>
  <c r="AE53" i="2"/>
  <c r="AF53" i="2" s="1"/>
  <c r="AC53" i="2"/>
  <c r="AD53" i="2" s="1"/>
  <c r="W53" i="2"/>
  <c r="X53" i="2" s="1"/>
  <c r="AG52" i="2"/>
  <c r="AH52" i="2" s="1"/>
  <c r="AF52" i="2"/>
  <c r="AE52" i="2"/>
  <c r="AC52" i="2"/>
  <c r="AD52" i="2" s="1"/>
  <c r="W52" i="2"/>
  <c r="X52" i="2" s="1"/>
  <c r="AG51" i="2"/>
  <c r="AH51" i="2" s="1"/>
  <c r="AE51" i="2"/>
  <c r="AC51" i="2"/>
  <c r="AD51" i="2" s="1"/>
  <c r="W51" i="2"/>
  <c r="X51" i="2" s="1"/>
  <c r="AG50" i="2"/>
  <c r="AH50" i="2" s="1"/>
  <c r="AE50" i="2"/>
  <c r="AF50" i="2" s="1"/>
  <c r="AC50" i="2"/>
  <c r="AD50" i="2" s="1"/>
  <c r="X50" i="2"/>
  <c r="W50" i="2"/>
  <c r="AG49" i="2"/>
  <c r="AH49" i="2" s="1"/>
  <c r="AE49" i="2"/>
  <c r="AF49" i="2" s="1"/>
  <c r="AC49" i="2"/>
  <c r="AD49" i="2" s="1"/>
  <c r="W49" i="2"/>
  <c r="X49" i="2" s="1"/>
  <c r="AG48" i="2"/>
  <c r="AH48" i="2" s="1"/>
  <c r="AF48" i="2"/>
  <c r="AE48" i="2"/>
  <c r="AC48" i="2"/>
  <c r="AD48" i="2" s="1"/>
  <c r="W48" i="2"/>
  <c r="X48" i="2" s="1"/>
  <c r="AG47" i="2"/>
  <c r="AH47" i="2" s="1"/>
  <c r="AE47" i="2"/>
  <c r="AC47" i="2"/>
  <c r="AD47" i="2" s="1"/>
  <c r="W47" i="2"/>
  <c r="X47" i="2" s="1"/>
  <c r="AG46" i="2"/>
  <c r="AH46" i="2" s="1"/>
  <c r="AE46" i="2"/>
  <c r="AF46" i="2" s="1"/>
  <c r="AC46" i="2"/>
  <c r="AD46" i="2" s="1"/>
  <c r="X46" i="2"/>
  <c r="W46" i="2"/>
  <c r="AG45" i="2"/>
  <c r="AH45" i="2" s="1"/>
  <c r="AE45" i="2"/>
  <c r="AF45" i="2" s="1"/>
  <c r="AC45" i="2"/>
  <c r="AD45" i="2" s="1"/>
  <c r="W45" i="2"/>
  <c r="X45" i="2" s="1"/>
  <c r="AG44" i="2"/>
  <c r="AH44" i="2" s="1"/>
  <c r="AF44" i="2"/>
  <c r="AE44" i="2"/>
  <c r="AC44" i="2"/>
  <c r="AD44" i="2" s="1"/>
  <c r="W44" i="2"/>
  <c r="X44" i="2" s="1"/>
  <c r="AG43" i="2"/>
  <c r="AH43" i="2" s="1"/>
  <c r="AE43" i="2"/>
  <c r="AC43" i="2"/>
  <c r="AD43" i="2" s="1"/>
  <c r="W43" i="2"/>
  <c r="X43" i="2" s="1"/>
  <c r="AG42" i="2"/>
  <c r="AH42" i="2" s="1"/>
  <c r="AE42" i="2"/>
  <c r="AF42" i="2" s="1"/>
  <c r="AC42" i="2"/>
  <c r="AD42" i="2" s="1"/>
  <c r="X42" i="2"/>
  <c r="W42" i="2"/>
  <c r="AG41" i="2"/>
  <c r="AH41" i="2" s="1"/>
  <c r="AE41" i="2"/>
  <c r="AF41" i="2" s="1"/>
  <c r="AC41" i="2"/>
  <c r="AD41" i="2" s="1"/>
  <c r="W41" i="2"/>
  <c r="X41" i="2" s="1"/>
  <c r="AG40" i="2"/>
  <c r="AH40" i="2" s="1"/>
  <c r="AF40" i="2"/>
  <c r="AE40" i="2"/>
  <c r="AC40" i="2"/>
  <c r="AD40" i="2" s="1"/>
  <c r="W40" i="2"/>
  <c r="X40" i="2" s="1"/>
  <c r="AG39" i="2"/>
  <c r="AH39" i="2" s="1"/>
  <c r="AE39" i="2"/>
  <c r="AC39" i="2"/>
  <c r="AD39" i="2" s="1"/>
  <c r="W39" i="2"/>
  <c r="X39" i="2" s="1"/>
  <c r="AG38" i="2"/>
  <c r="AH38" i="2" s="1"/>
  <c r="AE38" i="2"/>
  <c r="AF38" i="2" s="1"/>
  <c r="AC38" i="2"/>
  <c r="AD38" i="2" s="1"/>
  <c r="X38" i="2"/>
  <c r="W38" i="2"/>
  <c r="AG37" i="2"/>
  <c r="AH37" i="2" s="1"/>
  <c r="AE37" i="2"/>
  <c r="AF37" i="2" s="1"/>
  <c r="AC37" i="2"/>
  <c r="AD37" i="2" s="1"/>
  <c r="W37" i="2"/>
  <c r="X37" i="2" s="1"/>
  <c r="AG36" i="2"/>
  <c r="AH36" i="2" s="1"/>
  <c r="AF36" i="2"/>
  <c r="AE36" i="2"/>
  <c r="AC36" i="2"/>
  <c r="AD36" i="2" s="1"/>
  <c r="W36" i="2"/>
  <c r="X36" i="2" s="1"/>
  <c r="AG35" i="2"/>
  <c r="AH35" i="2" s="1"/>
  <c r="AE35" i="2"/>
  <c r="AF35" i="2" s="1"/>
  <c r="AC35" i="2"/>
  <c r="AD35" i="2" s="1"/>
  <c r="W35" i="2"/>
  <c r="X35" i="2" s="1"/>
  <c r="AG34" i="2"/>
  <c r="AH34" i="2" s="1"/>
  <c r="AE34" i="2"/>
  <c r="AC34" i="2"/>
  <c r="AD34" i="2" s="1"/>
  <c r="X34" i="2"/>
  <c r="W34" i="2"/>
  <c r="AG33" i="2"/>
  <c r="AH33" i="2" s="1"/>
  <c r="AE33" i="2"/>
  <c r="AC33" i="2"/>
  <c r="AD33" i="2" s="1"/>
  <c r="W33" i="2"/>
  <c r="X33" i="2" s="1"/>
  <c r="AG32" i="2"/>
  <c r="AH32" i="2" s="1"/>
  <c r="AE32" i="2"/>
  <c r="AF32" i="2" s="1"/>
  <c r="AC32" i="2"/>
  <c r="AD32" i="2" s="1"/>
  <c r="W32" i="2"/>
  <c r="X32" i="2" s="1"/>
  <c r="AG31" i="2"/>
  <c r="AH31" i="2" s="1"/>
  <c r="AE31" i="2"/>
  <c r="AF31" i="2" s="1"/>
  <c r="AD31" i="2"/>
  <c r="AC31" i="2"/>
  <c r="W31" i="2"/>
  <c r="X31" i="2" s="1"/>
  <c r="AH30" i="2"/>
  <c r="AG30" i="2"/>
  <c r="AE30" i="2"/>
  <c r="AC30" i="2"/>
  <c r="AD30" i="2" s="1"/>
  <c r="W30" i="2"/>
  <c r="X30" i="2" s="1"/>
  <c r="AG29" i="2"/>
  <c r="AH29" i="2" s="1"/>
  <c r="AE29" i="2"/>
  <c r="AF29" i="2" s="1"/>
  <c r="AD29" i="2"/>
  <c r="AC29" i="2"/>
  <c r="W29" i="2"/>
  <c r="X29" i="2" s="1"/>
  <c r="AH28" i="2"/>
  <c r="AG28" i="2"/>
  <c r="AE28" i="2"/>
  <c r="AC28" i="2"/>
  <c r="AD28" i="2" s="1"/>
  <c r="W28" i="2"/>
  <c r="X28" i="2" s="1"/>
  <c r="AG27" i="2"/>
  <c r="AH27" i="2" s="1"/>
  <c r="AE27" i="2"/>
  <c r="AF27" i="2" s="1"/>
  <c r="AD27" i="2"/>
  <c r="AC27" i="2"/>
  <c r="W27" i="2"/>
  <c r="X27" i="2" s="1"/>
  <c r="AH26" i="2"/>
  <c r="AG26" i="2"/>
  <c r="AE26" i="2"/>
  <c r="AC26" i="2"/>
  <c r="AD26" i="2" s="1"/>
  <c r="W26" i="2"/>
  <c r="X26" i="2" s="1"/>
  <c r="AG25" i="2"/>
  <c r="AH25" i="2" s="1"/>
  <c r="AE25" i="2"/>
  <c r="AF25" i="2" s="1"/>
  <c r="AD25" i="2"/>
  <c r="AC25" i="2"/>
  <c r="W25" i="2"/>
  <c r="X25" i="2" s="1"/>
  <c r="AH24" i="2"/>
  <c r="AG24" i="2"/>
  <c r="AE24" i="2"/>
  <c r="AC24" i="2"/>
  <c r="AD24" i="2" s="1"/>
  <c r="W24" i="2"/>
  <c r="X24" i="2" s="1"/>
  <c r="AG23" i="2"/>
  <c r="AH23" i="2" s="1"/>
  <c r="AE23" i="2"/>
  <c r="AF23" i="2" s="1"/>
  <c r="AD23" i="2"/>
  <c r="AC23" i="2"/>
  <c r="W23" i="2"/>
  <c r="X23" i="2" s="1"/>
  <c r="AH22" i="2"/>
  <c r="AG22" i="2"/>
  <c r="AE22" i="2"/>
  <c r="AC22" i="2"/>
  <c r="AD22" i="2" s="1"/>
  <c r="W22" i="2"/>
  <c r="X22" i="2" s="1"/>
  <c r="AG21" i="2"/>
  <c r="AH21" i="2" s="1"/>
  <c r="AE21" i="2"/>
  <c r="AF21" i="2" s="1"/>
  <c r="AD21" i="2"/>
  <c r="AC21" i="2"/>
  <c r="W21" i="2"/>
  <c r="X21" i="2" s="1"/>
  <c r="AH20" i="2"/>
  <c r="AG20" i="2"/>
  <c r="AE20" i="2"/>
  <c r="AC20" i="2"/>
  <c r="AD20" i="2" s="1"/>
  <c r="W20" i="2"/>
  <c r="X20" i="2" s="1"/>
  <c r="AG19" i="2"/>
  <c r="AH19" i="2" s="1"/>
  <c r="AE19" i="2"/>
  <c r="AF19" i="2" s="1"/>
  <c r="AD19" i="2"/>
  <c r="AC19" i="2"/>
  <c r="W19" i="2"/>
  <c r="X19" i="2" s="1"/>
  <c r="AH18" i="2"/>
  <c r="AG18" i="2"/>
  <c r="AE18" i="2"/>
  <c r="AC18" i="2"/>
  <c r="AD18" i="2" s="1"/>
  <c r="W18" i="2"/>
  <c r="X18" i="2" s="1"/>
  <c r="AG17" i="2"/>
  <c r="AH17" i="2" s="1"/>
  <c r="AE17" i="2"/>
  <c r="AF17" i="2" s="1"/>
  <c r="AD17" i="2"/>
  <c r="AC17" i="2"/>
  <c r="W17" i="2"/>
  <c r="X17" i="2" s="1"/>
  <c r="AH16" i="2"/>
  <c r="AG16" i="2"/>
  <c r="AE16" i="2"/>
  <c r="AC16" i="2"/>
  <c r="AD16" i="2" s="1"/>
  <c r="W16" i="2"/>
  <c r="X16" i="2" s="1"/>
  <c r="AG15" i="2"/>
  <c r="AH15" i="2" s="1"/>
  <c r="AE15" i="2"/>
  <c r="AF15" i="2" s="1"/>
  <c r="AD15" i="2"/>
  <c r="AC15" i="2"/>
  <c r="W15" i="2"/>
  <c r="X15" i="2" s="1"/>
  <c r="AH14" i="2"/>
  <c r="AG14" i="2"/>
  <c r="AE14" i="2"/>
  <c r="AC14" i="2"/>
  <c r="AD14" i="2" s="1"/>
  <c r="W14" i="2"/>
  <c r="X14" i="2" s="1"/>
  <c r="AG13" i="2"/>
  <c r="AH13" i="2" s="1"/>
  <c r="AE13" i="2"/>
  <c r="AF13" i="2" s="1"/>
  <c r="AC13" i="2"/>
  <c r="AD13" i="2" s="1"/>
  <c r="W13" i="2"/>
  <c r="X13" i="2" s="1"/>
  <c r="AH12" i="2"/>
  <c r="AG12" i="2"/>
  <c r="AE12" i="2"/>
  <c r="AC12" i="2"/>
  <c r="AD12" i="2" s="1"/>
  <c r="W12" i="2"/>
  <c r="X12" i="2" s="1"/>
  <c r="AG11" i="2"/>
  <c r="AH11" i="2" s="1"/>
  <c r="AE11" i="2"/>
  <c r="AF11" i="2" s="1"/>
  <c r="AC11" i="2"/>
  <c r="AD11" i="2" s="1"/>
  <c r="W11" i="2"/>
  <c r="X11" i="2" s="1"/>
  <c r="AH10" i="2"/>
  <c r="AG10" i="2"/>
  <c r="AE10" i="2"/>
  <c r="AC10" i="2"/>
  <c r="AD10" i="2" s="1"/>
  <c r="W10" i="2"/>
  <c r="X10" i="2" s="1"/>
  <c r="AG9" i="2"/>
  <c r="AH9" i="2" s="1"/>
  <c r="AE9" i="2"/>
  <c r="AF9" i="2" s="1"/>
  <c r="AC9" i="2"/>
  <c r="AD9" i="2" s="1"/>
  <c r="W9" i="2"/>
  <c r="X9" i="2" s="1"/>
  <c r="AH8" i="2"/>
  <c r="AG8" i="2"/>
  <c r="AE8" i="2"/>
  <c r="AC8" i="2"/>
  <c r="AD8" i="2" s="1"/>
  <c r="W8" i="2"/>
  <c r="X8" i="2" s="1"/>
  <c r="AG7" i="2"/>
  <c r="AH7" i="2" s="1"/>
  <c r="AE7" i="2"/>
  <c r="AF7" i="2" s="1"/>
  <c r="AC7" i="2"/>
  <c r="AD7" i="2" s="1"/>
  <c r="W7" i="2"/>
  <c r="X7" i="2" s="1"/>
  <c r="AH6" i="2"/>
  <c r="AG6" i="2"/>
  <c r="AE6" i="2"/>
  <c r="AC6" i="2"/>
  <c r="AD6" i="2" s="1"/>
  <c r="W6" i="2"/>
  <c r="X6" i="2" s="1"/>
  <c r="AG5" i="2"/>
  <c r="AH5" i="2" s="1"/>
  <c r="AE5" i="2"/>
  <c r="AF5" i="2" s="1"/>
  <c r="AC5" i="2"/>
  <c r="AD5" i="2" s="1"/>
  <c r="W5" i="2"/>
  <c r="X5" i="2" s="1"/>
  <c r="AH4" i="2"/>
  <c r="AG4" i="2"/>
  <c r="AE4" i="2"/>
  <c r="AC4" i="2"/>
  <c r="AD4" i="2" s="1"/>
  <c r="W4" i="2"/>
  <c r="X4" i="2" s="1"/>
  <c r="AG3" i="2"/>
  <c r="AH3" i="2" s="1"/>
  <c r="AE3" i="2"/>
  <c r="AF3" i="2" s="1"/>
  <c r="AC3" i="2"/>
  <c r="AD3" i="2" s="1"/>
  <c r="W3" i="2"/>
  <c r="X3" i="2" s="1"/>
  <c r="AH2" i="2"/>
  <c r="AG2" i="2"/>
  <c r="AE2" i="2"/>
  <c r="AC2" i="2"/>
  <c r="AD2" i="2" s="1"/>
  <c r="W2" i="2"/>
  <c r="X2" i="2" s="1"/>
  <c r="AL1616" i="1"/>
  <c r="AF1616" i="1"/>
  <c r="AG1616" i="1" s="1"/>
  <c r="AC1616" i="1"/>
  <c r="AD1616" i="1" s="1"/>
  <c r="AL1615" i="1"/>
  <c r="AF1615" i="1"/>
  <c r="AG1615" i="1" s="1"/>
  <c r="AC1615" i="1"/>
  <c r="AD1615" i="1" s="1"/>
  <c r="AL1614" i="1"/>
  <c r="AF1614" i="1"/>
  <c r="AG1614" i="1" s="1"/>
  <c r="AC1614" i="1"/>
  <c r="AD1614" i="1" s="1"/>
  <c r="AL1613" i="1"/>
  <c r="AF1613" i="1"/>
  <c r="AG1613" i="1" s="1"/>
  <c r="AC1613" i="1"/>
  <c r="AD1613" i="1" s="1"/>
  <c r="AL1612" i="1"/>
  <c r="AF1612" i="1"/>
  <c r="AG1612" i="1" s="1"/>
  <c r="AC1612" i="1"/>
  <c r="AD1612" i="1" s="1"/>
  <c r="X1612" i="1"/>
  <c r="AL1611" i="1"/>
  <c r="AF1611" i="1"/>
  <c r="AG1611" i="1" s="1"/>
  <c r="AC1611" i="1"/>
  <c r="AD1611" i="1" s="1"/>
  <c r="AL1610" i="1"/>
  <c r="AF1610" i="1"/>
  <c r="AG1610" i="1" s="1"/>
  <c r="AC1610" i="1"/>
  <c r="AD1610" i="1" s="1"/>
  <c r="AL1609" i="1"/>
  <c r="AF1609" i="1"/>
  <c r="AG1609" i="1" s="1"/>
  <c r="AC1609" i="1"/>
  <c r="AD1609" i="1" s="1"/>
  <c r="AL1608" i="1"/>
  <c r="AF1608" i="1"/>
  <c r="AG1608" i="1" s="1"/>
  <c r="AC1608" i="1"/>
  <c r="AD1608" i="1" s="1"/>
  <c r="X1608" i="1"/>
  <c r="AL1607" i="1"/>
  <c r="AF1607" i="1"/>
  <c r="AG1607" i="1" s="1"/>
  <c r="AC1607" i="1"/>
  <c r="AD1607" i="1" s="1"/>
  <c r="AL1606" i="1"/>
  <c r="AF1606" i="1"/>
  <c r="AG1606" i="1" s="1"/>
  <c r="AC1606" i="1"/>
  <c r="AD1606" i="1" s="1"/>
  <c r="AL1605" i="1"/>
  <c r="AF1605" i="1"/>
  <c r="AG1605" i="1" s="1"/>
  <c r="AC1605" i="1"/>
  <c r="AD1605" i="1" s="1"/>
  <c r="AL1604" i="1"/>
  <c r="AF1604" i="1"/>
  <c r="AG1604" i="1" s="1"/>
  <c r="AC1604" i="1"/>
  <c r="AD1604" i="1" s="1"/>
  <c r="X1604" i="1"/>
  <c r="AL1603" i="1"/>
  <c r="AF1603" i="1"/>
  <c r="AG1603" i="1" s="1"/>
  <c r="AC1603" i="1"/>
  <c r="AD1603" i="1" s="1"/>
  <c r="AL1602" i="1"/>
  <c r="AF1602" i="1"/>
  <c r="AG1602" i="1" s="1"/>
  <c r="AC1602" i="1"/>
  <c r="AD1602" i="1" s="1"/>
  <c r="AL1601" i="1"/>
  <c r="AF1601" i="1"/>
  <c r="AG1601" i="1" s="1"/>
  <c r="AC1601" i="1"/>
  <c r="AD1601" i="1" s="1"/>
  <c r="AL1600" i="1"/>
  <c r="AF1600" i="1"/>
  <c r="AG1600" i="1" s="1"/>
  <c r="AC1600" i="1"/>
  <c r="AD1600" i="1" s="1"/>
  <c r="X1600" i="1"/>
  <c r="AL1599" i="1"/>
  <c r="AF1599" i="1"/>
  <c r="AG1599" i="1" s="1"/>
  <c r="AC1599" i="1"/>
  <c r="AD1599" i="1" s="1"/>
  <c r="AL1598" i="1"/>
  <c r="AF1598" i="1"/>
  <c r="AG1598" i="1" s="1"/>
  <c r="AC1598" i="1"/>
  <c r="AD1598" i="1" s="1"/>
  <c r="AL1597" i="1"/>
  <c r="AF1597" i="1"/>
  <c r="AG1597" i="1" s="1"/>
  <c r="AC1597" i="1"/>
  <c r="AD1597" i="1" s="1"/>
  <c r="AL1596" i="1"/>
  <c r="AF1596" i="1"/>
  <c r="AG1596" i="1" s="1"/>
  <c r="AC1596" i="1"/>
  <c r="AD1596" i="1" s="1"/>
  <c r="X1596" i="1"/>
  <c r="AL1595" i="1"/>
  <c r="AF1595" i="1"/>
  <c r="AG1595" i="1" s="1"/>
  <c r="AC1595" i="1"/>
  <c r="AD1595" i="1" s="1"/>
  <c r="AL1594" i="1"/>
  <c r="AF1594" i="1"/>
  <c r="AG1594" i="1" s="1"/>
  <c r="AC1594" i="1"/>
  <c r="AD1594" i="1" s="1"/>
  <c r="AL1593" i="1"/>
  <c r="AF1593" i="1"/>
  <c r="AG1593" i="1" s="1"/>
  <c r="AC1593" i="1"/>
  <c r="AD1593" i="1" s="1"/>
  <c r="AL1592" i="1"/>
  <c r="AF1592" i="1"/>
  <c r="AG1592" i="1" s="1"/>
  <c r="AC1592" i="1"/>
  <c r="AD1592" i="1" s="1"/>
  <c r="X1592" i="1"/>
  <c r="AL1591" i="1"/>
  <c r="AF1591" i="1"/>
  <c r="AG1591" i="1" s="1"/>
  <c r="AC1591" i="1"/>
  <c r="AD1591" i="1" s="1"/>
  <c r="AL1590" i="1"/>
  <c r="AF1590" i="1"/>
  <c r="AG1590" i="1" s="1"/>
  <c r="AC1590" i="1"/>
  <c r="AD1590" i="1" s="1"/>
  <c r="AL1589" i="1"/>
  <c r="AF1589" i="1"/>
  <c r="AG1589" i="1" s="1"/>
  <c r="AC1589" i="1"/>
  <c r="AD1589" i="1" s="1"/>
  <c r="AL1588" i="1"/>
  <c r="AF1588" i="1"/>
  <c r="AG1588" i="1" s="1"/>
  <c r="AC1588" i="1"/>
  <c r="AD1588" i="1" s="1"/>
  <c r="X1588" i="1"/>
  <c r="AL1587" i="1"/>
  <c r="AF1587" i="1"/>
  <c r="AG1587" i="1" s="1"/>
  <c r="AC1587" i="1"/>
  <c r="AD1587" i="1" s="1"/>
  <c r="AL1586" i="1"/>
  <c r="AF1586" i="1"/>
  <c r="AG1586" i="1" s="1"/>
  <c r="AC1586" i="1"/>
  <c r="AD1586" i="1" s="1"/>
  <c r="AL1585" i="1"/>
  <c r="AF1585" i="1"/>
  <c r="AG1585" i="1" s="1"/>
  <c r="AC1585" i="1"/>
  <c r="AD1585" i="1" s="1"/>
  <c r="AL1584" i="1"/>
  <c r="AF1584" i="1"/>
  <c r="AG1584" i="1" s="1"/>
  <c r="AC1584" i="1"/>
  <c r="AD1584" i="1" s="1"/>
  <c r="X1584" i="1"/>
  <c r="AL1583" i="1"/>
  <c r="AF1583" i="1"/>
  <c r="AG1583" i="1" s="1"/>
  <c r="AC1583" i="1"/>
  <c r="AD1583" i="1" s="1"/>
  <c r="AL1582" i="1"/>
  <c r="AF1582" i="1"/>
  <c r="AG1582" i="1" s="1"/>
  <c r="AC1582" i="1"/>
  <c r="AD1582" i="1" s="1"/>
  <c r="AL1581" i="1"/>
  <c r="AF1581" i="1"/>
  <c r="AG1581" i="1" s="1"/>
  <c r="AC1581" i="1"/>
  <c r="AD1581" i="1" s="1"/>
  <c r="AL1580" i="1"/>
  <c r="AF1580" i="1"/>
  <c r="AG1580" i="1" s="1"/>
  <c r="AC1580" i="1"/>
  <c r="AD1580" i="1" s="1"/>
  <c r="X1580" i="1"/>
  <c r="AL1579" i="1"/>
  <c r="AF1579" i="1"/>
  <c r="AG1579" i="1" s="1"/>
  <c r="AC1579" i="1"/>
  <c r="AD1579" i="1" s="1"/>
  <c r="AL1578" i="1"/>
  <c r="AF1578" i="1"/>
  <c r="AG1578" i="1" s="1"/>
  <c r="AC1578" i="1"/>
  <c r="AD1578" i="1" s="1"/>
  <c r="AL1577" i="1"/>
  <c r="AF1577" i="1"/>
  <c r="AG1577" i="1" s="1"/>
  <c r="AC1577" i="1"/>
  <c r="AD1577" i="1" s="1"/>
  <c r="AL1576" i="1"/>
  <c r="AF1576" i="1"/>
  <c r="AG1576" i="1" s="1"/>
  <c r="AC1576" i="1"/>
  <c r="AD1576" i="1" s="1"/>
  <c r="X1576" i="1"/>
  <c r="AL1575" i="1"/>
  <c r="AF1575" i="1"/>
  <c r="AG1575" i="1" s="1"/>
  <c r="AC1575" i="1"/>
  <c r="AD1575" i="1" s="1"/>
  <c r="AL1574" i="1"/>
  <c r="AF1574" i="1"/>
  <c r="AG1574" i="1" s="1"/>
  <c r="AC1574" i="1"/>
  <c r="AD1574" i="1" s="1"/>
  <c r="AL1573" i="1"/>
  <c r="AF1573" i="1"/>
  <c r="AG1573" i="1" s="1"/>
  <c r="AC1573" i="1"/>
  <c r="AD1573" i="1" s="1"/>
  <c r="AL1572" i="1"/>
  <c r="AF1572" i="1"/>
  <c r="AG1572" i="1" s="1"/>
  <c r="AC1572" i="1"/>
  <c r="AD1572" i="1" s="1"/>
  <c r="X1572" i="1"/>
  <c r="AL1571" i="1"/>
  <c r="AF1571" i="1"/>
  <c r="AG1571" i="1" s="1"/>
  <c r="AC1571" i="1"/>
  <c r="AD1571" i="1" s="1"/>
  <c r="AL1570" i="1"/>
  <c r="AF1570" i="1"/>
  <c r="AG1570" i="1" s="1"/>
  <c r="AC1570" i="1"/>
  <c r="AD1570" i="1" s="1"/>
  <c r="AL1569" i="1"/>
  <c r="AF1569" i="1"/>
  <c r="AG1569" i="1" s="1"/>
  <c r="AC1569" i="1"/>
  <c r="AD1569" i="1" s="1"/>
  <c r="AL1568" i="1"/>
  <c r="AF1568" i="1"/>
  <c r="AG1568" i="1" s="1"/>
  <c r="AC1568" i="1"/>
  <c r="AD1568" i="1" s="1"/>
  <c r="X1568" i="1"/>
  <c r="AL1567" i="1"/>
  <c r="AF1567" i="1"/>
  <c r="AG1567" i="1" s="1"/>
  <c r="AC1567" i="1"/>
  <c r="AD1567" i="1" s="1"/>
  <c r="AL1566" i="1"/>
  <c r="AF1566" i="1"/>
  <c r="AG1566" i="1" s="1"/>
  <c r="AC1566" i="1"/>
  <c r="AD1566" i="1" s="1"/>
  <c r="AL1565" i="1"/>
  <c r="AF1565" i="1"/>
  <c r="AG1565" i="1" s="1"/>
  <c r="AC1565" i="1"/>
  <c r="AD1565" i="1" s="1"/>
  <c r="AL1564" i="1"/>
  <c r="AF1564" i="1"/>
  <c r="AG1564" i="1" s="1"/>
  <c r="AC1564" i="1"/>
  <c r="AD1564" i="1" s="1"/>
  <c r="X1564" i="1"/>
  <c r="AL1563" i="1"/>
  <c r="AF1563" i="1"/>
  <c r="AG1563" i="1" s="1"/>
  <c r="AC1563" i="1"/>
  <c r="AD1563" i="1" s="1"/>
  <c r="AL1562" i="1"/>
  <c r="AF1562" i="1"/>
  <c r="AG1562" i="1" s="1"/>
  <c r="AC1562" i="1"/>
  <c r="AD1562" i="1" s="1"/>
  <c r="AL1561" i="1"/>
  <c r="AF1561" i="1"/>
  <c r="AG1561" i="1" s="1"/>
  <c r="AC1561" i="1"/>
  <c r="AD1561" i="1" s="1"/>
  <c r="AL1560" i="1"/>
  <c r="AF1560" i="1"/>
  <c r="AG1560" i="1" s="1"/>
  <c r="AC1560" i="1"/>
  <c r="AD1560" i="1" s="1"/>
  <c r="X1560" i="1"/>
  <c r="AL1559" i="1"/>
  <c r="AF1559" i="1"/>
  <c r="AG1559" i="1" s="1"/>
  <c r="AC1559" i="1"/>
  <c r="AD1559" i="1" s="1"/>
  <c r="AL1558" i="1"/>
  <c r="AF1558" i="1"/>
  <c r="AG1558" i="1" s="1"/>
  <c r="AC1558" i="1"/>
  <c r="AD1558" i="1" s="1"/>
  <c r="AL1557" i="1"/>
  <c r="AF1557" i="1"/>
  <c r="AG1557" i="1" s="1"/>
  <c r="AC1557" i="1"/>
  <c r="AD1557" i="1" s="1"/>
  <c r="AL1556" i="1"/>
  <c r="AF1556" i="1"/>
  <c r="AG1556" i="1" s="1"/>
  <c r="AC1556" i="1"/>
  <c r="AD1556" i="1" s="1"/>
  <c r="X1556" i="1"/>
  <c r="AL1555" i="1"/>
  <c r="AF1555" i="1"/>
  <c r="AG1555" i="1" s="1"/>
  <c r="AC1555" i="1"/>
  <c r="AD1555" i="1" s="1"/>
  <c r="AL1554" i="1"/>
  <c r="AF1554" i="1"/>
  <c r="AG1554" i="1" s="1"/>
  <c r="AC1554" i="1"/>
  <c r="AD1554" i="1" s="1"/>
  <c r="AL1553" i="1"/>
  <c r="AF1553" i="1"/>
  <c r="AG1553" i="1" s="1"/>
  <c r="AC1553" i="1"/>
  <c r="AD1553" i="1" s="1"/>
  <c r="AL1552" i="1"/>
  <c r="AF1552" i="1"/>
  <c r="AG1552" i="1" s="1"/>
  <c r="AC1552" i="1"/>
  <c r="AD1552" i="1" s="1"/>
  <c r="X1552" i="1"/>
  <c r="AL1551" i="1"/>
  <c r="AF1551" i="1"/>
  <c r="AG1551" i="1" s="1"/>
  <c r="AC1551" i="1"/>
  <c r="AD1551" i="1" s="1"/>
  <c r="AL1550" i="1"/>
  <c r="AF1550" i="1"/>
  <c r="AG1550" i="1" s="1"/>
  <c r="AC1550" i="1"/>
  <c r="AD1550" i="1" s="1"/>
  <c r="AL1549" i="1"/>
  <c r="AF1549" i="1"/>
  <c r="AG1549" i="1" s="1"/>
  <c r="AC1549" i="1"/>
  <c r="AD1549" i="1" s="1"/>
  <c r="AL1548" i="1"/>
  <c r="AF1548" i="1"/>
  <c r="AG1548" i="1" s="1"/>
  <c r="AC1548" i="1"/>
  <c r="AD1548" i="1" s="1"/>
  <c r="X1548" i="1"/>
  <c r="AL1547" i="1"/>
  <c r="AF1547" i="1"/>
  <c r="AG1547" i="1" s="1"/>
  <c r="AC1547" i="1"/>
  <c r="AD1547" i="1" s="1"/>
  <c r="AL1546" i="1"/>
  <c r="AF1546" i="1"/>
  <c r="AG1546" i="1" s="1"/>
  <c r="AC1546" i="1"/>
  <c r="AD1546" i="1" s="1"/>
  <c r="AL1545" i="1"/>
  <c r="AF1545" i="1"/>
  <c r="AG1545" i="1" s="1"/>
  <c r="AC1545" i="1"/>
  <c r="AD1545" i="1" s="1"/>
  <c r="X1545" i="1"/>
  <c r="AL1544" i="1"/>
  <c r="AF1544" i="1"/>
  <c r="AG1544" i="1" s="1"/>
  <c r="AC1544" i="1"/>
  <c r="AD1544" i="1" s="1"/>
  <c r="X1544" i="1"/>
  <c r="AL1543" i="1"/>
  <c r="AF1543" i="1"/>
  <c r="AG1543" i="1" s="1"/>
  <c r="AC1543" i="1"/>
  <c r="AD1543" i="1" s="1"/>
  <c r="AL1542" i="1"/>
  <c r="AF1542" i="1"/>
  <c r="AG1542" i="1" s="1"/>
  <c r="AC1542" i="1"/>
  <c r="AD1542" i="1" s="1"/>
  <c r="AL1541" i="1"/>
  <c r="AF1541" i="1"/>
  <c r="AG1541" i="1" s="1"/>
  <c r="AC1541" i="1"/>
  <c r="AD1541" i="1" s="1"/>
  <c r="AL1540" i="1"/>
  <c r="AF1540" i="1"/>
  <c r="AG1540" i="1" s="1"/>
  <c r="AC1540" i="1"/>
  <c r="AD1540" i="1" s="1"/>
  <c r="X1540" i="1"/>
  <c r="AL1539" i="1"/>
  <c r="AF1539" i="1"/>
  <c r="AG1539" i="1" s="1"/>
  <c r="AC1539" i="1"/>
  <c r="AD1539" i="1" s="1"/>
  <c r="AL1538" i="1"/>
  <c r="AF1538" i="1"/>
  <c r="AG1538" i="1" s="1"/>
  <c r="AC1538" i="1"/>
  <c r="AD1538" i="1" s="1"/>
  <c r="AL1537" i="1"/>
  <c r="AF1537" i="1"/>
  <c r="AG1537" i="1" s="1"/>
  <c r="AC1537" i="1"/>
  <c r="AD1537" i="1" s="1"/>
  <c r="AL1536" i="1"/>
  <c r="AF1536" i="1"/>
  <c r="AG1536" i="1" s="1"/>
  <c r="AC1536" i="1"/>
  <c r="AD1536" i="1" s="1"/>
  <c r="X1536" i="1"/>
  <c r="AL1535" i="1"/>
  <c r="AF1535" i="1"/>
  <c r="AG1535" i="1" s="1"/>
  <c r="AC1535" i="1"/>
  <c r="AD1535" i="1" s="1"/>
  <c r="AL1534" i="1"/>
  <c r="AF1534" i="1"/>
  <c r="AG1534" i="1" s="1"/>
  <c r="AC1534" i="1"/>
  <c r="AD1534" i="1" s="1"/>
  <c r="AL1533" i="1"/>
  <c r="AF1533" i="1"/>
  <c r="AG1533" i="1" s="1"/>
  <c r="AC1533" i="1"/>
  <c r="AD1533" i="1" s="1"/>
  <c r="AL1532" i="1"/>
  <c r="AF1532" i="1"/>
  <c r="AG1532" i="1" s="1"/>
  <c r="AC1532" i="1"/>
  <c r="AD1532" i="1" s="1"/>
  <c r="X1532" i="1"/>
  <c r="AL1531" i="1"/>
  <c r="AF1531" i="1"/>
  <c r="AG1531" i="1" s="1"/>
  <c r="AC1531" i="1"/>
  <c r="AD1531" i="1" s="1"/>
  <c r="AL1530" i="1"/>
  <c r="AF1530" i="1"/>
  <c r="AG1530" i="1" s="1"/>
  <c r="AC1530" i="1"/>
  <c r="AD1530" i="1" s="1"/>
  <c r="AL1529" i="1"/>
  <c r="AF1529" i="1"/>
  <c r="AG1529" i="1" s="1"/>
  <c r="AC1529" i="1"/>
  <c r="AD1529" i="1" s="1"/>
  <c r="AL1528" i="1"/>
  <c r="AF1528" i="1"/>
  <c r="AG1528" i="1" s="1"/>
  <c r="AC1528" i="1"/>
  <c r="AD1528" i="1" s="1"/>
  <c r="X1528" i="1"/>
  <c r="AL1527" i="1"/>
  <c r="AF1527" i="1"/>
  <c r="AG1527" i="1" s="1"/>
  <c r="AC1527" i="1"/>
  <c r="AD1527" i="1" s="1"/>
  <c r="AL1526" i="1"/>
  <c r="AF1526" i="1"/>
  <c r="AG1526" i="1" s="1"/>
  <c r="AC1526" i="1"/>
  <c r="AD1526" i="1" s="1"/>
  <c r="AL1525" i="1"/>
  <c r="AF1525" i="1"/>
  <c r="AG1525" i="1" s="1"/>
  <c r="AC1525" i="1"/>
  <c r="AD1525" i="1" s="1"/>
  <c r="AL1524" i="1"/>
  <c r="AF1524" i="1"/>
  <c r="AG1524" i="1" s="1"/>
  <c r="AC1524" i="1"/>
  <c r="AD1524" i="1" s="1"/>
  <c r="X1524" i="1"/>
  <c r="AL1523" i="1"/>
  <c r="AF1523" i="1"/>
  <c r="AG1523" i="1" s="1"/>
  <c r="AC1523" i="1"/>
  <c r="AD1523" i="1" s="1"/>
  <c r="AL1522" i="1"/>
  <c r="AF1522" i="1"/>
  <c r="AG1522" i="1" s="1"/>
  <c r="AC1522" i="1"/>
  <c r="AD1522" i="1" s="1"/>
  <c r="AL1521" i="1"/>
  <c r="AF1521" i="1"/>
  <c r="AG1521" i="1" s="1"/>
  <c r="AC1521" i="1"/>
  <c r="AD1521" i="1" s="1"/>
  <c r="X1521" i="1"/>
  <c r="AL1520" i="1"/>
  <c r="AF1520" i="1"/>
  <c r="AG1520" i="1" s="1"/>
  <c r="AC1520" i="1"/>
  <c r="AD1520" i="1" s="1"/>
  <c r="X1520" i="1"/>
  <c r="AL1519" i="1"/>
  <c r="AF1519" i="1"/>
  <c r="AG1519" i="1" s="1"/>
  <c r="AC1519" i="1"/>
  <c r="AD1519" i="1" s="1"/>
  <c r="AL1518" i="1"/>
  <c r="AF1518" i="1"/>
  <c r="AG1518" i="1" s="1"/>
  <c r="AC1518" i="1"/>
  <c r="AD1518" i="1" s="1"/>
  <c r="AL1517" i="1"/>
  <c r="AF1517" i="1"/>
  <c r="AG1517" i="1" s="1"/>
  <c r="AC1517" i="1"/>
  <c r="AD1517" i="1" s="1"/>
  <c r="AL1516" i="1"/>
  <c r="AF1516" i="1"/>
  <c r="AG1516" i="1" s="1"/>
  <c r="AC1516" i="1"/>
  <c r="AD1516" i="1" s="1"/>
  <c r="X1516" i="1"/>
  <c r="AL1515" i="1"/>
  <c r="AF1515" i="1"/>
  <c r="AG1515" i="1" s="1"/>
  <c r="AC1515" i="1"/>
  <c r="AD1515" i="1" s="1"/>
  <c r="AL1514" i="1"/>
  <c r="AF1514" i="1"/>
  <c r="AG1514" i="1" s="1"/>
  <c r="AC1514" i="1"/>
  <c r="AD1514" i="1" s="1"/>
  <c r="AL1513" i="1"/>
  <c r="AF1513" i="1"/>
  <c r="AG1513" i="1" s="1"/>
  <c r="AC1513" i="1"/>
  <c r="AD1513" i="1" s="1"/>
  <c r="AL1512" i="1"/>
  <c r="AF1512" i="1"/>
  <c r="AG1512" i="1" s="1"/>
  <c r="AC1512" i="1"/>
  <c r="AD1512" i="1" s="1"/>
  <c r="X1512" i="1"/>
  <c r="AL1511" i="1"/>
  <c r="AF1511" i="1"/>
  <c r="AG1511" i="1" s="1"/>
  <c r="AC1511" i="1"/>
  <c r="AD1511" i="1" s="1"/>
  <c r="AL1510" i="1"/>
  <c r="AF1510" i="1"/>
  <c r="AG1510" i="1" s="1"/>
  <c r="AC1510" i="1"/>
  <c r="AD1510" i="1" s="1"/>
  <c r="AL1509" i="1"/>
  <c r="AF1509" i="1"/>
  <c r="AG1509" i="1" s="1"/>
  <c r="AC1509" i="1"/>
  <c r="AD1509" i="1" s="1"/>
  <c r="AL1508" i="1"/>
  <c r="AF1508" i="1"/>
  <c r="AG1508" i="1" s="1"/>
  <c r="AC1508" i="1"/>
  <c r="AD1508" i="1" s="1"/>
  <c r="X1508" i="1"/>
  <c r="AL1507" i="1"/>
  <c r="AF1507" i="1"/>
  <c r="AG1507" i="1" s="1"/>
  <c r="AC1507" i="1"/>
  <c r="AD1507" i="1" s="1"/>
  <c r="AL1506" i="1"/>
  <c r="AF1506" i="1"/>
  <c r="AG1506" i="1" s="1"/>
  <c r="AC1506" i="1"/>
  <c r="AD1506" i="1" s="1"/>
  <c r="AL1505" i="1"/>
  <c r="AF1505" i="1"/>
  <c r="AG1505" i="1" s="1"/>
  <c r="AC1505" i="1"/>
  <c r="AD1505" i="1" s="1"/>
  <c r="AL1504" i="1"/>
  <c r="AF1504" i="1"/>
  <c r="AG1504" i="1" s="1"/>
  <c r="AC1504" i="1"/>
  <c r="AD1504" i="1" s="1"/>
  <c r="X1504" i="1"/>
  <c r="AL1503" i="1"/>
  <c r="AF1503" i="1"/>
  <c r="AG1503" i="1" s="1"/>
  <c r="AC1503" i="1"/>
  <c r="AD1503" i="1" s="1"/>
  <c r="AL1502" i="1"/>
  <c r="AF1502" i="1"/>
  <c r="AG1502" i="1" s="1"/>
  <c r="AC1502" i="1"/>
  <c r="AD1502" i="1" s="1"/>
  <c r="AL1501" i="1"/>
  <c r="AF1501" i="1"/>
  <c r="AG1501" i="1" s="1"/>
  <c r="AC1501" i="1"/>
  <c r="AD1501" i="1" s="1"/>
  <c r="AL1500" i="1"/>
  <c r="AF1500" i="1"/>
  <c r="AG1500" i="1" s="1"/>
  <c r="AC1500" i="1"/>
  <c r="AD1500" i="1" s="1"/>
  <c r="X1500" i="1"/>
  <c r="AL1499" i="1"/>
  <c r="AF1499" i="1"/>
  <c r="AG1499" i="1" s="1"/>
  <c r="AC1499" i="1"/>
  <c r="AD1499" i="1" s="1"/>
  <c r="AL1498" i="1"/>
  <c r="AF1498" i="1"/>
  <c r="AG1498" i="1" s="1"/>
  <c r="AC1498" i="1"/>
  <c r="AD1498" i="1" s="1"/>
  <c r="AL1497" i="1"/>
  <c r="AF1497" i="1"/>
  <c r="AG1497" i="1" s="1"/>
  <c r="AC1497" i="1"/>
  <c r="AD1497" i="1" s="1"/>
  <c r="AL1496" i="1"/>
  <c r="AF1496" i="1"/>
  <c r="AG1496" i="1" s="1"/>
  <c r="AC1496" i="1"/>
  <c r="AD1496" i="1" s="1"/>
  <c r="X1496" i="1"/>
  <c r="AL1495" i="1"/>
  <c r="AF1495" i="1"/>
  <c r="AG1495" i="1" s="1"/>
  <c r="AC1495" i="1"/>
  <c r="AD1495" i="1" s="1"/>
  <c r="AL1494" i="1"/>
  <c r="AF1494" i="1"/>
  <c r="AG1494" i="1" s="1"/>
  <c r="AC1494" i="1"/>
  <c r="AD1494" i="1" s="1"/>
  <c r="AL1493" i="1"/>
  <c r="AF1493" i="1"/>
  <c r="AG1493" i="1" s="1"/>
  <c r="AC1493" i="1"/>
  <c r="AD1493" i="1" s="1"/>
  <c r="AL1492" i="1"/>
  <c r="AF1492" i="1"/>
  <c r="AG1492" i="1" s="1"/>
  <c r="AC1492" i="1"/>
  <c r="AD1492" i="1" s="1"/>
  <c r="X1492" i="1"/>
  <c r="AL1491" i="1"/>
  <c r="AF1491" i="1"/>
  <c r="AG1491" i="1" s="1"/>
  <c r="AC1491" i="1"/>
  <c r="AD1491" i="1" s="1"/>
  <c r="AL1490" i="1"/>
  <c r="AF1490" i="1"/>
  <c r="AG1490" i="1" s="1"/>
  <c r="AC1490" i="1"/>
  <c r="AD1490" i="1" s="1"/>
  <c r="AL1489" i="1"/>
  <c r="AF1489" i="1"/>
  <c r="AG1489" i="1" s="1"/>
  <c r="AC1489" i="1"/>
  <c r="AD1489" i="1" s="1"/>
  <c r="AL1488" i="1"/>
  <c r="AF1488" i="1"/>
  <c r="AG1488" i="1" s="1"/>
  <c r="AC1488" i="1"/>
  <c r="AD1488" i="1" s="1"/>
  <c r="X1488" i="1"/>
  <c r="AL1487" i="1"/>
  <c r="AF1487" i="1"/>
  <c r="AG1487" i="1" s="1"/>
  <c r="AC1487" i="1"/>
  <c r="AD1487" i="1" s="1"/>
  <c r="AL1486" i="1"/>
  <c r="AF1486" i="1"/>
  <c r="AG1486" i="1" s="1"/>
  <c r="AC1486" i="1"/>
  <c r="AD1486" i="1" s="1"/>
  <c r="AL1485" i="1"/>
  <c r="AF1485" i="1"/>
  <c r="AG1485" i="1" s="1"/>
  <c r="AC1485" i="1"/>
  <c r="AD1485" i="1" s="1"/>
  <c r="AL1484" i="1"/>
  <c r="AF1484" i="1"/>
  <c r="AG1484" i="1" s="1"/>
  <c r="AC1484" i="1"/>
  <c r="AD1484" i="1" s="1"/>
  <c r="X1484" i="1"/>
  <c r="AL1483" i="1"/>
  <c r="AF1483" i="1"/>
  <c r="AG1483" i="1" s="1"/>
  <c r="AC1483" i="1"/>
  <c r="AD1483" i="1" s="1"/>
  <c r="AL1482" i="1"/>
  <c r="AF1482" i="1"/>
  <c r="AG1482" i="1" s="1"/>
  <c r="AC1482" i="1"/>
  <c r="AD1482" i="1" s="1"/>
  <c r="AL1481" i="1"/>
  <c r="AF1481" i="1"/>
  <c r="AG1481" i="1" s="1"/>
  <c r="AC1481" i="1"/>
  <c r="AD1481" i="1" s="1"/>
  <c r="AL1480" i="1"/>
  <c r="AF1480" i="1"/>
  <c r="AG1480" i="1" s="1"/>
  <c r="AC1480" i="1"/>
  <c r="AD1480" i="1" s="1"/>
  <c r="X1480" i="1"/>
  <c r="AL1479" i="1"/>
  <c r="AF1479" i="1"/>
  <c r="AG1479" i="1" s="1"/>
  <c r="AC1479" i="1"/>
  <c r="AD1479" i="1" s="1"/>
  <c r="AL1478" i="1"/>
  <c r="AF1478" i="1"/>
  <c r="AG1478" i="1" s="1"/>
  <c r="AC1478" i="1"/>
  <c r="AD1478" i="1" s="1"/>
  <c r="AL1477" i="1"/>
  <c r="AF1477" i="1"/>
  <c r="AG1477" i="1" s="1"/>
  <c r="AC1477" i="1"/>
  <c r="AD1477" i="1" s="1"/>
  <c r="AL1476" i="1"/>
  <c r="AF1476" i="1"/>
  <c r="AG1476" i="1" s="1"/>
  <c r="AC1476" i="1"/>
  <c r="AD1476" i="1" s="1"/>
  <c r="X1476" i="1"/>
  <c r="AL1475" i="1"/>
  <c r="AF1475" i="1"/>
  <c r="AG1475" i="1" s="1"/>
  <c r="AC1475" i="1"/>
  <c r="AD1475" i="1" s="1"/>
  <c r="AL1474" i="1"/>
  <c r="AF1474" i="1"/>
  <c r="AG1474" i="1" s="1"/>
  <c r="AC1474" i="1"/>
  <c r="AD1474" i="1" s="1"/>
  <c r="AL1473" i="1"/>
  <c r="AF1473" i="1"/>
  <c r="AG1473" i="1" s="1"/>
  <c r="AC1473" i="1"/>
  <c r="AD1473" i="1" s="1"/>
  <c r="AL1472" i="1"/>
  <c r="AF1472" i="1"/>
  <c r="AG1472" i="1" s="1"/>
  <c r="AC1472" i="1"/>
  <c r="AD1472" i="1" s="1"/>
  <c r="X1472" i="1"/>
  <c r="AL1471" i="1"/>
  <c r="AF1471" i="1"/>
  <c r="AG1471" i="1" s="1"/>
  <c r="AC1471" i="1"/>
  <c r="AD1471" i="1" s="1"/>
  <c r="AL1470" i="1"/>
  <c r="AF1470" i="1"/>
  <c r="AG1470" i="1" s="1"/>
  <c r="AC1470" i="1"/>
  <c r="AD1470" i="1" s="1"/>
  <c r="AL1469" i="1"/>
  <c r="AF1469" i="1"/>
  <c r="AG1469" i="1" s="1"/>
  <c r="AC1469" i="1"/>
  <c r="AD1469" i="1" s="1"/>
  <c r="AL1468" i="1"/>
  <c r="AF1468" i="1"/>
  <c r="AG1468" i="1" s="1"/>
  <c r="AC1468" i="1"/>
  <c r="AD1468" i="1" s="1"/>
  <c r="X1468" i="1"/>
  <c r="AL1467" i="1"/>
  <c r="AF1467" i="1"/>
  <c r="AG1467" i="1" s="1"/>
  <c r="AC1467" i="1"/>
  <c r="AD1467" i="1" s="1"/>
  <c r="AL1466" i="1"/>
  <c r="AF1466" i="1"/>
  <c r="AG1466" i="1" s="1"/>
  <c r="AC1466" i="1"/>
  <c r="AD1466" i="1" s="1"/>
  <c r="AL1465" i="1"/>
  <c r="AF1465" i="1"/>
  <c r="AG1465" i="1" s="1"/>
  <c r="AC1465" i="1"/>
  <c r="AD1465" i="1" s="1"/>
  <c r="AL1464" i="1"/>
  <c r="AF1464" i="1"/>
  <c r="AG1464" i="1" s="1"/>
  <c r="AC1464" i="1"/>
  <c r="AD1464" i="1" s="1"/>
  <c r="X1464" i="1"/>
  <c r="AL1463" i="1"/>
  <c r="AF1463" i="1"/>
  <c r="AG1463" i="1" s="1"/>
  <c r="AC1463" i="1"/>
  <c r="AD1463" i="1" s="1"/>
  <c r="AL1462" i="1"/>
  <c r="AF1462" i="1"/>
  <c r="AG1462" i="1" s="1"/>
  <c r="AC1462" i="1"/>
  <c r="AD1462" i="1" s="1"/>
  <c r="AL1461" i="1"/>
  <c r="AF1461" i="1"/>
  <c r="AG1461" i="1" s="1"/>
  <c r="AC1461" i="1"/>
  <c r="AD1461" i="1" s="1"/>
  <c r="AL1460" i="1"/>
  <c r="AF1460" i="1"/>
  <c r="AG1460" i="1" s="1"/>
  <c r="AC1460" i="1"/>
  <c r="AD1460" i="1" s="1"/>
  <c r="X1460" i="1"/>
  <c r="AL1459" i="1"/>
  <c r="AF1459" i="1"/>
  <c r="AG1459" i="1" s="1"/>
  <c r="AC1459" i="1"/>
  <c r="AD1459" i="1" s="1"/>
  <c r="AL1458" i="1"/>
  <c r="AF1458" i="1"/>
  <c r="AG1458" i="1" s="1"/>
  <c r="AC1458" i="1"/>
  <c r="AD1458" i="1" s="1"/>
  <c r="AL1457" i="1"/>
  <c r="AF1457" i="1"/>
  <c r="AG1457" i="1" s="1"/>
  <c r="AC1457" i="1"/>
  <c r="AD1457" i="1" s="1"/>
  <c r="AL1456" i="1"/>
  <c r="AF1456" i="1"/>
  <c r="AG1456" i="1" s="1"/>
  <c r="AC1456" i="1"/>
  <c r="AD1456" i="1" s="1"/>
  <c r="X1456" i="1"/>
  <c r="AL1455" i="1"/>
  <c r="AF1455" i="1"/>
  <c r="AG1455" i="1" s="1"/>
  <c r="AC1455" i="1"/>
  <c r="AD1455" i="1" s="1"/>
  <c r="AL1454" i="1"/>
  <c r="AF1454" i="1"/>
  <c r="AG1454" i="1" s="1"/>
  <c r="AC1454" i="1"/>
  <c r="AD1454" i="1" s="1"/>
  <c r="AL1453" i="1"/>
  <c r="AF1453" i="1"/>
  <c r="AG1453" i="1" s="1"/>
  <c r="AC1453" i="1"/>
  <c r="AD1453" i="1" s="1"/>
  <c r="AL1452" i="1"/>
  <c r="AF1452" i="1"/>
  <c r="AG1452" i="1" s="1"/>
  <c r="AC1452" i="1"/>
  <c r="AD1452" i="1" s="1"/>
  <c r="X1452" i="1"/>
  <c r="AL1451" i="1"/>
  <c r="AF1451" i="1"/>
  <c r="AG1451" i="1" s="1"/>
  <c r="AC1451" i="1"/>
  <c r="AD1451" i="1" s="1"/>
  <c r="X1451" i="1"/>
  <c r="AL1450" i="1"/>
  <c r="AF1450" i="1"/>
  <c r="AG1450" i="1" s="1"/>
  <c r="AC1450" i="1"/>
  <c r="AD1450" i="1" s="1"/>
  <c r="W1450" i="1"/>
  <c r="X1450" i="1" s="1"/>
  <c r="AL1449" i="1"/>
  <c r="AF1449" i="1"/>
  <c r="AG1449" i="1" s="1"/>
  <c r="AC1449" i="1"/>
  <c r="AD1449" i="1" s="1"/>
  <c r="W1449" i="1"/>
  <c r="X1449" i="1" s="1"/>
  <c r="AL1448" i="1"/>
  <c r="AF1448" i="1"/>
  <c r="AG1448" i="1" s="1"/>
  <c r="AC1448" i="1"/>
  <c r="AD1448" i="1" s="1"/>
  <c r="W1448" i="1"/>
  <c r="X1448" i="1" s="1"/>
  <c r="AL1447" i="1"/>
  <c r="AF1447" i="1"/>
  <c r="AG1447" i="1" s="1"/>
  <c r="AC1447" i="1"/>
  <c r="AD1447" i="1" s="1"/>
  <c r="W1447" i="1"/>
  <c r="X1447" i="1" s="1"/>
  <c r="AL1446" i="1"/>
  <c r="AF1446" i="1"/>
  <c r="AG1446" i="1" s="1"/>
  <c r="AC1446" i="1"/>
  <c r="AD1446" i="1" s="1"/>
  <c r="W1446" i="1"/>
  <c r="X1446" i="1" s="1"/>
  <c r="AL1445" i="1"/>
  <c r="AF1445" i="1"/>
  <c r="AG1445" i="1" s="1"/>
  <c r="AC1445" i="1"/>
  <c r="AD1445" i="1" s="1"/>
  <c r="W1445" i="1"/>
  <c r="X1445" i="1" s="1"/>
  <c r="AL1444" i="1"/>
  <c r="AF1444" i="1"/>
  <c r="AG1444" i="1" s="1"/>
  <c r="AC1444" i="1"/>
  <c r="AD1444" i="1" s="1"/>
  <c r="W1444" i="1"/>
  <c r="X1444" i="1" s="1"/>
  <c r="AL1443" i="1"/>
  <c r="AF1443" i="1"/>
  <c r="AG1443" i="1" s="1"/>
  <c r="AC1443" i="1"/>
  <c r="AD1443" i="1" s="1"/>
  <c r="W1443" i="1"/>
  <c r="X1443" i="1" s="1"/>
  <c r="AL1442" i="1"/>
  <c r="AF1442" i="1"/>
  <c r="AG1442" i="1" s="1"/>
  <c r="AC1442" i="1"/>
  <c r="AD1442" i="1" s="1"/>
  <c r="W1442" i="1"/>
  <c r="X1442" i="1" s="1"/>
  <c r="AL1441" i="1"/>
  <c r="AF1441" i="1"/>
  <c r="AG1441" i="1" s="1"/>
  <c r="AC1441" i="1"/>
  <c r="AD1441" i="1" s="1"/>
  <c r="W1441" i="1"/>
  <c r="X1441" i="1" s="1"/>
  <c r="AL1440" i="1"/>
  <c r="AF1440" i="1"/>
  <c r="AG1440" i="1" s="1"/>
  <c r="AC1440" i="1"/>
  <c r="AD1440" i="1" s="1"/>
  <c r="W1440" i="1"/>
  <c r="X1440" i="1" s="1"/>
  <c r="AL1439" i="1"/>
  <c r="AF1439" i="1"/>
  <c r="AG1439" i="1" s="1"/>
  <c r="AC1439" i="1"/>
  <c r="AD1439" i="1" s="1"/>
  <c r="W1439" i="1"/>
  <c r="X1439" i="1" s="1"/>
  <c r="AL1438" i="1"/>
  <c r="AF1438" i="1"/>
  <c r="AG1438" i="1" s="1"/>
  <c r="AC1438" i="1"/>
  <c r="AD1438" i="1" s="1"/>
  <c r="W1438" i="1"/>
  <c r="X1438" i="1" s="1"/>
  <c r="AL1437" i="1"/>
  <c r="AF1437" i="1"/>
  <c r="AG1437" i="1" s="1"/>
  <c r="AC1437" i="1"/>
  <c r="AD1437" i="1" s="1"/>
  <c r="W1437" i="1"/>
  <c r="X1437" i="1" s="1"/>
  <c r="AL1436" i="1"/>
  <c r="AF1436" i="1"/>
  <c r="AG1436" i="1" s="1"/>
  <c r="AC1436" i="1"/>
  <c r="AD1436" i="1" s="1"/>
  <c r="W1436" i="1"/>
  <c r="X1436" i="1" s="1"/>
  <c r="AL1435" i="1"/>
  <c r="AF1435" i="1"/>
  <c r="AG1435" i="1" s="1"/>
  <c r="AC1435" i="1"/>
  <c r="AD1435" i="1" s="1"/>
  <c r="W1435" i="1"/>
  <c r="X1435" i="1" s="1"/>
  <c r="AL1434" i="1"/>
  <c r="AF1434" i="1"/>
  <c r="AG1434" i="1" s="1"/>
  <c r="AC1434" i="1"/>
  <c r="AD1434" i="1" s="1"/>
  <c r="W1434" i="1"/>
  <c r="X1434" i="1" s="1"/>
  <c r="AL1433" i="1"/>
  <c r="AF1433" i="1"/>
  <c r="AG1433" i="1" s="1"/>
  <c r="AC1433" i="1"/>
  <c r="AD1433" i="1" s="1"/>
  <c r="W1433" i="1"/>
  <c r="X1433" i="1" s="1"/>
  <c r="AL1432" i="1"/>
  <c r="AF1432" i="1"/>
  <c r="AG1432" i="1" s="1"/>
  <c r="AC1432" i="1"/>
  <c r="AD1432" i="1" s="1"/>
  <c r="W1432" i="1"/>
  <c r="X1432" i="1" s="1"/>
  <c r="AL1431" i="1"/>
  <c r="AF1431" i="1"/>
  <c r="AG1431" i="1" s="1"/>
  <c r="AC1431" i="1"/>
  <c r="AD1431" i="1" s="1"/>
  <c r="W1431" i="1"/>
  <c r="X1431" i="1" s="1"/>
  <c r="AL1430" i="1"/>
  <c r="AF1430" i="1"/>
  <c r="AG1430" i="1" s="1"/>
  <c r="AC1430" i="1"/>
  <c r="AD1430" i="1" s="1"/>
  <c r="W1430" i="1"/>
  <c r="X1430" i="1" s="1"/>
  <c r="AL1429" i="1"/>
  <c r="AF1429" i="1"/>
  <c r="AG1429" i="1" s="1"/>
  <c r="AC1429" i="1"/>
  <c r="AD1429" i="1" s="1"/>
  <c r="W1429" i="1"/>
  <c r="X1429" i="1" s="1"/>
  <c r="AL1428" i="1"/>
  <c r="AF1428" i="1"/>
  <c r="AG1428" i="1" s="1"/>
  <c r="AC1428" i="1"/>
  <c r="AD1428" i="1" s="1"/>
  <c r="W1428" i="1"/>
  <c r="X1428" i="1" s="1"/>
  <c r="AL1427" i="1"/>
  <c r="AF1427" i="1"/>
  <c r="AG1427" i="1" s="1"/>
  <c r="AC1427" i="1"/>
  <c r="AD1427" i="1" s="1"/>
  <c r="W1427" i="1"/>
  <c r="X1427" i="1" s="1"/>
  <c r="AL1426" i="1"/>
  <c r="AF1426" i="1"/>
  <c r="AG1426" i="1" s="1"/>
  <c r="AC1426" i="1"/>
  <c r="AD1426" i="1" s="1"/>
  <c r="W1426" i="1"/>
  <c r="X1426" i="1" s="1"/>
  <c r="AL1425" i="1"/>
  <c r="AF1425" i="1"/>
  <c r="AG1425" i="1" s="1"/>
  <c r="AC1425" i="1"/>
  <c r="AD1425" i="1" s="1"/>
  <c r="W1425" i="1"/>
  <c r="X1425" i="1" s="1"/>
  <c r="AL1424" i="1"/>
  <c r="AF1424" i="1"/>
  <c r="AG1424" i="1" s="1"/>
  <c r="AC1424" i="1"/>
  <c r="AD1424" i="1" s="1"/>
  <c r="W1424" i="1"/>
  <c r="X1424" i="1" s="1"/>
  <c r="AL1423" i="1"/>
  <c r="AF1423" i="1"/>
  <c r="AG1423" i="1" s="1"/>
  <c r="AC1423" i="1"/>
  <c r="AD1423" i="1" s="1"/>
  <c r="W1423" i="1"/>
  <c r="X1423" i="1" s="1"/>
  <c r="AL1422" i="1"/>
  <c r="AF1422" i="1"/>
  <c r="AG1422" i="1" s="1"/>
  <c r="AC1422" i="1"/>
  <c r="AD1422" i="1" s="1"/>
  <c r="W1422" i="1"/>
  <c r="X1422" i="1" s="1"/>
  <c r="AL1421" i="1"/>
  <c r="AF1421" i="1"/>
  <c r="AG1421" i="1" s="1"/>
  <c r="AC1421" i="1"/>
  <c r="AD1421" i="1" s="1"/>
  <c r="W1421" i="1"/>
  <c r="X1421" i="1" s="1"/>
  <c r="AL1420" i="1"/>
  <c r="AF1420" i="1"/>
  <c r="AG1420" i="1" s="1"/>
  <c r="AC1420" i="1"/>
  <c r="AD1420" i="1" s="1"/>
  <c r="W1420" i="1"/>
  <c r="X1420" i="1" s="1"/>
  <c r="AL1419" i="1"/>
  <c r="AF1419" i="1"/>
  <c r="AG1419" i="1" s="1"/>
  <c r="AC1419" i="1"/>
  <c r="AD1419" i="1" s="1"/>
  <c r="W1419" i="1"/>
  <c r="X1419" i="1" s="1"/>
  <c r="AL1418" i="1"/>
  <c r="AF1418" i="1"/>
  <c r="AG1418" i="1" s="1"/>
  <c r="AC1418" i="1"/>
  <c r="AD1418" i="1" s="1"/>
  <c r="W1418" i="1"/>
  <c r="X1418" i="1" s="1"/>
  <c r="AL1417" i="1"/>
  <c r="AF1417" i="1"/>
  <c r="AG1417" i="1" s="1"/>
  <c r="AC1417" i="1"/>
  <c r="AD1417" i="1" s="1"/>
  <c r="W1417" i="1"/>
  <c r="X1417" i="1" s="1"/>
  <c r="AL1416" i="1"/>
  <c r="AF1416" i="1"/>
  <c r="AG1416" i="1" s="1"/>
  <c r="AC1416" i="1"/>
  <c r="AD1416" i="1" s="1"/>
  <c r="W1416" i="1"/>
  <c r="X1416" i="1" s="1"/>
  <c r="AL1415" i="1"/>
  <c r="AF1415" i="1"/>
  <c r="AG1415" i="1" s="1"/>
  <c r="AC1415" i="1"/>
  <c r="AD1415" i="1" s="1"/>
  <c r="W1415" i="1"/>
  <c r="X1415" i="1" s="1"/>
  <c r="AL1414" i="1"/>
  <c r="AF1414" i="1"/>
  <c r="AG1414" i="1" s="1"/>
  <c r="AC1414" i="1"/>
  <c r="AD1414" i="1" s="1"/>
  <c r="W1414" i="1"/>
  <c r="X1414" i="1" s="1"/>
  <c r="AL1413" i="1"/>
  <c r="AF1413" i="1"/>
  <c r="AG1413" i="1" s="1"/>
  <c r="AC1413" i="1"/>
  <c r="AD1413" i="1" s="1"/>
  <c r="W1413" i="1"/>
  <c r="X1413" i="1" s="1"/>
  <c r="AL1412" i="1"/>
  <c r="AF1412" i="1"/>
  <c r="AG1412" i="1" s="1"/>
  <c r="AC1412" i="1"/>
  <c r="AD1412" i="1" s="1"/>
  <c r="W1412" i="1"/>
  <c r="X1412" i="1" s="1"/>
  <c r="AL1411" i="1"/>
  <c r="AF1411" i="1"/>
  <c r="AG1411" i="1" s="1"/>
  <c r="AC1411" i="1"/>
  <c r="AD1411" i="1" s="1"/>
  <c r="W1411" i="1"/>
  <c r="X1411" i="1" s="1"/>
  <c r="AL1410" i="1"/>
  <c r="AF1410" i="1"/>
  <c r="AG1410" i="1" s="1"/>
  <c r="AC1410" i="1"/>
  <c r="AD1410" i="1" s="1"/>
  <c r="W1410" i="1"/>
  <c r="X1410" i="1" s="1"/>
  <c r="AL1409" i="1"/>
  <c r="AF1409" i="1"/>
  <c r="AG1409" i="1" s="1"/>
  <c r="AC1409" i="1"/>
  <c r="AD1409" i="1" s="1"/>
  <c r="W1409" i="1"/>
  <c r="X1409" i="1" s="1"/>
  <c r="AL1408" i="1"/>
  <c r="AF1408" i="1"/>
  <c r="AG1408" i="1" s="1"/>
  <c r="AC1408" i="1"/>
  <c r="AD1408" i="1" s="1"/>
  <c r="W1408" i="1"/>
  <c r="X1408" i="1" s="1"/>
  <c r="AL1407" i="1"/>
  <c r="AF1407" i="1"/>
  <c r="AG1407" i="1" s="1"/>
  <c r="AC1407" i="1"/>
  <c r="AD1407" i="1" s="1"/>
  <c r="W1407" i="1"/>
  <c r="X1407" i="1" s="1"/>
  <c r="AL1406" i="1"/>
  <c r="AF1406" i="1"/>
  <c r="AG1406" i="1" s="1"/>
  <c r="AC1406" i="1"/>
  <c r="AD1406" i="1" s="1"/>
  <c r="W1406" i="1"/>
  <c r="X1406" i="1" s="1"/>
  <c r="AL1405" i="1"/>
  <c r="AF1405" i="1"/>
  <c r="AG1405" i="1" s="1"/>
  <c r="AC1405" i="1"/>
  <c r="AD1405" i="1" s="1"/>
  <c r="W1405" i="1"/>
  <c r="X1405" i="1" s="1"/>
  <c r="AL1404" i="1"/>
  <c r="AF1404" i="1"/>
  <c r="AG1404" i="1" s="1"/>
  <c r="AC1404" i="1"/>
  <c r="AD1404" i="1" s="1"/>
  <c r="W1404" i="1"/>
  <c r="X1404" i="1" s="1"/>
  <c r="AL1403" i="1"/>
  <c r="AF1403" i="1"/>
  <c r="AG1403" i="1" s="1"/>
  <c r="AC1403" i="1"/>
  <c r="AD1403" i="1" s="1"/>
  <c r="W1403" i="1"/>
  <c r="X1403" i="1" s="1"/>
  <c r="AL1402" i="1"/>
  <c r="AF1402" i="1"/>
  <c r="AG1402" i="1" s="1"/>
  <c r="AC1402" i="1"/>
  <c r="AD1402" i="1" s="1"/>
  <c r="W1402" i="1"/>
  <c r="X1402" i="1" s="1"/>
  <c r="AL1401" i="1"/>
  <c r="AF1401" i="1"/>
  <c r="AG1401" i="1" s="1"/>
  <c r="AC1401" i="1"/>
  <c r="AD1401" i="1" s="1"/>
  <c r="W1401" i="1"/>
  <c r="X1401" i="1" s="1"/>
  <c r="AL1400" i="1"/>
  <c r="AF1400" i="1"/>
  <c r="AG1400" i="1" s="1"/>
  <c r="AC1400" i="1"/>
  <c r="AD1400" i="1" s="1"/>
  <c r="W1400" i="1"/>
  <c r="X1400" i="1" s="1"/>
  <c r="AL1399" i="1"/>
  <c r="AF1399" i="1"/>
  <c r="AG1399" i="1" s="1"/>
  <c r="AC1399" i="1"/>
  <c r="AD1399" i="1" s="1"/>
  <c r="W1399" i="1"/>
  <c r="X1399" i="1" s="1"/>
  <c r="AL1398" i="1"/>
  <c r="AF1398" i="1"/>
  <c r="AG1398" i="1" s="1"/>
  <c r="AC1398" i="1"/>
  <c r="AD1398" i="1" s="1"/>
  <c r="W1398" i="1"/>
  <c r="X1398" i="1" s="1"/>
  <c r="AL1397" i="1"/>
  <c r="AF1397" i="1"/>
  <c r="AG1397" i="1" s="1"/>
  <c r="AC1397" i="1"/>
  <c r="AD1397" i="1" s="1"/>
  <c r="W1397" i="1"/>
  <c r="X1397" i="1" s="1"/>
  <c r="AL1396" i="1"/>
  <c r="AF1396" i="1"/>
  <c r="AG1396" i="1" s="1"/>
  <c r="AC1396" i="1"/>
  <c r="AD1396" i="1" s="1"/>
  <c r="W1396" i="1"/>
  <c r="X1396" i="1" s="1"/>
  <c r="AL1395" i="1"/>
  <c r="AF1395" i="1"/>
  <c r="AG1395" i="1" s="1"/>
  <c r="AC1395" i="1"/>
  <c r="AD1395" i="1" s="1"/>
  <c r="W1395" i="1"/>
  <c r="X1395" i="1" s="1"/>
  <c r="AL1394" i="1"/>
  <c r="AF1394" i="1"/>
  <c r="AG1394" i="1" s="1"/>
  <c r="AC1394" i="1"/>
  <c r="AD1394" i="1" s="1"/>
  <c r="W1394" i="1"/>
  <c r="X1394" i="1" s="1"/>
  <c r="AL1393" i="1"/>
  <c r="AF1393" i="1"/>
  <c r="AG1393" i="1" s="1"/>
  <c r="AC1393" i="1"/>
  <c r="AD1393" i="1" s="1"/>
  <c r="W1393" i="1"/>
  <c r="X1393" i="1" s="1"/>
  <c r="AL1392" i="1"/>
  <c r="AF1392" i="1"/>
  <c r="AG1392" i="1" s="1"/>
  <c r="AC1392" i="1"/>
  <c r="AD1392" i="1" s="1"/>
  <c r="W1392" i="1"/>
  <c r="X1392" i="1" s="1"/>
  <c r="AL1391" i="1"/>
  <c r="AF1391" i="1"/>
  <c r="AG1391" i="1" s="1"/>
  <c r="AC1391" i="1"/>
  <c r="AD1391" i="1" s="1"/>
  <c r="W1391" i="1"/>
  <c r="X1391" i="1" s="1"/>
  <c r="AL1390" i="1"/>
  <c r="AF1390" i="1"/>
  <c r="AG1390" i="1" s="1"/>
  <c r="AC1390" i="1"/>
  <c r="AD1390" i="1" s="1"/>
  <c r="W1390" i="1"/>
  <c r="X1390" i="1" s="1"/>
  <c r="AL1389" i="1"/>
  <c r="AF1389" i="1"/>
  <c r="AG1389" i="1" s="1"/>
  <c r="AC1389" i="1"/>
  <c r="AD1389" i="1" s="1"/>
  <c r="W1389" i="1"/>
  <c r="X1389" i="1" s="1"/>
  <c r="AL1388" i="1"/>
  <c r="AF1388" i="1"/>
  <c r="AG1388" i="1" s="1"/>
  <c r="AC1388" i="1"/>
  <c r="AD1388" i="1" s="1"/>
  <c r="W1388" i="1"/>
  <c r="X1388" i="1" s="1"/>
  <c r="AL1387" i="1"/>
  <c r="AF1387" i="1"/>
  <c r="AG1387" i="1" s="1"/>
  <c r="AC1387" i="1"/>
  <c r="AD1387" i="1" s="1"/>
  <c r="W1387" i="1"/>
  <c r="X1387" i="1" s="1"/>
  <c r="AL1386" i="1"/>
  <c r="AF1386" i="1"/>
  <c r="AG1386" i="1" s="1"/>
  <c r="AC1386" i="1"/>
  <c r="AD1386" i="1" s="1"/>
  <c r="W1386" i="1"/>
  <c r="X1386" i="1" s="1"/>
  <c r="AL1385" i="1"/>
  <c r="AF1385" i="1"/>
  <c r="AG1385" i="1" s="1"/>
  <c r="AC1385" i="1"/>
  <c r="AD1385" i="1" s="1"/>
  <c r="W1385" i="1"/>
  <c r="X1385" i="1" s="1"/>
  <c r="AL1384" i="1"/>
  <c r="AF1384" i="1"/>
  <c r="AG1384" i="1" s="1"/>
  <c r="AC1384" i="1"/>
  <c r="AD1384" i="1" s="1"/>
  <c r="W1384" i="1"/>
  <c r="X1384" i="1" s="1"/>
  <c r="AL1383" i="1"/>
  <c r="AF1383" i="1"/>
  <c r="AG1383" i="1" s="1"/>
  <c r="AC1383" i="1"/>
  <c r="AD1383" i="1" s="1"/>
  <c r="W1383" i="1"/>
  <c r="X1383" i="1" s="1"/>
  <c r="AL1382" i="1"/>
  <c r="AF1382" i="1"/>
  <c r="AG1382" i="1" s="1"/>
  <c r="AC1382" i="1"/>
  <c r="AD1382" i="1" s="1"/>
  <c r="W1382" i="1"/>
  <c r="X1382" i="1" s="1"/>
  <c r="AL1381" i="1"/>
  <c r="AF1381" i="1"/>
  <c r="AG1381" i="1" s="1"/>
  <c r="AC1381" i="1"/>
  <c r="AD1381" i="1" s="1"/>
  <c r="W1381" i="1"/>
  <c r="X1381" i="1" s="1"/>
  <c r="AL1380" i="1"/>
  <c r="AF1380" i="1"/>
  <c r="AG1380" i="1" s="1"/>
  <c r="AC1380" i="1"/>
  <c r="AD1380" i="1" s="1"/>
  <c r="W1380" i="1"/>
  <c r="X1380" i="1" s="1"/>
  <c r="AL1379" i="1"/>
  <c r="AF1379" i="1"/>
  <c r="AG1379" i="1" s="1"/>
  <c r="AC1379" i="1"/>
  <c r="AD1379" i="1" s="1"/>
  <c r="W1379" i="1"/>
  <c r="X1379" i="1" s="1"/>
  <c r="AL1378" i="1"/>
  <c r="AF1378" i="1"/>
  <c r="AG1378" i="1" s="1"/>
  <c r="AC1378" i="1"/>
  <c r="AD1378" i="1" s="1"/>
  <c r="W1378" i="1"/>
  <c r="X1378" i="1" s="1"/>
  <c r="AL1377" i="1"/>
  <c r="AF1377" i="1"/>
  <c r="AG1377" i="1" s="1"/>
  <c r="AC1377" i="1"/>
  <c r="AD1377" i="1" s="1"/>
  <c r="W1377" i="1"/>
  <c r="X1377" i="1" s="1"/>
  <c r="AL1376" i="1"/>
  <c r="AF1376" i="1"/>
  <c r="AG1376" i="1" s="1"/>
  <c r="AC1376" i="1"/>
  <c r="AD1376" i="1" s="1"/>
  <c r="W1376" i="1"/>
  <c r="X1376" i="1" s="1"/>
  <c r="AL1375" i="1"/>
  <c r="AF1375" i="1"/>
  <c r="AG1375" i="1" s="1"/>
  <c r="AC1375" i="1"/>
  <c r="AD1375" i="1" s="1"/>
  <c r="W1375" i="1"/>
  <c r="X1375" i="1" s="1"/>
  <c r="AL1374" i="1"/>
  <c r="AF1374" i="1"/>
  <c r="AG1374" i="1" s="1"/>
  <c r="AC1374" i="1"/>
  <c r="AD1374" i="1" s="1"/>
  <c r="W1374" i="1"/>
  <c r="X1374" i="1" s="1"/>
  <c r="AL1373" i="1"/>
  <c r="AF1373" i="1"/>
  <c r="AG1373" i="1" s="1"/>
  <c r="AC1373" i="1"/>
  <c r="AD1373" i="1" s="1"/>
  <c r="W1373" i="1"/>
  <c r="X1373" i="1" s="1"/>
  <c r="AL1372" i="1"/>
  <c r="AF1372" i="1"/>
  <c r="AG1372" i="1" s="1"/>
  <c r="AC1372" i="1"/>
  <c r="AD1372" i="1" s="1"/>
  <c r="W1372" i="1"/>
  <c r="X1372" i="1" s="1"/>
  <c r="AL1371" i="1"/>
  <c r="AF1371" i="1"/>
  <c r="AG1371" i="1" s="1"/>
  <c r="AC1371" i="1"/>
  <c r="AD1371" i="1" s="1"/>
  <c r="W1371" i="1"/>
  <c r="X1371" i="1" s="1"/>
  <c r="AL1370" i="1"/>
  <c r="AF1370" i="1"/>
  <c r="AG1370" i="1" s="1"/>
  <c r="AC1370" i="1"/>
  <c r="AD1370" i="1" s="1"/>
  <c r="W1370" i="1"/>
  <c r="X1370" i="1" s="1"/>
  <c r="AL1369" i="1"/>
  <c r="AF1369" i="1"/>
  <c r="AG1369" i="1" s="1"/>
  <c r="AC1369" i="1"/>
  <c r="AD1369" i="1" s="1"/>
  <c r="W1369" i="1"/>
  <c r="X1369" i="1" s="1"/>
  <c r="AL1368" i="1"/>
  <c r="AF1368" i="1"/>
  <c r="AG1368" i="1" s="1"/>
  <c r="AC1368" i="1"/>
  <c r="AD1368" i="1" s="1"/>
  <c r="W1368" i="1"/>
  <c r="X1368" i="1" s="1"/>
  <c r="AL1367" i="1"/>
  <c r="AF1367" i="1"/>
  <c r="AG1367" i="1" s="1"/>
  <c r="AC1367" i="1"/>
  <c r="AD1367" i="1" s="1"/>
  <c r="W1367" i="1"/>
  <c r="X1367" i="1" s="1"/>
  <c r="AL1366" i="1"/>
  <c r="AF1366" i="1"/>
  <c r="AG1366" i="1" s="1"/>
  <c r="AC1366" i="1"/>
  <c r="AD1366" i="1" s="1"/>
  <c r="W1366" i="1"/>
  <c r="X1366" i="1" s="1"/>
  <c r="AL1365" i="1"/>
  <c r="AF1365" i="1"/>
  <c r="AG1365" i="1" s="1"/>
  <c r="AC1365" i="1"/>
  <c r="AD1365" i="1" s="1"/>
  <c r="W1365" i="1"/>
  <c r="X1365" i="1" s="1"/>
  <c r="AL1364" i="1"/>
  <c r="AF1364" i="1"/>
  <c r="AG1364" i="1" s="1"/>
  <c r="AC1364" i="1"/>
  <c r="AD1364" i="1" s="1"/>
  <c r="W1364" i="1"/>
  <c r="X1364" i="1" s="1"/>
  <c r="AL1363" i="1"/>
  <c r="AF1363" i="1"/>
  <c r="AG1363" i="1" s="1"/>
  <c r="AC1363" i="1"/>
  <c r="AD1363" i="1" s="1"/>
  <c r="W1363" i="1"/>
  <c r="X1363" i="1" s="1"/>
  <c r="AL1362" i="1"/>
  <c r="AF1362" i="1"/>
  <c r="AG1362" i="1" s="1"/>
  <c r="AC1362" i="1"/>
  <c r="AD1362" i="1" s="1"/>
  <c r="W1362" i="1"/>
  <c r="X1362" i="1" s="1"/>
  <c r="AL1361" i="1"/>
  <c r="AF1361" i="1"/>
  <c r="AG1361" i="1" s="1"/>
  <c r="AC1361" i="1"/>
  <c r="AD1361" i="1" s="1"/>
  <c r="W1361" i="1"/>
  <c r="X1361" i="1" s="1"/>
  <c r="AL1360" i="1"/>
  <c r="AF1360" i="1"/>
  <c r="AG1360" i="1" s="1"/>
  <c r="AC1360" i="1"/>
  <c r="AD1360" i="1" s="1"/>
  <c r="W1360" i="1"/>
  <c r="X1360" i="1" s="1"/>
  <c r="AL1359" i="1"/>
  <c r="AF1359" i="1"/>
  <c r="AG1359" i="1" s="1"/>
  <c r="AC1359" i="1"/>
  <c r="AD1359" i="1" s="1"/>
  <c r="W1359" i="1"/>
  <c r="X1359" i="1" s="1"/>
  <c r="AL1358" i="1"/>
  <c r="AF1358" i="1"/>
  <c r="AG1358" i="1" s="1"/>
  <c r="AC1358" i="1"/>
  <c r="AD1358" i="1" s="1"/>
  <c r="W1358" i="1"/>
  <c r="X1358" i="1" s="1"/>
  <c r="AL1357" i="1"/>
  <c r="AF1357" i="1"/>
  <c r="AG1357" i="1" s="1"/>
  <c r="AC1357" i="1"/>
  <c r="AD1357" i="1" s="1"/>
  <c r="W1357" i="1"/>
  <c r="X1357" i="1" s="1"/>
  <c r="AL1356" i="1"/>
  <c r="AF1356" i="1"/>
  <c r="AG1356" i="1" s="1"/>
  <c r="AC1356" i="1"/>
  <c r="AD1356" i="1" s="1"/>
  <c r="W1356" i="1"/>
  <c r="X1356" i="1" s="1"/>
  <c r="AL1355" i="1"/>
  <c r="AF1355" i="1"/>
  <c r="AG1355" i="1" s="1"/>
  <c r="AC1355" i="1"/>
  <c r="AD1355" i="1" s="1"/>
  <c r="W1355" i="1"/>
  <c r="X1355" i="1" s="1"/>
  <c r="AL1354" i="1"/>
  <c r="AF1354" i="1"/>
  <c r="AG1354" i="1" s="1"/>
  <c r="AC1354" i="1"/>
  <c r="AD1354" i="1" s="1"/>
  <c r="W1354" i="1"/>
  <c r="X1354" i="1" s="1"/>
  <c r="AL1353" i="1"/>
  <c r="AF1353" i="1"/>
  <c r="AG1353" i="1" s="1"/>
  <c r="AC1353" i="1"/>
  <c r="AD1353" i="1" s="1"/>
  <c r="W1353" i="1"/>
  <c r="X1353" i="1" s="1"/>
  <c r="AL1352" i="1"/>
  <c r="AF1352" i="1"/>
  <c r="AG1352" i="1" s="1"/>
  <c r="AC1352" i="1"/>
  <c r="AD1352" i="1" s="1"/>
  <c r="W1352" i="1"/>
  <c r="X1352" i="1" s="1"/>
  <c r="AL1351" i="1"/>
  <c r="AF1351" i="1"/>
  <c r="AG1351" i="1" s="1"/>
  <c r="AC1351" i="1"/>
  <c r="AD1351" i="1" s="1"/>
  <c r="W1351" i="1"/>
  <c r="X1351" i="1" s="1"/>
  <c r="AL1350" i="1"/>
  <c r="AF1350" i="1"/>
  <c r="AG1350" i="1" s="1"/>
  <c r="AC1350" i="1"/>
  <c r="AD1350" i="1" s="1"/>
  <c r="W1350" i="1"/>
  <c r="X1350" i="1" s="1"/>
  <c r="AL1349" i="1"/>
  <c r="AF1349" i="1"/>
  <c r="AG1349" i="1" s="1"/>
  <c r="AC1349" i="1"/>
  <c r="AD1349" i="1" s="1"/>
  <c r="W1349" i="1"/>
  <c r="X1349" i="1" s="1"/>
  <c r="AL1348" i="1"/>
  <c r="AF1348" i="1"/>
  <c r="AG1348" i="1" s="1"/>
  <c r="AC1348" i="1"/>
  <c r="AD1348" i="1" s="1"/>
  <c r="W1348" i="1"/>
  <c r="X1348" i="1" s="1"/>
  <c r="AL1347" i="1"/>
  <c r="AF1347" i="1"/>
  <c r="AG1347" i="1" s="1"/>
  <c r="AC1347" i="1"/>
  <c r="AD1347" i="1" s="1"/>
  <c r="W1347" i="1"/>
  <c r="X1347" i="1" s="1"/>
  <c r="AL1346" i="1"/>
  <c r="AF1346" i="1"/>
  <c r="AG1346" i="1" s="1"/>
  <c r="AC1346" i="1"/>
  <c r="AD1346" i="1" s="1"/>
  <c r="W1346" i="1"/>
  <c r="X1346" i="1" s="1"/>
  <c r="AL1345" i="1"/>
  <c r="AF1345" i="1"/>
  <c r="AG1345" i="1" s="1"/>
  <c r="AC1345" i="1"/>
  <c r="AD1345" i="1" s="1"/>
  <c r="W1345" i="1"/>
  <c r="X1345" i="1" s="1"/>
  <c r="AL1344" i="1"/>
  <c r="AF1344" i="1"/>
  <c r="AG1344" i="1" s="1"/>
  <c r="AC1344" i="1"/>
  <c r="AD1344" i="1" s="1"/>
  <c r="W1344" i="1"/>
  <c r="X1344" i="1" s="1"/>
  <c r="AL1343" i="1"/>
  <c r="AF1343" i="1"/>
  <c r="AG1343" i="1" s="1"/>
  <c r="AC1343" i="1"/>
  <c r="AD1343" i="1" s="1"/>
  <c r="W1343" i="1"/>
  <c r="X1343" i="1" s="1"/>
  <c r="AL1342" i="1"/>
  <c r="AF1342" i="1"/>
  <c r="AG1342" i="1" s="1"/>
  <c r="AC1342" i="1"/>
  <c r="AD1342" i="1" s="1"/>
  <c r="W1342" i="1"/>
  <c r="X1342" i="1" s="1"/>
  <c r="AL1341" i="1"/>
  <c r="AF1341" i="1"/>
  <c r="AG1341" i="1" s="1"/>
  <c r="AC1341" i="1"/>
  <c r="AD1341" i="1" s="1"/>
  <c r="W1341" i="1"/>
  <c r="X1341" i="1" s="1"/>
  <c r="AL1340" i="1"/>
  <c r="AF1340" i="1"/>
  <c r="AG1340" i="1" s="1"/>
  <c r="AC1340" i="1"/>
  <c r="AD1340" i="1" s="1"/>
  <c r="W1340" i="1"/>
  <c r="X1340" i="1" s="1"/>
  <c r="AL1339" i="1"/>
  <c r="AF1339" i="1"/>
  <c r="AG1339" i="1" s="1"/>
  <c r="AC1339" i="1"/>
  <c r="AD1339" i="1" s="1"/>
  <c r="W1339" i="1"/>
  <c r="X1339" i="1" s="1"/>
  <c r="AL1338" i="1"/>
  <c r="AF1338" i="1"/>
  <c r="AG1338" i="1" s="1"/>
  <c r="AC1338" i="1"/>
  <c r="AD1338" i="1" s="1"/>
  <c r="W1338" i="1"/>
  <c r="X1338" i="1" s="1"/>
  <c r="AL1337" i="1"/>
  <c r="AF1337" i="1"/>
  <c r="AG1337" i="1" s="1"/>
  <c r="AC1337" i="1"/>
  <c r="AD1337" i="1" s="1"/>
  <c r="W1337" i="1"/>
  <c r="X1337" i="1" s="1"/>
  <c r="AL1336" i="1"/>
  <c r="AF1336" i="1"/>
  <c r="AG1336" i="1" s="1"/>
  <c r="AC1336" i="1"/>
  <c r="AD1336" i="1" s="1"/>
  <c r="W1336" i="1"/>
  <c r="X1336" i="1" s="1"/>
  <c r="AL1335" i="1"/>
  <c r="AF1335" i="1"/>
  <c r="AG1335" i="1" s="1"/>
  <c r="AC1335" i="1"/>
  <c r="AD1335" i="1" s="1"/>
  <c r="W1335" i="1"/>
  <c r="X1335" i="1" s="1"/>
  <c r="AL1334" i="1"/>
  <c r="AF1334" i="1"/>
  <c r="AG1334" i="1" s="1"/>
  <c r="AC1334" i="1"/>
  <c r="AD1334" i="1" s="1"/>
  <c r="W1334" i="1"/>
  <c r="X1334" i="1" s="1"/>
  <c r="AL1333" i="1"/>
  <c r="AF1333" i="1"/>
  <c r="AG1333" i="1" s="1"/>
  <c r="AC1333" i="1"/>
  <c r="AD1333" i="1" s="1"/>
  <c r="W1333" i="1"/>
  <c r="X1333" i="1" s="1"/>
  <c r="AL1332" i="1"/>
  <c r="AF1332" i="1"/>
  <c r="AG1332" i="1" s="1"/>
  <c r="AC1332" i="1"/>
  <c r="AD1332" i="1" s="1"/>
  <c r="W1332" i="1"/>
  <c r="X1332" i="1" s="1"/>
  <c r="AL1331" i="1"/>
  <c r="AF1331" i="1"/>
  <c r="AG1331" i="1" s="1"/>
  <c r="AC1331" i="1"/>
  <c r="AD1331" i="1" s="1"/>
  <c r="W1331" i="1"/>
  <c r="X1331" i="1" s="1"/>
  <c r="AL1330" i="1"/>
  <c r="AF1330" i="1"/>
  <c r="AG1330" i="1" s="1"/>
  <c r="AC1330" i="1"/>
  <c r="AD1330" i="1" s="1"/>
  <c r="W1330" i="1"/>
  <c r="X1330" i="1" s="1"/>
  <c r="AL1329" i="1"/>
  <c r="AF1329" i="1"/>
  <c r="AG1329" i="1" s="1"/>
  <c r="AC1329" i="1"/>
  <c r="AD1329" i="1" s="1"/>
  <c r="W1329" i="1"/>
  <c r="X1329" i="1" s="1"/>
  <c r="AL1328" i="1"/>
  <c r="AF1328" i="1"/>
  <c r="AG1328" i="1" s="1"/>
  <c r="AC1328" i="1"/>
  <c r="AD1328" i="1" s="1"/>
  <c r="W1328" i="1"/>
  <c r="X1328" i="1" s="1"/>
  <c r="AL1327" i="1"/>
  <c r="AF1327" i="1"/>
  <c r="AG1327" i="1" s="1"/>
  <c r="AC1327" i="1"/>
  <c r="AD1327" i="1" s="1"/>
  <c r="W1327" i="1"/>
  <c r="X1327" i="1" s="1"/>
  <c r="AL1326" i="1"/>
  <c r="AF1326" i="1"/>
  <c r="AG1326" i="1" s="1"/>
  <c r="AC1326" i="1"/>
  <c r="AD1326" i="1" s="1"/>
  <c r="W1326" i="1"/>
  <c r="X1326" i="1" s="1"/>
  <c r="AL1325" i="1"/>
  <c r="AF1325" i="1"/>
  <c r="AG1325" i="1" s="1"/>
  <c r="AC1325" i="1"/>
  <c r="AD1325" i="1" s="1"/>
  <c r="W1325" i="1"/>
  <c r="X1325" i="1" s="1"/>
  <c r="AL1324" i="1"/>
  <c r="AF1324" i="1"/>
  <c r="AG1324" i="1" s="1"/>
  <c r="AC1324" i="1"/>
  <c r="AD1324" i="1" s="1"/>
  <c r="W1324" i="1"/>
  <c r="X1324" i="1" s="1"/>
  <c r="AL1323" i="1"/>
  <c r="AF1323" i="1"/>
  <c r="AG1323" i="1" s="1"/>
  <c r="AC1323" i="1"/>
  <c r="AD1323" i="1" s="1"/>
  <c r="W1323" i="1"/>
  <c r="X1323" i="1" s="1"/>
  <c r="AL1322" i="1"/>
  <c r="AF1322" i="1"/>
  <c r="AG1322" i="1" s="1"/>
  <c r="AC1322" i="1"/>
  <c r="AD1322" i="1" s="1"/>
  <c r="W1322" i="1"/>
  <c r="X1322" i="1" s="1"/>
  <c r="AL1321" i="1"/>
  <c r="AF1321" i="1"/>
  <c r="AG1321" i="1" s="1"/>
  <c r="AC1321" i="1"/>
  <c r="AD1321" i="1" s="1"/>
  <c r="W1321" i="1"/>
  <c r="X1321" i="1" s="1"/>
  <c r="AL1320" i="1"/>
  <c r="AF1320" i="1"/>
  <c r="AG1320" i="1" s="1"/>
  <c r="AC1320" i="1"/>
  <c r="AD1320" i="1" s="1"/>
  <c r="W1320" i="1"/>
  <c r="X1320" i="1" s="1"/>
  <c r="AL1319" i="1"/>
  <c r="AF1319" i="1"/>
  <c r="AG1319" i="1" s="1"/>
  <c r="AC1319" i="1"/>
  <c r="AD1319" i="1" s="1"/>
  <c r="W1319" i="1"/>
  <c r="X1319" i="1" s="1"/>
  <c r="AL1318" i="1"/>
  <c r="AF1318" i="1"/>
  <c r="AG1318" i="1" s="1"/>
  <c r="AC1318" i="1"/>
  <c r="AD1318" i="1" s="1"/>
  <c r="W1318" i="1"/>
  <c r="X1318" i="1" s="1"/>
  <c r="AL1317" i="1"/>
  <c r="AF1317" i="1"/>
  <c r="AG1317" i="1" s="1"/>
  <c r="AC1317" i="1"/>
  <c r="AD1317" i="1" s="1"/>
  <c r="W1317" i="1"/>
  <c r="X1317" i="1" s="1"/>
  <c r="AL1316" i="1"/>
  <c r="AF1316" i="1"/>
  <c r="AG1316" i="1" s="1"/>
  <c r="AC1316" i="1"/>
  <c r="AD1316" i="1" s="1"/>
  <c r="W1316" i="1"/>
  <c r="X1316" i="1" s="1"/>
  <c r="AL1315" i="1"/>
  <c r="AF1315" i="1"/>
  <c r="AG1315" i="1" s="1"/>
  <c r="AC1315" i="1"/>
  <c r="AD1315" i="1" s="1"/>
  <c r="W1315" i="1"/>
  <c r="X1315" i="1" s="1"/>
  <c r="AL1314" i="1"/>
  <c r="AF1314" i="1"/>
  <c r="AG1314" i="1" s="1"/>
  <c r="AC1314" i="1"/>
  <c r="AD1314" i="1" s="1"/>
  <c r="W1314" i="1"/>
  <c r="X1314" i="1" s="1"/>
  <c r="AL1313" i="1"/>
  <c r="AF1313" i="1"/>
  <c r="AG1313" i="1" s="1"/>
  <c r="AC1313" i="1"/>
  <c r="AD1313" i="1" s="1"/>
  <c r="W1313" i="1"/>
  <c r="X1313" i="1" s="1"/>
  <c r="AL1312" i="1"/>
  <c r="AF1312" i="1"/>
  <c r="AG1312" i="1" s="1"/>
  <c r="AC1312" i="1"/>
  <c r="AD1312" i="1" s="1"/>
  <c r="W1312" i="1"/>
  <c r="X1312" i="1" s="1"/>
  <c r="AL1311" i="1"/>
  <c r="AF1311" i="1"/>
  <c r="AG1311" i="1" s="1"/>
  <c r="AC1311" i="1"/>
  <c r="AD1311" i="1" s="1"/>
  <c r="W1311" i="1"/>
  <c r="X1311" i="1" s="1"/>
  <c r="AL1310" i="1"/>
  <c r="AF1310" i="1"/>
  <c r="AG1310" i="1" s="1"/>
  <c r="AC1310" i="1"/>
  <c r="AD1310" i="1" s="1"/>
  <c r="W1310" i="1"/>
  <c r="X1310" i="1" s="1"/>
  <c r="AL1309" i="1"/>
  <c r="AF1309" i="1"/>
  <c r="AG1309" i="1" s="1"/>
  <c r="AC1309" i="1"/>
  <c r="AD1309" i="1" s="1"/>
  <c r="W1309" i="1"/>
  <c r="X1309" i="1" s="1"/>
  <c r="AL1308" i="1"/>
  <c r="AF1308" i="1"/>
  <c r="AG1308" i="1" s="1"/>
  <c r="AC1308" i="1"/>
  <c r="AD1308" i="1" s="1"/>
  <c r="W1308" i="1"/>
  <c r="X1308" i="1" s="1"/>
  <c r="AL1307" i="1"/>
  <c r="AF1307" i="1"/>
  <c r="AG1307" i="1" s="1"/>
  <c r="AC1307" i="1"/>
  <c r="AD1307" i="1" s="1"/>
  <c r="W1307" i="1"/>
  <c r="X1307" i="1" s="1"/>
  <c r="AL1306" i="1"/>
  <c r="AF1306" i="1"/>
  <c r="AG1306" i="1" s="1"/>
  <c r="AC1306" i="1"/>
  <c r="AD1306" i="1" s="1"/>
  <c r="W1306" i="1"/>
  <c r="X1306" i="1" s="1"/>
  <c r="AL1305" i="1"/>
  <c r="AF1305" i="1"/>
  <c r="AG1305" i="1" s="1"/>
  <c r="AC1305" i="1"/>
  <c r="AD1305" i="1" s="1"/>
  <c r="W1305" i="1"/>
  <c r="X1305" i="1" s="1"/>
  <c r="AL1304" i="1"/>
  <c r="AF1304" i="1"/>
  <c r="AG1304" i="1" s="1"/>
  <c r="AC1304" i="1"/>
  <c r="AD1304" i="1" s="1"/>
  <c r="W1304" i="1"/>
  <c r="X1304" i="1" s="1"/>
  <c r="AL1303" i="1"/>
  <c r="AF1303" i="1"/>
  <c r="AG1303" i="1" s="1"/>
  <c r="AC1303" i="1"/>
  <c r="AD1303" i="1" s="1"/>
  <c r="W1303" i="1"/>
  <c r="X1303" i="1" s="1"/>
  <c r="AL1302" i="1"/>
  <c r="AF1302" i="1"/>
  <c r="AG1302" i="1" s="1"/>
  <c r="AC1302" i="1"/>
  <c r="AD1302" i="1" s="1"/>
  <c r="W1302" i="1"/>
  <c r="X1302" i="1" s="1"/>
  <c r="AL1301" i="1"/>
  <c r="AF1301" i="1"/>
  <c r="AG1301" i="1" s="1"/>
  <c r="AC1301" i="1"/>
  <c r="AD1301" i="1" s="1"/>
  <c r="W1301" i="1"/>
  <c r="X1301" i="1" s="1"/>
  <c r="AL1300" i="1"/>
  <c r="AF1300" i="1"/>
  <c r="AG1300" i="1" s="1"/>
  <c r="AC1300" i="1"/>
  <c r="AD1300" i="1" s="1"/>
  <c r="W1300" i="1"/>
  <c r="X1300" i="1" s="1"/>
  <c r="AL1299" i="1"/>
  <c r="AF1299" i="1"/>
  <c r="AG1299" i="1" s="1"/>
  <c r="AC1299" i="1"/>
  <c r="AD1299" i="1" s="1"/>
  <c r="W1299" i="1"/>
  <c r="X1299" i="1" s="1"/>
  <c r="AL1298" i="1"/>
  <c r="AF1298" i="1"/>
  <c r="AG1298" i="1" s="1"/>
  <c r="AC1298" i="1"/>
  <c r="AD1298" i="1" s="1"/>
  <c r="W1298" i="1"/>
  <c r="X1298" i="1" s="1"/>
  <c r="AL1297" i="1"/>
  <c r="AF1297" i="1"/>
  <c r="AG1297" i="1" s="1"/>
  <c r="AC1297" i="1"/>
  <c r="AD1297" i="1" s="1"/>
  <c r="W1297" i="1"/>
  <c r="X1297" i="1" s="1"/>
  <c r="AL1296" i="1"/>
  <c r="AF1296" i="1"/>
  <c r="AG1296" i="1" s="1"/>
  <c r="AC1296" i="1"/>
  <c r="AD1296" i="1" s="1"/>
  <c r="W1296" i="1"/>
  <c r="X1296" i="1" s="1"/>
  <c r="AL1295" i="1"/>
  <c r="AF1295" i="1"/>
  <c r="AG1295" i="1" s="1"/>
  <c r="AC1295" i="1"/>
  <c r="AD1295" i="1" s="1"/>
  <c r="W1295" i="1"/>
  <c r="X1295" i="1" s="1"/>
  <c r="AL1294" i="1"/>
  <c r="AF1294" i="1"/>
  <c r="AG1294" i="1" s="1"/>
  <c r="AC1294" i="1"/>
  <c r="AD1294" i="1" s="1"/>
  <c r="W1294" i="1"/>
  <c r="X1294" i="1" s="1"/>
  <c r="AL1293" i="1"/>
  <c r="AF1293" i="1"/>
  <c r="AG1293" i="1" s="1"/>
  <c r="AC1293" i="1"/>
  <c r="AD1293" i="1" s="1"/>
  <c r="W1293" i="1"/>
  <c r="X1293" i="1" s="1"/>
  <c r="AL1292" i="1"/>
  <c r="AF1292" i="1"/>
  <c r="AG1292" i="1" s="1"/>
  <c r="AC1292" i="1"/>
  <c r="AD1292" i="1" s="1"/>
  <c r="W1292" i="1"/>
  <c r="X1292" i="1" s="1"/>
  <c r="AL1291" i="1"/>
  <c r="AF1291" i="1"/>
  <c r="AG1291" i="1" s="1"/>
  <c r="AC1291" i="1"/>
  <c r="AD1291" i="1" s="1"/>
  <c r="W1291" i="1"/>
  <c r="X1291" i="1" s="1"/>
  <c r="AL1290" i="1"/>
  <c r="AF1290" i="1"/>
  <c r="AG1290" i="1" s="1"/>
  <c r="AC1290" i="1"/>
  <c r="AD1290" i="1" s="1"/>
  <c r="W1290" i="1"/>
  <c r="X1290" i="1" s="1"/>
  <c r="AL1289" i="1"/>
  <c r="AF1289" i="1"/>
  <c r="AG1289" i="1" s="1"/>
  <c r="AC1289" i="1"/>
  <c r="AD1289" i="1" s="1"/>
  <c r="W1289" i="1"/>
  <c r="X1289" i="1" s="1"/>
  <c r="AL1288" i="1"/>
  <c r="AF1288" i="1"/>
  <c r="AG1288" i="1" s="1"/>
  <c r="AC1288" i="1"/>
  <c r="AD1288" i="1" s="1"/>
  <c r="W1288" i="1"/>
  <c r="X1288" i="1" s="1"/>
  <c r="AL1287" i="1"/>
  <c r="AF1287" i="1"/>
  <c r="AG1287" i="1" s="1"/>
  <c r="AC1287" i="1"/>
  <c r="AD1287" i="1" s="1"/>
  <c r="W1287" i="1"/>
  <c r="X1287" i="1" s="1"/>
  <c r="AL1286" i="1"/>
  <c r="AF1286" i="1"/>
  <c r="AG1286" i="1" s="1"/>
  <c r="AC1286" i="1"/>
  <c r="AD1286" i="1" s="1"/>
  <c r="W1286" i="1"/>
  <c r="X1286" i="1" s="1"/>
  <c r="AL1285" i="1"/>
  <c r="AF1285" i="1"/>
  <c r="AG1285" i="1" s="1"/>
  <c r="AC1285" i="1"/>
  <c r="AD1285" i="1" s="1"/>
  <c r="W1285" i="1"/>
  <c r="X1285" i="1" s="1"/>
  <c r="AL1284" i="1"/>
  <c r="AF1284" i="1"/>
  <c r="AG1284" i="1" s="1"/>
  <c r="AC1284" i="1"/>
  <c r="AD1284" i="1" s="1"/>
  <c r="W1284" i="1"/>
  <c r="X1284" i="1" s="1"/>
  <c r="AL1283" i="1"/>
  <c r="AF1283" i="1"/>
  <c r="AG1283" i="1" s="1"/>
  <c r="AC1283" i="1"/>
  <c r="AD1283" i="1" s="1"/>
  <c r="W1283" i="1"/>
  <c r="X1283" i="1" s="1"/>
  <c r="AL1282" i="1"/>
  <c r="AF1282" i="1"/>
  <c r="AG1282" i="1" s="1"/>
  <c r="AC1282" i="1"/>
  <c r="AD1282" i="1" s="1"/>
  <c r="W1282" i="1"/>
  <c r="X1282" i="1" s="1"/>
  <c r="AL1281" i="1"/>
  <c r="AF1281" i="1"/>
  <c r="AG1281" i="1" s="1"/>
  <c r="AC1281" i="1"/>
  <c r="AD1281" i="1" s="1"/>
  <c r="W1281" i="1"/>
  <c r="X1281" i="1" s="1"/>
  <c r="AL1280" i="1"/>
  <c r="AF1280" i="1"/>
  <c r="AG1280" i="1" s="1"/>
  <c r="AC1280" i="1"/>
  <c r="AD1280" i="1" s="1"/>
  <c r="W1280" i="1"/>
  <c r="X1280" i="1" s="1"/>
  <c r="AL1279" i="1"/>
  <c r="AF1279" i="1"/>
  <c r="AG1279" i="1" s="1"/>
  <c r="AC1279" i="1"/>
  <c r="AD1279" i="1" s="1"/>
  <c r="W1279" i="1"/>
  <c r="X1279" i="1" s="1"/>
  <c r="AL1278" i="1"/>
  <c r="AF1278" i="1"/>
  <c r="AG1278" i="1" s="1"/>
  <c r="AC1278" i="1"/>
  <c r="AD1278" i="1" s="1"/>
  <c r="W1278" i="1"/>
  <c r="X1278" i="1" s="1"/>
  <c r="AL1277" i="1"/>
  <c r="AF1277" i="1"/>
  <c r="AG1277" i="1" s="1"/>
  <c r="AC1277" i="1"/>
  <c r="AD1277" i="1" s="1"/>
  <c r="W1277" i="1"/>
  <c r="X1277" i="1" s="1"/>
  <c r="AL1276" i="1"/>
  <c r="AF1276" i="1"/>
  <c r="AG1276" i="1" s="1"/>
  <c r="AC1276" i="1"/>
  <c r="AD1276" i="1" s="1"/>
  <c r="W1276" i="1"/>
  <c r="X1276" i="1" s="1"/>
  <c r="AL1275" i="1"/>
  <c r="AF1275" i="1"/>
  <c r="AG1275" i="1" s="1"/>
  <c r="AC1275" i="1"/>
  <c r="AD1275" i="1" s="1"/>
  <c r="W1275" i="1"/>
  <c r="X1275" i="1" s="1"/>
  <c r="AL1274" i="1"/>
  <c r="AF1274" i="1"/>
  <c r="AG1274" i="1" s="1"/>
  <c r="AC1274" i="1"/>
  <c r="AD1274" i="1" s="1"/>
  <c r="W1274" i="1"/>
  <c r="X1274" i="1" s="1"/>
  <c r="AL1273" i="1"/>
  <c r="AF1273" i="1"/>
  <c r="AG1273" i="1" s="1"/>
  <c r="AC1273" i="1"/>
  <c r="AD1273" i="1" s="1"/>
  <c r="W1273" i="1"/>
  <c r="X1273" i="1" s="1"/>
  <c r="AL1272" i="1"/>
  <c r="AF1272" i="1"/>
  <c r="AG1272" i="1" s="1"/>
  <c r="AC1272" i="1"/>
  <c r="AD1272" i="1" s="1"/>
  <c r="W1272" i="1"/>
  <c r="X1272" i="1" s="1"/>
  <c r="AL1271" i="1"/>
  <c r="AF1271" i="1"/>
  <c r="AG1271" i="1" s="1"/>
  <c r="AC1271" i="1"/>
  <c r="AD1271" i="1" s="1"/>
  <c r="W1271" i="1"/>
  <c r="X1271" i="1" s="1"/>
  <c r="AL1270" i="1"/>
  <c r="AF1270" i="1"/>
  <c r="AG1270" i="1" s="1"/>
  <c r="AC1270" i="1"/>
  <c r="AD1270" i="1" s="1"/>
  <c r="W1270" i="1"/>
  <c r="X1270" i="1" s="1"/>
  <c r="AL1269" i="1"/>
  <c r="AF1269" i="1"/>
  <c r="AG1269" i="1" s="1"/>
  <c r="AC1269" i="1"/>
  <c r="AD1269" i="1" s="1"/>
  <c r="W1269" i="1"/>
  <c r="X1269" i="1" s="1"/>
  <c r="AL1268" i="1"/>
  <c r="AF1268" i="1"/>
  <c r="AG1268" i="1" s="1"/>
  <c r="AC1268" i="1"/>
  <c r="AD1268" i="1" s="1"/>
  <c r="W1268" i="1"/>
  <c r="X1268" i="1" s="1"/>
  <c r="AL1267" i="1"/>
  <c r="AF1267" i="1"/>
  <c r="AG1267" i="1" s="1"/>
  <c r="AC1267" i="1"/>
  <c r="AD1267" i="1" s="1"/>
  <c r="W1267" i="1"/>
  <c r="X1267" i="1" s="1"/>
  <c r="AL1266" i="1"/>
  <c r="AF1266" i="1"/>
  <c r="AG1266" i="1" s="1"/>
  <c r="AC1266" i="1"/>
  <c r="AD1266" i="1" s="1"/>
  <c r="W1266" i="1"/>
  <c r="X1266" i="1" s="1"/>
  <c r="AL1265" i="1"/>
  <c r="AF1265" i="1"/>
  <c r="AG1265" i="1" s="1"/>
  <c r="AC1265" i="1"/>
  <c r="AD1265" i="1" s="1"/>
  <c r="W1265" i="1"/>
  <c r="X1265" i="1" s="1"/>
  <c r="AL1264" i="1"/>
  <c r="AF1264" i="1"/>
  <c r="AG1264" i="1" s="1"/>
  <c r="AC1264" i="1"/>
  <c r="AD1264" i="1" s="1"/>
  <c r="W1264" i="1"/>
  <c r="X1264" i="1" s="1"/>
  <c r="AL1263" i="1"/>
  <c r="AF1263" i="1"/>
  <c r="AG1263" i="1" s="1"/>
  <c r="AC1263" i="1"/>
  <c r="AD1263" i="1" s="1"/>
  <c r="W1263" i="1"/>
  <c r="X1263" i="1" s="1"/>
  <c r="AL1262" i="1"/>
  <c r="AF1262" i="1"/>
  <c r="AG1262" i="1" s="1"/>
  <c r="AC1262" i="1"/>
  <c r="AD1262" i="1" s="1"/>
  <c r="W1262" i="1"/>
  <c r="X1262" i="1" s="1"/>
  <c r="AL1261" i="1"/>
  <c r="AF1261" i="1"/>
  <c r="AG1261" i="1" s="1"/>
  <c r="AC1261" i="1"/>
  <c r="AD1261" i="1" s="1"/>
  <c r="W1261" i="1"/>
  <c r="X1261" i="1" s="1"/>
  <c r="AL1260" i="1"/>
  <c r="AF1260" i="1"/>
  <c r="AG1260" i="1" s="1"/>
  <c r="AC1260" i="1"/>
  <c r="AD1260" i="1" s="1"/>
  <c r="W1260" i="1"/>
  <c r="X1260" i="1" s="1"/>
  <c r="AL1259" i="1"/>
  <c r="AF1259" i="1"/>
  <c r="AG1259" i="1" s="1"/>
  <c r="AC1259" i="1"/>
  <c r="AD1259" i="1" s="1"/>
  <c r="W1259" i="1"/>
  <c r="X1259" i="1" s="1"/>
  <c r="AL1258" i="1"/>
  <c r="AF1258" i="1"/>
  <c r="AG1258" i="1" s="1"/>
  <c r="AC1258" i="1"/>
  <c r="AD1258" i="1" s="1"/>
  <c r="W1258" i="1"/>
  <c r="X1258" i="1" s="1"/>
  <c r="AL1257" i="1"/>
  <c r="AF1257" i="1"/>
  <c r="AG1257" i="1" s="1"/>
  <c r="AC1257" i="1"/>
  <c r="AD1257" i="1" s="1"/>
  <c r="W1257" i="1"/>
  <c r="X1257" i="1" s="1"/>
  <c r="AL1256" i="1"/>
  <c r="AF1256" i="1"/>
  <c r="AG1256" i="1" s="1"/>
  <c r="AC1256" i="1"/>
  <c r="AD1256" i="1" s="1"/>
  <c r="W1256" i="1"/>
  <c r="X1256" i="1" s="1"/>
  <c r="AL1255" i="1"/>
  <c r="AF1255" i="1"/>
  <c r="AG1255" i="1" s="1"/>
  <c r="AC1255" i="1"/>
  <c r="AD1255" i="1" s="1"/>
  <c r="W1255" i="1"/>
  <c r="X1255" i="1" s="1"/>
  <c r="AL1254" i="1"/>
  <c r="AF1254" i="1"/>
  <c r="AG1254" i="1" s="1"/>
  <c r="AC1254" i="1"/>
  <c r="AD1254" i="1" s="1"/>
  <c r="W1254" i="1"/>
  <c r="X1254" i="1" s="1"/>
  <c r="AL1253" i="1"/>
  <c r="AF1253" i="1"/>
  <c r="AG1253" i="1" s="1"/>
  <c r="AC1253" i="1"/>
  <c r="AD1253" i="1" s="1"/>
  <c r="W1253" i="1"/>
  <c r="X1253" i="1" s="1"/>
  <c r="AL1252" i="1"/>
  <c r="AF1252" i="1"/>
  <c r="AG1252" i="1" s="1"/>
  <c r="AC1252" i="1"/>
  <c r="AD1252" i="1" s="1"/>
  <c r="W1252" i="1"/>
  <c r="X1252" i="1" s="1"/>
  <c r="AL1251" i="1"/>
  <c r="AF1251" i="1"/>
  <c r="AG1251" i="1" s="1"/>
  <c r="AC1251" i="1"/>
  <c r="W1251" i="1"/>
  <c r="X1251" i="1" s="1"/>
  <c r="AL1250" i="1"/>
  <c r="AF1250" i="1"/>
  <c r="AG1250" i="1" s="1"/>
  <c r="AC1250" i="1"/>
  <c r="AD1250" i="1" s="1"/>
  <c r="W1250" i="1"/>
  <c r="X1250" i="1" s="1"/>
  <c r="AL1249" i="1"/>
  <c r="AF1249" i="1"/>
  <c r="AG1249" i="1" s="1"/>
  <c r="AC1249" i="1"/>
  <c r="AD1249" i="1" s="1"/>
  <c r="W1249" i="1"/>
  <c r="X1249" i="1" s="1"/>
  <c r="AL1248" i="1"/>
  <c r="AF1248" i="1"/>
  <c r="AG1248" i="1" s="1"/>
  <c r="AC1248" i="1"/>
  <c r="AD1248" i="1" s="1"/>
  <c r="W1248" i="1"/>
  <c r="X1248" i="1" s="1"/>
  <c r="AL1247" i="1"/>
  <c r="AF1247" i="1"/>
  <c r="AG1247" i="1" s="1"/>
  <c r="AC1247" i="1"/>
  <c r="AD1247" i="1" s="1"/>
  <c r="W1247" i="1"/>
  <c r="X1247" i="1" s="1"/>
  <c r="AL1246" i="1"/>
  <c r="AF1246" i="1"/>
  <c r="AG1246" i="1" s="1"/>
  <c r="AC1246" i="1"/>
  <c r="AD1246" i="1" s="1"/>
  <c r="W1246" i="1"/>
  <c r="X1246" i="1" s="1"/>
  <c r="AL1245" i="1"/>
  <c r="AF1245" i="1"/>
  <c r="AG1245" i="1" s="1"/>
  <c r="AC1245" i="1"/>
  <c r="AD1245" i="1" s="1"/>
  <c r="W1245" i="1"/>
  <c r="X1245" i="1" s="1"/>
  <c r="AL1244" i="1"/>
  <c r="AF1244" i="1"/>
  <c r="AG1244" i="1" s="1"/>
  <c r="AC1244" i="1"/>
  <c r="AD1244" i="1" s="1"/>
  <c r="W1244" i="1"/>
  <c r="X1244" i="1" s="1"/>
  <c r="AL1243" i="1"/>
  <c r="AF1243" i="1"/>
  <c r="AG1243" i="1" s="1"/>
  <c r="AC1243" i="1"/>
  <c r="AD1243" i="1" s="1"/>
  <c r="W1243" i="1"/>
  <c r="X1243" i="1" s="1"/>
  <c r="AL1242" i="1"/>
  <c r="AF1242" i="1"/>
  <c r="AG1242" i="1" s="1"/>
  <c r="AC1242" i="1"/>
  <c r="AD1242" i="1" s="1"/>
  <c r="W1242" i="1"/>
  <c r="X1242" i="1" s="1"/>
  <c r="AL1241" i="1"/>
  <c r="AF1241" i="1"/>
  <c r="AG1241" i="1" s="1"/>
  <c r="AC1241" i="1"/>
  <c r="AD1241" i="1" s="1"/>
  <c r="W1241" i="1"/>
  <c r="X1241" i="1" s="1"/>
  <c r="AL1240" i="1"/>
  <c r="AF1240" i="1"/>
  <c r="AG1240" i="1" s="1"/>
  <c r="AC1240" i="1"/>
  <c r="AD1240" i="1" s="1"/>
  <c r="W1240" i="1"/>
  <c r="X1240" i="1" s="1"/>
  <c r="AL1239" i="1"/>
  <c r="AF1239" i="1"/>
  <c r="AG1239" i="1" s="1"/>
  <c r="AC1239" i="1"/>
  <c r="AD1239" i="1" s="1"/>
  <c r="W1239" i="1"/>
  <c r="X1239" i="1" s="1"/>
  <c r="AL1238" i="1"/>
  <c r="AF1238" i="1"/>
  <c r="AG1238" i="1" s="1"/>
  <c r="AC1238" i="1"/>
  <c r="AD1238" i="1" s="1"/>
  <c r="W1238" i="1"/>
  <c r="X1238" i="1" s="1"/>
  <c r="AL1237" i="1"/>
  <c r="AF1237" i="1"/>
  <c r="AG1237" i="1" s="1"/>
  <c r="AC1237" i="1"/>
  <c r="AD1237" i="1" s="1"/>
  <c r="W1237" i="1"/>
  <c r="X1237" i="1" s="1"/>
  <c r="AL1236" i="1"/>
  <c r="AF1236" i="1"/>
  <c r="AG1236" i="1" s="1"/>
  <c r="AC1236" i="1"/>
  <c r="AD1236" i="1" s="1"/>
  <c r="W1236" i="1"/>
  <c r="X1236" i="1" s="1"/>
  <c r="AL1235" i="1"/>
  <c r="AF1235" i="1"/>
  <c r="AG1235" i="1" s="1"/>
  <c r="AC1235" i="1"/>
  <c r="AD1235" i="1" s="1"/>
  <c r="W1235" i="1"/>
  <c r="X1235" i="1" s="1"/>
  <c r="AL1234" i="1"/>
  <c r="AF1234" i="1"/>
  <c r="AG1234" i="1" s="1"/>
  <c r="AC1234" i="1"/>
  <c r="AD1234" i="1" s="1"/>
  <c r="W1234" i="1"/>
  <c r="X1234" i="1" s="1"/>
  <c r="AL1233" i="1"/>
  <c r="AF1233" i="1"/>
  <c r="AG1233" i="1" s="1"/>
  <c r="AC1233" i="1"/>
  <c r="AD1233" i="1" s="1"/>
  <c r="W1233" i="1"/>
  <c r="X1233" i="1" s="1"/>
  <c r="AL1232" i="1"/>
  <c r="AF1232" i="1"/>
  <c r="AG1232" i="1" s="1"/>
  <c r="AC1232" i="1"/>
  <c r="AD1232" i="1" s="1"/>
  <c r="W1232" i="1"/>
  <c r="X1232" i="1" s="1"/>
  <c r="AL1231" i="1"/>
  <c r="AF1231" i="1"/>
  <c r="AG1231" i="1" s="1"/>
  <c r="AC1231" i="1"/>
  <c r="AD1231" i="1" s="1"/>
  <c r="W1231" i="1"/>
  <c r="X1231" i="1" s="1"/>
  <c r="AL1230" i="1"/>
  <c r="AF1230" i="1"/>
  <c r="AG1230" i="1" s="1"/>
  <c r="AC1230" i="1"/>
  <c r="AD1230" i="1" s="1"/>
  <c r="W1230" i="1"/>
  <c r="X1230" i="1" s="1"/>
  <c r="AL1229" i="1"/>
  <c r="AF1229" i="1"/>
  <c r="AG1229" i="1" s="1"/>
  <c r="AC1229" i="1"/>
  <c r="AD1229" i="1" s="1"/>
  <c r="W1229" i="1"/>
  <c r="X1229" i="1" s="1"/>
  <c r="AL1228" i="1"/>
  <c r="AF1228" i="1"/>
  <c r="AG1228" i="1" s="1"/>
  <c r="AC1228" i="1"/>
  <c r="AD1228" i="1" s="1"/>
  <c r="W1228" i="1"/>
  <c r="X1228" i="1" s="1"/>
  <c r="AL1227" i="1"/>
  <c r="AF1227" i="1"/>
  <c r="AG1227" i="1" s="1"/>
  <c r="AC1227" i="1"/>
  <c r="AD1227" i="1" s="1"/>
  <c r="W1227" i="1"/>
  <c r="X1227" i="1" s="1"/>
  <c r="AL1226" i="1"/>
  <c r="AF1226" i="1"/>
  <c r="AG1226" i="1" s="1"/>
  <c r="AC1226" i="1"/>
  <c r="AD1226" i="1" s="1"/>
  <c r="W1226" i="1"/>
  <c r="X1226" i="1" s="1"/>
  <c r="AL1225" i="1"/>
  <c r="AF1225" i="1"/>
  <c r="AG1225" i="1" s="1"/>
  <c r="AC1225" i="1"/>
  <c r="AD1225" i="1" s="1"/>
  <c r="W1225" i="1"/>
  <c r="X1225" i="1" s="1"/>
  <c r="AL1224" i="1"/>
  <c r="AF1224" i="1"/>
  <c r="AG1224" i="1" s="1"/>
  <c r="AC1224" i="1"/>
  <c r="AD1224" i="1" s="1"/>
  <c r="W1224" i="1"/>
  <c r="X1224" i="1" s="1"/>
  <c r="AL1223" i="1"/>
  <c r="AF1223" i="1"/>
  <c r="AG1223" i="1" s="1"/>
  <c r="AC1223" i="1"/>
  <c r="AD1223" i="1" s="1"/>
  <c r="W1223" i="1"/>
  <c r="X1223" i="1" s="1"/>
  <c r="AL1222" i="1"/>
  <c r="AF1222" i="1"/>
  <c r="AG1222" i="1" s="1"/>
  <c r="AC1222" i="1"/>
  <c r="AD1222" i="1" s="1"/>
  <c r="W1222" i="1"/>
  <c r="X1222" i="1" s="1"/>
  <c r="AL1221" i="1"/>
  <c r="AF1221" i="1"/>
  <c r="AG1221" i="1" s="1"/>
  <c r="AC1221" i="1"/>
  <c r="AD1221" i="1" s="1"/>
  <c r="W1221" i="1"/>
  <c r="X1221" i="1" s="1"/>
  <c r="AL1220" i="1"/>
  <c r="AF1220" i="1"/>
  <c r="AG1220" i="1" s="1"/>
  <c r="AC1220" i="1"/>
  <c r="AD1220" i="1" s="1"/>
  <c r="W1220" i="1"/>
  <c r="X1220" i="1" s="1"/>
  <c r="AL1219" i="1"/>
  <c r="AF1219" i="1"/>
  <c r="AG1219" i="1" s="1"/>
  <c r="AC1219" i="1"/>
  <c r="AD1219" i="1" s="1"/>
  <c r="W1219" i="1"/>
  <c r="X1219" i="1" s="1"/>
  <c r="AL1218" i="1"/>
  <c r="AF1218" i="1"/>
  <c r="AG1218" i="1" s="1"/>
  <c r="AC1218" i="1"/>
  <c r="AD1218" i="1" s="1"/>
  <c r="W1218" i="1"/>
  <c r="X1218" i="1" s="1"/>
  <c r="AL1217" i="1"/>
  <c r="AF1217" i="1"/>
  <c r="AG1217" i="1" s="1"/>
  <c r="AC1217" i="1"/>
  <c r="AD1217" i="1" s="1"/>
  <c r="W1217" i="1"/>
  <c r="X1217" i="1" s="1"/>
  <c r="AL1216" i="1"/>
  <c r="AF1216" i="1"/>
  <c r="AG1216" i="1" s="1"/>
  <c r="AC1216" i="1"/>
  <c r="AD1216" i="1" s="1"/>
  <c r="W1216" i="1"/>
  <c r="X1216" i="1" s="1"/>
  <c r="AL1215" i="1"/>
  <c r="AF1215" i="1"/>
  <c r="AG1215" i="1" s="1"/>
  <c r="AC1215" i="1"/>
  <c r="AD1215" i="1" s="1"/>
  <c r="W1215" i="1"/>
  <c r="X1215" i="1" s="1"/>
  <c r="AL1214" i="1"/>
  <c r="AF1214" i="1"/>
  <c r="AG1214" i="1" s="1"/>
  <c r="AC1214" i="1"/>
  <c r="AD1214" i="1" s="1"/>
  <c r="W1214" i="1"/>
  <c r="X1214" i="1" s="1"/>
  <c r="AL1213" i="1"/>
  <c r="AF1213" i="1"/>
  <c r="AG1213" i="1" s="1"/>
  <c r="AC1213" i="1"/>
  <c r="AD1213" i="1" s="1"/>
  <c r="W1213" i="1"/>
  <c r="X1213" i="1" s="1"/>
  <c r="AL1212" i="1"/>
  <c r="AF1212" i="1"/>
  <c r="AG1212" i="1" s="1"/>
  <c r="AC1212" i="1"/>
  <c r="AD1212" i="1" s="1"/>
  <c r="W1212" i="1"/>
  <c r="X1212" i="1" s="1"/>
  <c r="AL1211" i="1"/>
  <c r="AF1211" i="1"/>
  <c r="AG1211" i="1" s="1"/>
  <c r="AC1211" i="1"/>
  <c r="AD1211" i="1" s="1"/>
  <c r="W1211" i="1"/>
  <c r="X1211" i="1" s="1"/>
  <c r="AL1210" i="1"/>
  <c r="AF1210" i="1"/>
  <c r="AG1210" i="1" s="1"/>
  <c r="AC1210" i="1"/>
  <c r="AD1210" i="1" s="1"/>
  <c r="W1210" i="1"/>
  <c r="X1210" i="1" s="1"/>
  <c r="AL1209" i="1"/>
  <c r="AF1209" i="1"/>
  <c r="AG1209" i="1" s="1"/>
  <c r="AC1209" i="1"/>
  <c r="AD1209" i="1" s="1"/>
  <c r="W1209" i="1"/>
  <c r="X1209" i="1" s="1"/>
  <c r="AL1208" i="1"/>
  <c r="AF1208" i="1"/>
  <c r="AG1208" i="1" s="1"/>
  <c r="AC1208" i="1"/>
  <c r="AD1208" i="1" s="1"/>
  <c r="W1208" i="1"/>
  <c r="X1208" i="1" s="1"/>
  <c r="AL1207" i="1"/>
  <c r="AF1207" i="1"/>
  <c r="AG1207" i="1" s="1"/>
  <c r="AC1207" i="1"/>
  <c r="AD1207" i="1" s="1"/>
  <c r="W1207" i="1"/>
  <c r="X1207" i="1" s="1"/>
  <c r="AL1206" i="1"/>
  <c r="AF1206" i="1"/>
  <c r="AG1206" i="1" s="1"/>
  <c r="AC1206" i="1"/>
  <c r="AD1206" i="1" s="1"/>
  <c r="W1206" i="1"/>
  <c r="X1206" i="1" s="1"/>
  <c r="AL1205" i="1"/>
  <c r="AF1205" i="1"/>
  <c r="AG1205" i="1" s="1"/>
  <c r="AC1205" i="1"/>
  <c r="AD1205" i="1" s="1"/>
  <c r="W1205" i="1"/>
  <c r="X1205" i="1" s="1"/>
  <c r="AL1204" i="1"/>
  <c r="AF1204" i="1"/>
  <c r="AG1204" i="1" s="1"/>
  <c r="AC1204" i="1"/>
  <c r="AD1204" i="1" s="1"/>
  <c r="W1204" i="1"/>
  <c r="X1204" i="1" s="1"/>
  <c r="AL1203" i="1"/>
  <c r="AF1203" i="1"/>
  <c r="AG1203" i="1" s="1"/>
  <c r="AC1203" i="1"/>
  <c r="AD1203" i="1" s="1"/>
  <c r="W1203" i="1"/>
  <c r="X1203" i="1" s="1"/>
  <c r="AL1202" i="1"/>
  <c r="AF1202" i="1"/>
  <c r="AG1202" i="1" s="1"/>
  <c r="AC1202" i="1"/>
  <c r="AD1202" i="1" s="1"/>
  <c r="W1202" i="1"/>
  <c r="X1202" i="1" s="1"/>
  <c r="AL1201" i="1"/>
  <c r="AF1201" i="1"/>
  <c r="AG1201" i="1" s="1"/>
  <c r="AC1201" i="1"/>
  <c r="AD1201" i="1" s="1"/>
  <c r="W1201" i="1"/>
  <c r="X1201" i="1" s="1"/>
  <c r="AL1200" i="1"/>
  <c r="AF1200" i="1"/>
  <c r="AG1200" i="1" s="1"/>
  <c r="AC1200" i="1"/>
  <c r="AD1200" i="1" s="1"/>
  <c r="W1200" i="1"/>
  <c r="X1200" i="1" s="1"/>
  <c r="AL1199" i="1"/>
  <c r="AF1199" i="1"/>
  <c r="AG1199" i="1" s="1"/>
  <c r="AC1199" i="1"/>
  <c r="AD1199" i="1" s="1"/>
  <c r="W1199" i="1"/>
  <c r="X1199" i="1" s="1"/>
  <c r="AL1198" i="1"/>
  <c r="AF1198" i="1"/>
  <c r="AG1198" i="1" s="1"/>
  <c r="AC1198" i="1"/>
  <c r="AD1198" i="1" s="1"/>
  <c r="W1198" i="1"/>
  <c r="X1198" i="1" s="1"/>
  <c r="AL1197" i="1"/>
  <c r="AF1197" i="1"/>
  <c r="AG1197" i="1" s="1"/>
  <c r="AC1197" i="1"/>
  <c r="AD1197" i="1" s="1"/>
  <c r="W1197" i="1"/>
  <c r="X1197" i="1" s="1"/>
  <c r="AL1196" i="1"/>
  <c r="AF1196" i="1"/>
  <c r="AG1196" i="1" s="1"/>
  <c r="AC1196" i="1"/>
  <c r="AD1196" i="1" s="1"/>
  <c r="W1196" i="1"/>
  <c r="X1196" i="1" s="1"/>
  <c r="AL1195" i="1"/>
  <c r="AF1195" i="1"/>
  <c r="AG1195" i="1" s="1"/>
  <c r="AC1195" i="1"/>
  <c r="AD1195" i="1" s="1"/>
  <c r="W1195" i="1"/>
  <c r="X1195" i="1" s="1"/>
  <c r="AL1194" i="1"/>
  <c r="AF1194" i="1"/>
  <c r="AG1194" i="1" s="1"/>
  <c r="AC1194" i="1"/>
  <c r="AD1194" i="1" s="1"/>
  <c r="W1194" i="1"/>
  <c r="X1194" i="1" s="1"/>
  <c r="AL1193" i="1"/>
  <c r="AF1193" i="1"/>
  <c r="AG1193" i="1" s="1"/>
  <c r="AC1193" i="1"/>
  <c r="AD1193" i="1" s="1"/>
  <c r="W1193" i="1"/>
  <c r="X1193" i="1" s="1"/>
  <c r="AL1192" i="1"/>
  <c r="AF1192" i="1"/>
  <c r="AG1192" i="1" s="1"/>
  <c r="AC1192" i="1"/>
  <c r="AD1192" i="1" s="1"/>
  <c r="W1192" i="1"/>
  <c r="X1192" i="1" s="1"/>
  <c r="AL1191" i="1"/>
  <c r="AF1191" i="1"/>
  <c r="AG1191" i="1" s="1"/>
  <c r="AC1191" i="1"/>
  <c r="AD1191" i="1" s="1"/>
  <c r="W1191" i="1"/>
  <c r="X1191" i="1" s="1"/>
  <c r="AL1190" i="1"/>
  <c r="AF1190" i="1"/>
  <c r="AG1190" i="1" s="1"/>
  <c r="AC1190" i="1"/>
  <c r="AD1190" i="1" s="1"/>
  <c r="W1190" i="1"/>
  <c r="X1190" i="1" s="1"/>
  <c r="AL1189" i="1"/>
  <c r="AF1189" i="1"/>
  <c r="AG1189" i="1" s="1"/>
  <c r="AC1189" i="1"/>
  <c r="AD1189" i="1" s="1"/>
  <c r="W1189" i="1"/>
  <c r="X1189" i="1" s="1"/>
  <c r="AL1188" i="1"/>
  <c r="AF1188" i="1"/>
  <c r="AG1188" i="1" s="1"/>
  <c r="AC1188" i="1"/>
  <c r="AD1188" i="1" s="1"/>
  <c r="W1188" i="1"/>
  <c r="X1188" i="1" s="1"/>
  <c r="AL1187" i="1"/>
  <c r="AF1187" i="1"/>
  <c r="AG1187" i="1" s="1"/>
  <c r="AC1187" i="1"/>
  <c r="AD1187" i="1" s="1"/>
  <c r="W1187" i="1"/>
  <c r="X1187" i="1" s="1"/>
  <c r="AL1186" i="1"/>
  <c r="AF1186" i="1"/>
  <c r="AG1186" i="1" s="1"/>
  <c r="AC1186" i="1"/>
  <c r="AD1186" i="1" s="1"/>
  <c r="W1186" i="1"/>
  <c r="X1186" i="1" s="1"/>
  <c r="AL1185" i="1"/>
  <c r="AF1185" i="1"/>
  <c r="AG1185" i="1" s="1"/>
  <c r="AC1185" i="1"/>
  <c r="AD1185" i="1" s="1"/>
  <c r="W1185" i="1"/>
  <c r="X1185" i="1" s="1"/>
  <c r="AL1184" i="1"/>
  <c r="AF1184" i="1"/>
  <c r="AG1184" i="1" s="1"/>
  <c r="AC1184" i="1"/>
  <c r="AD1184" i="1" s="1"/>
  <c r="W1184" i="1"/>
  <c r="X1184" i="1" s="1"/>
  <c r="AL1183" i="1"/>
  <c r="AF1183" i="1"/>
  <c r="AG1183" i="1" s="1"/>
  <c r="AC1183" i="1"/>
  <c r="AD1183" i="1" s="1"/>
  <c r="W1183" i="1"/>
  <c r="X1183" i="1" s="1"/>
  <c r="AL1182" i="1"/>
  <c r="AF1182" i="1"/>
  <c r="AG1182" i="1" s="1"/>
  <c r="AC1182" i="1"/>
  <c r="AD1182" i="1" s="1"/>
  <c r="W1182" i="1"/>
  <c r="X1182" i="1" s="1"/>
  <c r="AL1181" i="1"/>
  <c r="AF1181" i="1"/>
  <c r="AG1181" i="1" s="1"/>
  <c r="AC1181" i="1"/>
  <c r="AD1181" i="1" s="1"/>
  <c r="W1181" i="1"/>
  <c r="X1181" i="1" s="1"/>
  <c r="AL1180" i="1"/>
  <c r="AF1180" i="1"/>
  <c r="AG1180" i="1" s="1"/>
  <c r="AC1180" i="1"/>
  <c r="AD1180" i="1" s="1"/>
  <c r="W1180" i="1"/>
  <c r="X1180" i="1" s="1"/>
  <c r="AL1179" i="1"/>
  <c r="AF1179" i="1"/>
  <c r="AG1179" i="1" s="1"/>
  <c r="AC1179" i="1"/>
  <c r="AD1179" i="1" s="1"/>
  <c r="W1179" i="1"/>
  <c r="X1179" i="1" s="1"/>
  <c r="AL1178" i="1"/>
  <c r="AF1178" i="1"/>
  <c r="AG1178" i="1" s="1"/>
  <c r="AC1178" i="1"/>
  <c r="AD1178" i="1" s="1"/>
  <c r="W1178" i="1"/>
  <c r="X1178" i="1" s="1"/>
  <c r="AL1177" i="1"/>
  <c r="AF1177" i="1"/>
  <c r="AG1177" i="1" s="1"/>
  <c r="AC1177" i="1"/>
  <c r="AD1177" i="1" s="1"/>
  <c r="W1177" i="1"/>
  <c r="X1177" i="1" s="1"/>
  <c r="AL1176" i="1"/>
  <c r="AF1176" i="1"/>
  <c r="AG1176" i="1" s="1"/>
  <c r="AC1176" i="1"/>
  <c r="AD1176" i="1" s="1"/>
  <c r="W1176" i="1"/>
  <c r="X1176" i="1" s="1"/>
  <c r="AL1175" i="1"/>
  <c r="AF1175" i="1"/>
  <c r="AG1175" i="1" s="1"/>
  <c r="AC1175" i="1"/>
  <c r="AD1175" i="1" s="1"/>
  <c r="W1175" i="1"/>
  <c r="X1175" i="1" s="1"/>
  <c r="AL1174" i="1"/>
  <c r="AF1174" i="1"/>
  <c r="AG1174" i="1" s="1"/>
  <c r="AC1174" i="1"/>
  <c r="AD1174" i="1" s="1"/>
  <c r="W1174" i="1"/>
  <c r="X1174" i="1" s="1"/>
  <c r="AL1173" i="1"/>
  <c r="AF1173" i="1"/>
  <c r="AG1173" i="1" s="1"/>
  <c r="AC1173" i="1"/>
  <c r="AD1173" i="1" s="1"/>
  <c r="W1173" i="1"/>
  <c r="X1173" i="1" s="1"/>
  <c r="AL1172" i="1"/>
  <c r="AF1172" i="1"/>
  <c r="AG1172" i="1" s="1"/>
  <c r="AC1172" i="1"/>
  <c r="AD1172" i="1" s="1"/>
  <c r="W1172" i="1"/>
  <c r="X1172" i="1" s="1"/>
  <c r="AL1171" i="1"/>
  <c r="AF1171" i="1"/>
  <c r="AG1171" i="1" s="1"/>
  <c r="AC1171" i="1"/>
  <c r="AD1171" i="1" s="1"/>
  <c r="W1171" i="1"/>
  <c r="X1171" i="1" s="1"/>
  <c r="AL1170" i="1"/>
  <c r="AF1170" i="1"/>
  <c r="AG1170" i="1" s="1"/>
  <c r="AC1170" i="1"/>
  <c r="AD1170" i="1" s="1"/>
  <c r="W1170" i="1"/>
  <c r="X1170" i="1" s="1"/>
  <c r="AL1169" i="1"/>
  <c r="AF1169" i="1"/>
  <c r="AG1169" i="1" s="1"/>
  <c r="AC1169" i="1"/>
  <c r="AD1169" i="1" s="1"/>
  <c r="W1169" i="1"/>
  <c r="X1169" i="1" s="1"/>
  <c r="AL1168" i="1"/>
  <c r="AF1168" i="1"/>
  <c r="AG1168" i="1" s="1"/>
  <c r="AC1168" i="1"/>
  <c r="AD1168" i="1" s="1"/>
  <c r="W1168" i="1"/>
  <c r="X1168" i="1" s="1"/>
  <c r="AL1167" i="1"/>
  <c r="AF1167" i="1"/>
  <c r="AG1167" i="1" s="1"/>
  <c r="AC1167" i="1"/>
  <c r="AD1167" i="1" s="1"/>
  <c r="W1167" i="1"/>
  <c r="X1167" i="1" s="1"/>
  <c r="AL1166" i="1"/>
  <c r="AF1166" i="1"/>
  <c r="AG1166" i="1" s="1"/>
  <c r="AC1166" i="1"/>
  <c r="AD1166" i="1" s="1"/>
  <c r="W1166" i="1"/>
  <c r="X1166" i="1" s="1"/>
  <c r="AL1165" i="1"/>
  <c r="AF1165" i="1"/>
  <c r="AG1165" i="1" s="1"/>
  <c r="AC1165" i="1"/>
  <c r="AD1165" i="1" s="1"/>
  <c r="W1165" i="1"/>
  <c r="X1165" i="1" s="1"/>
  <c r="AL1164" i="1"/>
  <c r="AF1164" i="1"/>
  <c r="AG1164" i="1" s="1"/>
  <c r="AC1164" i="1"/>
  <c r="AD1164" i="1" s="1"/>
  <c r="W1164" i="1"/>
  <c r="X1164" i="1" s="1"/>
  <c r="AL1163" i="1"/>
  <c r="AF1163" i="1"/>
  <c r="AG1163" i="1" s="1"/>
  <c r="AC1163" i="1"/>
  <c r="AD1163" i="1" s="1"/>
  <c r="W1163" i="1"/>
  <c r="X1163" i="1" s="1"/>
  <c r="AL1162" i="1"/>
  <c r="AF1162" i="1"/>
  <c r="AG1162" i="1" s="1"/>
  <c r="AC1162" i="1"/>
  <c r="AD1162" i="1" s="1"/>
  <c r="W1162" i="1"/>
  <c r="X1162" i="1" s="1"/>
  <c r="AL1161" i="1"/>
  <c r="AF1161" i="1"/>
  <c r="AG1161" i="1" s="1"/>
  <c r="AC1161" i="1"/>
  <c r="AD1161" i="1" s="1"/>
  <c r="W1161" i="1"/>
  <c r="X1161" i="1" s="1"/>
  <c r="AL1160" i="1"/>
  <c r="AF1160" i="1"/>
  <c r="AG1160" i="1" s="1"/>
  <c r="AC1160" i="1"/>
  <c r="AD1160" i="1" s="1"/>
  <c r="W1160" i="1"/>
  <c r="X1160" i="1" s="1"/>
  <c r="AL1159" i="1"/>
  <c r="AF1159" i="1"/>
  <c r="AG1159" i="1" s="1"/>
  <c r="AC1159" i="1"/>
  <c r="AD1159" i="1" s="1"/>
  <c r="W1159" i="1"/>
  <c r="X1159" i="1" s="1"/>
  <c r="AL1158" i="1"/>
  <c r="AF1158" i="1"/>
  <c r="AG1158" i="1" s="1"/>
  <c r="AC1158" i="1"/>
  <c r="AD1158" i="1" s="1"/>
  <c r="W1158" i="1"/>
  <c r="X1158" i="1" s="1"/>
  <c r="AL1157" i="1"/>
  <c r="AF1157" i="1"/>
  <c r="AG1157" i="1" s="1"/>
  <c r="AC1157" i="1"/>
  <c r="AD1157" i="1" s="1"/>
  <c r="W1157" i="1"/>
  <c r="X1157" i="1" s="1"/>
  <c r="AL1156" i="1"/>
  <c r="AF1156" i="1"/>
  <c r="AG1156" i="1" s="1"/>
  <c r="AC1156" i="1"/>
  <c r="AD1156" i="1" s="1"/>
  <c r="W1156" i="1"/>
  <c r="X1156" i="1" s="1"/>
  <c r="AL1155" i="1"/>
  <c r="AF1155" i="1"/>
  <c r="AG1155" i="1" s="1"/>
  <c r="AC1155" i="1"/>
  <c r="AD1155" i="1" s="1"/>
  <c r="W1155" i="1"/>
  <c r="X1155" i="1" s="1"/>
  <c r="AL1154" i="1"/>
  <c r="AF1154" i="1"/>
  <c r="AG1154" i="1" s="1"/>
  <c r="AC1154" i="1"/>
  <c r="AD1154" i="1" s="1"/>
  <c r="W1154" i="1"/>
  <c r="X1154" i="1" s="1"/>
  <c r="AL1153" i="1"/>
  <c r="AF1153" i="1"/>
  <c r="AG1153" i="1" s="1"/>
  <c r="AC1153" i="1"/>
  <c r="AD1153" i="1" s="1"/>
  <c r="W1153" i="1"/>
  <c r="X1153" i="1" s="1"/>
  <c r="AL1152" i="1"/>
  <c r="AF1152" i="1"/>
  <c r="AG1152" i="1" s="1"/>
  <c r="AC1152" i="1"/>
  <c r="AD1152" i="1" s="1"/>
  <c r="W1152" i="1"/>
  <c r="X1152" i="1" s="1"/>
  <c r="AL1151" i="1"/>
  <c r="AF1151" i="1"/>
  <c r="AG1151" i="1" s="1"/>
  <c r="AC1151" i="1"/>
  <c r="AD1151" i="1" s="1"/>
  <c r="W1151" i="1"/>
  <c r="X1151" i="1" s="1"/>
  <c r="AL1150" i="1"/>
  <c r="AF1150" i="1"/>
  <c r="AG1150" i="1" s="1"/>
  <c r="AC1150" i="1"/>
  <c r="AD1150" i="1" s="1"/>
  <c r="W1150" i="1"/>
  <c r="X1150" i="1" s="1"/>
  <c r="AL1149" i="1"/>
  <c r="AF1149" i="1"/>
  <c r="AG1149" i="1" s="1"/>
  <c r="AC1149" i="1"/>
  <c r="AD1149" i="1" s="1"/>
  <c r="W1149" i="1"/>
  <c r="X1149" i="1" s="1"/>
  <c r="AL1148" i="1"/>
  <c r="AF1148" i="1"/>
  <c r="AG1148" i="1" s="1"/>
  <c r="AC1148" i="1"/>
  <c r="AD1148" i="1" s="1"/>
  <c r="W1148" i="1"/>
  <c r="X1148" i="1" s="1"/>
  <c r="AL1147" i="1"/>
  <c r="AF1147" i="1"/>
  <c r="AG1147" i="1" s="1"/>
  <c r="AC1147" i="1"/>
  <c r="AD1147" i="1" s="1"/>
  <c r="W1147" i="1"/>
  <c r="X1147" i="1" s="1"/>
  <c r="AL1146" i="1"/>
  <c r="AF1146" i="1"/>
  <c r="AG1146" i="1" s="1"/>
  <c r="AC1146" i="1"/>
  <c r="AD1146" i="1" s="1"/>
  <c r="W1146" i="1"/>
  <c r="X1146" i="1" s="1"/>
  <c r="AL1145" i="1"/>
  <c r="AF1145" i="1"/>
  <c r="AG1145" i="1" s="1"/>
  <c r="AC1145" i="1"/>
  <c r="AD1145" i="1" s="1"/>
  <c r="W1145" i="1"/>
  <c r="X1145" i="1" s="1"/>
  <c r="AL1144" i="1"/>
  <c r="AF1144" i="1"/>
  <c r="AG1144" i="1" s="1"/>
  <c r="AC1144" i="1"/>
  <c r="AD1144" i="1" s="1"/>
  <c r="W1144" i="1"/>
  <c r="X1144" i="1" s="1"/>
  <c r="AL1143" i="1"/>
  <c r="AF1143" i="1"/>
  <c r="AG1143" i="1" s="1"/>
  <c r="AC1143" i="1"/>
  <c r="AD1143" i="1" s="1"/>
  <c r="W1143" i="1"/>
  <c r="X1143" i="1" s="1"/>
  <c r="AL1142" i="1"/>
  <c r="AF1142" i="1"/>
  <c r="AG1142" i="1" s="1"/>
  <c r="AC1142" i="1"/>
  <c r="AD1142" i="1" s="1"/>
  <c r="W1142" i="1"/>
  <c r="X1142" i="1" s="1"/>
  <c r="AL1141" i="1"/>
  <c r="AF1141" i="1"/>
  <c r="AG1141" i="1" s="1"/>
  <c r="AC1141" i="1"/>
  <c r="AD1141" i="1" s="1"/>
  <c r="W1141" i="1"/>
  <c r="X1141" i="1" s="1"/>
  <c r="AL1140" i="1"/>
  <c r="AF1140" i="1"/>
  <c r="AG1140" i="1" s="1"/>
  <c r="AC1140" i="1"/>
  <c r="AD1140" i="1" s="1"/>
  <c r="W1140" i="1"/>
  <c r="X1140" i="1" s="1"/>
  <c r="AL1139" i="1"/>
  <c r="AF1139" i="1"/>
  <c r="AG1139" i="1" s="1"/>
  <c r="AC1139" i="1"/>
  <c r="AD1139" i="1" s="1"/>
  <c r="W1139" i="1"/>
  <c r="X1139" i="1" s="1"/>
  <c r="AL1138" i="1"/>
  <c r="AF1138" i="1"/>
  <c r="AG1138" i="1" s="1"/>
  <c r="AC1138" i="1"/>
  <c r="AD1138" i="1" s="1"/>
  <c r="W1138" i="1"/>
  <c r="X1138" i="1" s="1"/>
  <c r="AL1137" i="1"/>
  <c r="AF1137" i="1"/>
  <c r="AG1137" i="1" s="1"/>
  <c r="AC1137" i="1"/>
  <c r="AD1137" i="1" s="1"/>
  <c r="W1137" i="1"/>
  <c r="X1137" i="1" s="1"/>
  <c r="AL1136" i="1"/>
  <c r="AF1136" i="1"/>
  <c r="AG1136" i="1" s="1"/>
  <c r="AC1136" i="1"/>
  <c r="AD1136" i="1" s="1"/>
  <c r="W1136" i="1"/>
  <c r="X1136" i="1" s="1"/>
  <c r="AL1135" i="1"/>
  <c r="AF1135" i="1"/>
  <c r="AG1135" i="1" s="1"/>
  <c r="AC1135" i="1"/>
  <c r="AD1135" i="1" s="1"/>
  <c r="W1135" i="1"/>
  <c r="X1135" i="1" s="1"/>
  <c r="AL1134" i="1"/>
  <c r="AF1134" i="1"/>
  <c r="AG1134" i="1" s="1"/>
  <c r="AC1134" i="1"/>
  <c r="AD1134" i="1" s="1"/>
  <c r="W1134" i="1"/>
  <c r="X1134" i="1" s="1"/>
  <c r="AL1133" i="1"/>
  <c r="AF1133" i="1"/>
  <c r="AG1133" i="1" s="1"/>
  <c r="AC1133" i="1"/>
  <c r="AD1133" i="1" s="1"/>
  <c r="W1133" i="1"/>
  <c r="X1133" i="1" s="1"/>
  <c r="AL1132" i="1"/>
  <c r="AF1132" i="1"/>
  <c r="AG1132" i="1" s="1"/>
  <c r="AC1132" i="1"/>
  <c r="AD1132" i="1" s="1"/>
  <c r="W1132" i="1"/>
  <c r="X1132" i="1" s="1"/>
  <c r="AL1131" i="1"/>
  <c r="AF1131" i="1"/>
  <c r="AG1131" i="1" s="1"/>
  <c r="AC1131" i="1"/>
  <c r="AD1131" i="1" s="1"/>
  <c r="W1131" i="1"/>
  <c r="X1131" i="1" s="1"/>
  <c r="AL1130" i="1"/>
  <c r="AF1130" i="1"/>
  <c r="AG1130" i="1" s="1"/>
  <c r="AC1130" i="1"/>
  <c r="AD1130" i="1" s="1"/>
  <c r="W1130" i="1"/>
  <c r="X1130" i="1" s="1"/>
  <c r="AL1129" i="1"/>
  <c r="AF1129" i="1"/>
  <c r="AG1129" i="1" s="1"/>
  <c r="AC1129" i="1"/>
  <c r="AD1129" i="1" s="1"/>
  <c r="W1129" i="1"/>
  <c r="X1129" i="1" s="1"/>
  <c r="AL1128" i="1"/>
  <c r="AF1128" i="1"/>
  <c r="AG1128" i="1" s="1"/>
  <c r="AC1128" i="1"/>
  <c r="AD1128" i="1" s="1"/>
  <c r="W1128" i="1"/>
  <c r="X1128" i="1" s="1"/>
  <c r="AL1127" i="1"/>
  <c r="AF1127" i="1"/>
  <c r="AG1127" i="1" s="1"/>
  <c r="AC1127" i="1"/>
  <c r="AD1127" i="1" s="1"/>
  <c r="W1127" i="1"/>
  <c r="X1127" i="1" s="1"/>
  <c r="AL1126" i="1"/>
  <c r="AF1126" i="1"/>
  <c r="AG1126" i="1" s="1"/>
  <c r="AC1126" i="1"/>
  <c r="AD1126" i="1" s="1"/>
  <c r="W1126" i="1"/>
  <c r="X1126" i="1" s="1"/>
  <c r="AL1125" i="1"/>
  <c r="AF1125" i="1"/>
  <c r="AG1125" i="1" s="1"/>
  <c r="AC1125" i="1"/>
  <c r="AD1125" i="1" s="1"/>
  <c r="W1125" i="1"/>
  <c r="X1125" i="1" s="1"/>
  <c r="AL1124" i="1"/>
  <c r="AF1124" i="1"/>
  <c r="AG1124" i="1" s="1"/>
  <c r="AC1124" i="1"/>
  <c r="AD1124" i="1" s="1"/>
  <c r="W1124" i="1"/>
  <c r="X1124" i="1" s="1"/>
  <c r="AL1123" i="1"/>
  <c r="AF1123" i="1"/>
  <c r="AG1123" i="1" s="1"/>
  <c r="AC1123" i="1"/>
  <c r="AD1123" i="1" s="1"/>
  <c r="W1123" i="1"/>
  <c r="X1123" i="1" s="1"/>
  <c r="AL1122" i="1"/>
  <c r="AF1122" i="1"/>
  <c r="AG1122" i="1" s="1"/>
  <c r="AC1122" i="1"/>
  <c r="AD1122" i="1" s="1"/>
  <c r="W1122" i="1"/>
  <c r="X1122" i="1" s="1"/>
  <c r="AL1121" i="1"/>
  <c r="AF1121" i="1"/>
  <c r="AG1121" i="1" s="1"/>
  <c r="AC1121" i="1"/>
  <c r="AD1121" i="1" s="1"/>
  <c r="W1121" i="1"/>
  <c r="X1121" i="1" s="1"/>
  <c r="AL1120" i="1"/>
  <c r="AF1120" i="1"/>
  <c r="AG1120" i="1" s="1"/>
  <c r="AC1120" i="1"/>
  <c r="AD1120" i="1" s="1"/>
  <c r="W1120" i="1"/>
  <c r="X1120" i="1" s="1"/>
  <c r="AL1119" i="1"/>
  <c r="AF1119" i="1"/>
  <c r="AG1119" i="1" s="1"/>
  <c r="AC1119" i="1"/>
  <c r="AD1119" i="1" s="1"/>
  <c r="W1119" i="1"/>
  <c r="X1119" i="1" s="1"/>
  <c r="AL1118" i="1"/>
  <c r="AF1118" i="1"/>
  <c r="AG1118" i="1" s="1"/>
  <c r="AC1118" i="1"/>
  <c r="AD1118" i="1" s="1"/>
  <c r="W1118" i="1"/>
  <c r="X1118" i="1" s="1"/>
  <c r="AL1117" i="1"/>
  <c r="AF1117" i="1"/>
  <c r="AG1117" i="1" s="1"/>
  <c r="AC1117" i="1"/>
  <c r="AD1117" i="1" s="1"/>
  <c r="W1117" i="1"/>
  <c r="X1117" i="1" s="1"/>
  <c r="AL1116" i="1"/>
  <c r="AF1116" i="1"/>
  <c r="AG1116" i="1" s="1"/>
  <c r="AC1116" i="1"/>
  <c r="AD1116" i="1" s="1"/>
  <c r="W1116" i="1"/>
  <c r="X1116" i="1" s="1"/>
  <c r="AL1115" i="1"/>
  <c r="AF1115" i="1"/>
  <c r="AG1115" i="1" s="1"/>
  <c r="AC1115" i="1"/>
  <c r="AD1115" i="1" s="1"/>
  <c r="W1115" i="1"/>
  <c r="X1115" i="1" s="1"/>
  <c r="AL1114" i="1"/>
  <c r="AF1114" i="1"/>
  <c r="AG1114" i="1" s="1"/>
  <c r="AC1114" i="1"/>
  <c r="AD1114" i="1" s="1"/>
  <c r="W1114" i="1"/>
  <c r="X1114" i="1" s="1"/>
  <c r="AL1113" i="1"/>
  <c r="AF1113" i="1"/>
  <c r="AG1113" i="1" s="1"/>
  <c r="AC1113" i="1"/>
  <c r="AD1113" i="1" s="1"/>
  <c r="W1113" i="1"/>
  <c r="X1113" i="1" s="1"/>
  <c r="AL1112" i="1"/>
  <c r="AF1112" i="1"/>
  <c r="AG1112" i="1" s="1"/>
  <c r="AC1112" i="1"/>
  <c r="AD1112" i="1" s="1"/>
  <c r="W1112" i="1"/>
  <c r="X1112" i="1" s="1"/>
  <c r="AL1111" i="1"/>
  <c r="AF1111" i="1"/>
  <c r="AG1111" i="1" s="1"/>
  <c r="AC1111" i="1"/>
  <c r="AD1111" i="1" s="1"/>
  <c r="W1111" i="1"/>
  <c r="X1111" i="1" s="1"/>
  <c r="AL1110" i="1"/>
  <c r="AF1110" i="1"/>
  <c r="AG1110" i="1" s="1"/>
  <c r="AC1110" i="1"/>
  <c r="AD1110" i="1" s="1"/>
  <c r="W1110" i="1"/>
  <c r="X1110" i="1" s="1"/>
  <c r="AL1109" i="1"/>
  <c r="AF1109" i="1"/>
  <c r="AG1109" i="1" s="1"/>
  <c r="AC1109" i="1"/>
  <c r="AD1109" i="1" s="1"/>
  <c r="W1109" i="1"/>
  <c r="X1109" i="1" s="1"/>
  <c r="AL1108" i="1"/>
  <c r="AF1108" i="1"/>
  <c r="AG1108" i="1" s="1"/>
  <c r="AC1108" i="1"/>
  <c r="AD1108" i="1" s="1"/>
  <c r="W1108" i="1"/>
  <c r="X1108" i="1" s="1"/>
  <c r="AL1107" i="1"/>
  <c r="AF1107" i="1"/>
  <c r="AG1107" i="1" s="1"/>
  <c r="AC1107" i="1"/>
  <c r="AD1107" i="1" s="1"/>
  <c r="W1107" i="1"/>
  <c r="X1107" i="1" s="1"/>
  <c r="AL1106" i="1"/>
  <c r="AF1106" i="1"/>
  <c r="AG1106" i="1" s="1"/>
  <c r="AC1106" i="1"/>
  <c r="AD1106" i="1" s="1"/>
  <c r="W1106" i="1"/>
  <c r="X1106" i="1" s="1"/>
  <c r="AL1105" i="1"/>
  <c r="AF1105" i="1"/>
  <c r="AG1105" i="1" s="1"/>
  <c r="AC1105" i="1"/>
  <c r="AD1105" i="1" s="1"/>
  <c r="W1105" i="1"/>
  <c r="X1105" i="1" s="1"/>
  <c r="AL1104" i="1"/>
  <c r="AF1104" i="1"/>
  <c r="AG1104" i="1" s="1"/>
  <c r="AC1104" i="1"/>
  <c r="AD1104" i="1" s="1"/>
  <c r="W1104" i="1"/>
  <c r="X1104" i="1" s="1"/>
  <c r="AL1103" i="1"/>
  <c r="AF1103" i="1"/>
  <c r="AG1103" i="1" s="1"/>
  <c r="AC1103" i="1"/>
  <c r="AD1103" i="1" s="1"/>
  <c r="W1103" i="1"/>
  <c r="X1103" i="1" s="1"/>
  <c r="AL1102" i="1"/>
  <c r="AF1102" i="1"/>
  <c r="AG1102" i="1" s="1"/>
  <c r="AC1102" i="1"/>
  <c r="AD1102" i="1" s="1"/>
  <c r="W1102" i="1"/>
  <c r="X1102" i="1" s="1"/>
  <c r="AL1101" i="1"/>
  <c r="AF1101" i="1"/>
  <c r="AG1101" i="1" s="1"/>
  <c r="AC1101" i="1"/>
  <c r="AD1101" i="1" s="1"/>
  <c r="W1101" i="1"/>
  <c r="X1101" i="1" s="1"/>
  <c r="AL1100" i="1"/>
  <c r="AF1100" i="1"/>
  <c r="AG1100" i="1" s="1"/>
  <c r="AC1100" i="1"/>
  <c r="AD1100" i="1" s="1"/>
  <c r="W1100" i="1"/>
  <c r="X1100" i="1" s="1"/>
  <c r="AL1099" i="1"/>
  <c r="AF1099" i="1"/>
  <c r="AG1099" i="1" s="1"/>
  <c r="AC1099" i="1"/>
  <c r="AD1099" i="1" s="1"/>
  <c r="W1099" i="1"/>
  <c r="X1099" i="1" s="1"/>
  <c r="AL1098" i="1"/>
  <c r="AF1098" i="1"/>
  <c r="AG1098" i="1" s="1"/>
  <c r="AC1098" i="1"/>
  <c r="AD1098" i="1" s="1"/>
  <c r="W1098" i="1"/>
  <c r="X1098" i="1" s="1"/>
  <c r="AL1097" i="1"/>
  <c r="AF1097" i="1"/>
  <c r="AG1097" i="1" s="1"/>
  <c r="AC1097" i="1"/>
  <c r="AD1097" i="1" s="1"/>
  <c r="W1097" i="1"/>
  <c r="X1097" i="1" s="1"/>
  <c r="AL1096" i="1"/>
  <c r="AF1096" i="1"/>
  <c r="AG1096" i="1" s="1"/>
  <c r="AC1096" i="1"/>
  <c r="AD1096" i="1" s="1"/>
  <c r="W1096" i="1"/>
  <c r="X1096" i="1" s="1"/>
  <c r="AL1095" i="1"/>
  <c r="AF1095" i="1"/>
  <c r="AG1095" i="1" s="1"/>
  <c r="AC1095" i="1"/>
  <c r="AD1095" i="1" s="1"/>
  <c r="W1095" i="1"/>
  <c r="X1095" i="1" s="1"/>
  <c r="AL1094" i="1"/>
  <c r="AF1094" i="1"/>
  <c r="AG1094" i="1" s="1"/>
  <c r="AC1094" i="1"/>
  <c r="AD1094" i="1" s="1"/>
  <c r="W1094" i="1"/>
  <c r="X1094" i="1" s="1"/>
  <c r="AL1093" i="1"/>
  <c r="AF1093" i="1"/>
  <c r="AG1093" i="1" s="1"/>
  <c r="AC1093" i="1"/>
  <c r="AD1093" i="1" s="1"/>
  <c r="W1093" i="1"/>
  <c r="X1093" i="1" s="1"/>
  <c r="AL1092" i="1"/>
  <c r="AF1092" i="1"/>
  <c r="AG1092" i="1" s="1"/>
  <c r="AC1092" i="1"/>
  <c r="AD1092" i="1" s="1"/>
  <c r="W1092" i="1"/>
  <c r="X1092" i="1" s="1"/>
  <c r="AL1091" i="1"/>
  <c r="AF1091" i="1"/>
  <c r="AG1091" i="1" s="1"/>
  <c r="AC1091" i="1"/>
  <c r="AD1091" i="1" s="1"/>
  <c r="W1091" i="1"/>
  <c r="X1091" i="1" s="1"/>
  <c r="AL1090" i="1"/>
  <c r="AF1090" i="1"/>
  <c r="AG1090" i="1" s="1"/>
  <c r="AC1090" i="1"/>
  <c r="AD1090" i="1" s="1"/>
  <c r="W1090" i="1"/>
  <c r="X1090" i="1" s="1"/>
  <c r="AL1089" i="1"/>
  <c r="AF1089" i="1"/>
  <c r="AG1089" i="1" s="1"/>
  <c r="AC1089" i="1"/>
  <c r="AD1089" i="1" s="1"/>
  <c r="W1089" i="1"/>
  <c r="X1089" i="1" s="1"/>
  <c r="AL1088" i="1"/>
  <c r="AF1088" i="1"/>
  <c r="AG1088" i="1" s="1"/>
  <c r="AC1088" i="1"/>
  <c r="AD1088" i="1" s="1"/>
  <c r="W1088" i="1"/>
  <c r="X1088" i="1" s="1"/>
  <c r="AL1087" i="1"/>
  <c r="AF1087" i="1"/>
  <c r="AG1087" i="1" s="1"/>
  <c r="AC1087" i="1"/>
  <c r="AD1087" i="1" s="1"/>
  <c r="W1087" i="1"/>
  <c r="X1087" i="1" s="1"/>
  <c r="AL1086" i="1"/>
  <c r="AF1086" i="1"/>
  <c r="AG1086" i="1" s="1"/>
  <c r="AC1086" i="1"/>
  <c r="AD1086" i="1" s="1"/>
  <c r="W1086" i="1"/>
  <c r="X1086" i="1" s="1"/>
  <c r="AL1085" i="1"/>
  <c r="AF1085" i="1"/>
  <c r="AG1085" i="1" s="1"/>
  <c r="AC1085" i="1"/>
  <c r="AD1085" i="1" s="1"/>
  <c r="W1085" i="1"/>
  <c r="X1085" i="1" s="1"/>
  <c r="AL1084" i="1"/>
  <c r="AF1084" i="1"/>
  <c r="AG1084" i="1" s="1"/>
  <c r="AC1084" i="1"/>
  <c r="AD1084" i="1" s="1"/>
  <c r="W1084" i="1"/>
  <c r="X1084" i="1" s="1"/>
  <c r="AL1083" i="1"/>
  <c r="AF1083" i="1"/>
  <c r="AG1083" i="1" s="1"/>
  <c r="AC1083" i="1"/>
  <c r="AD1083" i="1" s="1"/>
  <c r="W1083" i="1"/>
  <c r="X1083" i="1" s="1"/>
  <c r="AL1082" i="1"/>
  <c r="AF1082" i="1"/>
  <c r="AG1082" i="1" s="1"/>
  <c r="AC1082" i="1"/>
  <c r="AD1082" i="1" s="1"/>
  <c r="W1082" i="1"/>
  <c r="X1082" i="1" s="1"/>
  <c r="AL1081" i="1"/>
  <c r="AF1081" i="1"/>
  <c r="AG1081" i="1" s="1"/>
  <c r="AC1081" i="1"/>
  <c r="AD1081" i="1" s="1"/>
  <c r="W1081" i="1"/>
  <c r="X1081" i="1" s="1"/>
  <c r="AL1080" i="1"/>
  <c r="AF1080" i="1"/>
  <c r="AG1080" i="1" s="1"/>
  <c r="AC1080" i="1"/>
  <c r="AD1080" i="1" s="1"/>
  <c r="W1080" i="1"/>
  <c r="X1080" i="1" s="1"/>
  <c r="AL1079" i="1"/>
  <c r="AF1079" i="1"/>
  <c r="AG1079" i="1" s="1"/>
  <c r="AC1079" i="1"/>
  <c r="AD1079" i="1" s="1"/>
  <c r="W1079" i="1"/>
  <c r="X1079" i="1" s="1"/>
  <c r="AL1078" i="1"/>
  <c r="AF1078" i="1"/>
  <c r="AG1078" i="1" s="1"/>
  <c r="AC1078" i="1"/>
  <c r="AD1078" i="1" s="1"/>
  <c r="W1078" i="1"/>
  <c r="X1078" i="1" s="1"/>
  <c r="AL1077" i="1"/>
  <c r="AF1077" i="1"/>
  <c r="AG1077" i="1" s="1"/>
  <c r="AC1077" i="1"/>
  <c r="AD1077" i="1" s="1"/>
  <c r="W1077" i="1"/>
  <c r="X1077" i="1" s="1"/>
  <c r="AL1076" i="1"/>
  <c r="AF1076" i="1"/>
  <c r="AG1076" i="1" s="1"/>
  <c r="AC1076" i="1"/>
  <c r="AD1076" i="1" s="1"/>
  <c r="W1076" i="1"/>
  <c r="X1076" i="1" s="1"/>
  <c r="AL1075" i="1"/>
  <c r="AF1075" i="1"/>
  <c r="AG1075" i="1" s="1"/>
  <c r="AC1075" i="1"/>
  <c r="AD1075" i="1" s="1"/>
  <c r="W1075" i="1"/>
  <c r="X1075" i="1" s="1"/>
  <c r="AL1074" i="1"/>
  <c r="AF1074" i="1"/>
  <c r="AG1074" i="1" s="1"/>
  <c r="AC1074" i="1"/>
  <c r="AD1074" i="1" s="1"/>
  <c r="W1074" i="1"/>
  <c r="X1074" i="1" s="1"/>
  <c r="AL1073" i="1"/>
  <c r="AF1073" i="1"/>
  <c r="AG1073" i="1" s="1"/>
  <c r="AC1073" i="1"/>
  <c r="AD1073" i="1" s="1"/>
  <c r="W1073" i="1"/>
  <c r="X1073" i="1" s="1"/>
  <c r="AL1072" i="1"/>
  <c r="AF1072" i="1"/>
  <c r="AG1072" i="1" s="1"/>
  <c r="AC1072" i="1"/>
  <c r="AD1072" i="1" s="1"/>
  <c r="W1072" i="1"/>
  <c r="X1072" i="1" s="1"/>
  <c r="AL1071" i="1"/>
  <c r="AF1071" i="1"/>
  <c r="AG1071" i="1" s="1"/>
  <c r="AC1071" i="1"/>
  <c r="AD1071" i="1" s="1"/>
  <c r="W1071" i="1"/>
  <c r="X1071" i="1" s="1"/>
  <c r="AL1070" i="1"/>
  <c r="AF1070" i="1"/>
  <c r="AG1070" i="1" s="1"/>
  <c r="AC1070" i="1"/>
  <c r="AD1070" i="1" s="1"/>
  <c r="W1070" i="1"/>
  <c r="X1070" i="1" s="1"/>
  <c r="AL1069" i="1"/>
  <c r="AF1069" i="1"/>
  <c r="AG1069" i="1" s="1"/>
  <c r="AC1069" i="1"/>
  <c r="AD1069" i="1" s="1"/>
  <c r="W1069" i="1"/>
  <c r="X1069" i="1" s="1"/>
  <c r="AL1068" i="1"/>
  <c r="AF1068" i="1"/>
  <c r="AG1068" i="1" s="1"/>
  <c r="AC1068" i="1"/>
  <c r="AD1068" i="1" s="1"/>
  <c r="W1068" i="1"/>
  <c r="X1068" i="1" s="1"/>
  <c r="AL1067" i="1"/>
  <c r="AF1067" i="1"/>
  <c r="AG1067" i="1" s="1"/>
  <c r="AC1067" i="1"/>
  <c r="AD1067" i="1" s="1"/>
  <c r="W1067" i="1"/>
  <c r="X1067" i="1" s="1"/>
  <c r="AL1066" i="1"/>
  <c r="AF1066" i="1"/>
  <c r="AG1066" i="1" s="1"/>
  <c r="AC1066" i="1"/>
  <c r="AD1066" i="1" s="1"/>
  <c r="W1066" i="1"/>
  <c r="X1066" i="1" s="1"/>
  <c r="AL1065" i="1"/>
  <c r="AF1065" i="1"/>
  <c r="AG1065" i="1" s="1"/>
  <c r="AC1065" i="1"/>
  <c r="AD1065" i="1" s="1"/>
  <c r="W1065" i="1"/>
  <c r="X1065" i="1" s="1"/>
  <c r="AL1064" i="1"/>
  <c r="AF1064" i="1"/>
  <c r="AG1064" i="1" s="1"/>
  <c r="AC1064" i="1"/>
  <c r="AD1064" i="1" s="1"/>
  <c r="W1064" i="1"/>
  <c r="X1064" i="1" s="1"/>
  <c r="AL1063" i="1"/>
  <c r="AF1063" i="1"/>
  <c r="AG1063" i="1" s="1"/>
  <c r="AC1063" i="1"/>
  <c r="AD1063" i="1" s="1"/>
  <c r="W1063" i="1"/>
  <c r="X1063" i="1" s="1"/>
  <c r="AL1062" i="1"/>
  <c r="AF1062" i="1"/>
  <c r="AG1062" i="1" s="1"/>
  <c r="AC1062" i="1"/>
  <c r="AD1062" i="1" s="1"/>
  <c r="W1062" i="1"/>
  <c r="X1062" i="1" s="1"/>
  <c r="AL1061" i="1"/>
  <c r="AF1061" i="1"/>
  <c r="AG1061" i="1" s="1"/>
  <c r="AC1061" i="1"/>
  <c r="AD1061" i="1" s="1"/>
  <c r="W1061" i="1"/>
  <c r="X1061" i="1" s="1"/>
  <c r="AL1060" i="1"/>
  <c r="AF1060" i="1"/>
  <c r="AG1060" i="1" s="1"/>
  <c r="AC1060" i="1"/>
  <c r="AD1060" i="1" s="1"/>
  <c r="W1060" i="1"/>
  <c r="X1060" i="1" s="1"/>
  <c r="AL1059" i="1"/>
  <c r="AF1059" i="1"/>
  <c r="AG1059" i="1" s="1"/>
  <c r="AC1059" i="1"/>
  <c r="AD1059" i="1" s="1"/>
  <c r="W1059" i="1"/>
  <c r="X1059" i="1" s="1"/>
  <c r="AL1058" i="1"/>
  <c r="AF1058" i="1"/>
  <c r="AG1058" i="1" s="1"/>
  <c r="AC1058" i="1"/>
  <c r="AD1058" i="1" s="1"/>
  <c r="W1058" i="1"/>
  <c r="X1058" i="1" s="1"/>
  <c r="AL1057" i="1"/>
  <c r="AF1057" i="1"/>
  <c r="AG1057" i="1" s="1"/>
  <c r="AC1057" i="1"/>
  <c r="AD1057" i="1" s="1"/>
  <c r="W1057" i="1"/>
  <c r="X1057" i="1" s="1"/>
  <c r="AL1056" i="1"/>
  <c r="AF1056" i="1"/>
  <c r="AG1056" i="1" s="1"/>
  <c r="AC1056" i="1"/>
  <c r="AD1056" i="1" s="1"/>
  <c r="W1056" i="1"/>
  <c r="X1056" i="1" s="1"/>
  <c r="AL1055" i="1"/>
  <c r="AF1055" i="1"/>
  <c r="AG1055" i="1" s="1"/>
  <c r="AC1055" i="1"/>
  <c r="AD1055" i="1" s="1"/>
  <c r="W1055" i="1"/>
  <c r="X1055" i="1" s="1"/>
  <c r="AL1054" i="1"/>
  <c r="AF1054" i="1"/>
  <c r="AG1054" i="1" s="1"/>
  <c r="AC1054" i="1"/>
  <c r="AD1054" i="1" s="1"/>
  <c r="W1054" i="1"/>
  <c r="X1054" i="1" s="1"/>
  <c r="AL1053" i="1"/>
  <c r="AF1053" i="1"/>
  <c r="AG1053" i="1" s="1"/>
  <c r="AC1053" i="1"/>
  <c r="AD1053" i="1" s="1"/>
  <c r="W1053" i="1"/>
  <c r="X1053" i="1" s="1"/>
  <c r="AL1052" i="1"/>
  <c r="AF1052" i="1"/>
  <c r="AG1052" i="1" s="1"/>
  <c r="AC1052" i="1"/>
  <c r="AD1052" i="1" s="1"/>
  <c r="W1052" i="1"/>
  <c r="X1052" i="1" s="1"/>
  <c r="AL1051" i="1"/>
  <c r="AF1051" i="1"/>
  <c r="AG1051" i="1" s="1"/>
  <c r="AC1051" i="1"/>
  <c r="AD1051" i="1" s="1"/>
  <c r="W1051" i="1"/>
  <c r="X1051" i="1" s="1"/>
  <c r="AL1050" i="1"/>
  <c r="AF1050" i="1"/>
  <c r="AG1050" i="1" s="1"/>
  <c r="AC1050" i="1"/>
  <c r="AD1050" i="1" s="1"/>
  <c r="W1050" i="1"/>
  <c r="X1050" i="1" s="1"/>
  <c r="AL1049" i="1"/>
  <c r="AF1049" i="1"/>
  <c r="AG1049" i="1" s="1"/>
  <c r="AC1049" i="1"/>
  <c r="AD1049" i="1" s="1"/>
  <c r="W1049" i="1"/>
  <c r="X1049" i="1" s="1"/>
  <c r="AL1048" i="1"/>
  <c r="AF1048" i="1"/>
  <c r="AG1048" i="1" s="1"/>
  <c r="AC1048" i="1"/>
  <c r="AD1048" i="1" s="1"/>
  <c r="W1048" i="1"/>
  <c r="X1048" i="1" s="1"/>
  <c r="AL1047" i="1"/>
  <c r="AF1047" i="1"/>
  <c r="AG1047" i="1" s="1"/>
  <c r="AC1047" i="1"/>
  <c r="AD1047" i="1" s="1"/>
  <c r="W1047" i="1"/>
  <c r="X1047" i="1" s="1"/>
  <c r="AL1046" i="1"/>
  <c r="AF1046" i="1"/>
  <c r="AG1046" i="1" s="1"/>
  <c r="AC1046" i="1"/>
  <c r="AD1046" i="1" s="1"/>
  <c r="W1046" i="1"/>
  <c r="X1046" i="1" s="1"/>
  <c r="AL1045" i="1"/>
  <c r="AF1045" i="1"/>
  <c r="AG1045" i="1" s="1"/>
  <c r="AC1045" i="1"/>
  <c r="AD1045" i="1" s="1"/>
  <c r="W1045" i="1"/>
  <c r="X1045" i="1" s="1"/>
  <c r="AL1044" i="1"/>
  <c r="AF1044" i="1"/>
  <c r="AG1044" i="1" s="1"/>
  <c r="AC1044" i="1"/>
  <c r="AD1044" i="1" s="1"/>
  <c r="W1044" i="1"/>
  <c r="X1044" i="1" s="1"/>
  <c r="AL1043" i="1"/>
  <c r="AF1043" i="1"/>
  <c r="AG1043" i="1" s="1"/>
  <c r="AC1043" i="1"/>
  <c r="AD1043" i="1" s="1"/>
  <c r="W1043" i="1"/>
  <c r="X1043" i="1" s="1"/>
  <c r="AL1042" i="1"/>
  <c r="AF1042" i="1"/>
  <c r="AG1042" i="1" s="1"/>
  <c r="AC1042" i="1"/>
  <c r="AD1042" i="1" s="1"/>
  <c r="W1042" i="1"/>
  <c r="X1042" i="1" s="1"/>
  <c r="AL1041" i="1"/>
  <c r="AF1041" i="1"/>
  <c r="AG1041" i="1" s="1"/>
  <c r="AC1041" i="1"/>
  <c r="AD1041" i="1" s="1"/>
  <c r="W1041" i="1"/>
  <c r="X1041" i="1" s="1"/>
  <c r="AL1040" i="1"/>
  <c r="AF1040" i="1"/>
  <c r="AG1040" i="1" s="1"/>
  <c r="AC1040" i="1"/>
  <c r="AD1040" i="1" s="1"/>
  <c r="W1040" i="1"/>
  <c r="X1040" i="1" s="1"/>
  <c r="AL1039" i="1"/>
  <c r="AF1039" i="1"/>
  <c r="AG1039" i="1" s="1"/>
  <c r="AC1039" i="1"/>
  <c r="AD1039" i="1" s="1"/>
  <c r="W1039" i="1"/>
  <c r="X1039" i="1" s="1"/>
  <c r="AL1038" i="1"/>
  <c r="AF1038" i="1"/>
  <c r="AG1038" i="1" s="1"/>
  <c r="AC1038" i="1"/>
  <c r="AD1038" i="1" s="1"/>
  <c r="W1038" i="1"/>
  <c r="X1038" i="1" s="1"/>
  <c r="AL1037" i="1"/>
  <c r="AF1037" i="1"/>
  <c r="AG1037" i="1" s="1"/>
  <c r="AC1037" i="1"/>
  <c r="AD1037" i="1" s="1"/>
  <c r="W1037" i="1"/>
  <c r="X1037" i="1" s="1"/>
  <c r="AL1036" i="1"/>
  <c r="AF1036" i="1"/>
  <c r="AG1036" i="1" s="1"/>
  <c r="AC1036" i="1"/>
  <c r="AD1036" i="1" s="1"/>
  <c r="W1036" i="1"/>
  <c r="X1036" i="1" s="1"/>
  <c r="AL1035" i="1"/>
  <c r="AF1035" i="1"/>
  <c r="AG1035" i="1" s="1"/>
  <c r="AC1035" i="1"/>
  <c r="AD1035" i="1" s="1"/>
  <c r="W1035" i="1"/>
  <c r="X1035" i="1" s="1"/>
  <c r="AL1034" i="1"/>
  <c r="AF1034" i="1"/>
  <c r="AG1034" i="1" s="1"/>
  <c r="AC1034" i="1"/>
  <c r="AD1034" i="1" s="1"/>
  <c r="W1034" i="1"/>
  <c r="X1034" i="1" s="1"/>
  <c r="AL1033" i="1"/>
  <c r="AF1033" i="1"/>
  <c r="AG1033" i="1" s="1"/>
  <c r="AC1033" i="1"/>
  <c r="AD1033" i="1" s="1"/>
  <c r="W1033" i="1"/>
  <c r="X1033" i="1" s="1"/>
  <c r="AL1032" i="1"/>
  <c r="AF1032" i="1"/>
  <c r="AG1032" i="1" s="1"/>
  <c r="AC1032" i="1"/>
  <c r="AD1032" i="1" s="1"/>
  <c r="W1032" i="1"/>
  <c r="X1032" i="1" s="1"/>
  <c r="AL1031" i="1"/>
  <c r="AF1031" i="1"/>
  <c r="AG1031" i="1" s="1"/>
  <c r="AC1031" i="1"/>
  <c r="AD1031" i="1" s="1"/>
  <c r="W1031" i="1"/>
  <c r="X1031" i="1" s="1"/>
  <c r="AL1030" i="1"/>
  <c r="AF1030" i="1"/>
  <c r="AG1030" i="1" s="1"/>
  <c r="AC1030" i="1"/>
  <c r="AD1030" i="1" s="1"/>
  <c r="W1030" i="1"/>
  <c r="X1030" i="1" s="1"/>
  <c r="AL1029" i="1"/>
  <c r="AF1029" i="1"/>
  <c r="AG1029" i="1" s="1"/>
  <c r="AC1029" i="1"/>
  <c r="AD1029" i="1" s="1"/>
  <c r="W1029" i="1"/>
  <c r="X1029" i="1" s="1"/>
  <c r="AL1028" i="1"/>
  <c r="AF1028" i="1"/>
  <c r="AG1028" i="1" s="1"/>
  <c r="AC1028" i="1"/>
  <c r="AD1028" i="1" s="1"/>
  <c r="W1028" i="1"/>
  <c r="X1028" i="1" s="1"/>
  <c r="AL1027" i="1"/>
  <c r="AF1027" i="1"/>
  <c r="AG1027" i="1" s="1"/>
  <c r="AC1027" i="1"/>
  <c r="AD1027" i="1" s="1"/>
  <c r="W1027" i="1"/>
  <c r="X1027" i="1" s="1"/>
  <c r="AL1026" i="1"/>
  <c r="AF1026" i="1"/>
  <c r="AG1026" i="1" s="1"/>
  <c r="AC1026" i="1"/>
  <c r="AD1026" i="1" s="1"/>
  <c r="W1026" i="1"/>
  <c r="X1026" i="1" s="1"/>
  <c r="AL1025" i="1"/>
  <c r="AF1025" i="1"/>
  <c r="AG1025" i="1" s="1"/>
  <c r="AC1025" i="1"/>
  <c r="AD1025" i="1" s="1"/>
  <c r="W1025" i="1"/>
  <c r="X1025" i="1" s="1"/>
  <c r="AL1024" i="1"/>
  <c r="AF1024" i="1"/>
  <c r="AG1024" i="1" s="1"/>
  <c r="AC1024" i="1"/>
  <c r="AD1024" i="1" s="1"/>
  <c r="W1024" i="1"/>
  <c r="X1024" i="1" s="1"/>
  <c r="AL1023" i="1"/>
  <c r="AF1023" i="1"/>
  <c r="AG1023" i="1" s="1"/>
  <c r="AC1023" i="1"/>
  <c r="AD1023" i="1" s="1"/>
  <c r="W1023" i="1"/>
  <c r="X1023" i="1" s="1"/>
  <c r="AL1022" i="1"/>
  <c r="AF1022" i="1"/>
  <c r="AG1022" i="1" s="1"/>
  <c r="AC1022" i="1"/>
  <c r="AD1022" i="1" s="1"/>
  <c r="W1022" i="1"/>
  <c r="X1022" i="1" s="1"/>
  <c r="AL1021" i="1"/>
  <c r="AF1021" i="1"/>
  <c r="AG1021" i="1" s="1"/>
  <c r="AC1021" i="1"/>
  <c r="AD1021" i="1" s="1"/>
  <c r="W1021" i="1"/>
  <c r="X1021" i="1" s="1"/>
  <c r="AL1020" i="1"/>
  <c r="AF1020" i="1"/>
  <c r="AG1020" i="1" s="1"/>
  <c r="AC1020" i="1"/>
  <c r="AD1020" i="1" s="1"/>
  <c r="W1020" i="1"/>
  <c r="X1020" i="1" s="1"/>
  <c r="AL1019" i="1"/>
  <c r="AF1019" i="1"/>
  <c r="AG1019" i="1" s="1"/>
  <c r="AC1019" i="1"/>
  <c r="AD1019" i="1" s="1"/>
  <c r="W1019" i="1"/>
  <c r="X1019" i="1" s="1"/>
  <c r="AL1018" i="1"/>
  <c r="AF1018" i="1"/>
  <c r="AG1018" i="1" s="1"/>
  <c r="AC1018" i="1"/>
  <c r="AD1018" i="1" s="1"/>
  <c r="W1018" i="1"/>
  <c r="X1018" i="1" s="1"/>
  <c r="AL1017" i="1"/>
  <c r="AF1017" i="1"/>
  <c r="AG1017" i="1" s="1"/>
  <c r="AC1017" i="1"/>
  <c r="AD1017" i="1" s="1"/>
  <c r="W1017" i="1"/>
  <c r="X1017" i="1" s="1"/>
  <c r="AL1016" i="1"/>
  <c r="AF1016" i="1"/>
  <c r="AG1016" i="1" s="1"/>
  <c r="AC1016" i="1"/>
  <c r="AD1016" i="1" s="1"/>
  <c r="W1016" i="1"/>
  <c r="X1016" i="1" s="1"/>
  <c r="AL1015" i="1"/>
  <c r="AF1015" i="1"/>
  <c r="AG1015" i="1" s="1"/>
  <c r="AC1015" i="1"/>
  <c r="AD1015" i="1" s="1"/>
  <c r="W1015" i="1"/>
  <c r="X1015" i="1" s="1"/>
  <c r="AL1014" i="1"/>
  <c r="AF1014" i="1"/>
  <c r="AG1014" i="1" s="1"/>
  <c r="AC1014" i="1"/>
  <c r="AD1014" i="1" s="1"/>
  <c r="W1014" i="1"/>
  <c r="X1014" i="1" s="1"/>
  <c r="AL1013" i="1"/>
  <c r="AF1013" i="1"/>
  <c r="AG1013" i="1" s="1"/>
  <c r="AC1013" i="1"/>
  <c r="AD1013" i="1" s="1"/>
  <c r="W1013" i="1"/>
  <c r="X1013" i="1" s="1"/>
  <c r="AL1012" i="1"/>
  <c r="AF1012" i="1"/>
  <c r="AG1012" i="1" s="1"/>
  <c r="AC1012" i="1"/>
  <c r="AD1012" i="1" s="1"/>
  <c r="W1012" i="1"/>
  <c r="X1012" i="1" s="1"/>
  <c r="AL1011" i="1"/>
  <c r="AF1011" i="1"/>
  <c r="AG1011" i="1" s="1"/>
  <c r="AC1011" i="1"/>
  <c r="AD1011" i="1" s="1"/>
  <c r="W1011" i="1"/>
  <c r="X1011" i="1" s="1"/>
  <c r="AL1010" i="1"/>
  <c r="AF1010" i="1"/>
  <c r="AG1010" i="1" s="1"/>
  <c r="AC1010" i="1"/>
  <c r="AD1010" i="1" s="1"/>
  <c r="W1010" i="1"/>
  <c r="X1010" i="1" s="1"/>
  <c r="AL1009" i="1"/>
  <c r="AF1009" i="1"/>
  <c r="AG1009" i="1" s="1"/>
  <c r="AC1009" i="1"/>
  <c r="AD1009" i="1" s="1"/>
  <c r="W1009" i="1"/>
  <c r="X1009" i="1" s="1"/>
  <c r="AL1008" i="1"/>
  <c r="AF1008" i="1"/>
  <c r="AG1008" i="1" s="1"/>
  <c r="AC1008" i="1"/>
  <c r="AD1008" i="1" s="1"/>
  <c r="W1008" i="1"/>
  <c r="X1008" i="1" s="1"/>
  <c r="AL1007" i="1"/>
  <c r="AF1007" i="1"/>
  <c r="AG1007" i="1" s="1"/>
  <c r="AC1007" i="1"/>
  <c r="AD1007" i="1" s="1"/>
  <c r="W1007" i="1"/>
  <c r="X1007" i="1" s="1"/>
  <c r="AL1006" i="1"/>
  <c r="AF1006" i="1"/>
  <c r="AG1006" i="1" s="1"/>
  <c r="AC1006" i="1"/>
  <c r="AD1006" i="1" s="1"/>
  <c r="W1006" i="1"/>
  <c r="X1006" i="1" s="1"/>
  <c r="AL1005" i="1"/>
  <c r="AF1005" i="1"/>
  <c r="AG1005" i="1" s="1"/>
  <c r="AC1005" i="1"/>
  <c r="AD1005" i="1" s="1"/>
  <c r="W1005" i="1"/>
  <c r="X1005" i="1" s="1"/>
  <c r="AL1004" i="1"/>
  <c r="AF1004" i="1"/>
  <c r="AG1004" i="1" s="1"/>
  <c r="AC1004" i="1"/>
  <c r="AD1004" i="1" s="1"/>
  <c r="W1004" i="1"/>
  <c r="X1004" i="1" s="1"/>
  <c r="AL1003" i="1"/>
  <c r="AF1003" i="1"/>
  <c r="AG1003" i="1" s="1"/>
  <c r="AC1003" i="1"/>
  <c r="AD1003" i="1" s="1"/>
  <c r="W1003" i="1"/>
  <c r="X1003" i="1" s="1"/>
  <c r="AL1002" i="1"/>
  <c r="AF1002" i="1"/>
  <c r="AG1002" i="1" s="1"/>
  <c r="AC1002" i="1"/>
  <c r="AD1002" i="1" s="1"/>
  <c r="W1002" i="1"/>
  <c r="X1002" i="1" s="1"/>
  <c r="AL1001" i="1"/>
  <c r="AF1001" i="1"/>
  <c r="AG1001" i="1" s="1"/>
  <c r="AC1001" i="1"/>
  <c r="AD1001" i="1" s="1"/>
  <c r="W1001" i="1"/>
  <c r="X1001" i="1" s="1"/>
  <c r="AL1000" i="1"/>
  <c r="AF1000" i="1"/>
  <c r="AG1000" i="1" s="1"/>
  <c r="AC1000" i="1"/>
  <c r="AD1000" i="1" s="1"/>
  <c r="W1000" i="1"/>
  <c r="X1000" i="1" s="1"/>
  <c r="AL999" i="1"/>
  <c r="AF999" i="1"/>
  <c r="AG999" i="1" s="1"/>
  <c r="AC999" i="1"/>
  <c r="AD999" i="1" s="1"/>
  <c r="W999" i="1"/>
  <c r="X999" i="1" s="1"/>
  <c r="AL998" i="1"/>
  <c r="AF998" i="1"/>
  <c r="AG998" i="1" s="1"/>
  <c r="AC998" i="1"/>
  <c r="AD998" i="1" s="1"/>
  <c r="W998" i="1"/>
  <c r="X998" i="1" s="1"/>
  <c r="AL997" i="1"/>
  <c r="AF997" i="1"/>
  <c r="AG997" i="1" s="1"/>
  <c r="AC997" i="1"/>
  <c r="AD997" i="1" s="1"/>
  <c r="W997" i="1"/>
  <c r="X997" i="1" s="1"/>
  <c r="AL996" i="1"/>
  <c r="AF996" i="1"/>
  <c r="AG996" i="1" s="1"/>
  <c r="AC996" i="1"/>
  <c r="AD996" i="1" s="1"/>
  <c r="W996" i="1"/>
  <c r="X996" i="1" s="1"/>
  <c r="AL995" i="1"/>
  <c r="AF995" i="1"/>
  <c r="AG995" i="1" s="1"/>
  <c r="AC995" i="1"/>
  <c r="AD995" i="1" s="1"/>
  <c r="W995" i="1"/>
  <c r="X995" i="1" s="1"/>
  <c r="AL994" i="1"/>
  <c r="AF994" i="1"/>
  <c r="AG994" i="1" s="1"/>
  <c r="AC994" i="1"/>
  <c r="AD994" i="1" s="1"/>
  <c r="W994" i="1"/>
  <c r="X994" i="1" s="1"/>
  <c r="AL993" i="1"/>
  <c r="AF993" i="1"/>
  <c r="AG993" i="1" s="1"/>
  <c r="AC993" i="1"/>
  <c r="AD993" i="1" s="1"/>
  <c r="W993" i="1"/>
  <c r="X993" i="1" s="1"/>
  <c r="AL992" i="1"/>
  <c r="AF992" i="1"/>
  <c r="AG992" i="1" s="1"/>
  <c r="AC992" i="1"/>
  <c r="AD992" i="1" s="1"/>
  <c r="W992" i="1"/>
  <c r="X992" i="1" s="1"/>
  <c r="AL991" i="1"/>
  <c r="AF991" i="1"/>
  <c r="AG991" i="1" s="1"/>
  <c r="AC991" i="1"/>
  <c r="AD991" i="1" s="1"/>
  <c r="W991" i="1"/>
  <c r="X991" i="1" s="1"/>
  <c r="AL990" i="1"/>
  <c r="AF990" i="1"/>
  <c r="AG990" i="1" s="1"/>
  <c r="AC990" i="1"/>
  <c r="AD990" i="1" s="1"/>
  <c r="W990" i="1"/>
  <c r="X990" i="1" s="1"/>
  <c r="AL989" i="1"/>
  <c r="AF989" i="1"/>
  <c r="AG989" i="1" s="1"/>
  <c r="AC989" i="1"/>
  <c r="AD989" i="1" s="1"/>
  <c r="W989" i="1"/>
  <c r="X989" i="1" s="1"/>
  <c r="AL988" i="1"/>
  <c r="AF988" i="1"/>
  <c r="AG988" i="1" s="1"/>
  <c r="AC988" i="1"/>
  <c r="AD988" i="1" s="1"/>
  <c r="W988" i="1"/>
  <c r="X988" i="1" s="1"/>
  <c r="AL987" i="1"/>
  <c r="AF987" i="1"/>
  <c r="AG987" i="1" s="1"/>
  <c r="AC987" i="1"/>
  <c r="AD987" i="1" s="1"/>
  <c r="W987" i="1"/>
  <c r="X987" i="1" s="1"/>
  <c r="AL986" i="1"/>
  <c r="AF986" i="1"/>
  <c r="AG986" i="1" s="1"/>
  <c r="AC986" i="1"/>
  <c r="AD986" i="1" s="1"/>
  <c r="W986" i="1"/>
  <c r="X986" i="1" s="1"/>
  <c r="AL985" i="1"/>
  <c r="AF985" i="1"/>
  <c r="AG985" i="1" s="1"/>
  <c r="AC985" i="1"/>
  <c r="AD985" i="1" s="1"/>
  <c r="W985" i="1"/>
  <c r="X985" i="1" s="1"/>
  <c r="AL984" i="1"/>
  <c r="AF984" i="1"/>
  <c r="AG984" i="1" s="1"/>
  <c r="AC984" i="1"/>
  <c r="AD984" i="1" s="1"/>
  <c r="W984" i="1"/>
  <c r="X984" i="1" s="1"/>
  <c r="AL983" i="1"/>
  <c r="AF983" i="1"/>
  <c r="AG983" i="1" s="1"/>
  <c r="AC983" i="1"/>
  <c r="AD983" i="1" s="1"/>
  <c r="W983" i="1"/>
  <c r="X983" i="1" s="1"/>
  <c r="AL982" i="1"/>
  <c r="AF982" i="1"/>
  <c r="AG982" i="1" s="1"/>
  <c r="AC982" i="1"/>
  <c r="AD982" i="1" s="1"/>
  <c r="W982" i="1"/>
  <c r="X982" i="1" s="1"/>
  <c r="AL981" i="1"/>
  <c r="AF981" i="1"/>
  <c r="AG981" i="1" s="1"/>
  <c r="AC981" i="1"/>
  <c r="AD981" i="1" s="1"/>
  <c r="W981" i="1"/>
  <c r="X981" i="1" s="1"/>
  <c r="AL980" i="1"/>
  <c r="AF980" i="1"/>
  <c r="AG980" i="1" s="1"/>
  <c r="AC980" i="1"/>
  <c r="AD980" i="1" s="1"/>
  <c r="W980" i="1"/>
  <c r="X980" i="1" s="1"/>
  <c r="AL979" i="1"/>
  <c r="AF979" i="1"/>
  <c r="AG979" i="1" s="1"/>
  <c r="AC979" i="1"/>
  <c r="AD979" i="1" s="1"/>
  <c r="W979" i="1"/>
  <c r="X979" i="1" s="1"/>
  <c r="AL978" i="1"/>
  <c r="AF978" i="1"/>
  <c r="AG978" i="1" s="1"/>
  <c r="AC978" i="1"/>
  <c r="AD978" i="1" s="1"/>
  <c r="W978" i="1"/>
  <c r="X978" i="1" s="1"/>
  <c r="AL977" i="1"/>
  <c r="AF977" i="1"/>
  <c r="AG977" i="1" s="1"/>
  <c r="AC977" i="1"/>
  <c r="AD977" i="1" s="1"/>
  <c r="W977" i="1"/>
  <c r="X977" i="1" s="1"/>
  <c r="AL976" i="1"/>
  <c r="AF976" i="1"/>
  <c r="AG976" i="1" s="1"/>
  <c r="AC976" i="1"/>
  <c r="AD976" i="1" s="1"/>
  <c r="W976" i="1"/>
  <c r="X976" i="1" s="1"/>
  <c r="AL975" i="1"/>
  <c r="AF975" i="1"/>
  <c r="AG975" i="1" s="1"/>
  <c r="AC975" i="1"/>
  <c r="AD975" i="1" s="1"/>
  <c r="W975" i="1"/>
  <c r="X975" i="1" s="1"/>
  <c r="AL974" i="1"/>
  <c r="AF974" i="1"/>
  <c r="AG974" i="1" s="1"/>
  <c r="AC974" i="1"/>
  <c r="AD974" i="1" s="1"/>
  <c r="W974" i="1"/>
  <c r="X974" i="1" s="1"/>
  <c r="AL973" i="1"/>
  <c r="AF973" i="1"/>
  <c r="AG973" i="1" s="1"/>
  <c r="AC973" i="1"/>
  <c r="AD973" i="1" s="1"/>
  <c r="W973" i="1"/>
  <c r="X973" i="1" s="1"/>
  <c r="AL972" i="1"/>
  <c r="AF972" i="1"/>
  <c r="AG972" i="1" s="1"/>
  <c r="AC972" i="1"/>
  <c r="AD972" i="1" s="1"/>
  <c r="W972" i="1"/>
  <c r="X972" i="1" s="1"/>
  <c r="AL971" i="1"/>
  <c r="AF971" i="1"/>
  <c r="AG971" i="1" s="1"/>
  <c r="AC971" i="1"/>
  <c r="AD971" i="1" s="1"/>
  <c r="W971" i="1"/>
  <c r="X971" i="1" s="1"/>
  <c r="AL970" i="1"/>
  <c r="AF970" i="1"/>
  <c r="AG970" i="1" s="1"/>
  <c r="AC970" i="1"/>
  <c r="AD970" i="1" s="1"/>
  <c r="W970" i="1"/>
  <c r="X970" i="1" s="1"/>
  <c r="AL969" i="1"/>
  <c r="AF969" i="1"/>
  <c r="AG969" i="1" s="1"/>
  <c r="AC969" i="1"/>
  <c r="AD969" i="1" s="1"/>
  <c r="W969" i="1"/>
  <c r="X969" i="1" s="1"/>
  <c r="AL968" i="1"/>
  <c r="AF968" i="1"/>
  <c r="AG968" i="1" s="1"/>
  <c r="AC968" i="1"/>
  <c r="AD968" i="1" s="1"/>
  <c r="W968" i="1"/>
  <c r="X968" i="1" s="1"/>
  <c r="AL967" i="1"/>
  <c r="AF967" i="1"/>
  <c r="AG967" i="1" s="1"/>
  <c r="AC967" i="1"/>
  <c r="AD967" i="1" s="1"/>
  <c r="W967" i="1"/>
  <c r="X967" i="1" s="1"/>
  <c r="AL966" i="1"/>
  <c r="AF966" i="1"/>
  <c r="AG966" i="1" s="1"/>
  <c r="AC966" i="1"/>
  <c r="AD966" i="1" s="1"/>
  <c r="W966" i="1"/>
  <c r="X966" i="1" s="1"/>
  <c r="AL965" i="1"/>
  <c r="AF965" i="1"/>
  <c r="AG965" i="1" s="1"/>
  <c r="AC965" i="1"/>
  <c r="AD965" i="1" s="1"/>
  <c r="W965" i="1"/>
  <c r="X965" i="1" s="1"/>
  <c r="AL964" i="1"/>
  <c r="AF964" i="1"/>
  <c r="AG964" i="1" s="1"/>
  <c r="AC964" i="1"/>
  <c r="AD964" i="1" s="1"/>
  <c r="W964" i="1"/>
  <c r="X964" i="1" s="1"/>
  <c r="AL963" i="1"/>
  <c r="AF963" i="1"/>
  <c r="AG963" i="1" s="1"/>
  <c r="AC963" i="1"/>
  <c r="AD963" i="1" s="1"/>
  <c r="W963" i="1"/>
  <c r="X963" i="1" s="1"/>
  <c r="AL962" i="1"/>
  <c r="AF962" i="1"/>
  <c r="AG962" i="1" s="1"/>
  <c r="AC962" i="1"/>
  <c r="AD962" i="1" s="1"/>
  <c r="W962" i="1"/>
  <c r="X962" i="1" s="1"/>
  <c r="AL961" i="1"/>
  <c r="AF961" i="1"/>
  <c r="AG961" i="1" s="1"/>
  <c r="AC961" i="1"/>
  <c r="AD961" i="1" s="1"/>
  <c r="W961" i="1"/>
  <c r="X961" i="1" s="1"/>
  <c r="AL960" i="1"/>
  <c r="AF960" i="1"/>
  <c r="AG960" i="1" s="1"/>
  <c r="AC960" i="1"/>
  <c r="AD960" i="1" s="1"/>
  <c r="W960" i="1"/>
  <c r="X960" i="1" s="1"/>
  <c r="AL959" i="1"/>
  <c r="AF959" i="1"/>
  <c r="AG959" i="1" s="1"/>
  <c r="AC959" i="1"/>
  <c r="AD959" i="1" s="1"/>
  <c r="W959" i="1"/>
  <c r="X959" i="1" s="1"/>
  <c r="AL958" i="1"/>
  <c r="AF958" i="1"/>
  <c r="AG958" i="1" s="1"/>
  <c r="AC958" i="1"/>
  <c r="AD958" i="1" s="1"/>
  <c r="W958" i="1"/>
  <c r="X958" i="1" s="1"/>
  <c r="AL957" i="1"/>
  <c r="AF957" i="1"/>
  <c r="AG957" i="1" s="1"/>
  <c r="AC957" i="1"/>
  <c r="AD957" i="1" s="1"/>
  <c r="W957" i="1"/>
  <c r="X957" i="1" s="1"/>
  <c r="AL956" i="1"/>
  <c r="AF956" i="1"/>
  <c r="AG956" i="1" s="1"/>
  <c r="AC956" i="1"/>
  <c r="AD956" i="1" s="1"/>
  <c r="W956" i="1"/>
  <c r="X956" i="1" s="1"/>
  <c r="AL955" i="1"/>
  <c r="AF955" i="1"/>
  <c r="AG955" i="1" s="1"/>
  <c r="AC955" i="1"/>
  <c r="AD955" i="1" s="1"/>
  <c r="W955" i="1"/>
  <c r="X955" i="1" s="1"/>
  <c r="AL954" i="1"/>
  <c r="AF954" i="1"/>
  <c r="AG954" i="1" s="1"/>
  <c r="AC954" i="1"/>
  <c r="AD954" i="1" s="1"/>
  <c r="W954" i="1"/>
  <c r="X954" i="1" s="1"/>
  <c r="AL953" i="1"/>
  <c r="AF953" i="1"/>
  <c r="AG953" i="1" s="1"/>
  <c r="AC953" i="1"/>
  <c r="AD953" i="1" s="1"/>
  <c r="W953" i="1"/>
  <c r="X953" i="1" s="1"/>
  <c r="AL952" i="1"/>
  <c r="AF952" i="1"/>
  <c r="AG952" i="1" s="1"/>
  <c r="AC952" i="1"/>
  <c r="AD952" i="1" s="1"/>
  <c r="W952" i="1"/>
  <c r="X952" i="1" s="1"/>
  <c r="AL951" i="1"/>
  <c r="AF951" i="1"/>
  <c r="AG951" i="1" s="1"/>
  <c r="AC951" i="1"/>
  <c r="AD951" i="1" s="1"/>
  <c r="W951" i="1"/>
  <c r="X951" i="1" s="1"/>
  <c r="AL950" i="1"/>
  <c r="AF950" i="1"/>
  <c r="AG950" i="1" s="1"/>
  <c r="AC950" i="1"/>
  <c r="AD950" i="1" s="1"/>
  <c r="W950" i="1"/>
  <c r="X950" i="1" s="1"/>
  <c r="AL949" i="1"/>
  <c r="AF949" i="1"/>
  <c r="AG949" i="1" s="1"/>
  <c r="AC949" i="1"/>
  <c r="AD949" i="1" s="1"/>
  <c r="W949" i="1"/>
  <c r="X949" i="1" s="1"/>
  <c r="AL948" i="1"/>
  <c r="AF948" i="1"/>
  <c r="AG948" i="1" s="1"/>
  <c r="AC948" i="1"/>
  <c r="AD948" i="1" s="1"/>
  <c r="W948" i="1"/>
  <c r="X948" i="1" s="1"/>
  <c r="AL947" i="1"/>
  <c r="AF947" i="1"/>
  <c r="AG947" i="1" s="1"/>
  <c r="AC947" i="1"/>
  <c r="AD947" i="1" s="1"/>
  <c r="W947" i="1"/>
  <c r="X947" i="1" s="1"/>
  <c r="AL946" i="1"/>
  <c r="AF946" i="1"/>
  <c r="AG946" i="1" s="1"/>
  <c r="AC946" i="1"/>
  <c r="AD946" i="1" s="1"/>
  <c r="W946" i="1"/>
  <c r="X946" i="1" s="1"/>
  <c r="AL945" i="1"/>
  <c r="AF945" i="1"/>
  <c r="AG945" i="1" s="1"/>
  <c r="AC945" i="1"/>
  <c r="AD945" i="1" s="1"/>
  <c r="W945" i="1"/>
  <c r="X945" i="1" s="1"/>
  <c r="AL944" i="1"/>
  <c r="AF944" i="1"/>
  <c r="AG944" i="1" s="1"/>
  <c r="AC944" i="1"/>
  <c r="AD944" i="1" s="1"/>
  <c r="W944" i="1"/>
  <c r="X944" i="1" s="1"/>
  <c r="AL943" i="1"/>
  <c r="AF943" i="1"/>
  <c r="AG943" i="1" s="1"/>
  <c r="AC943" i="1"/>
  <c r="AD943" i="1" s="1"/>
  <c r="W943" i="1"/>
  <c r="X943" i="1" s="1"/>
  <c r="AL942" i="1"/>
  <c r="AF942" i="1"/>
  <c r="AG942" i="1" s="1"/>
  <c r="AC942" i="1"/>
  <c r="AD942" i="1" s="1"/>
  <c r="W942" i="1"/>
  <c r="X942" i="1" s="1"/>
  <c r="AL941" i="1"/>
  <c r="AF941" i="1"/>
  <c r="AG941" i="1" s="1"/>
  <c r="AC941" i="1"/>
  <c r="AD941" i="1" s="1"/>
  <c r="W941" i="1"/>
  <c r="X941" i="1" s="1"/>
  <c r="AL940" i="1"/>
  <c r="AF940" i="1"/>
  <c r="AG940" i="1" s="1"/>
  <c r="AC940" i="1"/>
  <c r="AD940" i="1" s="1"/>
  <c r="W940" i="1"/>
  <c r="X940" i="1" s="1"/>
  <c r="AL939" i="1"/>
  <c r="AF939" i="1"/>
  <c r="AG939" i="1" s="1"/>
  <c r="AC939" i="1"/>
  <c r="AD939" i="1" s="1"/>
  <c r="W939" i="1"/>
  <c r="X939" i="1" s="1"/>
  <c r="AL938" i="1"/>
  <c r="AF938" i="1"/>
  <c r="AG938" i="1" s="1"/>
  <c r="AC938" i="1"/>
  <c r="AD938" i="1" s="1"/>
  <c r="W938" i="1"/>
  <c r="X938" i="1" s="1"/>
  <c r="AL937" i="1"/>
  <c r="AF937" i="1"/>
  <c r="AG937" i="1" s="1"/>
  <c r="AC937" i="1"/>
  <c r="AD937" i="1" s="1"/>
  <c r="W937" i="1"/>
  <c r="X937" i="1" s="1"/>
  <c r="AL936" i="1"/>
  <c r="AF936" i="1"/>
  <c r="AG936" i="1" s="1"/>
  <c r="AC936" i="1"/>
  <c r="AD936" i="1" s="1"/>
  <c r="W936" i="1"/>
  <c r="X936" i="1" s="1"/>
  <c r="AL935" i="1"/>
  <c r="AF935" i="1"/>
  <c r="AG935" i="1" s="1"/>
  <c r="AC935" i="1"/>
  <c r="AD935" i="1" s="1"/>
  <c r="W935" i="1"/>
  <c r="X935" i="1" s="1"/>
  <c r="AL934" i="1"/>
  <c r="AF934" i="1"/>
  <c r="AG934" i="1" s="1"/>
  <c r="AC934" i="1"/>
  <c r="AD934" i="1" s="1"/>
  <c r="W934" i="1"/>
  <c r="X934" i="1" s="1"/>
  <c r="AL933" i="1"/>
  <c r="AF933" i="1"/>
  <c r="AG933" i="1" s="1"/>
  <c r="AC933" i="1"/>
  <c r="AD933" i="1" s="1"/>
  <c r="W933" i="1"/>
  <c r="X933" i="1" s="1"/>
  <c r="AL932" i="1"/>
  <c r="AF932" i="1"/>
  <c r="AG932" i="1" s="1"/>
  <c r="AC932" i="1"/>
  <c r="AD932" i="1" s="1"/>
  <c r="W932" i="1"/>
  <c r="X932" i="1" s="1"/>
  <c r="AL931" i="1"/>
  <c r="AF931" i="1"/>
  <c r="AG931" i="1" s="1"/>
  <c r="AC931" i="1"/>
  <c r="AD931" i="1" s="1"/>
  <c r="W931" i="1"/>
  <c r="X931" i="1" s="1"/>
  <c r="AL930" i="1"/>
  <c r="AF930" i="1"/>
  <c r="AG930" i="1" s="1"/>
  <c r="AC930" i="1"/>
  <c r="AD930" i="1" s="1"/>
  <c r="W930" i="1"/>
  <c r="X930" i="1" s="1"/>
  <c r="AL929" i="1"/>
  <c r="AF929" i="1"/>
  <c r="AG929" i="1" s="1"/>
  <c r="AC929" i="1"/>
  <c r="AD929" i="1" s="1"/>
  <c r="W929" i="1"/>
  <c r="X929" i="1" s="1"/>
  <c r="AL928" i="1"/>
  <c r="AF928" i="1"/>
  <c r="AG928" i="1" s="1"/>
  <c r="AC928" i="1"/>
  <c r="AD928" i="1" s="1"/>
  <c r="W928" i="1"/>
  <c r="X928" i="1" s="1"/>
  <c r="AL927" i="1"/>
  <c r="AF927" i="1"/>
  <c r="AG927" i="1" s="1"/>
  <c r="AC927" i="1"/>
  <c r="AD927" i="1" s="1"/>
  <c r="W927" i="1"/>
  <c r="X927" i="1" s="1"/>
  <c r="AL926" i="1"/>
  <c r="AF926" i="1"/>
  <c r="AG926" i="1" s="1"/>
  <c r="AC926" i="1"/>
  <c r="AD926" i="1" s="1"/>
  <c r="W926" i="1"/>
  <c r="X926" i="1" s="1"/>
  <c r="AL925" i="1"/>
  <c r="AF925" i="1"/>
  <c r="AG925" i="1" s="1"/>
  <c r="AC925" i="1"/>
  <c r="AD925" i="1" s="1"/>
  <c r="W925" i="1"/>
  <c r="X925" i="1" s="1"/>
  <c r="AL924" i="1"/>
  <c r="AF924" i="1"/>
  <c r="AG924" i="1" s="1"/>
  <c r="AC924" i="1"/>
  <c r="AD924" i="1" s="1"/>
  <c r="W924" i="1"/>
  <c r="X924" i="1" s="1"/>
  <c r="AL923" i="1"/>
  <c r="AF923" i="1"/>
  <c r="AG923" i="1" s="1"/>
  <c r="AC923" i="1"/>
  <c r="AD923" i="1" s="1"/>
  <c r="W923" i="1"/>
  <c r="X923" i="1" s="1"/>
  <c r="AL922" i="1"/>
  <c r="AF922" i="1"/>
  <c r="AG922" i="1" s="1"/>
  <c r="AC922" i="1"/>
  <c r="AD922" i="1" s="1"/>
  <c r="W922" i="1"/>
  <c r="X922" i="1" s="1"/>
  <c r="AL921" i="1"/>
  <c r="AF921" i="1"/>
  <c r="AG921" i="1" s="1"/>
  <c r="AC921" i="1"/>
  <c r="AD921" i="1" s="1"/>
  <c r="W921" i="1"/>
  <c r="X921" i="1" s="1"/>
  <c r="AL920" i="1"/>
  <c r="AF920" i="1"/>
  <c r="AG920" i="1" s="1"/>
  <c r="AC920" i="1"/>
  <c r="AD920" i="1" s="1"/>
  <c r="W920" i="1"/>
  <c r="X920" i="1" s="1"/>
  <c r="AL919" i="1"/>
  <c r="AF919" i="1"/>
  <c r="AG919" i="1" s="1"/>
  <c r="AC919" i="1"/>
  <c r="AD919" i="1" s="1"/>
  <c r="W919" i="1"/>
  <c r="X919" i="1" s="1"/>
  <c r="AL918" i="1"/>
  <c r="AF918" i="1"/>
  <c r="AG918" i="1" s="1"/>
  <c r="AC918" i="1"/>
  <c r="AD918" i="1" s="1"/>
  <c r="W918" i="1"/>
  <c r="X918" i="1" s="1"/>
  <c r="AL917" i="1"/>
  <c r="AF917" i="1"/>
  <c r="AG917" i="1" s="1"/>
  <c r="AC917" i="1"/>
  <c r="AD917" i="1" s="1"/>
  <c r="W917" i="1"/>
  <c r="X917" i="1" s="1"/>
  <c r="AL916" i="1"/>
  <c r="AF916" i="1"/>
  <c r="AG916" i="1" s="1"/>
  <c r="AC916" i="1"/>
  <c r="AD916" i="1" s="1"/>
  <c r="W916" i="1"/>
  <c r="X916" i="1" s="1"/>
  <c r="AL915" i="1"/>
  <c r="AF915" i="1"/>
  <c r="AG915" i="1" s="1"/>
  <c r="AC915" i="1"/>
  <c r="AD915" i="1" s="1"/>
  <c r="W915" i="1"/>
  <c r="X915" i="1" s="1"/>
  <c r="AL914" i="1"/>
  <c r="AF914" i="1"/>
  <c r="AG914" i="1" s="1"/>
  <c r="AC914" i="1"/>
  <c r="AD914" i="1" s="1"/>
  <c r="W914" i="1"/>
  <c r="X914" i="1" s="1"/>
  <c r="AL913" i="1"/>
  <c r="AF913" i="1"/>
  <c r="AG913" i="1" s="1"/>
  <c r="AC913" i="1"/>
  <c r="AD913" i="1" s="1"/>
  <c r="W913" i="1"/>
  <c r="X913" i="1" s="1"/>
  <c r="AL912" i="1"/>
  <c r="AF912" i="1"/>
  <c r="AG912" i="1" s="1"/>
  <c r="AC912" i="1"/>
  <c r="AD912" i="1" s="1"/>
  <c r="W912" i="1"/>
  <c r="X912" i="1" s="1"/>
  <c r="AL911" i="1"/>
  <c r="AF911" i="1"/>
  <c r="AG911" i="1" s="1"/>
  <c r="AC911" i="1"/>
  <c r="AD911" i="1" s="1"/>
  <c r="W911" i="1"/>
  <c r="X911" i="1" s="1"/>
  <c r="AL910" i="1"/>
  <c r="AF910" i="1"/>
  <c r="AG910" i="1" s="1"/>
  <c r="AC910" i="1"/>
  <c r="AD910" i="1" s="1"/>
  <c r="W910" i="1"/>
  <c r="X910" i="1" s="1"/>
  <c r="AL909" i="1"/>
  <c r="AF909" i="1"/>
  <c r="AG909" i="1" s="1"/>
  <c r="AC909" i="1"/>
  <c r="AD909" i="1" s="1"/>
  <c r="W909" i="1"/>
  <c r="X909" i="1" s="1"/>
  <c r="AL908" i="1"/>
  <c r="AF908" i="1"/>
  <c r="AG908" i="1" s="1"/>
  <c r="AC908" i="1"/>
  <c r="AD908" i="1" s="1"/>
  <c r="W908" i="1"/>
  <c r="X908" i="1" s="1"/>
  <c r="AL907" i="1"/>
  <c r="AF907" i="1"/>
  <c r="AG907" i="1" s="1"/>
  <c r="AC907" i="1"/>
  <c r="AD907" i="1" s="1"/>
  <c r="W907" i="1"/>
  <c r="X907" i="1" s="1"/>
  <c r="AL906" i="1"/>
  <c r="AF906" i="1"/>
  <c r="AG906" i="1" s="1"/>
  <c r="AC906" i="1"/>
  <c r="AD906" i="1" s="1"/>
  <c r="W906" i="1"/>
  <c r="X906" i="1" s="1"/>
  <c r="AL905" i="1"/>
  <c r="AF905" i="1"/>
  <c r="AG905" i="1" s="1"/>
  <c r="AC905" i="1"/>
  <c r="AD905" i="1" s="1"/>
  <c r="W905" i="1"/>
  <c r="X905" i="1" s="1"/>
  <c r="AL904" i="1"/>
  <c r="AF904" i="1"/>
  <c r="AG904" i="1" s="1"/>
  <c r="AC904" i="1"/>
  <c r="AD904" i="1" s="1"/>
  <c r="W904" i="1"/>
  <c r="X904" i="1" s="1"/>
  <c r="AL903" i="1"/>
  <c r="AF903" i="1"/>
  <c r="AG903" i="1" s="1"/>
  <c r="AC903" i="1"/>
  <c r="AD903" i="1" s="1"/>
  <c r="W903" i="1"/>
  <c r="X903" i="1" s="1"/>
  <c r="AL902" i="1"/>
  <c r="AF902" i="1"/>
  <c r="AG902" i="1" s="1"/>
  <c r="AC902" i="1"/>
  <c r="AD902" i="1" s="1"/>
  <c r="W902" i="1"/>
  <c r="X902" i="1" s="1"/>
  <c r="AL901" i="1"/>
  <c r="AF901" i="1"/>
  <c r="AG901" i="1" s="1"/>
  <c r="AC901" i="1"/>
  <c r="AD901" i="1" s="1"/>
  <c r="W901" i="1"/>
  <c r="X901" i="1" s="1"/>
  <c r="AL900" i="1"/>
  <c r="AF900" i="1"/>
  <c r="AG900" i="1" s="1"/>
  <c r="AC900" i="1"/>
  <c r="AD900" i="1" s="1"/>
  <c r="W900" i="1"/>
  <c r="X900" i="1" s="1"/>
  <c r="AL899" i="1"/>
  <c r="AF899" i="1"/>
  <c r="AG899" i="1" s="1"/>
  <c r="AC899" i="1"/>
  <c r="AD899" i="1" s="1"/>
  <c r="W899" i="1"/>
  <c r="X899" i="1" s="1"/>
  <c r="AL898" i="1"/>
  <c r="AF898" i="1"/>
  <c r="AG898" i="1" s="1"/>
  <c r="AC898" i="1"/>
  <c r="AD898" i="1" s="1"/>
  <c r="W898" i="1"/>
  <c r="X898" i="1" s="1"/>
  <c r="AL897" i="1"/>
  <c r="AF897" i="1"/>
  <c r="AG897" i="1" s="1"/>
  <c r="AC897" i="1"/>
  <c r="AD897" i="1" s="1"/>
  <c r="W897" i="1"/>
  <c r="X897" i="1" s="1"/>
  <c r="AL896" i="1"/>
  <c r="AF896" i="1"/>
  <c r="AG896" i="1" s="1"/>
  <c r="AC896" i="1"/>
  <c r="AD896" i="1" s="1"/>
  <c r="W896" i="1"/>
  <c r="X896" i="1" s="1"/>
  <c r="AL895" i="1"/>
  <c r="AF895" i="1"/>
  <c r="AG895" i="1" s="1"/>
  <c r="AC895" i="1"/>
  <c r="AD895" i="1" s="1"/>
  <c r="W895" i="1"/>
  <c r="X895" i="1" s="1"/>
  <c r="AL894" i="1"/>
  <c r="AF894" i="1"/>
  <c r="AG894" i="1" s="1"/>
  <c r="AC894" i="1"/>
  <c r="AD894" i="1" s="1"/>
  <c r="W894" i="1"/>
  <c r="X894" i="1" s="1"/>
  <c r="AL893" i="1"/>
  <c r="AF893" i="1"/>
  <c r="AG893" i="1" s="1"/>
  <c r="AC893" i="1"/>
  <c r="AD893" i="1" s="1"/>
  <c r="W893" i="1"/>
  <c r="X893" i="1" s="1"/>
  <c r="AL892" i="1"/>
  <c r="AF892" i="1"/>
  <c r="AG892" i="1" s="1"/>
  <c r="AC892" i="1"/>
  <c r="AD892" i="1" s="1"/>
  <c r="W892" i="1"/>
  <c r="X892" i="1" s="1"/>
  <c r="AL891" i="1"/>
  <c r="AF891" i="1"/>
  <c r="AG891" i="1" s="1"/>
  <c r="AC891" i="1"/>
  <c r="AD891" i="1" s="1"/>
  <c r="W891" i="1"/>
  <c r="X891" i="1" s="1"/>
  <c r="AL890" i="1"/>
  <c r="AF890" i="1"/>
  <c r="AG890" i="1" s="1"/>
  <c r="AC890" i="1"/>
  <c r="AD890" i="1" s="1"/>
  <c r="W890" i="1"/>
  <c r="X890" i="1" s="1"/>
  <c r="AL889" i="1"/>
  <c r="AF889" i="1"/>
  <c r="AG889" i="1" s="1"/>
  <c r="AC889" i="1"/>
  <c r="AD889" i="1" s="1"/>
  <c r="W889" i="1"/>
  <c r="X889" i="1" s="1"/>
  <c r="AL888" i="1"/>
  <c r="AF888" i="1"/>
  <c r="AG888" i="1" s="1"/>
  <c r="AC888" i="1"/>
  <c r="AD888" i="1" s="1"/>
  <c r="W888" i="1"/>
  <c r="X888" i="1" s="1"/>
  <c r="AL887" i="1"/>
  <c r="AF887" i="1"/>
  <c r="AG887" i="1" s="1"/>
  <c r="AC887" i="1"/>
  <c r="AD887" i="1" s="1"/>
  <c r="W887" i="1"/>
  <c r="X887" i="1" s="1"/>
  <c r="AL886" i="1"/>
  <c r="AF886" i="1"/>
  <c r="AG886" i="1" s="1"/>
  <c r="AC886" i="1"/>
  <c r="AD886" i="1" s="1"/>
  <c r="W886" i="1"/>
  <c r="X886" i="1" s="1"/>
  <c r="AL885" i="1"/>
  <c r="AF885" i="1"/>
  <c r="AG885" i="1" s="1"/>
  <c r="AC885" i="1"/>
  <c r="AD885" i="1" s="1"/>
  <c r="W885" i="1"/>
  <c r="X885" i="1" s="1"/>
  <c r="AL884" i="1"/>
  <c r="AF884" i="1"/>
  <c r="AG884" i="1" s="1"/>
  <c r="AC884" i="1"/>
  <c r="AD884" i="1" s="1"/>
  <c r="W884" i="1"/>
  <c r="X884" i="1" s="1"/>
  <c r="AL883" i="1"/>
  <c r="AF883" i="1"/>
  <c r="AG883" i="1" s="1"/>
  <c r="AC883" i="1"/>
  <c r="AD883" i="1" s="1"/>
  <c r="W883" i="1"/>
  <c r="X883" i="1" s="1"/>
  <c r="AL882" i="1"/>
  <c r="AF882" i="1"/>
  <c r="AG882" i="1" s="1"/>
  <c r="AC882" i="1"/>
  <c r="AD882" i="1" s="1"/>
  <c r="W882" i="1"/>
  <c r="X882" i="1" s="1"/>
  <c r="AL881" i="1"/>
  <c r="AF881" i="1"/>
  <c r="AG881" i="1" s="1"/>
  <c r="AC881" i="1"/>
  <c r="AD881" i="1" s="1"/>
  <c r="W881" i="1"/>
  <c r="X881" i="1" s="1"/>
  <c r="AL880" i="1"/>
  <c r="AF880" i="1"/>
  <c r="AG880" i="1" s="1"/>
  <c r="AC880" i="1"/>
  <c r="AD880" i="1" s="1"/>
  <c r="W880" i="1"/>
  <c r="X880" i="1" s="1"/>
  <c r="AL879" i="1"/>
  <c r="AF879" i="1"/>
  <c r="AG879" i="1" s="1"/>
  <c r="AC879" i="1"/>
  <c r="AD879" i="1" s="1"/>
  <c r="W879" i="1"/>
  <c r="X879" i="1" s="1"/>
  <c r="AL878" i="1"/>
  <c r="AF878" i="1"/>
  <c r="AG878" i="1" s="1"/>
  <c r="AC878" i="1"/>
  <c r="AD878" i="1" s="1"/>
  <c r="W878" i="1"/>
  <c r="X878" i="1" s="1"/>
  <c r="AL877" i="1"/>
  <c r="AF877" i="1"/>
  <c r="AG877" i="1" s="1"/>
  <c r="AC877" i="1"/>
  <c r="AD877" i="1" s="1"/>
  <c r="W877" i="1"/>
  <c r="X877" i="1" s="1"/>
  <c r="AL876" i="1"/>
  <c r="AF876" i="1"/>
  <c r="AG876" i="1" s="1"/>
  <c r="AC876" i="1"/>
  <c r="AD876" i="1" s="1"/>
  <c r="W876" i="1"/>
  <c r="X876" i="1" s="1"/>
  <c r="AL875" i="1"/>
  <c r="AF875" i="1"/>
  <c r="AG875" i="1" s="1"/>
  <c r="AC875" i="1"/>
  <c r="AD875" i="1" s="1"/>
  <c r="W875" i="1"/>
  <c r="X875" i="1" s="1"/>
  <c r="AL874" i="1"/>
  <c r="AF874" i="1"/>
  <c r="AG874" i="1" s="1"/>
  <c r="AC874" i="1"/>
  <c r="AD874" i="1" s="1"/>
  <c r="W874" i="1"/>
  <c r="X874" i="1" s="1"/>
  <c r="AL873" i="1"/>
  <c r="AF873" i="1"/>
  <c r="AG873" i="1" s="1"/>
  <c r="AC873" i="1"/>
  <c r="AD873" i="1" s="1"/>
  <c r="W873" i="1"/>
  <c r="X873" i="1" s="1"/>
  <c r="AL872" i="1"/>
  <c r="AF872" i="1"/>
  <c r="AG872" i="1" s="1"/>
  <c r="AC872" i="1"/>
  <c r="AD872" i="1" s="1"/>
  <c r="W872" i="1"/>
  <c r="X872" i="1" s="1"/>
  <c r="AL871" i="1"/>
  <c r="AF871" i="1"/>
  <c r="AG871" i="1" s="1"/>
  <c r="AC871" i="1"/>
  <c r="AD871" i="1" s="1"/>
  <c r="W871" i="1"/>
  <c r="X871" i="1" s="1"/>
  <c r="AL870" i="1"/>
  <c r="AF870" i="1"/>
  <c r="AG870" i="1" s="1"/>
  <c r="AC870" i="1"/>
  <c r="AD870" i="1" s="1"/>
  <c r="W870" i="1"/>
  <c r="X870" i="1" s="1"/>
  <c r="AL869" i="1"/>
  <c r="AF869" i="1"/>
  <c r="AG869" i="1" s="1"/>
  <c r="AC869" i="1"/>
  <c r="AD869" i="1" s="1"/>
  <c r="W869" i="1"/>
  <c r="X869" i="1" s="1"/>
  <c r="AL868" i="1"/>
  <c r="AF868" i="1"/>
  <c r="AG868" i="1" s="1"/>
  <c r="AC868" i="1"/>
  <c r="AD868" i="1" s="1"/>
  <c r="W868" i="1"/>
  <c r="X868" i="1" s="1"/>
  <c r="AL867" i="1"/>
  <c r="AF867" i="1"/>
  <c r="AG867" i="1" s="1"/>
  <c r="AC867" i="1"/>
  <c r="AD867" i="1" s="1"/>
  <c r="W867" i="1"/>
  <c r="X867" i="1" s="1"/>
  <c r="AL866" i="1"/>
  <c r="AF866" i="1"/>
  <c r="AG866" i="1" s="1"/>
  <c r="AC866" i="1"/>
  <c r="AD866" i="1" s="1"/>
  <c r="W866" i="1"/>
  <c r="X866" i="1" s="1"/>
  <c r="AL865" i="1"/>
  <c r="AF865" i="1"/>
  <c r="AG865" i="1" s="1"/>
  <c r="AC865" i="1"/>
  <c r="AD865" i="1" s="1"/>
  <c r="W865" i="1"/>
  <c r="X865" i="1" s="1"/>
  <c r="AL864" i="1"/>
  <c r="AF864" i="1"/>
  <c r="AG864" i="1" s="1"/>
  <c r="AC864" i="1"/>
  <c r="AD864" i="1" s="1"/>
  <c r="W864" i="1"/>
  <c r="X864" i="1" s="1"/>
  <c r="AL863" i="1"/>
  <c r="AF863" i="1"/>
  <c r="AG863" i="1" s="1"/>
  <c r="AC863" i="1"/>
  <c r="AD863" i="1" s="1"/>
  <c r="W863" i="1"/>
  <c r="X863" i="1" s="1"/>
  <c r="AL862" i="1"/>
  <c r="AF862" i="1"/>
  <c r="AG862" i="1" s="1"/>
  <c r="AC862" i="1"/>
  <c r="AD862" i="1" s="1"/>
  <c r="W862" i="1"/>
  <c r="X862" i="1" s="1"/>
  <c r="AL861" i="1"/>
  <c r="AF861" i="1"/>
  <c r="AG861" i="1" s="1"/>
  <c r="AC861" i="1"/>
  <c r="AD861" i="1" s="1"/>
  <c r="W861" i="1"/>
  <c r="X861" i="1" s="1"/>
  <c r="AL860" i="1"/>
  <c r="AF860" i="1"/>
  <c r="AG860" i="1" s="1"/>
  <c r="AC860" i="1"/>
  <c r="AD860" i="1" s="1"/>
  <c r="W860" i="1"/>
  <c r="X860" i="1" s="1"/>
  <c r="AL859" i="1"/>
  <c r="AF859" i="1"/>
  <c r="AG859" i="1" s="1"/>
  <c r="AC859" i="1"/>
  <c r="AD859" i="1" s="1"/>
  <c r="W859" i="1"/>
  <c r="X859" i="1" s="1"/>
  <c r="AL858" i="1"/>
  <c r="AF858" i="1"/>
  <c r="AG858" i="1" s="1"/>
  <c r="AC858" i="1"/>
  <c r="AD858" i="1" s="1"/>
  <c r="W858" i="1"/>
  <c r="X858" i="1" s="1"/>
  <c r="AL857" i="1"/>
  <c r="AF857" i="1"/>
  <c r="AG857" i="1" s="1"/>
  <c r="AC857" i="1"/>
  <c r="AD857" i="1" s="1"/>
  <c r="W857" i="1"/>
  <c r="X857" i="1" s="1"/>
  <c r="AL856" i="1"/>
  <c r="AF856" i="1"/>
  <c r="AG856" i="1" s="1"/>
  <c r="AC856" i="1"/>
  <c r="AD856" i="1" s="1"/>
  <c r="W856" i="1"/>
  <c r="X856" i="1" s="1"/>
  <c r="AL855" i="1"/>
  <c r="AF855" i="1"/>
  <c r="AG855" i="1" s="1"/>
  <c r="AC855" i="1"/>
  <c r="AD855" i="1" s="1"/>
  <c r="W855" i="1"/>
  <c r="X855" i="1" s="1"/>
  <c r="AL854" i="1"/>
  <c r="AF854" i="1"/>
  <c r="AG854" i="1" s="1"/>
  <c r="AC854" i="1"/>
  <c r="AD854" i="1" s="1"/>
  <c r="W854" i="1"/>
  <c r="X854" i="1" s="1"/>
  <c r="AL853" i="1"/>
  <c r="AF853" i="1"/>
  <c r="AG853" i="1" s="1"/>
  <c r="AC853" i="1"/>
  <c r="AD853" i="1" s="1"/>
  <c r="W853" i="1"/>
  <c r="X853" i="1" s="1"/>
  <c r="AL852" i="1"/>
  <c r="AF852" i="1"/>
  <c r="AG852" i="1" s="1"/>
  <c r="AC852" i="1"/>
  <c r="AD852" i="1" s="1"/>
  <c r="W852" i="1"/>
  <c r="X852" i="1" s="1"/>
  <c r="AL851" i="1"/>
  <c r="AF851" i="1"/>
  <c r="AG851" i="1" s="1"/>
  <c r="AC851" i="1"/>
  <c r="AD851" i="1" s="1"/>
  <c r="W851" i="1"/>
  <c r="X851" i="1" s="1"/>
  <c r="AL850" i="1"/>
  <c r="AF850" i="1"/>
  <c r="AG850" i="1" s="1"/>
  <c r="AC850" i="1"/>
  <c r="AD850" i="1" s="1"/>
  <c r="W850" i="1"/>
  <c r="X850" i="1" s="1"/>
  <c r="AL849" i="1"/>
  <c r="AF849" i="1"/>
  <c r="AG849" i="1" s="1"/>
  <c r="AC849" i="1"/>
  <c r="AD849" i="1" s="1"/>
  <c r="W849" i="1"/>
  <c r="X849" i="1" s="1"/>
  <c r="AL848" i="1"/>
  <c r="AF848" i="1"/>
  <c r="AG848" i="1" s="1"/>
  <c r="AC848" i="1"/>
  <c r="AD848" i="1" s="1"/>
  <c r="W848" i="1"/>
  <c r="X848" i="1" s="1"/>
  <c r="AL847" i="1"/>
  <c r="AF847" i="1"/>
  <c r="AG847" i="1" s="1"/>
  <c r="AC847" i="1"/>
  <c r="AD847" i="1" s="1"/>
  <c r="W847" i="1"/>
  <c r="X847" i="1" s="1"/>
  <c r="AL846" i="1"/>
  <c r="AF846" i="1"/>
  <c r="AG846" i="1" s="1"/>
  <c r="AC846" i="1"/>
  <c r="AD846" i="1" s="1"/>
  <c r="W846" i="1"/>
  <c r="X846" i="1" s="1"/>
  <c r="AL845" i="1"/>
  <c r="AF845" i="1"/>
  <c r="AG845" i="1" s="1"/>
  <c r="AC845" i="1"/>
  <c r="AD845" i="1" s="1"/>
  <c r="W845" i="1"/>
  <c r="X845" i="1" s="1"/>
  <c r="AL844" i="1"/>
  <c r="AF844" i="1"/>
  <c r="AG844" i="1" s="1"/>
  <c r="AC844" i="1"/>
  <c r="AD844" i="1" s="1"/>
  <c r="W844" i="1"/>
  <c r="X844" i="1" s="1"/>
  <c r="AL843" i="1"/>
  <c r="AF843" i="1"/>
  <c r="AG843" i="1" s="1"/>
  <c r="AC843" i="1"/>
  <c r="AD843" i="1" s="1"/>
  <c r="W843" i="1"/>
  <c r="X843" i="1" s="1"/>
  <c r="AL842" i="1"/>
  <c r="AF842" i="1"/>
  <c r="AG842" i="1" s="1"/>
  <c r="AC842" i="1"/>
  <c r="AD842" i="1" s="1"/>
  <c r="W842" i="1"/>
  <c r="X842" i="1" s="1"/>
  <c r="AL841" i="1"/>
  <c r="AF841" i="1"/>
  <c r="AG841" i="1" s="1"/>
  <c r="AC841" i="1"/>
  <c r="AD841" i="1" s="1"/>
  <c r="W841" i="1"/>
  <c r="X841" i="1" s="1"/>
  <c r="AL840" i="1"/>
  <c r="AF840" i="1"/>
  <c r="AG840" i="1" s="1"/>
  <c r="AC840" i="1"/>
  <c r="AD840" i="1" s="1"/>
  <c r="W840" i="1"/>
  <c r="X840" i="1" s="1"/>
  <c r="AL839" i="1"/>
  <c r="AF839" i="1"/>
  <c r="AG839" i="1" s="1"/>
  <c r="AC839" i="1"/>
  <c r="AD839" i="1" s="1"/>
  <c r="W839" i="1"/>
  <c r="X839" i="1" s="1"/>
  <c r="AL838" i="1"/>
  <c r="AF838" i="1"/>
  <c r="AG838" i="1" s="1"/>
  <c r="AC838" i="1"/>
  <c r="AD838" i="1" s="1"/>
  <c r="W838" i="1"/>
  <c r="X838" i="1" s="1"/>
  <c r="AL837" i="1"/>
  <c r="AF837" i="1"/>
  <c r="AG837" i="1" s="1"/>
  <c r="AC837" i="1"/>
  <c r="AD837" i="1" s="1"/>
  <c r="W837" i="1"/>
  <c r="X837" i="1" s="1"/>
  <c r="AL836" i="1"/>
  <c r="AF836" i="1"/>
  <c r="AG836" i="1" s="1"/>
  <c r="AC836" i="1"/>
  <c r="AD836" i="1" s="1"/>
  <c r="W836" i="1"/>
  <c r="X836" i="1" s="1"/>
  <c r="AL835" i="1"/>
  <c r="AF835" i="1"/>
  <c r="AG835" i="1" s="1"/>
  <c r="AC835" i="1"/>
  <c r="AD835" i="1" s="1"/>
  <c r="W835" i="1"/>
  <c r="X835" i="1" s="1"/>
  <c r="AL834" i="1"/>
  <c r="AF834" i="1"/>
  <c r="AG834" i="1" s="1"/>
  <c r="AC834" i="1"/>
  <c r="AD834" i="1" s="1"/>
  <c r="W834" i="1"/>
  <c r="X834" i="1" s="1"/>
  <c r="AL833" i="1"/>
  <c r="AF833" i="1"/>
  <c r="AG833" i="1" s="1"/>
  <c r="AC833" i="1"/>
  <c r="AD833" i="1" s="1"/>
  <c r="W833" i="1"/>
  <c r="X833" i="1" s="1"/>
  <c r="AL832" i="1"/>
  <c r="AF832" i="1"/>
  <c r="AG832" i="1" s="1"/>
  <c r="AC832" i="1"/>
  <c r="AD832" i="1" s="1"/>
  <c r="W832" i="1"/>
  <c r="X832" i="1" s="1"/>
  <c r="AL831" i="1"/>
  <c r="AF831" i="1"/>
  <c r="AG831" i="1" s="1"/>
  <c r="AC831" i="1"/>
  <c r="AD831" i="1" s="1"/>
  <c r="W831" i="1"/>
  <c r="X831" i="1" s="1"/>
  <c r="AL830" i="1"/>
  <c r="AF830" i="1"/>
  <c r="AG830" i="1" s="1"/>
  <c r="AC830" i="1"/>
  <c r="AD830" i="1" s="1"/>
  <c r="W830" i="1"/>
  <c r="X830" i="1" s="1"/>
  <c r="AL829" i="1"/>
  <c r="AF829" i="1"/>
  <c r="AG829" i="1" s="1"/>
  <c r="AC829" i="1"/>
  <c r="AD829" i="1" s="1"/>
  <c r="W829" i="1"/>
  <c r="X829" i="1" s="1"/>
  <c r="AL828" i="1"/>
  <c r="AF828" i="1"/>
  <c r="AG828" i="1" s="1"/>
  <c r="AC828" i="1"/>
  <c r="AD828" i="1" s="1"/>
  <c r="W828" i="1"/>
  <c r="X828" i="1" s="1"/>
  <c r="AL827" i="1"/>
  <c r="AF827" i="1"/>
  <c r="AG827" i="1" s="1"/>
  <c r="AC827" i="1"/>
  <c r="AD827" i="1" s="1"/>
  <c r="W827" i="1"/>
  <c r="X827" i="1" s="1"/>
  <c r="AL826" i="1"/>
  <c r="AF826" i="1"/>
  <c r="AG826" i="1" s="1"/>
  <c r="AC826" i="1"/>
  <c r="AD826" i="1" s="1"/>
  <c r="W826" i="1"/>
  <c r="X826" i="1" s="1"/>
  <c r="AL825" i="1"/>
  <c r="AF825" i="1"/>
  <c r="AG825" i="1" s="1"/>
  <c r="AC825" i="1"/>
  <c r="AD825" i="1" s="1"/>
  <c r="W825" i="1"/>
  <c r="X825" i="1" s="1"/>
  <c r="AL824" i="1"/>
  <c r="AF824" i="1"/>
  <c r="AG824" i="1" s="1"/>
  <c r="AC824" i="1"/>
  <c r="AD824" i="1" s="1"/>
  <c r="W824" i="1"/>
  <c r="X824" i="1" s="1"/>
  <c r="AL823" i="1"/>
  <c r="AF823" i="1"/>
  <c r="AG823" i="1" s="1"/>
  <c r="AC823" i="1"/>
  <c r="AD823" i="1" s="1"/>
  <c r="W823" i="1"/>
  <c r="X823" i="1" s="1"/>
  <c r="AL822" i="1"/>
  <c r="AF822" i="1"/>
  <c r="AG822" i="1" s="1"/>
  <c r="AC822" i="1"/>
  <c r="AD822" i="1" s="1"/>
  <c r="W822" i="1"/>
  <c r="X822" i="1" s="1"/>
  <c r="AL821" i="1"/>
  <c r="AF821" i="1"/>
  <c r="AG821" i="1" s="1"/>
  <c r="AC821" i="1"/>
  <c r="AD821" i="1" s="1"/>
  <c r="W821" i="1"/>
  <c r="X821" i="1" s="1"/>
  <c r="AL820" i="1"/>
  <c r="AF820" i="1"/>
  <c r="AG820" i="1" s="1"/>
  <c r="AC820" i="1"/>
  <c r="AD820" i="1" s="1"/>
  <c r="W820" i="1"/>
  <c r="X820" i="1" s="1"/>
  <c r="AL819" i="1"/>
  <c r="AF819" i="1"/>
  <c r="AG819" i="1" s="1"/>
  <c r="AC819" i="1"/>
  <c r="AD819" i="1" s="1"/>
  <c r="W819" i="1"/>
  <c r="X819" i="1" s="1"/>
  <c r="AL818" i="1"/>
  <c r="AF818" i="1"/>
  <c r="AG818" i="1" s="1"/>
  <c r="AC818" i="1"/>
  <c r="AD818" i="1" s="1"/>
  <c r="W818" i="1"/>
  <c r="X818" i="1" s="1"/>
  <c r="AL817" i="1"/>
  <c r="AF817" i="1"/>
  <c r="AG817" i="1" s="1"/>
  <c r="AC817" i="1"/>
  <c r="AD817" i="1" s="1"/>
  <c r="W817" i="1"/>
  <c r="X817" i="1" s="1"/>
  <c r="AL816" i="1"/>
  <c r="AF816" i="1"/>
  <c r="AG816" i="1" s="1"/>
  <c r="AC816" i="1"/>
  <c r="AD816" i="1" s="1"/>
  <c r="W816" i="1"/>
  <c r="X816" i="1" s="1"/>
  <c r="AL815" i="1"/>
  <c r="AF815" i="1"/>
  <c r="AG815" i="1" s="1"/>
  <c r="AC815" i="1"/>
  <c r="AD815" i="1" s="1"/>
  <c r="W815" i="1"/>
  <c r="X815" i="1" s="1"/>
  <c r="AL814" i="1"/>
  <c r="AF814" i="1"/>
  <c r="AG814" i="1" s="1"/>
  <c r="AC814" i="1"/>
  <c r="AD814" i="1" s="1"/>
  <c r="W814" i="1"/>
  <c r="X814" i="1" s="1"/>
  <c r="AL813" i="1"/>
  <c r="AF813" i="1"/>
  <c r="AG813" i="1" s="1"/>
  <c r="AC813" i="1"/>
  <c r="AD813" i="1" s="1"/>
  <c r="W813" i="1"/>
  <c r="X813" i="1" s="1"/>
  <c r="AL812" i="1"/>
  <c r="AF812" i="1"/>
  <c r="AG812" i="1" s="1"/>
  <c r="AC812" i="1"/>
  <c r="AD812" i="1" s="1"/>
  <c r="W812" i="1"/>
  <c r="X812" i="1" s="1"/>
  <c r="AL811" i="1"/>
  <c r="AF811" i="1"/>
  <c r="AG811" i="1" s="1"/>
  <c r="AC811" i="1"/>
  <c r="AD811" i="1" s="1"/>
  <c r="W811" i="1"/>
  <c r="X811" i="1" s="1"/>
  <c r="AL810" i="1"/>
  <c r="AF810" i="1"/>
  <c r="AG810" i="1" s="1"/>
  <c r="AC810" i="1"/>
  <c r="AD810" i="1" s="1"/>
  <c r="W810" i="1"/>
  <c r="X810" i="1" s="1"/>
  <c r="AL809" i="1"/>
  <c r="AF809" i="1"/>
  <c r="AG809" i="1" s="1"/>
  <c r="AC809" i="1"/>
  <c r="AD809" i="1" s="1"/>
  <c r="W809" i="1"/>
  <c r="X809" i="1" s="1"/>
  <c r="AL808" i="1"/>
  <c r="AF808" i="1"/>
  <c r="AG808" i="1" s="1"/>
  <c r="AC808" i="1"/>
  <c r="AD808" i="1" s="1"/>
  <c r="W808" i="1"/>
  <c r="X808" i="1" s="1"/>
  <c r="AL807" i="1"/>
  <c r="AF807" i="1"/>
  <c r="AG807" i="1" s="1"/>
  <c r="AC807" i="1"/>
  <c r="AD807" i="1" s="1"/>
  <c r="W807" i="1"/>
  <c r="X807" i="1" s="1"/>
  <c r="AL806" i="1"/>
  <c r="AF806" i="1"/>
  <c r="AG806" i="1" s="1"/>
  <c r="AC806" i="1"/>
  <c r="AD806" i="1" s="1"/>
  <c r="W806" i="1"/>
  <c r="X806" i="1" s="1"/>
  <c r="AL805" i="1"/>
  <c r="AF805" i="1"/>
  <c r="AG805" i="1" s="1"/>
  <c r="AC805" i="1"/>
  <c r="AD805" i="1" s="1"/>
  <c r="W805" i="1"/>
  <c r="X805" i="1" s="1"/>
  <c r="AL804" i="1"/>
  <c r="AF804" i="1"/>
  <c r="AG804" i="1" s="1"/>
  <c r="AC804" i="1"/>
  <c r="AD804" i="1" s="1"/>
  <c r="W804" i="1"/>
  <c r="X804" i="1" s="1"/>
  <c r="AL803" i="1"/>
  <c r="AF803" i="1"/>
  <c r="AG803" i="1" s="1"/>
  <c r="AC803" i="1"/>
  <c r="AD803" i="1" s="1"/>
  <c r="W803" i="1"/>
  <c r="X803" i="1" s="1"/>
  <c r="AL802" i="1"/>
  <c r="AF802" i="1"/>
  <c r="AG802" i="1" s="1"/>
  <c r="AC802" i="1"/>
  <c r="AD802" i="1" s="1"/>
  <c r="W802" i="1"/>
  <c r="X802" i="1" s="1"/>
  <c r="AL801" i="1"/>
  <c r="AF801" i="1"/>
  <c r="AG801" i="1" s="1"/>
  <c r="AC801" i="1"/>
  <c r="AD801" i="1" s="1"/>
  <c r="W801" i="1"/>
  <c r="X801" i="1" s="1"/>
  <c r="AL800" i="1"/>
  <c r="AF800" i="1"/>
  <c r="AG800" i="1" s="1"/>
  <c r="AC800" i="1"/>
  <c r="AD800" i="1" s="1"/>
  <c r="W800" i="1"/>
  <c r="X800" i="1" s="1"/>
  <c r="AL799" i="1"/>
  <c r="AF799" i="1"/>
  <c r="AG799" i="1" s="1"/>
  <c r="AC799" i="1"/>
  <c r="AD799" i="1" s="1"/>
  <c r="W799" i="1"/>
  <c r="X799" i="1" s="1"/>
  <c r="AL798" i="1"/>
  <c r="AF798" i="1"/>
  <c r="AG798" i="1" s="1"/>
  <c r="AC798" i="1"/>
  <c r="AD798" i="1" s="1"/>
  <c r="W798" i="1"/>
  <c r="X798" i="1" s="1"/>
  <c r="AL797" i="1"/>
  <c r="AF797" i="1"/>
  <c r="AG797" i="1" s="1"/>
  <c r="AC797" i="1"/>
  <c r="AD797" i="1" s="1"/>
  <c r="W797" i="1"/>
  <c r="X797" i="1" s="1"/>
  <c r="AL796" i="1"/>
  <c r="AF796" i="1"/>
  <c r="AG796" i="1" s="1"/>
  <c r="AC796" i="1"/>
  <c r="AD796" i="1" s="1"/>
  <c r="W796" i="1"/>
  <c r="X796" i="1" s="1"/>
  <c r="AL795" i="1"/>
  <c r="AF795" i="1"/>
  <c r="AG795" i="1" s="1"/>
  <c r="AC795" i="1"/>
  <c r="AD795" i="1" s="1"/>
  <c r="W795" i="1"/>
  <c r="X795" i="1" s="1"/>
  <c r="AL794" i="1"/>
  <c r="AF794" i="1"/>
  <c r="AG794" i="1" s="1"/>
  <c r="AC794" i="1"/>
  <c r="AD794" i="1" s="1"/>
  <c r="W794" i="1"/>
  <c r="X794" i="1" s="1"/>
  <c r="AL793" i="1"/>
  <c r="AF793" i="1"/>
  <c r="AG793" i="1" s="1"/>
  <c r="AC793" i="1"/>
  <c r="AD793" i="1" s="1"/>
  <c r="W793" i="1"/>
  <c r="X793" i="1" s="1"/>
  <c r="AL792" i="1"/>
  <c r="AF792" i="1"/>
  <c r="AG792" i="1" s="1"/>
  <c r="AC792" i="1"/>
  <c r="AD792" i="1" s="1"/>
  <c r="W792" i="1"/>
  <c r="X792" i="1" s="1"/>
  <c r="AL791" i="1"/>
  <c r="AF791" i="1"/>
  <c r="AG791" i="1" s="1"/>
  <c r="AC791" i="1"/>
  <c r="AD791" i="1" s="1"/>
  <c r="W791" i="1"/>
  <c r="X791" i="1" s="1"/>
  <c r="AL790" i="1"/>
  <c r="AF790" i="1"/>
  <c r="AG790" i="1" s="1"/>
  <c r="AC790" i="1"/>
  <c r="AD790" i="1" s="1"/>
  <c r="W790" i="1"/>
  <c r="X790" i="1" s="1"/>
  <c r="AL789" i="1"/>
  <c r="AF789" i="1"/>
  <c r="AG789" i="1" s="1"/>
  <c r="AC789" i="1"/>
  <c r="AD789" i="1" s="1"/>
  <c r="W789" i="1"/>
  <c r="X789" i="1" s="1"/>
  <c r="AL788" i="1"/>
  <c r="AF788" i="1"/>
  <c r="AG788" i="1" s="1"/>
  <c r="AC788" i="1"/>
  <c r="AD788" i="1" s="1"/>
  <c r="W788" i="1"/>
  <c r="X788" i="1" s="1"/>
  <c r="AL787" i="1"/>
  <c r="AF787" i="1"/>
  <c r="AG787" i="1" s="1"/>
  <c r="AC787" i="1"/>
  <c r="AD787" i="1" s="1"/>
  <c r="W787" i="1"/>
  <c r="X787" i="1" s="1"/>
  <c r="AL786" i="1"/>
  <c r="AF786" i="1"/>
  <c r="AG786" i="1" s="1"/>
  <c r="AC786" i="1"/>
  <c r="AD786" i="1" s="1"/>
  <c r="W786" i="1"/>
  <c r="X786" i="1" s="1"/>
  <c r="AL785" i="1"/>
  <c r="AF785" i="1"/>
  <c r="AG785" i="1" s="1"/>
  <c r="AC785" i="1"/>
  <c r="AD785" i="1" s="1"/>
  <c r="W785" i="1"/>
  <c r="X785" i="1" s="1"/>
  <c r="AL784" i="1"/>
  <c r="AF784" i="1"/>
  <c r="AG784" i="1" s="1"/>
  <c r="AC784" i="1"/>
  <c r="AD784" i="1" s="1"/>
  <c r="W784" i="1"/>
  <c r="X784" i="1" s="1"/>
  <c r="AL783" i="1"/>
  <c r="AF783" i="1"/>
  <c r="AG783" i="1" s="1"/>
  <c r="AC783" i="1"/>
  <c r="AD783" i="1" s="1"/>
  <c r="W783" i="1"/>
  <c r="X783" i="1" s="1"/>
  <c r="AL782" i="1"/>
  <c r="AF782" i="1"/>
  <c r="AG782" i="1" s="1"/>
  <c r="AC782" i="1"/>
  <c r="AD782" i="1" s="1"/>
  <c r="W782" i="1"/>
  <c r="X782" i="1" s="1"/>
  <c r="AL781" i="1"/>
  <c r="AF781" i="1"/>
  <c r="AG781" i="1" s="1"/>
  <c r="AC781" i="1"/>
  <c r="AD781" i="1" s="1"/>
  <c r="W781" i="1"/>
  <c r="X781" i="1" s="1"/>
  <c r="AL780" i="1"/>
  <c r="AF780" i="1"/>
  <c r="AG780" i="1" s="1"/>
  <c r="AC780" i="1"/>
  <c r="AD780" i="1" s="1"/>
  <c r="W780" i="1"/>
  <c r="X780" i="1" s="1"/>
  <c r="AL779" i="1"/>
  <c r="AF779" i="1"/>
  <c r="AG779" i="1" s="1"/>
  <c r="AC779" i="1"/>
  <c r="AD779" i="1" s="1"/>
  <c r="W779" i="1"/>
  <c r="X779" i="1" s="1"/>
  <c r="AL778" i="1"/>
  <c r="AF778" i="1"/>
  <c r="AG778" i="1" s="1"/>
  <c r="AC778" i="1"/>
  <c r="AD778" i="1" s="1"/>
  <c r="W778" i="1"/>
  <c r="X778" i="1" s="1"/>
  <c r="AL777" i="1"/>
  <c r="AF777" i="1"/>
  <c r="AG777" i="1" s="1"/>
  <c r="AC777" i="1"/>
  <c r="AD777" i="1" s="1"/>
  <c r="W777" i="1"/>
  <c r="X777" i="1" s="1"/>
  <c r="AL776" i="1"/>
  <c r="AF776" i="1"/>
  <c r="AG776" i="1" s="1"/>
  <c r="AC776" i="1"/>
  <c r="AD776" i="1" s="1"/>
  <c r="W776" i="1"/>
  <c r="X776" i="1" s="1"/>
  <c r="AL775" i="1"/>
  <c r="AF775" i="1"/>
  <c r="AG775" i="1" s="1"/>
  <c r="AC775" i="1"/>
  <c r="AD775" i="1" s="1"/>
  <c r="W775" i="1"/>
  <c r="X775" i="1" s="1"/>
  <c r="AL774" i="1"/>
  <c r="AF774" i="1"/>
  <c r="AG774" i="1" s="1"/>
  <c r="AC774" i="1"/>
  <c r="AD774" i="1" s="1"/>
  <c r="W774" i="1"/>
  <c r="X774" i="1" s="1"/>
  <c r="AL773" i="1"/>
  <c r="AF773" i="1"/>
  <c r="AG773" i="1" s="1"/>
  <c r="AC773" i="1"/>
  <c r="AD773" i="1" s="1"/>
  <c r="W773" i="1"/>
  <c r="X773" i="1" s="1"/>
  <c r="AL772" i="1"/>
  <c r="AF772" i="1"/>
  <c r="AG772" i="1" s="1"/>
  <c r="AC772" i="1"/>
  <c r="AD772" i="1" s="1"/>
  <c r="W772" i="1"/>
  <c r="X772" i="1" s="1"/>
  <c r="AL771" i="1"/>
  <c r="AF771" i="1"/>
  <c r="AG771" i="1" s="1"/>
  <c r="AC771" i="1"/>
  <c r="AD771" i="1" s="1"/>
  <c r="W771" i="1"/>
  <c r="X771" i="1" s="1"/>
  <c r="AL770" i="1"/>
  <c r="AF770" i="1"/>
  <c r="AG770" i="1" s="1"/>
  <c r="AC770" i="1"/>
  <c r="AD770" i="1" s="1"/>
  <c r="W770" i="1"/>
  <c r="X770" i="1" s="1"/>
  <c r="AL769" i="1"/>
  <c r="AF769" i="1"/>
  <c r="AG769" i="1" s="1"/>
  <c r="AC769" i="1"/>
  <c r="AD769" i="1" s="1"/>
  <c r="W769" i="1"/>
  <c r="X769" i="1" s="1"/>
  <c r="AL768" i="1"/>
  <c r="AF768" i="1"/>
  <c r="AG768" i="1" s="1"/>
  <c r="AC768" i="1"/>
  <c r="AD768" i="1" s="1"/>
  <c r="W768" i="1"/>
  <c r="X768" i="1" s="1"/>
  <c r="AL767" i="1"/>
  <c r="AF767" i="1"/>
  <c r="AG767" i="1" s="1"/>
  <c r="AC767" i="1"/>
  <c r="AD767" i="1" s="1"/>
  <c r="W767" i="1"/>
  <c r="X767" i="1" s="1"/>
  <c r="AL766" i="1"/>
  <c r="AF766" i="1"/>
  <c r="AG766" i="1" s="1"/>
  <c r="AC766" i="1"/>
  <c r="AD766" i="1" s="1"/>
  <c r="W766" i="1"/>
  <c r="X766" i="1" s="1"/>
  <c r="AL765" i="1"/>
  <c r="AF765" i="1"/>
  <c r="AG765" i="1" s="1"/>
  <c r="AC765" i="1"/>
  <c r="AD765" i="1" s="1"/>
  <c r="W765" i="1"/>
  <c r="X765" i="1" s="1"/>
  <c r="AL764" i="1"/>
  <c r="AF764" i="1"/>
  <c r="AG764" i="1" s="1"/>
  <c r="AC764" i="1"/>
  <c r="AD764" i="1" s="1"/>
  <c r="W764" i="1"/>
  <c r="X764" i="1" s="1"/>
  <c r="AL763" i="1"/>
  <c r="AF763" i="1"/>
  <c r="AG763" i="1" s="1"/>
  <c r="AC763" i="1"/>
  <c r="AD763" i="1" s="1"/>
  <c r="W763" i="1"/>
  <c r="X763" i="1" s="1"/>
  <c r="AL762" i="1"/>
  <c r="AF762" i="1"/>
  <c r="AG762" i="1" s="1"/>
  <c r="AC762" i="1"/>
  <c r="AD762" i="1" s="1"/>
  <c r="W762" i="1"/>
  <c r="X762" i="1" s="1"/>
  <c r="AL761" i="1"/>
  <c r="AF761" i="1"/>
  <c r="AG761" i="1" s="1"/>
  <c r="AC761" i="1"/>
  <c r="AD761" i="1" s="1"/>
  <c r="W761" i="1"/>
  <c r="X761" i="1" s="1"/>
  <c r="AL760" i="1"/>
  <c r="AF760" i="1"/>
  <c r="AG760" i="1" s="1"/>
  <c r="AC760" i="1"/>
  <c r="AD760" i="1" s="1"/>
  <c r="W760" i="1"/>
  <c r="X760" i="1" s="1"/>
  <c r="AL759" i="1"/>
  <c r="AF759" i="1"/>
  <c r="AG759" i="1" s="1"/>
  <c r="AC759" i="1"/>
  <c r="AD759" i="1" s="1"/>
  <c r="W759" i="1"/>
  <c r="X759" i="1" s="1"/>
  <c r="AL758" i="1"/>
  <c r="AF758" i="1"/>
  <c r="AG758" i="1" s="1"/>
  <c r="AC758" i="1"/>
  <c r="AD758" i="1" s="1"/>
  <c r="W758" i="1"/>
  <c r="X758" i="1" s="1"/>
  <c r="O758" i="1"/>
  <c r="H758" i="1"/>
  <c r="AL757" i="1"/>
  <c r="AF757" i="1"/>
  <c r="AG757" i="1" s="1"/>
  <c r="AC757" i="1"/>
  <c r="AD757" i="1" s="1"/>
  <c r="W757" i="1"/>
  <c r="X757" i="1" s="1"/>
  <c r="AL756" i="1"/>
  <c r="AF756" i="1"/>
  <c r="AG756" i="1" s="1"/>
  <c r="AC756" i="1"/>
  <c r="AD756" i="1" s="1"/>
  <c r="W756" i="1"/>
  <c r="X756" i="1" s="1"/>
  <c r="AL755" i="1"/>
  <c r="AF755" i="1"/>
  <c r="AG755" i="1" s="1"/>
  <c r="AC755" i="1"/>
  <c r="AD755" i="1" s="1"/>
  <c r="W755" i="1"/>
  <c r="X755" i="1" s="1"/>
  <c r="O755" i="1"/>
  <c r="AL754" i="1"/>
  <c r="AF754" i="1"/>
  <c r="AG754" i="1" s="1"/>
  <c r="AC754" i="1"/>
  <c r="AD754" i="1" s="1"/>
  <c r="W754" i="1"/>
  <c r="X754" i="1" s="1"/>
  <c r="O754" i="1"/>
  <c r="AL753" i="1"/>
  <c r="AF753" i="1"/>
  <c r="AG753" i="1" s="1"/>
  <c r="AC753" i="1"/>
  <c r="AD753" i="1" s="1"/>
  <c r="W753" i="1"/>
  <c r="X753" i="1" s="1"/>
  <c r="AL752" i="1"/>
  <c r="AF752" i="1"/>
  <c r="AG752" i="1" s="1"/>
  <c r="AC752" i="1"/>
  <c r="AD752" i="1" s="1"/>
  <c r="W752" i="1"/>
  <c r="X752" i="1" s="1"/>
  <c r="AL751" i="1"/>
  <c r="AF751" i="1"/>
  <c r="AG751" i="1" s="1"/>
  <c r="AC751" i="1"/>
  <c r="AD751" i="1" s="1"/>
  <c r="W751" i="1"/>
  <c r="X751" i="1" s="1"/>
  <c r="AL750" i="1"/>
  <c r="AF750" i="1"/>
  <c r="AG750" i="1" s="1"/>
  <c r="AC750" i="1"/>
  <c r="AD750" i="1" s="1"/>
  <c r="W750" i="1"/>
  <c r="X750" i="1" s="1"/>
  <c r="AL749" i="1"/>
  <c r="AF749" i="1"/>
  <c r="AG749" i="1" s="1"/>
  <c r="AC749" i="1"/>
  <c r="AD749" i="1" s="1"/>
  <c r="W749" i="1"/>
  <c r="X749" i="1" s="1"/>
  <c r="AL748" i="1"/>
  <c r="AF748" i="1"/>
  <c r="AG748" i="1" s="1"/>
  <c r="AC748" i="1"/>
  <c r="AD748" i="1" s="1"/>
  <c r="W748" i="1"/>
  <c r="X748" i="1" s="1"/>
  <c r="AL747" i="1"/>
  <c r="AF747" i="1"/>
  <c r="AG747" i="1" s="1"/>
  <c r="AC747" i="1"/>
  <c r="AD747" i="1" s="1"/>
  <c r="W747" i="1"/>
  <c r="X747" i="1" s="1"/>
  <c r="AL746" i="1"/>
  <c r="AF746" i="1"/>
  <c r="AG746" i="1" s="1"/>
  <c r="AC746" i="1"/>
  <c r="AD746" i="1" s="1"/>
  <c r="W746" i="1"/>
  <c r="X746" i="1" s="1"/>
  <c r="AL745" i="1"/>
  <c r="AF745" i="1"/>
  <c r="AG745" i="1" s="1"/>
  <c r="AC745" i="1"/>
  <c r="AD745" i="1" s="1"/>
  <c r="W745" i="1"/>
  <c r="X745" i="1" s="1"/>
  <c r="AL744" i="1"/>
  <c r="AF744" i="1"/>
  <c r="AG744" i="1" s="1"/>
  <c r="AC744" i="1"/>
  <c r="AD744" i="1" s="1"/>
  <c r="W744" i="1"/>
  <c r="X744" i="1" s="1"/>
  <c r="AL743" i="1"/>
  <c r="AF743" i="1"/>
  <c r="AG743" i="1" s="1"/>
  <c r="AC743" i="1"/>
  <c r="AD743" i="1" s="1"/>
  <c r="W743" i="1"/>
  <c r="X743" i="1" s="1"/>
  <c r="AL742" i="1"/>
  <c r="AF742" i="1"/>
  <c r="AG742" i="1" s="1"/>
  <c r="AC742" i="1"/>
  <c r="AD742" i="1" s="1"/>
  <c r="W742" i="1"/>
  <c r="X742" i="1" s="1"/>
  <c r="AL741" i="1"/>
  <c r="AF741" i="1"/>
  <c r="AG741" i="1" s="1"/>
  <c r="AC741" i="1"/>
  <c r="AD741" i="1" s="1"/>
  <c r="W741" i="1"/>
  <c r="X741" i="1" s="1"/>
  <c r="AL740" i="1"/>
  <c r="AF740" i="1"/>
  <c r="AG740" i="1" s="1"/>
  <c r="AC740" i="1"/>
  <c r="AD740" i="1" s="1"/>
  <c r="W740" i="1"/>
  <c r="X740" i="1" s="1"/>
  <c r="AL739" i="1"/>
  <c r="AF739" i="1"/>
  <c r="AG739" i="1" s="1"/>
  <c r="AC739" i="1"/>
  <c r="AD739" i="1" s="1"/>
  <c r="W739" i="1"/>
  <c r="X739" i="1" s="1"/>
  <c r="AL738" i="1"/>
  <c r="AF738" i="1"/>
  <c r="AG738" i="1" s="1"/>
  <c r="AC738" i="1"/>
  <c r="AD738" i="1" s="1"/>
  <c r="W738" i="1"/>
  <c r="X738" i="1" s="1"/>
  <c r="AL737" i="1"/>
  <c r="AF737" i="1"/>
  <c r="AG737" i="1" s="1"/>
  <c r="AC737" i="1"/>
  <c r="AD737" i="1" s="1"/>
  <c r="W737" i="1"/>
  <c r="X737" i="1" s="1"/>
  <c r="AL736" i="1"/>
  <c r="AF736" i="1"/>
  <c r="AG736" i="1" s="1"/>
  <c r="AC736" i="1"/>
  <c r="AD736" i="1" s="1"/>
  <c r="W736" i="1"/>
  <c r="X736" i="1" s="1"/>
  <c r="AL735" i="1"/>
  <c r="AF735" i="1"/>
  <c r="AG735" i="1" s="1"/>
  <c r="AC735" i="1"/>
  <c r="AD735" i="1" s="1"/>
  <c r="W735" i="1"/>
  <c r="X735" i="1" s="1"/>
  <c r="AL734" i="1"/>
  <c r="AF734" i="1"/>
  <c r="AG734" i="1" s="1"/>
  <c r="AC734" i="1"/>
  <c r="AD734" i="1" s="1"/>
  <c r="W734" i="1"/>
  <c r="X734" i="1" s="1"/>
  <c r="AL733" i="1"/>
  <c r="AF733" i="1"/>
  <c r="AG733" i="1" s="1"/>
  <c r="AC733" i="1"/>
  <c r="AD733" i="1" s="1"/>
  <c r="W733" i="1"/>
  <c r="X733" i="1" s="1"/>
  <c r="AL732" i="1"/>
  <c r="AF732" i="1"/>
  <c r="AG732" i="1" s="1"/>
  <c r="AC732" i="1"/>
  <c r="AD732" i="1" s="1"/>
  <c r="W732" i="1"/>
  <c r="X732" i="1" s="1"/>
  <c r="AL731" i="1"/>
  <c r="AF731" i="1"/>
  <c r="AG731" i="1" s="1"/>
  <c r="AC731" i="1"/>
  <c r="AD731" i="1" s="1"/>
  <c r="W731" i="1"/>
  <c r="X731" i="1" s="1"/>
  <c r="AL730" i="1"/>
  <c r="AF730" i="1"/>
  <c r="AG730" i="1" s="1"/>
  <c r="AC730" i="1"/>
  <c r="AD730" i="1" s="1"/>
  <c r="W730" i="1"/>
  <c r="X730" i="1" s="1"/>
  <c r="AL729" i="1"/>
  <c r="AF729" i="1"/>
  <c r="AG729" i="1" s="1"/>
  <c r="AC729" i="1"/>
  <c r="AD729" i="1" s="1"/>
  <c r="W729" i="1"/>
  <c r="X729" i="1" s="1"/>
  <c r="AL728" i="1"/>
  <c r="AF728" i="1"/>
  <c r="AG728" i="1" s="1"/>
  <c r="AC728" i="1"/>
  <c r="AD728" i="1" s="1"/>
  <c r="W728" i="1"/>
  <c r="X728" i="1" s="1"/>
  <c r="AL727" i="1"/>
  <c r="AF727" i="1"/>
  <c r="AG727" i="1" s="1"/>
  <c r="AC727" i="1"/>
  <c r="AD727" i="1" s="1"/>
  <c r="W727" i="1"/>
  <c r="X727" i="1" s="1"/>
  <c r="AL726" i="1"/>
  <c r="AF726" i="1"/>
  <c r="AG726" i="1" s="1"/>
  <c r="AC726" i="1"/>
  <c r="AD726" i="1" s="1"/>
  <c r="W726" i="1"/>
  <c r="X726" i="1" s="1"/>
  <c r="AL725" i="1"/>
  <c r="AF725" i="1"/>
  <c r="AG725" i="1" s="1"/>
  <c r="AC725" i="1"/>
  <c r="AD725" i="1" s="1"/>
  <c r="W725" i="1"/>
  <c r="X725" i="1" s="1"/>
  <c r="AL724" i="1"/>
  <c r="AF724" i="1"/>
  <c r="AG724" i="1" s="1"/>
  <c r="AC724" i="1"/>
  <c r="AD724" i="1" s="1"/>
  <c r="W724" i="1"/>
  <c r="X724" i="1" s="1"/>
  <c r="AL723" i="1"/>
  <c r="AF723" i="1"/>
  <c r="AG723" i="1" s="1"/>
  <c r="AC723" i="1"/>
  <c r="AD723" i="1" s="1"/>
  <c r="W723" i="1"/>
  <c r="X723" i="1" s="1"/>
  <c r="AL722" i="1"/>
  <c r="AF722" i="1"/>
  <c r="AG722" i="1" s="1"/>
  <c r="AC722" i="1"/>
  <c r="AD722" i="1" s="1"/>
  <c r="W722" i="1"/>
  <c r="X722" i="1" s="1"/>
  <c r="AL721" i="1"/>
  <c r="AF721" i="1"/>
  <c r="AG721" i="1" s="1"/>
  <c r="AC721" i="1"/>
  <c r="AD721" i="1" s="1"/>
  <c r="W721" i="1"/>
  <c r="X721" i="1" s="1"/>
  <c r="AL720" i="1"/>
  <c r="AF720" i="1"/>
  <c r="AG720" i="1" s="1"/>
  <c r="AC720" i="1"/>
  <c r="AD720" i="1" s="1"/>
  <c r="W720" i="1"/>
  <c r="X720" i="1" s="1"/>
  <c r="AL719" i="1"/>
  <c r="AF719" i="1"/>
  <c r="AG719" i="1" s="1"/>
  <c r="AC719" i="1"/>
  <c r="AD719" i="1" s="1"/>
  <c r="W719" i="1"/>
  <c r="X719" i="1" s="1"/>
  <c r="AL718" i="1"/>
  <c r="AF718" i="1"/>
  <c r="AG718" i="1" s="1"/>
  <c r="AC718" i="1"/>
  <c r="AD718" i="1" s="1"/>
  <c r="W718" i="1"/>
  <c r="X718" i="1" s="1"/>
  <c r="AL717" i="1"/>
  <c r="AF717" i="1"/>
  <c r="AG717" i="1" s="1"/>
  <c r="AC717" i="1"/>
  <c r="AD717" i="1" s="1"/>
  <c r="W717" i="1"/>
  <c r="X717" i="1" s="1"/>
  <c r="AL716" i="1"/>
  <c r="AF716" i="1"/>
  <c r="AG716" i="1" s="1"/>
  <c r="AC716" i="1"/>
  <c r="AD716" i="1" s="1"/>
  <c r="W716" i="1"/>
  <c r="X716" i="1" s="1"/>
  <c r="AL715" i="1"/>
  <c r="AF715" i="1"/>
  <c r="AG715" i="1" s="1"/>
  <c r="AC715" i="1"/>
  <c r="AD715" i="1" s="1"/>
  <c r="W715" i="1"/>
  <c r="X715" i="1" s="1"/>
  <c r="AL714" i="1"/>
  <c r="AF714" i="1"/>
  <c r="AG714" i="1" s="1"/>
  <c r="AC714" i="1"/>
  <c r="AD714" i="1" s="1"/>
  <c r="W714" i="1"/>
  <c r="X714" i="1" s="1"/>
  <c r="AL713" i="1"/>
  <c r="AF713" i="1"/>
  <c r="AG713" i="1" s="1"/>
  <c r="AC713" i="1"/>
  <c r="AD713" i="1" s="1"/>
  <c r="W713" i="1"/>
  <c r="X713" i="1" s="1"/>
  <c r="AL712" i="1"/>
  <c r="AF712" i="1"/>
  <c r="AG712" i="1" s="1"/>
  <c r="AC712" i="1"/>
  <c r="AD712" i="1" s="1"/>
  <c r="W712" i="1"/>
  <c r="X712" i="1" s="1"/>
  <c r="AL711" i="1"/>
  <c r="AF711" i="1"/>
  <c r="AG711" i="1" s="1"/>
  <c r="AC711" i="1"/>
  <c r="AD711" i="1" s="1"/>
  <c r="W711" i="1"/>
  <c r="X711" i="1" s="1"/>
  <c r="AL710" i="1"/>
  <c r="AF710" i="1"/>
  <c r="AG710" i="1" s="1"/>
  <c r="AC710" i="1"/>
  <c r="AD710" i="1" s="1"/>
  <c r="W710" i="1"/>
  <c r="X710" i="1" s="1"/>
  <c r="AL709" i="1"/>
  <c r="AF709" i="1"/>
  <c r="AG709" i="1" s="1"/>
  <c r="AC709" i="1"/>
  <c r="AD709" i="1" s="1"/>
  <c r="W709" i="1"/>
  <c r="X709" i="1" s="1"/>
  <c r="AL708" i="1"/>
  <c r="AF708" i="1"/>
  <c r="AG708" i="1" s="1"/>
  <c r="AC708" i="1"/>
  <c r="AD708" i="1" s="1"/>
  <c r="W708" i="1"/>
  <c r="X708" i="1" s="1"/>
  <c r="AL707" i="1"/>
  <c r="AF707" i="1"/>
  <c r="AG707" i="1" s="1"/>
  <c r="AC707" i="1"/>
  <c r="AD707" i="1" s="1"/>
  <c r="W707" i="1"/>
  <c r="X707" i="1" s="1"/>
  <c r="AL706" i="1"/>
  <c r="AF706" i="1"/>
  <c r="AG706" i="1" s="1"/>
  <c r="AC706" i="1"/>
  <c r="AD706" i="1" s="1"/>
  <c r="W706" i="1"/>
  <c r="X706" i="1" s="1"/>
  <c r="AL705" i="1"/>
  <c r="AF705" i="1"/>
  <c r="AG705" i="1" s="1"/>
  <c r="AC705" i="1"/>
  <c r="AD705" i="1" s="1"/>
  <c r="W705" i="1"/>
  <c r="X705" i="1" s="1"/>
  <c r="AL704" i="1"/>
  <c r="AF704" i="1"/>
  <c r="AG704" i="1" s="1"/>
  <c r="AC704" i="1"/>
  <c r="AD704" i="1" s="1"/>
  <c r="W704" i="1"/>
  <c r="X704" i="1" s="1"/>
  <c r="AL703" i="1"/>
  <c r="AF703" i="1"/>
  <c r="AG703" i="1" s="1"/>
  <c r="AC703" i="1"/>
  <c r="AD703" i="1" s="1"/>
  <c r="W703" i="1"/>
  <c r="X703" i="1" s="1"/>
  <c r="AL702" i="1"/>
  <c r="AF702" i="1"/>
  <c r="AG702" i="1" s="1"/>
  <c r="AC702" i="1"/>
  <c r="AD702" i="1" s="1"/>
  <c r="W702" i="1"/>
  <c r="X702" i="1" s="1"/>
  <c r="AL701" i="1"/>
  <c r="AF701" i="1"/>
  <c r="AG701" i="1" s="1"/>
  <c r="AC701" i="1"/>
  <c r="AD701" i="1" s="1"/>
  <c r="W701" i="1"/>
  <c r="X701" i="1" s="1"/>
  <c r="AL700" i="1"/>
  <c r="AF700" i="1"/>
  <c r="AG700" i="1" s="1"/>
  <c r="AC700" i="1"/>
  <c r="AD700" i="1" s="1"/>
  <c r="W700" i="1"/>
  <c r="X700" i="1" s="1"/>
  <c r="AL699" i="1"/>
  <c r="AF699" i="1"/>
  <c r="AG699" i="1" s="1"/>
  <c r="AC699" i="1"/>
  <c r="AD699" i="1" s="1"/>
  <c r="W699" i="1"/>
  <c r="X699" i="1" s="1"/>
  <c r="AL698" i="1"/>
  <c r="AF698" i="1"/>
  <c r="AG698" i="1" s="1"/>
  <c r="AC698" i="1"/>
  <c r="AD698" i="1" s="1"/>
  <c r="W698" i="1"/>
  <c r="X698" i="1" s="1"/>
  <c r="AL697" i="1"/>
  <c r="AF697" i="1"/>
  <c r="AG697" i="1" s="1"/>
  <c r="AC697" i="1"/>
  <c r="AD697" i="1" s="1"/>
  <c r="W697" i="1"/>
  <c r="X697" i="1" s="1"/>
  <c r="AL696" i="1"/>
  <c r="AF696" i="1"/>
  <c r="AG696" i="1" s="1"/>
  <c r="AC696" i="1"/>
  <c r="AD696" i="1" s="1"/>
  <c r="W696" i="1"/>
  <c r="X696" i="1" s="1"/>
  <c r="AL695" i="1"/>
  <c r="AF695" i="1"/>
  <c r="AG695" i="1" s="1"/>
  <c r="AC695" i="1"/>
  <c r="AD695" i="1" s="1"/>
  <c r="W695" i="1"/>
  <c r="X695" i="1" s="1"/>
  <c r="AL694" i="1"/>
  <c r="AF694" i="1"/>
  <c r="AG694" i="1" s="1"/>
  <c r="AC694" i="1"/>
  <c r="AD694" i="1" s="1"/>
  <c r="W694" i="1"/>
  <c r="X694" i="1" s="1"/>
  <c r="AL693" i="1"/>
  <c r="AF693" i="1"/>
  <c r="AG693" i="1" s="1"/>
  <c r="AC693" i="1"/>
  <c r="AD693" i="1" s="1"/>
  <c r="W693" i="1"/>
  <c r="X693" i="1" s="1"/>
  <c r="AL692" i="1"/>
  <c r="AF692" i="1"/>
  <c r="AG692" i="1" s="1"/>
  <c r="AC692" i="1"/>
  <c r="AD692" i="1" s="1"/>
  <c r="W692" i="1"/>
  <c r="X692" i="1" s="1"/>
  <c r="AL691" i="1"/>
  <c r="AF691" i="1"/>
  <c r="AG691" i="1" s="1"/>
  <c r="AC691" i="1"/>
  <c r="AD691" i="1" s="1"/>
  <c r="W691" i="1"/>
  <c r="X691" i="1" s="1"/>
  <c r="AL690" i="1"/>
  <c r="AF690" i="1"/>
  <c r="AG690" i="1" s="1"/>
  <c r="AC690" i="1"/>
  <c r="AD690" i="1" s="1"/>
  <c r="W690" i="1"/>
  <c r="X690" i="1" s="1"/>
  <c r="AL689" i="1"/>
  <c r="AF689" i="1"/>
  <c r="AG689" i="1" s="1"/>
  <c r="AC689" i="1"/>
  <c r="AD689" i="1" s="1"/>
  <c r="W689" i="1"/>
  <c r="X689" i="1" s="1"/>
  <c r="AL688" i="1"/>
  <c r="AF688" i="1"/>
  <c r="AG688" i="1" s="1"/>
  <c r="AC688" i="1"/>
  <c r="AD688" i="1" s="1"/>
  <c r="W688" i="1"/>
  <c r="X688" i="1" s="1"/>
  <c r="AL687" i="1"/>
  <c r="AF687" i="1"/>
  <c r="AG687" i="1" s="1"/>
  <c r="AC687" i="1"/>
  <c r="AD687" i="1" s="1"/>
  <c r="W687" i="1"/>
  <c r="X687" i="1" s="1"/>
  <c r="AL686" i="1"/>
  <c r="AF686" i="1"/>
  <c r="AG686" i="1" s="1"/>
  <c r="AC686" i="1"/>
  <c r="AD686" i="1" s="1"/>
  <c r="W686" i="1"/>
  <c r="X686" i="1" s="1"/>
  <c r="AL685" i="1"/>
  <c r="AF685" i="1"/>
  <c r="AG685" i="1" s="1"/>
  <c r="AC685" i="1"/>
  <c r="AD685" i="1" s="1"/>
  <c r="W685" i="1"/>
  <c r="X685" i="1" s="1"/>
  <c r="AL684" i="1"/>
  <c r="AF684" i="1"/>
  <c r="AG684" i="1" s="1"/>
  <c r="AC684" i="1"/>
  <c r="AD684" i="1" s="1"/>
  <c r="W684" i="1"/>
  <c r="X684" i="1" s="1"/>
  <c r="AL683" i="1"/>
  <c r="AF683" i="1"/>
  <c r="AG683" i="1" s="1"/>
  <c r="AC683" i="1"/>
  <c r="AD683" i="1" s="1"/>
  <c r="W683" i="1"/>
  <c r="X683" i="1" s="1"/>
  <c r="O683" i="1"/>
  <c r="H683" i="1"/>
  <c r="AL682" i="1"/>
  <c r="AF682" i="1"/>
  <c r="AG682" i="1" s="1"/>
  <c r="AC682" i="1"/>
  <c r="AD682" i="1" s="1"/>
  <c r="W682" i="1"/>
  <c r="X682" i="1" s="1"/>
  <c r="AL681" i="1"/>
  <c r="AF681" i="1"/>
  <c r="AG681" i="1" s="1"/>
  <c r="AC681" i="1"/>
  <c r="AD681" i="1" s="1"/>
  <c r="W681" i="1"/>
  <c r="X681" i="1" s="1"/>
  <c r="O681" i="1"/>
  <c r="AL680" i="1"/>
  <c r="AF680" i="1"/>
  <c r="AG680" i="1" s="1"/>
  <c r="AC680" i="1"/>
  <c r="AD680" i="1" s="1"/>
  <c r="W680" i="1"/>
  <c r="X680" i="1" s="1"/>
  <c r="AL679" i="1"/>
  <c r="AF679" i="1"/>
  <c r="AG679" i="1" s="1"/>
  <c r="AC679" i="1"/>
  <c r="AD679" i="1" s="1"/>
  <c r="W679" i="1"/>
  <c r="X679" i="1" s="1"/>
  <c r="O679" i="1"/>
  <c r="AL678" i="1"/>
  <c r="AF678" i="1"/>
  <c r="AG678" i="1" s="1"/>
  <c r="AC678" i="1"/>
  <c r="AD678" i="1" s="1"/>
  <c r="W678" i="1"/>
  <c r="X678" i="1" s="1"/>
  <c r="AL677" i="1"/>
  <c r="AF677" i="1"/>
  <c r="AG677" i="1" s="1"/>
  <c r="AC677" i="1"/>
  <c r="AD677" i="1" s="1"/>
  <c r="W677" i="1"/>
  <c r="X677" i="1" s="1"/>
  <c r="AL676" i="1"/>
  <c r="AF676" i="1"/>
  <c r="AG676" i="1" s="1"/>
  <c r="AC676" i="1"/>
  <c r="AD676" i="1" s="1"/>
  <c r="W676" i="1"/>
  <c r="X676" i="1" s="1"/>
  <c r="AL675" i="1"/>
  <c r="AF675" i="1"/>
  <c r="AG675" i="1" s="1"/>
  <c r="AC675" i="1"/>
  <c r="AD675" i="1" s="1"/>
  <c r="W675" i="1"/>
  <c r="X675" i="1" s="1"/>
  <c r="AL674" i="1"/>
  <c r="AF674" i="1"/>
  <c r="AG674" i="1" s="1"/>
  <c r="AC674" i="1"/>
  <c r="AD674" i="1" s="1"/>
  <c r="W674" i="1"/>
  <c r="X674" i="1" s="1"/>
  <c r="AL673" i="1"/>
  <c r="AF673" i="1"/>
  <c r="AG673" i="1" s="1"/>
  <c r="AC673" i="1"/>
  <c r="AD673" i="1" s="1"/>
  <c r="W673" i="1"/>
  <c r="X673" i="1" s="1"/>
  <c r="AL672" i="1"/>
  <c r="AF672" i="1"/>
  <c r="AG672" i="1" s="1"/>
  <c r="AC672" i="1"/>
  <c r="AD672" i="1" s="1"/>
  <c r="W672" i="1"/>
  <c r="X672" i="1" s="1"/>
  <c r="AL671" i="1"/>
  <c r="AF671" i="1"/>
  <c r="AG671" i="1" s="1"/>
  <c r="AC671" i="1"/>
  <c r="AD671" i="1" s="1"/>
  <c r="W671" i="1"/>
  <c r="X671" i="1" s="1"/>
  <c r="AL670" i="1"/>
  <c r="AF670" i="1"/>
  <c r="AG670" i="1" s="1"/>
  <c r="AC670" i="1"/>
  <c r="AD670" i="1" s="1"/>
  <c r="W670" i="1"/>
  <c r="X670" i="1" s="1"/>
  <c r="AL669" i="1"/>
  <c r="AF669" i="1"/>
  <c r="AG669" i="1" s="1"/>
  <c r="AC669" i="1"/>
  <c r="AD669" i="1" s="1"/>
  <c r="W669" i="1"/>
  <c r="X669" i="1" s="1"/>
  <c r="AL668" i="1"/>
  <c r="AF668" i="1"/>
  <c r="AG668" i="1" s="1"/>
  <c r="AC668" i="1"/>
  <c r="AD668" i="1" s="1"/>
  <c r="W668" i="1"/>
  <c r="X668" i="1" s="1"/>
  <c r="AL667" i="1"/>
  <c r="AF667" i="1"/>
  <c r="AG667" i="1" s="1"/>
  <c r="AC667" i="1"/>
  <c r="AD667" i="1" s="1"/>
  <c r="W667" i="1"/>
  <c r="X667" i="1" s="1"/>
  <c r="AL666" i="1"/>
  <c r="AF666" i="1"/>
  <c r="AG666" i="1" s="1"/>
  <c r="AC666" i="1"/>
  <c r="AD666" i="1" s="1"/>
  <c r="W666" i="1"/>
  <c r="X666" i="1" s="1"/>
  <c r="AL665" i="1"/>
  <c r="AF665" i="1"/>
  <c r="AG665" i="1" s="1"/>
  <c r="AC665" i="1"/>
  <c r="AD665" i="1" s="1"/>
  <c r="W665" i="1"/>
  <c r="X665" i="1" s="1"/>
  <c r="O665" i="1"/>
  <c r="AL664" i="1"/>
  <c r="AF664" i="1"/>
  <c r="AG664" i="1" s="1"/>
  <c r="AC664" i="1"/>
  <c r="AD664" i="1" s="1"/>
  <c r="W664" i="1"/>
  <c r="X664" i="1" s="1"/>
  <c r="AL663" i="1"/>
  <c r="AF663" i="1"/>
  <c r="AG663" i="1" s="1"/>
  <c r="AC663" i="1"/>
  <c r="AD663" i="1" s="1"/>
  <c r="W663" i="1"/>
  <c r="X663" i="1" s="1"/>
  <c r="AL662" i="1"/>
  <c r="AF662" i="1"/>
  <c r="AG662" i="1" s="1"/>
  <c r="AC662" i="1"/>
  <c r="AD662" i="1" s="1"/>
  <c r="W662" i="1"/>
  <c r="X662" i="1" s="1"/>
  <c r="AL661" i="1"/>
  <c r="AF661" i="1"/>
  <c r="AG661" i="1" s="1"/>
  <c r="AC661" i="1"/>
  <c r="AD661" i="1" s="1"/>
  <c r="W661" i="1"/>
  <c r="X661" i="1" s="1"/>
  <c r="AL660" i="1"/>
  <c r="AF660" i="1"/>
  <c r="AG660" i="1" s="1"/>
  <c r="AC660" i="1"/>
  <c r="AD660" i="1" s="1"/>
  <c r="W660" i="1"/>
  <c r="X660" i="1" s="1"/>
  <c r="AL659" i="1"/>
  <c r="AF659" i="1"/>
  <c r="AG659" i="1" s="1"/>
  <c r="AC659" i="1"/>
  <c r="AD659" i="1" s="1"/>
  <c r="W659" i="1"/>
  <c r="X659" i="1" s="1"/>
  <c r="AL658" i="1"/>
  <c r="AF658" i="1"/>
  <c r="AG658" i="1" s="1"/>
  <c r="AC658" i="1"/>
  <c r="AD658" i="1" s="1"/>
  <c r="W658" i="1"/>
  <c r="X658" i="1" s="1"/>
  <c r="AL657" i="1"/>
  <c r="AF657" i="1"/>
  <c r="AG657" i="1" s="1"/>
  <c r="AC657" i="1"/>
  <c r="AD657" i="1" s="1"/>
  <c r="W657" i="1"/>
  <c r="X657" i="1" s="1"/>
  <c r="AL656" i="1"/>
  <c r="AF656" i="1"/>
  <c r="AG656" i="1" s="1"/>
  <c r="AC656" i="1"/>
  <c r="AD656" i="1" s="1"/>
  <c r="W656" i="1"/>
  <c r="X656" i="1" s="1"/>
  <c r="AL655" i="1"/>
  <c r="AF655" i="1"/>
  <c r="AG655" i="1" s="1"/>
  <c r="AC655" i="1"/>
  <c r="AD655" i="1" s="1"/>
  <c r="W655" i="1"/>
  <c r="X655" i="1" s="1"/>
  <c r="AL654" i="1"/>
  <c r="AF654" i="1"/>
  <c r="AG654" i="1" s="1"/>
  <c r="AC654" i="1"/>
  <c r="AD654" i="1" s="1"/>
  <c r="W654" i="1"/>
  <c r="X654" i="1" s="1"/>
  <c r="AL653" i="1"/>
  <c r="AF653" i="1"/>
  <c r="AG653" i="1" s="1"/>
  <c r="AC653" i="1"/>
  <c r="AD653" i="1" s="1"/>
  <c r="W653" i="1"/>
  <c r="X653" i="1" s="1"/>
  <c r="AL652" i="1"/>
  <c r="AF652" i="1"/>
  <c r="AG652" i="1" s="1"/>
  <c r="AC652" i="1"/>
  <c r="AD652" i="1" s="1"/>
  <c r="W652" i="1"/>
  <c r="X652" i="1" s="1"/>
  <c r="AL651" i="1"/>
  <c r="AF651" i="1"/>
  <c r="AG651" i="1" s="1"/>
  <c r="AC651" i="1"/>
  <c r="AD651" i="1" s="1"/>
  <c r="W651" i="1"/>
  <c r="X651" i="1" s="1"/>
  <c r="AL650" i="1"/>
  <c r="AF650" i="1"/>
  <c r="AG650" i="1" s="1"/>
  <c r="AC650" i="1"/>
  <c r="AD650" i="1" s="1"/>
  <c r="W650" i="1"/>
  <c r="X650" i="1" s="1"/>
  <c r="AL649" i="1"/>
  <c r="AF649" i="1"/>
  <c r="AG649" i="1" s="1"/>
  <c r="AC649" i="1"/>
  <c r="AD649" i="1" s="1"/>
  <c r="W649" i="1"/>
  <c r="X649" i="1" s="1"/>
  <c r="O649" i="1"/>
  <c r="AL648" i="1"/>
  <c r="AF648" i="1"/>
  <c r="AG648" i="1" s="1"/>
  <c r="AC648" i="1"/>
  <c r="AD648" i="1" s="1"/>
  <c r="W648" i="1"/>
  <c r="X648" i="1" s="1"/>
  <c r="AL647" i="1"/>
  <c r="AF647" i="1"/>
  <c r="AG647" i="1" s="1"/>
  <c r="AC647" i="1"/>
  <c r="AD647" i="1" s="1"/>
  <c r="W647" i="1"/>
  <c r="X647" i="1" s="1"/>
  <c r="O647" i="1"/>
  <c r="AL646" i="1"/>
  <c r="AF646" i="1"/>
  <c r="AG646" i="1" s="1"/>
  <c r="AC646" i="1"/>
  <c r="AD646" i="1" s="1"/>
  <c r="W646" i="1"/>
  <c r="X646" i="1" s="1"/>
  <c r="O646" i="1"/>
  <c r="H646" i="1"/>
  <c r="AL645" i="1"/>
  <c r="AF645" i="1"/>
  <c r="AG645" i="1" s="1"/>
  <c r="AC645" i="1"/>
  <c r="AD645" i="1" s="1"/>
  <c r="W645" i="1"/>
  <c r="X645" i="1" s="1"/>
  <c r="AL644" i="1"/>
  <c r="AF644" i="1"/>
  <c r="AG644" i="1" s="1"/>
  <c r="AC644" i="1"/>
  <c r="AD644" i="1" s="1"/>
  <c r="W644" i="1"/>
  <c r="X644" i="1" s="1"/>
  <c r="AL643" i="1"/>
  <c r="AF643" i="1"/>
  <c r="AG643" i="1" s="1"/>
  <c r="AC643" i="1"/>
  <c r="AD643" i="1" s="1"/>
  <c r="W643" i="1"/>
  <c r="X643" i="1" s="1"/>
  <c r="AL642" i="1"/>
  <c r="AF642" i="1"/>
  <c r="AG642" i="1" s="1"/>
  <c r="AC642" i="1"/>
  <c r="AD642" i="1" s="1"/>
  <c r="W642" i="1"/>
  <c r="X642" i="1" s="1"/>
  <c r="AL641" i="1"/>
  <c r="AF641" i="1"/>
  <c r="AG641" i="1" s="1"/>
  <c r="AC641" i="1"/>
  <c r="AD641" i="1" s="1"/>
  <c r="W641" i="1"/>
  <c r="X641" i="1" s="1"/>
  <c r="AL640" i="1"/>
  <c r="AF640" i="1"/>
  <c r="AG640" i="1" s="1"/>
  <c r="AC640" i="1"/>
  <c r="AD640" i="1" s="1"/>
  <c r="W640" i="1"/>
  <c r="X640" i="1" s="1"/>
  <c r="AL639" i="1"/>
  <c r="AF639" i="1"/>
  <c r="AG639" i="1" s="1"/>
  <c r="AC639" i="1"/>
  <c r="AD639" i="1" s="1"/>
  <c r="W639" i="1"/>
  <c r="X639" i="1" s="1"/>
  <c r="AL638" i="1"/>
  <c r="AF638" i="1"/>
  <c r="AG638" i="1" s="1"/>
  <c r="AC638" i="1"/>
  <c r="AD638" i="1" s="1"/>
  <c r="W638" i="1"/>
  <c r="X638" i="1" s="1"/>
  <c r="AL637" i="1"/>
  <c r="AF637" i="1"/>
  <c r="AG637" i="1" s="1"/>
  <c r="AC637" i="1"/>
  <c r="AD637" i="1" s="1"/>
  <c r="W637" i="1"/>
  <c r="X637" i="1" s="1"/>
  <c r="AL636" i="1"/>
  <c r="AF636" i="1"/>
  <c r="AG636" i="1" s="1"/>
  <c r="AC636" i="1"/>
  <c r="AD636" i="1" s="1"/>
  <c r="W636" i="1"/>
  <c r="X636" i="1" s="1"/>
  <c r="AL635" i="1"/>
  <c r="AF635" i="1"/>
  <c r="AG635" i="1" s="1"/>
  <c r="AC635" i="1"/>
  <c r="AD635" i="1" s="1"/>
  <c r="W635" i="1"/>
  <c r="X635" i="1" s="1"/>
  <c r="AL634" i="1"/>
  <c r="AF634" i="1"/>
  <c r="AG634" i="1" s="1"/>
  <c r="AC634" i="1"/>
  <c r="AD634" i="1" s="1"/>
  <c r="W634" i="1"/>
  <c r="X634" i="1" s="1"/>
  <c r="AL633" i="1"/>
  <c r="AF633" i="1"/>
  <c r="AG633" i="1" s="1"/>
  <c r="AC633" i="1"/>
  <c r="AD633" i="1" s="1"/>
  <c r="W633" i="1"/>
  <c r="X633" i="1" s="1"/>
  <c r="AL632" i="1"/>
  <c r="AF632" i="1"/>
  <c r="AG632" i="1" s="1"/>
  <c r="AC632" i="1"/>
  <c r="AD632" i="1" s="1"/>
  <c r="W632" i="1"/>
  <c r="X632" i="1" s="1"/>
  <c r="AL631" i="1"/>
  <c r="AF631" i="1"/>
  <c r="AG631" i="1" s="1"/>
  <c r="AC631" i="1"/>
  <c r="AD631" i="1" s="1"/>
  <c r="W631" i="1"/>
  <c r="X631" i="1" s="1"/>
  <c r="O631" i="1"/>
  <c r="H631" i="1"/>
  <c r="AL630" i="1"/>
  <c r="AF630" i="1"/>
  <c r="AG630" i="1" s="1"/>
  <c r="AC630" i="1"/>
  <c r="AD630" i="1" s="1"/>
  <c r="W630" i="1"/>
  <c r="X630" i="1" s="1"/>
  <c r="AL629" i="1"/>
  <c r="AF629" i="1"/>
  <c r="AG629" i="1" s="1"/>
  <c r="AC629" i="1"/>
  <c r="AD629" i="1" s="1"/>
  <c r="W629" i="1"/>
  <c r="X629" i="1" s="1"/>
  <c r="O629" i="1"/>
  <c r="AL628" i="1"/>
  <c r="AF628" i="1"/>
  <c r="AG628" i="1" s="1"/>
  <c r="AC628" i="1"/>
  <c r="AD628" i="1" s="1"/>
  <c r="W628" i="1"/>
  <c r="X628" i="1" s="1"/>
  <c r="AL627" i="1"/>
  <c r="AF627" i="1"/>
  <c r="AG627" i="1" s="1"/>
  <c r="AC627" i="1"/>
  <c r="AD627" i="1" s="1"/>
  <c r="W627" i="1"/>
  <c r="X627" i="1" s="1"/>
  <c r="AL626" i="1"/>
  <c r="AF626" i="1"/>
  <c r="AG626" i="1" s="1"/>
  <c r="AC626" i="1"/>
  <c r="AD626" i="1" s="1"/>
  <c r="W626" i="1"/>
  <c r="X626" i="1" s="1"/>
  <c r="AL625" i="1"/>
  <c r="AF625" i="1"/>
  <c r="AG625" i="1" s="1"/>
  <c r="AC625" i="1"/>
  <c r="AD625" i="1" s="1"/>
  <c r="W625" i="1"/>
  <c r="X625" i="1" s="1"/>
  <c r="AL624" i="1"/>
  <c r="AF624" i="1"/>
  <c r="AG624" i="1" s="1"/>
  <c r="AC624" i="1"/>
  <c r="AD624" i="1" s="1"/>
  <c r="W624" i="1"/>
  <c r="X624" i="1" s="1"/>
  <c r="AL623" i="1"/>
  <c r="AF623" i="1"/>
  <c r="AG623" i="1" s="1"/>
  <c r="AC623" i="1"/>
  <c r="AD623" i="1" s="1"/>
  <c r="W623" i="1"/>
  <c r="X623" i="1" s="1"/>
  <c r="AL622" i="1"/>
  <c r="AF622" i="1"/>
  <c r="AG622" i="1" s="1"/>
  <c r="AC622" i="1"/>
  <c r="AD622" i="1" s="1"/>
  <c r="W622" i="1"/>
  <c r="X622" i="1" s="1"/>
  <c r="AL621" i="1"/>
  <c r="AF621" i="1"/>
  <c r="AG621" i="1" s="1"/>
  <c r="AC621" i="1"/>
  <c r="AD621" i="1" s="1"/>
  <c r="W621" i="1"/>
  <c r="X621" i="1" s="1"/>
  <c r="AL620" i="1"/>
  <c r="AF620" i="1"/>
  <c r="AG620" i="1" s="1"/>
  <c r="AC620" i="1"/>
  <c r="AD620" i="1" s="1"/>
  <c r="W620" i="1"/>
  <c r="X620" i="1" s="1"/>
  <c r="AL619" i="1"/>
  <c r="AF619" i="1"/>
  <c r="AG619" i="1" s="1"/>
  <c r="AC619" i="1"/>
  <c r="AD619" i="1" s="1"/>
  <c r="W619" i="1"/>
  <c r="X619" i="1" s="1"/>
  <c r="AL618" i="1"/>
  <c r="AF618" i="1"/>
  <c r="AG618" i="1" s="1"/>
  <c r="AC618" i="1"/>
  <c r="AD618" i="1" s="1"/>
  <c r="W618" i="1"/>
  <c r="X618" i="1" s="1"/>
  <c r="AL617" i="1"/>
  <c r="AF617" i="1"/>
  <c r="AG617" i="1" s="1"/>
  <c r="AC617" i="1"/>
  <c r="AD617" i="1" s="1"/>
  <c r="W617" i="1"/>
  <c r="X617" i="1" s="1"/>
  <c r="AL616" i="1"/>
  <c r="AF616" i="1"/>
  <c r="AG616" i="1" s="1"/>
  <c r="AC616" i="1"/>
  <c r="AD616" i="1" s="1"/>
  <c r="W616" i="1"/>
  <c r="X616" i="1" s="1"/>
  <c r="AL615" i="1"/>
  <c r="AF615" i="1"/>
  <c r="AG615" i="1" s="1"/>
  <c r="AC615" i="1"/>
  <c r="AD615" i="1" s="1"/>
  <c r="W615" i="1"/>
  <c r="X615" i="1" s="1"/>
  <c r="AL614" i="1"/>
  <c r="AF614" i="1"/>
  <c r="AG614" i="1" s="1"/>
  <c r="AC614" i="1"/>
  <c r="AD614" i="1" s="1"/>
  <c r="W614" i="1"/>
  <c r="X614" i="1" s="1"/>
  <c r="AL613" i="1"/>
  <c r="AF613" i="1"/>
  <c r="AG613" i="1" s="1"/>
  <c r="AC613" i="1"/>
  <c r="AD613" i="1" s="1"/>
  <c r="W613" i="1"/>
  <c r="X613" i="1" s="1"/>
  <c r="AL612" i="1"/>
  <c r="AF612" i="1"/>
  <c r="AG612" i="1" s="1"/>
  <c r="AC612" i="1"/>
  <c r="AD612" i="1" s="1"/>
  <c r="W612" i="1"/>
  <c r="X612" i="1" s="1"/>
  <c r="AL611" i="1"/>
  <c r="AF611" i="1"/>
  <c r="AG611" i="1" s="1"/>
  <c r="AC611" i="1"/>
  <c r="AD611" i="1" s="1"/>
  <c r="W611" i="1"/>
  <c r="X611" i="1" s="1"/>
  <c r="AL610" i="1"/>
  <c r="AF610" i="1"/>
  <c r="AG610" i="1" s="1"/>
  <c r="AC610" i="1"/>
  <c r="AD610" i="1" s="1"/>
  <c r="W610" i="1"/>
  <c r="X610" i="1" s="1"/>
  <c r="AL609" i="1"/>
  <c r="AF609" i="1"/>
  <c r="AG609" i="1" s="1"/>
  <c r="AC609" i="1"/>
  <c r="AD609" i="1" s="1"/>
  <c r="W609" i="1"/>
  <c r="X609" i="1" s="1"/>
  <c r="AL608" i="1"/>
  <c r="AF608" i="1"/>
  <c r="AG608" i="1" s="1"/>
  <c r="AC608" i="1"/>
  <c r="AD608" i="1" s="1"/>
  <c r="W608" i="1"/>
  <c r="X608" i="1" s="1"/>
  <c r="AL607" i="1"/>
  <c r="AF607" i="1"/>
  <c r="AG607" i="1" s="1"/>
  <c r="AC607" i="1"/>
  <c r="AD607" i="1" s="1"/>
  <c r="W607" i="1"/>
  <c r="X607" i="1" s="1"/>
  <c r="AL606" i="1"/>
  <c r="AF606" i="1"/>
  <c r="AG606" i="1" s="1"/>
  <c r="AC606" i="1"/>
  <c r="AD606" i="1" s="1"/>
  <c r="W606" i="1"/>
  <c r="X606" i="1" s="1"/>
  <c r="AL605" i="1"/>
  <c r="AF605" i="1"/>
  <c r="AG605" i="1" s="1"/>
  <c r="AC605" i="1"/>
  <c r="AD605" i="1" s="1"/>
  <c r="W605" i="1"/>
  <c r="X605" i="1" s="1"/>
  <c r="AL604" i="1"/>
  <c r="AF604" i="1"/>
  <c r="AG604" i="1" s="1"/>
  <c r="AC604" i="1"/>
  <c r="AD604" i="1" s="1"/>
  <c r="W604" i="1"/>
  <c r="X604" i="1" s="1"/>
  <c r="AL603" i="1"/>
  <c r="AF603" i="1"/>
  <c r="AG603" i="1" s="1"/>
  <c r="AC603" i="1"/>
  <c r="AD603" i="1" s="1"/>
  <c r="W603" i="1"/>
  <c r="X603" i="1" s="1"/>
  <c r="AL602" i="1"/>
  <c r="AF602" i="1"/>
  <c r="AG602" i="1" s="1"/>
  <c r="AC602" i="1"/>
  <c r="AD602" i="1" s="1"/>
  <c r="W602" i="1"/>
  <c r="X602" i="1" s="1"/>
  <c r="AL601" i="1"/>
  <c r="AF601" i="1"/>
  <c r="AG601" i="1" s="1"/>
  <c r="AC601" i="1"/>
  <c r="AD601" i="1" s="1"/>
  <c r="W601" i="1"/>
  <c r="X601" i="1" s="1"/>
  <c r="AL600" i="1"/>
  <c r="AF600" i="1"/>
  <c r="AG600" i="1" s="1"/>
  <c r="AC600" i="1"/>
  <c r="AD600" i="1" s="1"/>
  <c r="W600" i="1"/>
  <c r="X600" i="1" s="1"/>
  <c r="O600" i="1"/>
  <c r="AL599" i="1"/>
  <c r="AF599" i="1"/>
  <c r="AG599" i="1" s="1"/>
  <c r="AC599" i="1"/>
  <c r="AD599" i="1" s="1"/>
  <c r="W599" i="1"/>
  <c r="X599" i="1" s="1"/>
  <c r="AL598" i="1"/>
  <c r="AF598" i="1"/>
  <c r="AG598" i="1" s="1"/>
  <c r="AC598" i="1"/>
  <c r="AD598" i="1" s="1"/>
  <c r="W598" i="1"/>
  <c r="X598" i="1" s="1"/>
  <c r="AL597" i="1"/>
  <c r="AF597" i="1"/>
  <c r="AG597" i="1" s="1"/>
  <c r="AC597" i="1"/>
  <c r="AD597" i="1" s="1"/>
  <c r="W597" i="1"/>
  <c r="X597" i="1" s="1"/>
  <c r="AL596" i="1"/>
  <c r="AF596" i="1"/>
  <c r="AG596" i="1" s="1"/>
  <c r="AC596" i="1"/>
  <c r="AD596" i="1" s="1"/>
  <c r="W596" i="1"/>
  <c r="X596" i="1" s="1"/>
  <c r="AL595" i="1"/>
  <c r="AF595" i="1"/>
  <c r="AG595" i="1" s="1"/>
  <c r="AC595" i="1"/>
  <c r="AD595" i="1" s="1"/>
  <c r="W595" i="1"/>
  <c r="X595" i="1" s="1"/>
  <c r="AL594" i="1"/>
  <c r="AF594" i="1"/>
  <c r="AG594" i="1" s="1"/>
  <c r="AC594" i="1"/>
  <c r="AD594" i="1" s="1"/>
  <c r="W594" i="1"/>
  <c r="X594" i="1" s="1"/>
  <c r="AL593" i="1"/>
  <c r="AF593" i="1"/>
  <c r="AG593" i="1" s="1"/>
  <c r="AC593" i="1"/>
  <c r="AD593" i="1" s="1"/>
  <c r="W593" i="1"/>
  <c r="X593" i="1" s="1"/>
  <c r="AL592" i="1"/>
  <c r="AF592" i="1"/>
  <c r="AG592" i="1" s="1"/>
  <c r="AC592" i="1"/>
  <c r="AD592" i="1" s="1"/>
  <c r="W592" i="1"/>
  <c r="X592" i="1" s="1"/>
  <c r="AL591" i="1"/>
  <c r="AF591" i="1"/>
  <c r="AG591" i="1" s="1"/>
  <c r="AC591" i="1"/>
  <c r="AD591" i="1" s="1"/>
  <c r="W591" i="1"/>
  <c r="X591" i="1" s="1"/>
  <c r="AL590" i="1"/>
  <c r="AF590" i="1"/>
  <c r="AG590" i="1" s="1"/>
  <c r="AC590" i="1"/>
  <c r="AD590" i="1" s="1"/>
  <c r="W590" i="1"/>
  <c r="X590" i="1" s="1"/>
  <c r="AL589" i="1"/>
  <c r="AF589" i="1"/>
  <c r="AG589" i="1" s="1"/>
  <c r="AC589" i="1"/>
  <c r="AD589" i="1" s="1"/>
  <c r="W589" i="1"/>
  <c r="X589" i="1" s="1"/>
  <c r="AL588" i="1"/>
  <c r="AF588" i="1"/>
  <c r="AG588" i="1" s="1"/>
  <c r="AC588" i="1"/>
  <c r="AD588" i="1" s="1"/>
  <c r="W588" i="1"/>
  <c r="X588" i="1" s="1"/>
  <c r="AL587" i="1"/>
  <c r="AF587" i="1"/>
  <c r="AG587" i="1" s="1"/>
  <c r="AC587" i="1"/>
  <c r="AD587" i="1" s="1"/>
  <c r="W587" i="1"/>
  <c r="X587" i="1" s="1"/>
  <c r="AL586" i="1"/>
  <c r="AF586" i="1"/>
  <c r="AG586" i="1" s="1"/>
  <c r="AC586" i="1"/>
  <c r="AD586" i="1" s="1"/>
  <c r="W586" i="1"/>
  <c r="X586" i="1" s="1"/>
  <c r="AL585" i="1"/>
  <c r="AF585" i="1"/>
  <c r="AG585" i="1" s="1"/>
  <c r="AC585" i="1"/>
  <c r="AD585" i="1" s="1"/>
  <c r="W585" i="1"/>
  <c r="X585" i="1" s="1"/>
  <c r="AL584" i="1"/>
  <c r="AF584" i="1"/>
  <c r="AG584" i="1" s="1"/>
  <c r="AC584" i="1"/>
  <c r="AD584" i="1" s="1"/>
  <c r="W584" i="1"/>
  <c r="X584" i="1" s="1"/>
  <c r="AL583" i="1"/>
  <c r="AF583" i="1"/>
  <c r="AG583" i="1" s="1"/>
  <c r="AC583" i="1"/>
  <c r="AD583" i="1" s="1"/>
  <c r="W583" i="1"/>
  <c r="X583" i="1" s="1"/>
  <c r="O583" i="1"/>
  <c r="AL582" i="1"/>
  <c r="AF582" i="1"/>
  <c r="AG582" i="1" s="1"/>
  <c r="AC582" i="1"/>
  <c r="AD582" i="1" s="1"/>
  <c r="W582" i="1"/>
  <c r="X582" i="1" s="1"/>
  <c r="AL581" i="1"/>
  <c r="AF581" i="1"/>
  <c r="AG581" i="1" s="1"/>
  <c r="AC581" i="1"/>
  <c r="AD581" i="1" s="1"/>
  <c r="W581" i="1"/>
  <c r="X581" i="1" s="1"/>
  <c r="AL580" i="1"/>
  <c r="AF580" i="1"/>
  <c r="AG580" i="1" s="1"/>
  <c r="AC580" i="1"/>
  <c r="AD580" i="1" s="1"/>
  <c r="W580" i="1"/>
  <c r="X580" i="1" s="1"/>
  <c r="AL579" i="1"/>
  <c r="AF579" i="1"/>
  <c r="AG579" i="1" s="1"/>
  <c r="AC579" i="1"/>
  <c r="AD579" i="1" s="1"/>
  <c r="W579" i="1"/>
  <c r="X579" i="1" s="1"/>
  <c r="AL578" i="1"/>
  <c r="AF578" i="1"/>
  <c r="AG578" i="1" s="1"/>
  <c r="AC578" i="1"/>
  <c r="AD578" i="1" s="1"/>
  <c r="W578" i="1"/>
  <c r="X578" i="1" s="1"/>
  <c r="AL577" i="1"/>
  <c r="AF577" i="1"/>
  <c r="AG577" i="1" s="1"/>
  <c r="AC577" i="1"/>
  <c r="AD577" i="1" s="1"/>
  <c r="W577" i="1"/>
  <c r="X577" i="1" s="1"/>
  <c r="AL576" i="1"/>
  <c r="AF576" i="1"/>
  <c r="AG576" i="1" s="1"/>
  <c r="AC576" i="1"/>
  <c r="AD576" i="1" s="1"/>
  <c r="W576" i="1"/>
  <c r="X576" i="1" s="1"/>
  <c r="AL575" i="1"/>
  <c r="AF575" i="1"/>
  <c r="AG575" i="1" s="1"/>
  <c r="AC575" i="1"/>
  <c r="AD575" i="1" s="1"/>
  <c r="W575" i="1"/>
  <c r="X575" i="1" s="1"/>
  <c r="AL574" i="1"/>
  <c r="AF574" i="1"/>
  <c r="AG574" i="1" s="1"/>
  <c r="AC574" i="1"/>
  <c r="AD574" i="1" s="1"/>
  <c r="W574" i="1"/>
  <c r="X574" i="1" s="1"/>
  <c r="AL573" i="1"/>
  <c r="AF573" i="1"/>
  <c r="AG573" i="1" s="1"/>
  <c r="AC573" i="1"/>
  <c r="AD573" i="1" s="1"/>
  <c r="W573" i="1"/>
  <c r="X573" i="1" s="1"/>
  <c r="O573" i="1"/>
  <c r="AL572" i="1"/>
  <c r="AF572" i="1"/>
  <c r="AG572" i="1" s="1"/>
  <c r="AC572" i="1"/>
  <c r="AD572" i="1" s="1"/>
  <c r="W572" i="1"/>
  <c r="X572" i="1" s="1"/>
  <c r="AL571" i="1"/>
  <c r="AF571" i="1"/>
  <c r="AG571" i="1" s="1"/>
  <c r="AC571" i="1"/>
  <c r="AD571" i="1" s="1"/>
  <c r="W571" i="1"/>
  <c r="X571" i="1" s="1"/>
  <c r="AL570" i="1"/>
  <c r="AF570" i="1"/>
  <c r="AG570" i="1" s="1"/>
  <c r="AC570" i="1"/>
  <c r="AD570" i="1" s="1"/>
  <c r="W570" i="1"/>
  <c r="X570" i="1" s="1"/>
  <c r="O570" i="1"/>
  <c r="H570" i="1"/>
  <c r="AL569" i="1"/>
  <c r="AF569" i="1"/>
  <c r="AG569" i="1" s="1"/>
  <c r="AC569" i="1"/>
  <c r="AD569" i="1" s="1"/>
  <c r="W569" i="1"/>
  <c r="X569" i="1" s="1"/>
  <c r="AL568" i="1"/>
  <c r="AF568" i="1"/>
  <c r="AG568" i="1" s="1"/>
  <c r="AC568" i="1"/>
  <c r="AD568" i="1" s="1"/>
  <c r="W568" i="1"/>
  <c r="X568" i="1" s="1"/>
  <c r="AL567" i="1"/>
  <c r="AF567" i="1"/>
  <c r="AG567" i="1" s="1"/>
  <c r="AC567" i="1"/>
  <c r="AD567" i="1" s="1"/>
  <c r="W567" i="1"/>
  <c r="X567" i="1" s="1"/>
  <c r="O567" i="1"/>
  <c r="H567" i="1"/>
  <c r="AL566" i="1"/>
  <c r="AF566" i="1"/>
  <c r="AG566" i="1" s="1"/>
  <c r="AC566" i="1"/>
  <c r="AD566" i="1" s="1"/>
  <c r="W566" i="1"/>
  <c r="X566" i="1" s="1"/>
  <c r="AL565" i="1"/>
  <c r="AF565" i="1"/>
  <c r="AG565" i="1" s="1"/>
  <c r="AC565" i="1"/>
  <c r="AD565" i="1" s="1"/>
  <c r="W565" i="1"/>
  <c r="X565" i="1" s="1"/>
  <c r="AL564" i="1"/>
  <c r="AF564" i="1"/>
  <c r="AG564" i="1" s="1"/>
  <c r="AC564" i="1"/>
  <c r="AD564" i="1" s="1"/>
  <c r="W564" i="1"/>
  <c r="X564" i="1" s="1"/>
  <c r="AL563" i="1"/>
  <c r="AF563" i="1"/>
  <c r="AG563" i="1" s="1"/>
  <c r="AC563" i="1"/>
  <c r="AD563" i="1" s="1"/>
  <c r="W563" i="1"/>
  <c r="X563" i="1" s="1"/>
  <c r="AL562" i="1"/>
  <c r="AF562" i="1"/>
  <c r="AG562" i="1" s="1"/>
  <c r="AC562" i="1"/>
  <c r="AD562" i="1" s="1"/>
  <c r="W562" i="1"/>
  <c r="X562" i="1" s="1"/>
  <c r="AL561" i="1"/>
  <c r="AF561" i="1"/>
  <c r="AG561" i="1" s="1"/>
  <c r="AC561" i="1"/>
  <c r="AD561" i="1" s="1"/>
  <c r="W561" i="1"/>
  <c r="X561" i="1" s="1"/>
  <c r="AL560" i="1"/>
  <c r="AF560" i="1"/>
  <c r="AG560" i="1" s="1"/>
  <c r="AC560" i="1"/>
  <c r="AD560" i="1" s="1"/>
  <c r="W560" i="1"/>
  <c r="X560" i="1" s="1"/>
  <c r="AL559" i="1"/>
  <c r="AF559" i="1"/>
  <c r="AG559" i="1" s="1"/>
  <c r="AC559" i="1"/>
  <c r="AD559" i="1" s="1"/>
  <c r="W559" i="1"/>
  <c r="X559" i="1" s="1"/>
  <c r="AL558" i="1"/>
  <c r="AF558" i="1"/>
  <c r="AG558" i="1" s="1"/>
  <c r="AC558" i="1"/>
  <c r="AD558" i="1" s="1"/>
  <c r="W558" i="1"/>
  <c r="X558" i="1" s="1"/>
  <c r="AL557" i="1"/>
  <c r="AF557" i="1"/>
  <c r="AG557" i="1" s="1"/>
  <c r="AC557" i="1"/>
  <c r="AD557" i="1" s="1"/>
  <c r="W557" i="1"/>
  <c r="X557" i="1" s="1"/>
  <c r="O557" i="1"/>
  <c r="H557" i="1"/>
  <c r="AL556" i="1"/>
  <c r="AF556" i="1"/>
  <c r="AG556" i="1" s="1"/>
  <c r="AC556" i="1"/>
  <c r="AD556" i="1" s="1"/>
  <c r="W556" i="1"/>
  <c r="X556" i="1" s="1"/>
  <c r="AL555" i="1"/>
  <c r="AF555" i="1"/>
  <c r="AG555" i="1" s="1"/>
  <c r="AC555" i="1"/>
  <c r="AD555" i="1" s="1"/>
  <c r="W555" i="1"/>
  <c r="X555" i="1" s="1"/>
  <c r="AL554" i="1"/>
  <c r="AF554" i="1"/>
  <c r="AG554" i="1" s="1"/>
  <c r="AC554" i="1"/>
  <c r="AD554" i="1" s="1"/>
  <c r="W554" i="1"/>
  <c r="X554" i="1" s="1"/>
  <c r="AL553" i="1"/>
  <c r="AF553" i="1"/>
  <c r="AG553" i="1" s="1"/>
  <c r="AC553" i="1"/>
  <c r="AD553" i="1" s="1"/>
  <c r="W553" i="1"/>
  <c r="X553" i="1" s="1"/>
  <c r="AL552" i="1"/>
  <c r="AF552" i="1"/>
  <c r="AG552" i="1" s="1"/>
  <c r="AC552" i="1"/>
  <c r="AD552" i="1" s="1"/>
  <c r="W552" i="1"/>
  <c r="X552" i="1" s="1"/>
  <c r="AL551" i="1"/>
  <c r="AF551" i="1"/>
  <c r="AG551" i="1" s="1"/>
  <c r="AC551" i="1"/>
  <c r="AD551" i="1" s="1"/>
  <c r="W551" i="1"/>
  <c r="X551" i="1" s="1"/>
  <c r="AL550" i="1"/>
  <c r="AF550" i="1"/>
  <c r="AG550" i="1" s="1"/>
  <c r="AC550" i="1"/>
  <c r="AD550" i="1" s="1"/>
  <c r="W550" i="1"/>
  <c r="X550" i="1" s="1"/>
  <c r="O550" i="1"/>
  <c r="H550" i="1"/>
  <c r="AL549" i="1"/>
  <c r="AF549" i="1"/>
  <c r="AG549" i="1" s="1"/>
  <c r="AC549" i="1"/>
  <c r="AD549" i="1" s="1"/>
  <c r="W549" i="1"/>
  <c r="X549" i="1" s="1"/>
  <c r="AL548" i="1"/>
  <c r="AF548" i="1"/>
  <c r="AG548" i="1" s="1"/>
  <c r="AC548" i="1"/>
  <c r="AD548" i="1" s="1"/>
  <c r="W548" i="1"/>
  <c r="X548" i="1" s="1"/>
  <c r="AL547" i="1"/>
  <c r="AF547" i="1"/>
  <c r="AG547" i="1" s="1"/>
  <c r="AC547" i="1"/>
  <c r="AD547" i="1" s="1"/>
  <c r="W547" i="1"/>
  <c r="X547" i="1" s="1"/>
  <c r="AL546" i="1"/>
  <c r="AF546" i="1"/>
  <c r="AG546" i="1" s="1"/>
  <c r="AC546" i="1"/>
  <c r="AD546" i="1" s="1"/>
  <c r="W546" i="1"/>
  <c r="X546" i="1" s="1"/>
  <c r="AL545" i="1"/>
  <c r="AF545" i="1"/>
  <c r="AG545" i="1" s="1"/>
  <c r="AC545" i="1"/>
  <c r="AD545" i="1" s="1"/>
  <c r="W545" i="1"/>
  <c r="X545" i="1" s="1"/>
  <c r="AL544" i="1"/>
  <c r="AF544" i="1"/>
  <c r="AG544" i="1" s="1"/>
  <c r="AC544" i="1"/>
  <c r="AD544" i="1" s="1"/>
  <c r="W544" i="1"/>
  <c r="X544" i="1" s="1"/>
  <c r="AL543" i="1"/>
  <c r="AF543" i="1"/>
  <c r="AG543" i="1" s="1"/>
  <c r="AC543" i="1"/>
  <c r="AD543" i="1" s="1"/>
  <c r="W543" i="1"/>
  <c r="X543" i="1" s="1"/>
  <c r="AL542" i="1"/>
  <c r="AF542" i="1"/>
  <c r="AG542" i="1" s="1"/>
  <c r="AC542" i="1"/>
  <c r="AD542" i="1" s="1"/>
  <c r="W542" i="1"/>
  <c r="X542" i="1" s="1"/>
  <c r="AL541" i="1"/>
  <c r="AF541" i="1"/>
  <c r="AG541" i="1" s="1"/>
  <c r="AC541" i="1"/>
  <c r="AD541" i="1" s="1"/>
  <c r="W541" i="1"/>
  <c r="X541" i="1" s="1"/>
  <c r="AL540" i="1"/>
  <c r="AF540" i="1"/>
  <c r="AG540" i="1" s="1"/>
  <c r="AC540" i="1"/>
  <c r="AD540" i="1" s="1"/>
  <c r="W540" i="1"/>
  <c r="X540" i="1" s="1"/>
  <c r="AL539" i="1"/>
  <c r="AF539" i="1"/>
  <c r="AG539" i="1" s="1"/>
  <c r="AC539" i="1"/>
  <c r="AD539" i="1" s="1"/>
  <c r="W539" i="1"/>
  <c r="X539" i="1" s="1"/>
  <c r="AL538" i="1"/>
  <c r="AF538" i="1"/>
  <c r="AG538" i="1" s="1"/>
  <c r="AC538" i="1"/>
  <c r="AD538" i="1" s="1"/>
  <c r="W538" i="1"/>
  <c r="X538" i="1" s="1"/>
  <c r="AL537" i="1"/>
  <c r="AF537" i="1"/>
  <c r="AG537" i="1" s="1"/>
  <c r="AC537" i="1"/>
  <c r="AD537" i="1" s="1"/>
  <c r="W537" i="1"/>
  <c r="X537" i="1" s="1"/>
  <c r="AL536" i="1"/>
  <c r="AF536" i="1"/>
  <c r="AG536" i="1" s="1"/>
  <c r="AC536" i="1"/>
  <c r="AD536" i="1" s="1"/>
  <c r="W536" i="1"/>
  <c r="X536" i="1" s="1"/>
  <c r="AL535" i="1"/>
  <c r="AF535" i="1"/>
  <c r="AG535" i="1" s="1"/>
  <c r="AC535" i="1"/>
  <c r="AD535" i="1" s="1"/>
  <c r="W535" i="1"/>
  <c r="X535" i="1" s="1"/>
  <c r="AL534" i="1"/>
  <c r="AF534" i="1"/>
  <c r="AG534" i="1" s="1"/>
  <c r="AC534" i="1"/>
  <c r="AD534" i="1" s="1"/>
  <c r="W534" i="1"/>
  <c r="X534" i="1" s="1"/>
  <c r="AL533" i="1"/>
  <c r="AF533" i="1"/>
  <c r="AG533" i="1" s="1"/>
  <c r="AC533" i="1"/>
  <c r="AD533" i="1" s="1"/>
  <c r="W533" i="1"/>
  <c r="X533" i="1" s="1"/>
  <c r="AL532" i="1"/>
  <c r="AF532" i="1"/>
  <c r="AG532" i="1" s="1"/>
  <c r="AC532" i="1"/>
  <c r="AD532" i="1" s="1"/>
  <c r="W532" i="1"/>
  <c r="X532" i="1" s="1"/>
  <c r="AL531" i="1"/>
  <c r="AF531" i="1"/>
  <c r="AG531" i="1" s="1"/>
  <c r="AC531" i="1"/>
  <c r="AD531" i="1" s="1"/>
  <c r="W531" i="1"/>
  <c r="X531" i="1" s="1"/>
  <c r="AL530" i="1"/>
  <c r="AF530" i="1"/>
  <c r="AG530" i="1" s="1"/>
  <c r="AC530" i="1"/>
  <c r="AD530" i="1" s="1"/>
  <c r="W530" i="1"/>
  <c r="X530" i="1" s="1"/>
  <c r="AL529" i="1"/>
  <c r="AF529" i="1"/>
  <c r="AG529" i="1" s="1"/>
  <c r="AC529" i="1"/>
  <c r="AD529" i="1" s="1"/>
  <c r="W529" i="1"/>
  <c r="X529" i="1" s="1"/>
  <c r="AL528" i="1"/>
  <c r="AF528" i="1"/>
  <c r="AG528" i="1" s="1"/>
  <c r="AC528" i="1"/>
  <c r="AD528" i="1" s="1"/>
  <c r="W528" i="1"/>
  <c r="X528" i="1" s="1"/>
  <c r="AL527" i="1"/>
  <c r="AF527" i="1"/>
  <c r="AG527" i="1" s="1"/>
  <c r="AC527" i="1"/>
  <c r="AD527" i="1" s="1"/>
  <c r="W527" i="1"/>
  <c r="X527" i="1" s="1"/>
  <c r="AL526" i="1"/>
  <c r="AF526" i="1"/>
  <c r="AG526" i="1" s="1"/>
  <c r="AC526" i="1"/>
  <c r="AD526" i="1" s="1"/>
  <c r="W526" i="1"/>
  <c r="X526" i="1" s="1"/>
  <c r="AL525" i="1"/>
  <c r="AF525" i="1"/>
  <c r="AG525" i="1" s="1"/>
  <c r="AC525" i="1"/>
  <c r="AD525" i="1" s="1"/>
  <c r="W525" i="1"/>
  <c r="X525" i="1" s="1"/>
  <c r="AL524" i="1"/>
  <c r="AF524" i="1"/>
  <c r="AG524" i="1" s="1"/>
  <c r="AC524" i="1"/>
  <c r="AD524" i="1" s="1"/>
  <c r="W524" i="1"/>
  <c r="X524" i="1" s="1"/>
  <c r="AL523" i="1"/>
  <c r="AF523" i="1"/>
  <c r="AG523" i="1" s="1"/>
  <c r="AC523" i="1"/>
  <c r="AD523" i="1" s="1"/>
  <c r="W523" i="1"/>
  <c r="X523" i="1" s="1"/>
  <c r="AL522" i="1"/>
  <c r="AF522" i="1"/>
  <c r="AG522" i="1" s="1"/>
  <c r="AC522" i="1"/>
  <c r="AD522" i="1" s="1"/>
  <c r="W522" i="1"/>
  <c r="X522" i="1" s="1"/>
  <c r="AL521" i="1"/>
  <c r="AF521" i="1"/>
  <c r="AG521" i="1" s="1"/>
  <c r="AC521" i="1"/>
  <c r="AD521" i="1" s="1"/>
  <c r="W521" i="1"/>
  <c r="X521" i="1" s="1"/>
  <c r="AL520" i="1"/>
  <c r="AF520" i="1"/>
  <c r="AG520" i="1" s="1"/>
  <c r="AC520" i="1"/>
  <c r="AD520" i="1" s="1"/>
  <c r="W520" i="1"/>
  <c r="X520" i="1" s="1"/>
  <c r="AL519" i="1"/>
  <c r="AF519" i="1"/>
  <c r="AG519" i="1" s="1"/>
  <c r="AC519" i="1"/>
  <c r="AD519" i="1" s="1"/>
  <c r="W519" i="1"/>
  <c r="X519" i="1" s="1"/>
  <c r="AL518" i="1"/>
  <c r="AF518" i="1"/>
  <c r="AG518" i="1" s="1"/>
  <c r="AC518" i="1"/>
  <c r="AD518" i="1" s="1"/>
  <c r="W518" i="1"/>
  <c r="X518" i="1" s="1"/>
  <c r="AL517" i="1"/>
  <c r="AF517" i="1"/>
  <c r="AG517" i="1" s="1"/>
  <c r="AC517" i="1"/>
  <c r="AD517" i="1" s="1"/>
  <c r="W517" i="1"/>
  <c r="X517" i="1" s="1"/>
  <c r="AL516" i="1"/>
  <c r="AF516" i="1"/>
  <c r="AG516" i="1" s="1"/>
  <c r="AC516" i="1"/>
  <c r="AD516" i="1" s="1"/>
  <c r="W516" i="1"/>
  <c r="X516" i="1" s="1"/>
  <c r="AL515" i="1"/>
  <c r="AF515" i="1"/>
  <c r="AG515" i="1" s="1"/>
  <c r="AC515" i="1"/>
  <c r="AD515" i="1" s="1"/>
  <c r="W515" i="1"/>
  <c r="X515" i="1" s="1"/>
  <c r="AL514" i="1"/>
  <c r="AF514" i="1"/>
  <c r="AG514" i="1" s="1"/>
  <c r="AC514" i="1"/>
  <c r="AD514" i="1" s="1"/>
  <c r="W514" i="1"/>
  <c r="X514" i="1" s="1"/>
  <c r="AL513" i="1"/>
  <c r="AF513" i="1"/>
  <c r="AG513" i="1" s="1"/>
  <c r="AC513" i="1"/>
  <c r="AD513" i="1" s="1"/>
  <c r="W513" i="1"/>
  <c r="X513" i="1" s="1"/>
  <c r="AL512" i="1"/>
  <c r="AF512" i="1"/>
  <c r="AG512" i="1" s="1"/>
  <c r="AC512" i="1"/>
  <c r="AD512" i="1" s="1"/>
  <c r="W512" i="1"/>
  <c r="X512" i="1" s="1"/>
  <c r="AL511" i="1"/>
  <c r="AF511" i="1"/>
  <c r="AG511" i="1" s="1"/>
  <c r="AC511" i="1"/>
  <c r="AD511" i="1" s="1"/>
  <c r="W511" i="1"/>
  <c r="X511" i="1" s="1"/>
  <c r="AL510" i="1"/>
  <c r="AF510" i="1"/>
  <c r="AG510" i="1" s="1"/>
  <c r="AC510" i="1"/>
  <c r="AD510" i="1" s="1"/>
  <c r="W510" i="1"/>
  <c r="X510" i="1" s="1"/>
  <c r="AL509" i="1"/>
  <c r="AF509" i="1"/>
  <c r="AG509" i="1" s="1"/>
  <c r="AC509" i="1"/>
  <c r="AD509" i="1" s="1"/>
  <c r="W509" i="1"/>
  <c r="X509" i="1" s="1"/>
  <c r="AL508" i="1"/>
  <c r="AF508" i="1"/>
  <c r="AG508" i="1" s="1"/>
  <c r="AC508" i="1"/>
  <c r="AD508" i="1" s="1"/>
  <c r="W508" i="1"/>
  <c r="X508" i="1" s="1"/>
  <c r="AL507" i="1"/>
  <c r="AF507" i="1"/>
  <c r="AG507" i="1" s="1"/>
  <c r="AC507" i="1"/>
  <c r="AD507" i="1" s="1"/>
  <c r="W507" i="1"/>
  <c r="X507" i="1" s="1"/>
  <c r="AL506" i="1"/>
  <c r="AF506" i="1"/>
  <c r="AG506" i="1" s="1"/>
  <c r="AC506" i="1"/>
  <c r="AD506" i="1" s="1"/>
  <c r="W506" i="1"/>
  <c r="X506" i="1" s="1"/>
  <c r="AL505" i="1"/>
  <c r="AF505" i="1"/>
  <c r="AG505" i="1" s="1"/>
  <c r="AC505" i="1"/>
  <c r="AD505" i="1" s="1"/>
  <c r="W505" i="1"/>
  <c r="X505" i="1" s="1"/>
  <c r="AL504" i="1"/>
  <c r="AF504" i="1"/>
  <c r="AG504" i="1" s="1"/>
  <c r="AC504" i="1"/>
  <c r="AD504" i="1" s="1"/>
  <c r="W504" i="1"/>
  <c r="X504" i="1" s="1"/>
  <c r="AL503" i="1"/>
  <c r="AF503" i="1"/>
  <c r="AG503" i="1" s="1"/>
  <c r="AC503" i="1"/>
  <c r="AD503" i="1" s="1"/>
  <c r="W503" i="1"/>
  <c r="X503" i="1" s="1"/>
  <c r="AL502" i="1"/>
  <c r="AF502" i="1"/>
  <c r="AG502" i="1" s="1"/>
  <c r="AC502" i="1"/>
  <c r="AD502" i="1" s="1"/>
  <c r="W502" i="1"/>
  <c r="X502" i="1" s="1"/>
  <c r="AL501" i="1"/>
  <c r="AF501" i="1"/>
  <c r="AG501" i="1" s="1"/>
  <c r="AC501" i="1"/>
  <c r="AD501" i="1" s="1"/>
  <c r="W501" i="1"/>
  <c r="X501" i="1" s="1"/>
  <c r="AL500" i="1"/>
  <c r="AF500" i="1"/>
  <c r="AG500" i="1" s="1"/>
  <c r="AC500" i="1"/>
  <c r="AD500" i="1" s="1"/>
  <c r="W500" i="1"/>
  <c r="X500" i="1" s="1"/>
  <c r="AL499" i="1"/>
  <c r="AF499" i="1"/>
  <c r="AG499" i="1" s="1"/>
  <c r="AC499" i="1"/>
  <c r="AD499" i="1" s="1"/>
  <c r="W499" i="1"/>
  <c r="X499" i="1" s="1"/>
  <c r="AL498" i="1"/>
  <c r="AF498" i="1"/>
  <c r="AG498" i="1" s="1"/>
  <c r="AC498" i="1"/>
  <c r="AD498" i="1" s="1"/>
  <c r="W498" i="1"/>
  <c r="X498" i="1" s="1"/>
  <c r="AL497" i="1"/>
  <c r="AF497" i="1"/>
  <c r="AG497" i="1" s="1"/>
  <c r="AC497" i="1"/>
  <c r="AD497" i="1" s="1"/>
  <c r="W497" i="1"/>
  <c r="X497" i="1" s="1"/>
  <c r="AL496" i="1"/>
  <c r="AF496" i="1"/>
  <c r="AG496" i="1" s="1"/>
  <c r="AC496" i="1"/>
  <c r="AD496" i="1" s="1"/>
  <c r="W496" i="1"/>
  <c r="X496" i="1" s="1"/>
  <c r="AL495" i="1"/>
  <c r="AF495" i="1"/>
  <c r="AG495" i="1" s="1"/>
  <c r="AC495" i="1"/>
  <c r="AD495" i="1" s="1"/>
  <c r="W495" i="1"/>
  <c r="X495" i="1" s="1"/>
  <c r="AL494" i="1"/>
  <c r="AF494" i="1"/>
  <c r="AG494" i="1" s="1"/>
  <c r="AC494" i="1"/>
  <c r="AD494" i="1" s="1"/>
  <c r="W494" i="1"/>
  <c r="X494" i="1" s="1"/>
  <c r="AL493" i="1"/>
  <c r="AF493" i="1"/>
  <c r="AG493" i="1" s="1"/>
  <c r="AC493" i="1"/>
  <c r="AD493" i="1" s="1"/>
  <c r="W493" i="1"/>
  <c r="X493" i="1" s="1"/>
  <c r="AL492" i="1"/>
  <c r="AF492" i="1"/>
  <c r="AG492" i="1" s="1"/>
  <c r="AC492" i="1"/>
  <c r="AD492" i="1" s="1"/>
  <c r="W492" i="1"/>
  <c r="X492" i="1" s="1"/>
  <c r="AL491" i="1"/>
  <c r="AF491" i="1"/>
  <c r="AG491" i="1" s="1"/>
  <c r="AC491" i="1"/>
  <c r="AD491" i="1" s="1"/>
  <c r="W491" i="1"/>
  <c r="X491" i="1" s="1"/>
  <c r="AL490" i="1"/>
  <c r="AF490" i="1"/>
  <c r="AG490" i="1" s="1"/>
  <c r="AC490" i="1"/>
  <c r="AD490" i="1" s="1"/>
  <c r="W490" i="1"/>
  <c r="X490" i="1" s="1"/>
  <c r="AL489" i="1"/>
  <c r="AF489" i="1"/>
  <c r="AG489" i="1" s="1"/>
  <c r="AC489" i="1"/>
  <c r="AD489" i="1" s="1"/>
  <c r="W489" i="1"/>
  <c r="X489" i="1" s="1"/>
  <c r="AL488" i="1"/>
  <c r="AF488" i="1"/>
  <c r="AG488" i="1" s="1"/>
  <c r="AC488" i="1"/>
  <c r="AD488" i="1" s="1"/>
  <c r="W488" i="1"/>
  <c r="X488" i="1" s="1"/>
  <c r="AL487" i="1"/>
  <c r="AF487" i="1"/>
  <c r="AG487" i="1" s="1"/>
  <c r="AC487" i="1"/>
  <c r="AD487" i="1" s="1"/>
  <c r="W487" i="1"/>
  <c r="X487" i="1" s="1"/>
  <c r="AL486" i="1"/>
  <c r="AF486" i="1"/>
  <c r="AG486" i="1" s="1"/>
  <c r="AC486" i="1"/>
  <c r="AD486" i="1" s="1"/>
  <c r="W486" i="1"/>
  <c r="X486" i="1" s="1"/>
  <c r="AL485" i="1"/>
  <c r="AF485" i="1"/>
  <c r="AG485" i="1" s="1"/>
  <c r="AC485" i="1"/>
  <c r="AD485" i="1" s="1"/>
  <c r="W485" i="1"/>
  <c r="X485" i="1" s="1"/>
  <c r="AL484" i="1"/>
  <c r="AF484" i="1"/>
  <c r="AG484" i="1" s="1"/>
  <c r="AC484" i="1"/>
  <c r="AD484" i="1" s="1"/>
  <c r="W484" i="1"/>
  <c r="X484" i="1" s="1"/>
  <c r="AL483" i="1"/>
  <c r="AF483" i="1"/>
  <c r="AG483" i="1" s="1"/>
  <c r="AC483" i="1"/>
  <c r="AD483" i="1" s="1"/>
  <c r="W483" i="1"/>
  <c r="X483" i="1" s="1"/>
  <c r="AL482" i="1"/>
  <c r="AF482" i="1"/>
  <c r="AG482" i="1" s="1"/>
  <c r="AC482" i="1"/>
  <c r="AD482" i="1" s="1"/>
  <c r="W482" i="1"/>
  <c r="X482" i="1" s="1"/>
  <c r="AL481" i="1"/>
  <c r="AF481" i="1"/>
  <c r="AG481" i="1" s="1"/>
  <c r="AC481" i="1"/>
  <c r="AD481" i="1" s="1"/>
  <c r="W481" i="1"/>
  <c r="X481" i="1" s="1"/>
  <c r="AL480" i="1"/>
  <c r="AF480" i="1"/>
  <c r="AG480" i="1" s="1"/>
  <c r="AC480" i="1"/>
  <c r="AD480" i="1" s="1"/>
  <c r="W480" i="1"/>
  <c r="X480" i="1" s="1"/>
  <c r="AL479" i="1"/>
  <c r="AF479" i="1"/>
  <c r="AG479" i="1" s="1"/>
  <c r="AC479" i="1"/>
  <c r="AD479" i="1" s="1"/>
  <c r="W479" i="1"/>
  <c r="X479" i="1" s="1"/>
  <c r="AL478" i="1"/>
  <c r="AF478" i="1"/>
  <c r="AG478" i="1" s="1"/>
  <c r="AC478" i="1"/>
  <c r="AD478" i="1" s="1"/>
  <c r="W478" i="1"/>
  <c r="X478" i="1" s="1"/>
  <c r="AL477" i="1"/>
  <c r="AF477" i="1"/>
  <c r="AG477" i="1" s="1"/>
  <c r="AC477" i="1"/>
  <c r="AD477" i="1" s="1"/>
  <c r="W477" i="1"/>
  <c r="X477" i="1" s="1"/>
  <c r="AL476" i="1"/>
  <c r="AF476" i="1"/>
  <c r="AG476" i="1" s="1"/>
  <c r="AC476" i="1"/>
  <c r="AD476" i="1" s="1"/>
  <c r="W476" i="1"/>
  <c r="X476" i="1" s="1"/>
  <c r="AL475" i="1"/>
  <c r="AF475" i="1"/>
  <c r="AG475" i="1" s="1"/>
  <c r="AC475" i="1"/>
  <c r="AD475" i="1" s="1"/>
  <c r="W475" i="1"/>
  <c r="X475" i="1" s="1"/>
  <c r="AL474" i="1"/>
  <c r="AF474" i="1"/>
  <c r="AG474" i="1" s="1"/>
  <c r="AC474" i="1"/>
  <c r="AD474" i="1" s="1"/>
  <c r="W474" i="1"/>
  <c r="X474" i="1" s="1"/>
  <c r="AL473" i="1"/>
  <c r="AF473" i="1"/>
  <c r="AG473" i="1" s="1"/>
  <c r="AC473" i="1"/>
  <c r="AD473" i="1" s="1"/>
  <c r="W473" i="1"/>
  <c r="X473" i="1" s="1"/>
  <c r="AL472" i="1"/>
  <c r="AF472" i="1"/>
  <c r="AG472" i="1" s="1"/>
  <c r="AC472" i="1"/>
  <c r="AD472" i="1" s="1"/>
  <c r="W472" i="1"/>
  <c r="X472" i="1" s="1"/>
  <c r="AL471" i="1"/>
  <c r="AF471" i="1"/>
  <c r="AG471" i="1" s="1"/>
  <c r="AC471" i="1"/>
  <c r="AD471" i="1" s="1"/>
  <c r="W471" i="1"/>
  <c r="X471" i="1" s="1"/>
  <c r="AL470" i="1"/>
  <c r="AF470" i="1"/>
  <c r="AG470" i="1" s="1"/>
  <c r="AC470" i="1"/>
  <c r="AD470" i="1" s="1"/>
  <c r="W470" i="1"/>
  <c r="X470" i="1" s="1"/>
  <c r="AL469" i="1"/>
  <c r="AF469" i="1"/>
  <c r="AG469" i="1" s="1"/>
  <c r="AC469" i="1"/>
  <c r="AD469" i="1" s="1"/>
  <c r="W469" i="1"/>
  <c r="X469" i="1" s="1"/>
  <c r="AL468" i="1"/>
  <c r="AF468" i="1"/>
  <c r="AG468" i="1" s="1"/>
  <c r="AC468" i="1"/>
  <c r="AD468" i="1" s="1"/>
  <c r="W468" i="1"/>
  <c r="X468" i="1" s="1"/>
  <c r="AL467" i="1"/>
  <c r="AF467" i="1"/>
  <c r="AG467" i="1" s="1"/>
  <c r="AC467" i="1"/>
  <c r="AD467" i="1" s="1"/>
  <c r="W467" i="1"/>
  <c r="X467" i="1" s="1"/>
  <c r="AL466" i="1"/>
  <c r="AF466" i="1"/>
  <c r="AG466" i="1" s="1"/>
  <c r="AC466" i="1"/>
  <c r="AD466" i="1" s="1"/>
  <c r="W466" i="1"/>
  <c r="X466" i="1" s="1"/>
  <c r="AL465" i="1"/>
  <c r="AF465" i="1"/>
  <c r="AG465" i="1" s="1"/>
  <c r="AC465" i="1"/>
  <c r="AD465" i="1" s="1"/>
  <c r="W465" i="1"/>
  <c r="X465" i="1" s="1"/>
  <c r="AL464" i="1"/>
  <c r="AF464" i="1"/>
  <c r="AG464" i="1" s="1"/>
  <c r="AC464" i="1"/>
  <c r="AD464" i="1" s="1"/>
  <c r="W464" i="1"/>
  <c r="X464" i="1" s="1"/>
  <c r="AL463" i="1"/>
  <c r="AF463" i="1"/>
  <c r="AG463" i="1" s="1"/>
  <c r="AC463" i="1"/>
  <c r="AD463" i="1" s="1"/>
  <c r="W463" i="1"/>
  <c r="X463" i="1" s="1"/>
  <c r="AL462" i="1"/>
  <c r="AF462" i="1"/>
  <c r="AG462" i="1" s="1"/>
  <c r="AC462" i="1"/>
  <c r="AD462" i="1" s="1"/>
  <c r="W462" i="1"/>
  <c r="X462" i="1" s="1"/>
  <c r="AL461" i="1"/>
  <c r="AF461" i="1"/>
  <c r="AG461" i="1" s="1"/>
  <c r="AC461" i="1"/>
  <c r="AD461" i="1" s="1"/>
  <c r="W461" i="1"/>
  <c r="X461" i="1" s="1"/>
  <c r="AL460" i="1"/>
  <c r="AF460" i="1"/>
  <c r="AG460" i="1" s="1"/>
  <c r="AC460" i="1"/>
  <c r="AD460" i="1" s="1"/>
  <c r="W460" i="1"/>
  <c r="X460" i="1" s="1"/>
  <c r="AL459" i="1"/>
  <c r="AF459" i="1"/>
  <c r="AG459" i="1" s="1"/>
  <c r="AC459" i="1"/>
  <c r="AD459" i="1" s="1"/>
  <c r="W459" i="1"/>
  <c r="X459" i="1" s="1"/>
  <c r="AL458" i="1"/>
  <c r="AF458" i="1"/>
  <c r="AG458" i="1" s="1"/>
  <c r="AC458" i="1"/>
  <c r="AD458" i="1" s="1"/>
  <c r="W458" i="1"/>
  <c r="X458" i="1" s="1"/>
  <c r="AL457" i="1"/>
  <c r="AF457" i="1"/>
  <c r="AG457" i="1" s="1"/>
  <c r="AC457" i="1"/>
  <c r="AD457" i="1" s="1"/>
  <c r="W457" i="1"/>
  <c r="X457" i="1" s="1"/>
  <c r="AL456" i="1"/>
  <c r="AF456" i="1"/>
  <c r="AG456" i="1" s="1"/>
  <c r="AC456" i="1"/>
  <c r="AD456" i="1" s="1"/>
  <c r="W456" i="1"/>
  <c r="X456" i="1" s="1"/>
  <c r="AL455" i="1"/>
  <c r="AF455" i="1"/>
  <c r="AG455" i="1" s="1"/>
  <c r="AC455" i="1"/>
  <c r="AD455" i="1" s="1"/>
  <c r="W455" i="1"/>
  <c r="X455" i="1" s="1"/>
  <c r="AL454" i="1"/>
  <c r="AF454" i="1"/>
  <c r="AG454" i="1" s="1"/>
  <c r="AC454" i="1"/>
  <c r="AD454" i="1" s="1"/>
  <c r="W454" i="1"/>
  <c r="X454" i="1" s="1"/>
  <c r="AL453" i="1"/>
  <c r="AF453" i="1"/>
  <c r="AG453" i="1" s="1"/>
  <c r="AC453" i="1"/>
  <c r="AD453" i="1" s="1"/>
  <c r="W453" i="1"/>
  <c r="X453" i="1" s="1"/>
  <c r="AL452" i="1"/>
  <c r="AF452" i="1"/>
  <c r="AG452" i="1" s="1"/>
  <c r="AC452" i="1"/>
  <c r="AD452" i="1" s="1"/>
  <c r="W452" i="1"/>
  <c r="X452" i="1" s="1"/>
  <c r="AL451" i="1"/>
  <c r="AF451" i="1"/>
  <c r="AG451" i="1" s="1"/>
  <c r="AC451" i="1"/>
  <c r="AD451" i="1" s="1"/>
  <c r="W451" i="1"/>
  <c r="X451" i="1" s="1"/>
  <c r="AL450" i="1"/>
  <c r="AF450" i="1"/>
  <c r="AG450" i="1" s="1"/>
  <c r="AC450" i="1"/>
  <c r="AD450" i="1" s="1"/>
  <c r="W450" i="1"/>
  <c r="X450" i="1" s="1"/>
  <c r="AL449" i="1"/>
  <c r="AF449" i="1"/>
  <c r="AG449" i="1" s="1"/>
  <c r="AC449" i="1"/>
  <c r="AD449" i="1" s="1"/>
  <c r="W449" i="1"/>
  <c r="X449" i="1" s="1"/>
  <c r="AL448" i="1"/>
  <c r="AF448" i="1"/>
  <c r="AG448" i="1" s="1"/>
  <c r="AC448" i="1"/>
  <c r="AD448" i="1" s="1"/>
  <c r="W448" i="1"/>
  <c r="X448" i="1" s="1"/>
  <c r="AL447" i="1"/>
  <c r="AF447" i="1"/>
  <c r="AG447" i="1" s="1"/>
  <c r="AC447" i="1"/>
  <c r="AD447" i="1" s="1"/>
  <c r="W447" i="1"/>
  <c r="X447" i="1" s="1"/>
  <c r="AL446" i="1"/>
  <c r="AF446" i="1"/>
  <c r="AG446" i="1" s="1"/>
  <c r="AC446" i="1"/>
  <c r="AD446" i="1" s="1"/>
  <c r="W446" i="1"/>
  <c r="X446" i="1" s="1"/>
  <c r="AL445" i="1"/>
  <c r="AF445" i="1"/>
  <c r="AG445" i="1" s="1"/>
  <c r="AC445" i="1"/>
  <c r="AD445" i="1" s="1"/>
  <c r="W445" i="1"/>
  <c r="X445" i="1" s="1"/>
  <c r="AL444" i="1"/>
  <c r="AF444" i="1"/>
  <c r="AG444" i="1" s="1"/>
  <c r="AC444" i="1"/>
  <c r="AD444" i="1" s="1"/>
  <c r="W444" i="1"/>
  <c r="X444" i="1" s="1"/>
  <c r="AL443" i="1"/>
  <c r="AF443" i="1"/>
  <c r="AG443" i="1" s="1"/>
  <c r="AC443" i="1"/>
  <c r="AD443" i="1" s="1"/>
  <c r="W443" i="1"/>
  <c r="X443" i="1" s="1"/>
  <c r="AL442" i="1"/>
  <c r="AF442" i="1"/>
  <c r="AG442" i="1" s="1"/>
  <c r="AC442" i="1"/>
  <c r="AD442" i="1" s="1"/>
  <c r="W442" i="1"/>
  <c r="X442" i="1" s="1"/>
  <c r="AL441" i="1"/>
  <c r="AF441" i="1"/>
  <c r="AG441" i="1" s="1"/>
  <c r="AC441" i="1"/>
  <c r="AD441" i="1" s="1"/>
  <c r="W441" i="1"/>
  <c r="X441" i="1" s="1"/>
  <c r="AL440" i="1"/>
  <c r="AF440" i="1"/>
  <c r="AG440" i="1" s="1"/>
  <c r="AC440" i="1"/>
  <c r="AD440" i="1" s="1"/>
  <c r="W440" i="1"/>
  <c r="X440" i="1" s="1"/>
  <c r="AL439" i="1"/>
  <c r="AF439" i="1"/>
  <c r="AG439" i="1" s="1"/>
  <c r="AC439" i="1"/>
  <c r="AD439" i="1" s="1"/>
  <c r="W439" i="1"/>
  <c r="X439" i="1" s="1"/>
  <c r="AL438" i="1"/>
  <c r="AF438" i="1"/>
  <c r="AG438" i="1" s="1"/>
  <c r="AC438" i="1"/>
  <c r="AD438" i="1" s="1"/>
  <c r="W438" i="1"/>
  <c r="X438" i="1" s="1"/>
  <c r="AL437" i="1"/>
  <c r="AF437" i="1"/>
  <c r="AG437" i="1" s="1"/>
  <c r="AC437" i="1"/>
  <c r="AD437" i="1" s="1"/>
  <c r="W437" i="1"/>
  <c r="X437" i="1" s="1"/>
  <c r="AL436" i="1"/>
  <c r="AF436" i="1"/>
  <c r="AG436" i="1" s="1"/>
  <c r="AC436" i="1"/>
  <c r="AD436" i="1" s="1"/>
  <c r="W436" i="1"/>
  <c r="X436" i="1" s="1"/>
  <c r="AL435" i="1"/>
  <c r="AF435" i="1"/>
  <c r="AG435" i="1" s="1"/>
  <c r="AC435" i="1"/>
  <c r="AD435" i="1" s="1"/>
  <c r="W435" i="1"/>
  <c r="X435" i="1" s="1"/>
  <c r="AL434" i="1"/>
  <c r="AF434" i="1"/>
  <c r="AG434" i="1" s="1"/>
  <c r="AC434" i="1"/>
  <c r="AD434" i="1" s="1"/>
  <c r="W434" i="1"/>
  <c r="X434" i="1" s="1"/>
  <c r="AL433" i="1"/>
  <c r="AF433" i="1"/>
  <c r="AG433" i="1" s="1"/>
  <c r="AC433" i="1"/>
  <c r="AD433" i="1" s="1"/>
  <c r="W433" i="1"/>
  <c r="X433" i="1" s="1"/>
  <c r="AL432" i="1"/>
  <c r="AF432" i="1"/>
  <c r="AG432" i="1" s="1"/>
  <c r="AC432" i="1"/>
  <c r="AD432" i="1" s="1"/>
  <c r="W432" i="1"/>
  <c r="X432" i="1" s="1"/>
  <c r="AL431" i="1"/>
  <c r="AF431" i="1"/>
  <c r="AG431" i="1" s="1"/>
  <c r="AC431" i="1"/>
  <c r="AD431" i="1" s="1"/>
  <c r="W431" i="1"/>
  <c r="X431" i="1" s="1"/>
  <c r="AL430" i="1"/>
  <c r="AF430" i="1"/>
  <c r="AG430" i="1" s="1"/>
  <c r="AC430" i="1"/>
  <c r="AD430" i="1" s="1"/>
  <c r="W430" i="1"/>
  <c r="X430" i="1" s="1"/>
  <c r="AL429" i="1"/>
  <c r="AF429" i="1"/>
  <c r="AG429" i="1" s="1"/>
  <c r="AC429" i="1"/>
  <c r="AD429" i="1" s="1"/>
  <c r="W429" i="1"/>
  <c r="X429" i="1" s="1"/>
  <c r="AL428" i="1"/>
  <c r="AF428" i="1"/>
  <c r="AG428" i="1" s="1"/>
  <c r="AC428" i="1"/>
  <c r="AD428" i="1" s="1"/>
  <c r="W428" i="1"/>
  <c r="X428" i="1" s="1"/>
  <c r="AL427" i="1"/>
  <c r="AF427" i="1"/>
  <c r="AG427" i="1" s="1"/>
  <c r="AC427" i="1"/>
  <c r="AD427" i="1" s="1"/>
  <c r="W427" i="1"/>
  <c r="X427" i="1" s="1"/>
  <c r="AL426" i="1"/>
  <c r="AF426" i="1"/>
  <c r="AG426" i="1" s="1"/>
  <c r="AC426" i="1"/>
  <c r="AD426" i="1" s="1"/>
  <c r="W426" i="1"/>
  <c r="X426" i="1" s="1"/>
  <c r="AL425" i="1"/>
  <c r="AF425" i="1"/>
  <c r="AG425" i="1" s="1"/>
  <c r="AC425" i="1"/>
  <c r="AD425" i="1" s="1"/>
  <c r="W425" i="1"/>
  <c r="X425" i="1" s="1"/>
  <c r="AL424" i="1"/>
  <c r="AF424" i="1"/>
  <c r="AG424" i="1" s="1"/>
  <c r="AC424" i="1"/>
  <c r="AD424" i="1" s="1"/>
  <c r="W424" i="1"/>
  <c r="X424" i="1" s="1"/>
  <c r="AL423" i="1"/>
  <c r="AF423" i="1"/>
  <c r="AG423" i="1" s="1"/>
  <c r="AC423" i="1"/>
  <c r="AD423" i="1" s="1"/>
  <c r="W423" i="1"/>
  <c r="X423" i="1" s="1"/>
  <c r="AL422" i="1"/>
  <c r="AF422" i="1"/>
  <c r="AG422" i="1" s="1"/>
  <c r="AC422" i="1"/>
  <c r="AD422" i="1" s="1"/>
  <c r="W422" i="1"/>
  <c r="X422" i="1" s="1"/>
  <c r="AL421" i="1"/>
  <c r="AF421" i="1"/>
  <c r="AG421" i="1" s="1"/>
  <c r="AC421" i="1"/>
  <c r="AD421" i="1" s="1"/>
  <c r="W421" i="1"/>
  <c r="X421" i="1" s="1"/>
  <c r="AL420" i="1"/>
  <c r="AF420" i="1"/>
  <c r="AG420" i="1" s="1"/>
  <c r="AC420" i="1"/>
  <c r="AD420" i="1" s="1"/>
  <c r="W420" i="1"/>
  <c r="X420" i="1" s="1"/>
  <c r="AL419" i="1"/>
  <c r="AF419" i="1"/>
  <c r="AG419" i="1" s="1"/>
  <c r="AC419" i="1"/>
  <c r="AD419" i="1" s="1"/>
  <c r="W419" i="1"/>
  <c r="X419" i="1" s="1"/>
  <c r="AL418" i="1"/>
  <c r="AF418" i="1"/>
  <c r="AG418" i="1" s="1"/>
  <c r="AC418" i="1"/>
  <c r="AD418" i="1" s="1"/>
  <c r="W418" i="1"/>
  <c r="X418" i="1" s="1"/>
  <c r="AL417" i="1"/>
  <c r="AF417" i="1"/>
  <c r="AG417" i="1" s="1"/>
  <c r="AC417" i="1"/>
  <c r="AD417" i="1" s="1"/>
  <c r="W417" i="1"/>
  <c r="X417" i="1" s="1"/>
  <c r="AL416" i="1"/>
  <c r="AF416" i="1"/>
  <c r="AG416" i="1" s="1"/>
  <c r="AC416" i="1"/>
  <c r="AD416" i="1" s="1"/>
  <c r="W416" i="1"/>
  <c r="X416" i="1" s="1"/>
  <c r="AL415" i="1"/>
  <c r="AF415" i="1"/>
  <c r="AG415" i="1" s="1"/>
  <c r="AC415" i="1"/>
  <c r="AD415" i="1" s="1"/>
  <c r="W415" i="1"/>
  <c r="X415" i="1" s="1"/>
  <c r="AL414" i="1"/>
  <c r="AF414" i="1"/>
  <c r="AG414" i="1" s="1"/>
  <c r="AC414" i="1"/>
  <c r="AD414" i="1" s="1"/>
  <c r="W414" i="1"/>
  <c r="X414" i="1" s="1"/>
  <c r="AL413" i="1"/>
  <c r="AF413" i="1"/>
  <c r="AG413" i="1" s="1"/>
  <c r="AC413" i="1"/>
  <c r="AD413" i="1" s="1"/>
  <c r="W413" i="1"/>
  <c r="X413" i="1" s="1"/>
  <c r="AL412" i="1"/>
  <c r="AF412" i="1"/>
  <c r="AG412" i="1" s="1"/>
  <c r="AC412" i="1"/>
  <c r="AD412" i="1" s="1"/>
  <c r="W412" i="1"/>
  <c r="X412" i="1" s="1"/>
  <c r="AL411" i="1"/>
  <c r="AF411" i="1"/>
  <c r="AG411" i="1" s="1"/>
  <c r="AC411" i="1"/>
  <c r="AD411" i="1" s="1"/>
  <c r="W411" i="1"/>
  <c r="X411" i="1" s="1"/>
  <c r="AL410" i="1"/>
  <c r="AF410" i="1"/>
  <c r="AG410" i="1" s="1"/>
  <c r="AC410" i="1"/>
  <c r="AD410" i="1" s="1"/>
  <c r="W410" i="1"/>
  <c r="X410" i="1" s="1"/>
  <c r="AL409" i="1"/>
  <c r="AF409" i="1"/>
  <c r="AG409" i="1" s="1"/>
  <c r="AC409" i="1"/>
  <c r="AD409" i="1" s="1"/>
  <c r="W409" i="1"/>
  <c r="X409" i="1" s="1"/>
  <c r="AL408" i="1"/>
  <c r="AF408" i="1"/>
  <c r="AG408" i="1" s="1"/>
  <c r="AC408" i="1"/>
  <c r="AD408" i="1" s="1"/>
  <c r="W408" i="1"/>
  <c r="X408" i="1" s="1"/>
  <c r="AL407" i="1"/>
  <c r="AF407" i="1"/>
  <c r="AG407" i="1" s="1"/>
  <c r="AC407" i="1"/>
  <c r="AD407" i="1" s="1"/>
  <c r="W407" i="1"/>
  <c r="X407" i="1" s="1"/>
  <c r="AL406" i="1"/>
  <c r="AF406" i="1"/>
  <c r="AG406" i="1" s="1"/>
  <c r="AC406" i="1"/>
  <c r="AD406" i="1" s="1"/>
  <c r="W406" i="1"/>
  <c r="X406" i="1" s="1"/>
  <c r="AL405" i="1"/>
  <c r="AF405" i="1"/>
  <c r="AG405" i="1" s="1"/>
  <c r="AC405" i="1"/>
  <c r="AD405" i="1" s="1"/>
  <c r="W405" i="1"/>
  <c r="X405" i="1" s="1"/>
  <c r="AL404" i="1"/>
  <c r="AF404" i="1"/>
  <c r="AG404" i="1" s="1"/>
  <c r="AC404" i="1"/>
  <c r="AD404" i="1" s="1"/>
  <c r="W404" i="1"/>
  <c r="X404" i="1" s="1"/>
  <c r="AL403" i="1"/>
  <c r="AF403" i="1"/>
  <c r="AG403" i="1" s="1"/>
  <c r="AC403" i="1"/>
  <c r="AD403" i="1" s="1"/>
  <c r="W403" i="1"/>
  <c r="X403" i="1" s="1"/>
  <c r="AL402" i="1"/>
  <c r="AF402" i="1"/>
  <c r="AG402" i="1" s="1"/>
  <c r="AC402" i="1"/>
  <c r="AD402" i="1" s="1"/>
  <c r="W402" i="1"/>
  <c r="X402" i="1" s="1"/>
  <c r="AL401" i="1"/>
  <c r="AF401" i="1"/>
  <c r="AG401" i="1" s="1"/>
  <c r="AC401" i="1"/>
  <c r="AD401" i="1" s="1"/>
  <c r="W401" i="1"/>
  <c r="X401" i="1" s="1"/>
  <c r="AL400" i="1"/>
  <c r="AF400" i="1"/>
  <c r="AG400" i="1" s="1"/>
  <c r="AC400" i="1"/>
  <c r="AD400" i="1" s="1"/>
  <c r="W400" i="1"/>
  <c r="X400" i="1" s="1"/>
  <c r="AL399" i="1"/>
  <c r="AF399" i="1"/>
  <c r="AG399" i="1" s="1"/>
  <c r="AC399" i="1"/>
  <c r="AD399" i="1" s="1"/>
  <c r="W399" i="1"/>
  <c r="X399" i="1" s="1"/>
  <c r="AL398" i="1"/>
  <c r="AF398" i="1"/>
  <c r="AG398" i="1" s="1"/>
  <c r="AC398" i="1"/>
  <c r="AD398" i="1" s="1"/>
  <c r="W398" i="1"/>
  <c r="X398" i="1" s="1"/>
  <c r="AL397" i="1"/>
  <c r="AF397" i="1"/>
  <c r="AG397" i="1" s="1"/>
  <c r="AC397" i="1"/>
  <c r="AD397" i="1" s="1"/>
  <c r="W397" i="1"/>
  <c r="X397" i="1" s="1"/>
  <c r="AL396" i="1"/>
  <c r="AF396" i="1"/>
  <c r="AG396" i="1" s="1"/>
  <c r="AC396" i="1"/>
  <c r="AD396" i="1" s="1"/>
  <c r="W396" i="1"/>
  <c r="X396" i="1" s="1"/>
  <c r="AL395" i="1"/>
  <c r="AF395" i="1"/>
  <c r="AG395" i="1" s="1"/>
  <c r="AC395" i="1"/>
  <c r="AD395" i="1" s="1"/>
  <c r="W395" i="1"/>
  <c r="X395" i="1" s="1"/>
  <c r="AL394" i="1"/>
  <c r="AF394" i="1"/>
  <c r="AG394" i="1" s="1"/>
  <c r="AC394" i="1"/>
  <c r="AD394" i="1" s="1"/>
  <c r="W394" i="1"/>
  <c r="X394" i="1" s="1"/>
  <c r="AL393" i="1"/>
  <c r="AF393" i="1"/>
  <c r="AG393" i="1" s="1"/>
  <c r="AC393" i="1"/>
  <c r="AD393" i="1" s="1"/>
  <c r="W393" i="1"/>
  <c r="X393" i="1" s="1"/>
  <c r="AL392" i="1"/>
  <c r="AF392" i="1"/>
  <c r="AG392" i="1" s="1"/>
  <c r="AC392" i="1"/>
  <c r="AD392" i="1" s="1"/>
  <c r="W392" i="1"/>
  <c r="X392" i="1" s="1"/>
  <c r="AL391" i="1"/>
  <c r="AF391" i="1"/>
  <c r="AG391" i="1" s="1"/>
  <c r="AC391" i="1"/>
  <c r="AD391" i="1" s="1"/>
  <c r="W391" i="1"/>
  <c r="X391" i="1" s="1"/>
  <c r="AL390" i="1"/>
  <c r="AF390" i="1"/>
  <c r="AG390" i="1" s="1"/>
  <c r="AC390" i="1"/>
  <c r="AD390" i="1" s="1"/>
  <c r="W390" i="1"/>
  <c r="X390" i="1" s="1"/>
  <c r="AL389" i="1"/>
  <c r="AF389" i="1"/>
  <c r="AG389" i="1" s="1"/>
  <c r="AC389" i="1"/>
  <c r="AD389" i="1" s="1"/>
  <c r="W389" i="1"/>
  <c r="X389" i="1" s="1"/>
  <c r="AL388" i="1"/>
  <c r="AF388" i="1"/>
  <c r="AG388" i="1" s="1"/>
  <c r="AC388" i="1"/>
  <c r="AD388" i="1" s="1"/>
  <c r="W388" i="1"/>
  <c r="X388" i="1" s="1"/>
  <c r="AL387" i="1"/>
  <c r="AF387" i="1"/>
  <c r="AG387" i="1" s="1"/>
  <c r="AC387" i="1"/>
  <c r="AD387" i="1" s="1"/>
  <c r="W387" i="1"/>
  <c r="X387" i="1" s="1"/>
  <c r="AL386" i="1"/>
  <c r="AF386" i="1"/>
  <c r="AG386" i="1" s="1"/>
  <c r="AC386" i="1"/>
  <c r="AD386" i="1" s="1"/>
  <c r="W386" i="1"/>
  <c r="X386" i="1" s="1"/>
  <c r="AL385" i="1"/>
  <c r="AF385" i="1"/>
  <c r="AG385" i="1" s="1"/>
  <c r="AC385" i="1"/>
  <c r="AD385" i="1" s="1"/>
  <c r="W385" i="1"/>
  <c r="X385" i="1" s="1"/>
  <c r="AL384" i="1"/>
  <c r="AF384" i="1"/>
  <c r="AG384" i="1" s="1"/>
  <c r="AC384" i="1"/>
  <c r="AD384" i="1" s="1"/>
  <c r="W384" i="1"/>
  <c r="X384" i="1" s="1"/>
  <c r="AL383" i="1"/>
  <c r="AF383" i="1"/>
  <c r="AG383" i="1" s="1"/>
  <c r="AC383" i="1"/>
  <c r="AD383" i="1" s="1"/>
  <c r="W383" i="1"/>
  <c r="X383" i="1" s="1"/>
  <c r="AL382" i="1"/>
  <c r="AF382" i="1"/>
  <c r="AG382" i="1" s="1"/>
  <c r="AC382" i="1"/>
  <c r="AD382" i="1" s="1"/>
  <c r="W382" i="1"/>
  <c r="X382" i="1" s="1"/>
  <c r="AL381" i="1"/>
  <c r="AF381" i="1"/>
  <c r="AG381" i="1" s="1"/>
  <c r="AC381" i="1"/>
  <c r="AD381" i="1" s="1"/>
  <c r="W381" i="1"/>
  <c r="X381" i="1" s="1"/>
  <c r="AL380" i="1"/>
  <c r="AF380" i="1"/>
  <c r="AG380" i="1" s="1"/>
  <c r="AC380" i="1"/>
  <c r="AD380" i="1" s="1"/>
  <c r="W380" i="1"/>
  <c r="X380" i="1" s="1"/>
  <c r="AL379" i="1"/>
  <c r="AF379" i="1"/>
  <c r="AG379" i="1" s="1"/>
  <c r="AC379" i="1"/>
  <c r="AD379" i="1" s="1"/>
  <c r="W379" i="1"/>
  <c r="X379" i="1" s="1"/>
  <c r="AL378" i="1"/>
  <c r="AF378" i="1"/>
  <c r="AG378" i="1" s="1"/>
  <c r="AC378" i="1"/>
  <c r="AD378" i="1" s="1"/>
  <c r="W378" i="1"/>
  <c r="X378" i="1" s="1"/>
  <c r="AL377" i="1"/>
  <c r="AF377" i="1"/>
  <c r="AG377" i="1" s="1"/>
  <c r="AC377" i="1"/>
  <c r="AD377" i="1" s="1"/>
  <c r="W377" i="1"/>
  <c r="X377" i="1" s="1"/>
  <c r="AL376" i="1"/>
  <c r="AF376" i="1"/>
  <c r="AG376" i="1" s="1"/>
  <c r="AC376" i="1"/>
  <c r="AD376" i="1" s="1"/>
  <c r="W376" i="1"/>
  <c r="X376" i="1" s="1"/>
  <c r="AL375" i="1"/>
  <c r="AF375" i="1"/>
  <c r="AG375" i="1" s="1"/>
  <c r="AC375" i="1"/>
  <c r="AD375" i="1" s="1"/>
  <c r="W375" i="1"/>
  <c r="X375" i="1" s="1"/>
  <c r="AL374" i="1"/>
  <c r="AF374" i="1"/>
  <c r="AG374" i="1" s="1"/>
  <c r="AC374" i="1"/>
  <c r="AD374" i="1" s="1"/>
  <c r="W374" i="1"/>
  <c r="X374" i="1" s="1"/>
  <c r="AL373" i="1"/>
  <c r="AF373" i="1"/>
  <c r="AG373" i="1" s="1"/>
  <c r="AC373" i="1"/>
  <c r="AD373" i="1" s="1"/>
  <c r="W373" i="1"/>
  <c r="X373" i="1" s="1"/>
  <c r="AL372" i="1"/>
  <c r="AF372" i="1"/>
  <c r="AG372" i="1" s="1"/>
  <c r="AC372" i="1"/>
  <c r="AD372" i="1" s="1"/>
  <c r="W372" i="1"/>
  <c r="X372" i="1" s="1"/>
  <c r="AL371" i="1"/>
  <c r="AF371" i="1"/>
  <c r="AG371" i="1" s="1"/>
  <c r="AC371" i="1"/>
  <c r="AD371" i="1" s="1"/>
  <c r="W371" i="1"/>
  <c r="X371" i="1" s="1"/>
  <c r="AL370" i="1"/>
  <c r="AF370" i="1"/>
  <c r="AG370" i="1" s="1"/>
  <c r="AC370" i="1"/>
  <c r="AD370" i="1" s="1"/>
  <c r="W370" i="1"/>
  <c r="X370" i="1" s="1"/>
  <c r="AL369" i="1"/>
  <c r="AF369" i="1"/>
  <c r="AG369" i="1" s="1"/>
  <c r="AC369" i="1"/>
  <c r="AD369" i="1" s="1"/>
  <c r="W369" i="1"/>
  <c r="X369" i="1" s="1"/>
  <c r="AL368" i="1"/>
  <c r="AF368" i="1"/>
  <c r="AG368" i="1" s="1"/>
  <c r="AC368" i="1"/>
  <c r="AD368" i="1" s="1"/>
  <c r="W368" i="1"/>
  <c r="X368" i="1" s="1"/>
  <c r="AL367" i="1"/>
  <c r="AF367" i="1"/>
  <c r="AG367" i="1" s="1"/>
  <c r="AC367" i="1"/>
  <c r="AD367" i="1" s="1"/>
  <c r="W367" i="1"/>
  <c r="X367" i="1" s="1"/>
  <c r="AL366" i="1"/>
  <c r="AF366" i="1"/>
  <c r="AG366" i="1" s="1"/>
  <c r="AC366" i="1"/>
  <c r="AD366" i="1" s="1"/>
  <c r="W366" i="1"/>
  <c r="X366" i="1" s="1"/>
  <c r="AL365" i="1"/>
  <c r="AF365" i="1"/>
  <c r="AG365" i="1" s="1"/>
  <c r="AC365" i="1"/>
  <c r="AD365" i="1" s="1"/>
  <c r="W365" i="1"/>
  <c r="X365" i="1" s="1"/>
  <c r="AL364" i="1"/>
  <c r="AF364" i="1"/>
  <c r="AG364" i="1" s="1"/>
  <c r="AC364" i="1"/>
  <c r="AD364" i="1" s="1"/>
  <c r="W364" i="1"/>
  <c r="X364" i="1" s="1"/>
  <c r="AL363" i="1"/>
  <c r="AF363" i="1"/>
  <c r="AG363" i="1" s="1"/>
  <c r="AC363" i="1"/>
  <c r="AD363" i="1" s="1"/>
  <c r="W363" i="1"/>
  <c r="X363" i="1" s="1"/>
  <c r="AL362" i="1"/>
  <c r="AF362" i="1"/>
  <c r="AG362" i="1" s="1"/>
  <c r="AC362" i="1"/>
  <c r="AD362" i="1" s="1"/>
  <c r="W362" i="1"/>
  <c r="X362" i="1" s="1"/>
  <c r="AL361" i="1"/>
  <c r="AF361" i="1"/>
  <c r="AG361" i="1" s="1"/>
  <c r="AC361" i="1"/>
  <c r="AD361" i="1" s="1"/>
  <c r="W361" i="1"/>
  <c r="X361" i="1" s="1"/>
  <c r="AL360" i="1"/>
  <c r="AF360" i="1"/>
  <c r="AG360" i="1" s="1"/>
  <c r="AC360" i="1"/>
  <c r="AD360" i="1" s="1"/>
  <c r="W360" i="1"/>
  <c r="X360" i="1" s="1"/>
  <c r="AL359" i="1"/>
  <c r="AF359" i="1"/>
  <c r="AG359" i="1" s="1"/>
  <c r="AC359" i="1"/>
  <c r="AD359" i="1" s="1"/>
  <c r="W359" i="1"/>
  <c r="X359" i="1" s="1"/>
  <c r="AL358" i="1"/>
  <c r="AF358" i="1"/>
  <c r="AG358" i="1" s="1"/>
  <c r="AC358" i="1"/>
  <c r="AD358" i="1" s="1"/>
  <c r="W358" i="1"/>
  <c r="X358" i="1" s="1"/>
  <c r="AL357" i="1"/>
  <c r="AF357" i="1"/>
  <c r="AG357" i="1" s="1"/>
  <c r="AC357" i="1"/>
  <c r="AD357" i="1" s="1"/>
  <c r="W357" i="1"/>
  <c r="X357" i="1" s="1"/>
  <c r="AL356" i="1"/>
  <c r="AF356" i="1"/>
  <c r="AG356" i="1" s="1"/>
  <c r="AC356" i="1"/>
  <c r="AD356" i="1" s="1"/>
  <c r="W356" i="1"/>
  <c r="X356" i="1" s="1"/>
  <c r="AL355" i="1"/>
  <c r="AF355" i="1"/>
  <c r="AG355" i="1" s="1"/>
  <c r="AC355" i="1"/>
  <c r="AD355" i="1" s="1"/>
  <c r="W355" i="1"/>
  <c r="X355" i="1" s="1"/>
  <c r="AL354" i="1"/>
  <c r="AF354" i="1"/>
  <c r="AG354" i="1" s="1"/>
  <c r="AC354" i="1"/>
  <c r="AD354" i="1" s="1"/>
  <c r="W354" i="1"/>
  <c r="X354" i="1" s="1"/>
  <c r="AL353" i="1"/>
  <c r="AF353" i="1"/>
  <c r="AG353" i="1" s="1"/>
  <c r="AC353" i="1"/>
  <c r="AD353" i="1" s="1"/>
  <c r="W353" i="1"/>
  <c r="X353" i="1" s="1"/>
  <c r="AL352" i="1"/>
  <c r="AF352" i="1"/>
  <c r="AG352" i="1" s="1"/>
  <c r="AC352" i="1"/>
  <c r="AD352" i="1" s="1"/>
  <c r="W352" i="1"/>
  <c r="X352" i="1" s="1"/>
  <c r="AL351" i="1"/>
  <c r="AF351" i="1"/>
  <c r="AG351" i="1" s="1"/>
  <c r="AC351" i="1"/>
  <c r="AD351" i="1" s="1"/>
  <c r="W351" i="1"/>
  <c r="X351" i="1" s="1"/>
  <c r="AL350" i="1"/>
  <c r="AF350" i="1"/>
  <c r="AG350" i="1" s="1"/>
  <c r="AC350" i="1"/>
  <c r="AD350" i="1" s="1"/>
  <c r="W350" i="1"/>
  <c r="X350" i="1" s="1"/>
  <c r="AL349" i="1"/>
  <c r="AF349" i="1"/>
  <c r="AG349" i="1" s="1"/>
  <c r="AC349" i="1"/>
  <c r="AD349" i="1" s="1"/>
  <c r="W349" i="1"/>
  <c r="X349" i="1" s="1"/>
  <c r="AL348" i="1"/>
  <c r="AF348" i="1"/>
  <c r="AG348" i="1" s="1"/>
  <c r="AC348" i="1"/>
  <c r="AD348" i="1" s="1"/>
  <c r="W348" i="1"/>
  <c r="X348" i="1" s="1"/>
  <c r="AL347" i="1"/>
  <c r="AF347" i="1"/>
  <c r="AG347" i="1" s="1"/>
  <c r="AC347" i="1"/>
  <c r="AD347" i="1" s="1"/>
  <c r="W347" i="1"/>
  <c r="X347" i="1" s="1"/>
  <c r="AL346" i="1"/>
  <c r="AF346" i="1"/>
  <c r="AG346" i="1" s="1"/>
  <c r="AC346" i="1"/>
  <c r="AD346" i="1" s="1"/>
  <c r="W346" i="1"/>
  <c r="X346" i="1" s="1"/>
  <c r="AL345" i="1"/>
  <c r="AF345" i="1"/>
  <c r="AG345" i="1" s="1"/>
  <c r="AC345" i="1"/>
  <c r="AD345" i="1" s="1"/>
  <c r="W345" i="1"/>
  <c r="X345" i="1" s="1"/>
  <c r="AL344" i="1"/>
  <c r="AF344" i="1"/>
  <c r="AG344" i="1" s="1"/>
  <c r="AC344" i="1"/>
  <c r="AD344" i="1" s="1"/>
  <c r="W344" i="1"/>
  <c r="X344" i="1" s="1"/>
  <c r="AL343" i="1"/>
  <c r="AF343" i="1"/>
  <c r="AG343" i="1" s="1"/>
  <c r="AC343" i="1"/>
  <c r="AD343" i="1" s="1"/>
  <c r="W343" i="1"/>
  <c r="X343" i="1" s="1"/>
  <c r="AL342" i="1"/>
  <c r="AF342" i="1"/>
  <c r="AG342" i="1" s="1"/>
  <c r="AC342" i="1"/>
  <c r="AD342" i="1" s="1"/>
  <c r="W342" i="1"/>
  <c r="X342" i="1" s="1"/>
  <c r="AL341" i="1"/>
  <c r="AF341" i="1"/>
  <c r="AG341" i="1" s="1"/>
  <c r="AC341" i="1"/>
  <c r="AD341" i="1" s="1"/>
  <c r="W341" i="1"/>
  <c r="X341" i="1" s="1"/>
  <c r="AL340" i="1"/>
  <c r="AF340" i="1"/>
  <c r="AG340" i="1" s="1"/>
  <c r="AC340" i="1"/>
  <c r="AD340" i="1" s="1"/>
  <c r="W340" i="1"/>
  <c r="X340" i="1" s="1"/>
  <c r="AL339" i="1"/>
  <c r="AF339" i="1"/>
  <c r="AG339" i="1" s="1"/>
  <c r="AC339" i="1"/>
  <c r="AD339" i="1" s="1"/>
  <c r="W339" i="1"/>
  <c r="X339" i="1" s="1"/>
  <c r="AL338" i="1"/>
  <c r="AF338" i="1"/>
  <c r="AG338" i="1" s="1"/>
  <c r="AC338" i="1"/>
  <c r="AD338" i="1" s="1"/>
  <c r="W338" i="1"/>
  <c r="X338" i="1" s="1"/>
  <c r="AL337" i="1"/>
  <c r="AF337" i="1"/>
  <c r="AG337" i="1" s="1"/>
  <c r="AC337" i="1"/>
  <c r="AD337" i="1" s="1"/>
  <c r="W337" i="1"/>
  <c r="X337" i="1" s="1"/>
  <c r="AL336" i="1"/>
  <c r="AF336" i="1"/>
  <c r="AG336" i="1" s="1"/>
  <c r="AC336" i="1"/>
  <c r="AD336" i="1" s="1"/>
  <c r="W336" i="1"/>
  <c r="X336" i="1" s="1"/>
  <c r="AL335" i="1"/>
  <c r="AF335" i="1"/>
  <c r="AG335" i="1" s="1"/>
  <c r="AC335" i="1"/>
  <c r="AD335" i="1" s="1"/>
  <c r="W335" i="1"/>
  <c r="X335" i="1" s="1"/>
  <c r="AL334" i="1"/>
  <c r="AF334" i="1"/>
  <c r="AG334" i="1" s="1"/>
  <c r="AC334" i="1"/>
  <c r="AD334" i="1" s="1"/>
  <c r="W334" i="1"/>
  <c r="X334" i="1" s="1"/>
  <c r="AL333" i="1"/>
  <c r="AF333" i="1"/>
  <c r="AG333" i="1" s="1"/>
  <c r="AC333" i="1"/>
  <c r="AD333" i="1" s="1"/>
  <c r="W333" i="1"/>
  <c r="X333" i="1" s="1"/>
  <c r="AL332" i="1"/>
  <c r="AF332" i="1"/>
  <c r="AG332" i="1" s="1"/>
  <c r="AC332" i="1"/>
  <c r="AD332" i="1" s="1"/>
  <c r="W332" i="1"/>
  <c r="X332" i="1" s="1"/>
  <c r="AL331" i="1"/>
  <c r="AF331" i="1"/>
  <c r="AG331" i="1" s="1"/>
  <c r="AC331" i="1"/>
  <c r="AD331" i="1" s="1"/>
  <c r="W331" i="1"/>
  <c r="X331" i="1" s="1"/>
  <c r="AL330" i="1"/>
  <c r="AF330" i="1"/>
  <c r="AG330" i="1" s="1"/>
  <c r="AC330" i="1"/>
  <c r="AD330" i="1" s="1"/>
  <c r="W330" i="1"/>
  <c r="X330" i="1" s="1"/>
  <c r="AL329" i="1"/>
  <c r="AF329" i="1"/>
  <c r="AG329" i="1" s="1"/>
  <c r="AC329" i="1"/>
  <c r="AD329" i="1" s="1"/>
  <c r="W329" i="1"/>
  <c r="X329" i="1" s="1"/>
  <c r="AL328" i="1"/>
  <c r="AF328" i="1"/>
  <c r="AG328" i="1" s="1"/>
  <c r="AC328" i="1"/>
  <c r="AD328" i="1" s="1"/>
  <c r="W328" i="1"/>
  <c r="X328" i="1" s="1"/>
  <c r="AL327" i="1"/>
  <c r="AF327" i="1"/>
  <c r="AG327" i="1" s="1"/>
  <c r="AC327" i="1"/>
  <c r="AD327" i="1" s="1"/>
  <c r="W327" i="1"/>
  <c r="X327" i="1" s="1"/>
  <c r="AL326" i="1"/>
  <c r="AF326" i="1"/>
  <c r="AG326" i="1" s="1"/>
  <c r="AC326" i="1"/>
  <c r="AD326" i="1" s="1"/>
  <c r="W326" i="1"/>
  <c r="X326" i="1" s="1"/>
  <c r="AL325" i="1"/>
  <c r="AF325" i="1"/>
  <c r="AG325" i="1" s="1"/>
  <c r="AC325" i="1"/>
  <c r="AD325" i="1" s="1"/>
  <c r="W325" i="1"/>
  <c r="X325" i="1" s="1"/>
  <c r="AL324" i="1"/>
  <c r="AF324" i="1"/>
  <c r="AG324" i="1" s="1"/>
  <c r="AC324" i="1"/>
  <c r="AD324" i="1" s="1"/>
  <c r="W324" i="1"/>
  <c r="X324" i="1" s="1"/>
  <c r="AL323" i="1"/>
  <c r="AF323" i="1"/>
  <c r="AG323" i="1" s="1"/>
  <c r="AC323" i="1"/>
  <c r="AD323" i="1" s="1"/>
  <c r="W323" i="1"/>
  <c r="X323" i="1" s="1"/>
  <c r="AL322" i="1"/>
  <c r="AF322" i="1"/>
  <c r="AG322" i="1" s="1"/>
  <c r="AC322" i="1"/>
  <c r="AD322" i="1" s="1"/>
  <c r="W322" i="1"/>
  <c r="X322" i="1" s="1"/>
  <c r="AL321" i="1"/>
  <c r="AF321" i="1"/>
  <c r="AG321" i="1" s="1"/>
  <c r="AC321" i="1"/>
  <c r="AD321" i="1" s="1"/>
  <c r="W321" i="1"/>
  <c r="X321" i="1" s="1"/>
  <c r="AL320" i="1"/>
  <c r="AF320" i="1"/>
  <c r="AG320" i="1" s="1"/>
  <c r="AC320" i="1"/>
  <c r="AD320" i="1" s="1"/>
  <c r="W320" i="1"/>
  <c r="X320" i="1" s="1"/>
  <c r="AL319" i="1"/>
  <c r="AF319" i="1"/>
  <c r="AG319" i="1" s="1"/>
  <c r="AC319" i="1"/>
  <c r="AD319" i="1" s="1"/>
  <c r="W319" i="1"/>
  <c r="X319" i="1" s="1"/>
  <c r="AL318" i="1"/>
  <c r="AF318" i="1"/>
  <c r="AG318" i="1" s="1"/>
  <c r="AC318" i="1"/>
  <c r="AD318" i="1" s="1"/>
  <c r="W318" i="1"/>
  <c r="X318" i="1" s="1"/>
  <c r="AL317" i="1"/>
  <c r="AF317" i="1"/>
  <c r="AG317" i="1" s="1"/>
  <c r="AC317" i="1"/>
  <c r="AD317" i="1" s="1"/>
  <c r="W317" i="1"/>
  <c r="X317" i="1" s="1"/>
  <c r="AL316" i="1"/>
  <c r="AF316" i="1"/>
  <c r="AG316" i="1" s="1"/>
  <c r="AC316" i="1"/>
  <c r="AD316" i="1" s="1"/>
  <c r="W316" i="1"/>
  <c r="X316" i="1" s="1"/>
  <c r="AL315" i="1"/>
  <c r="AF315" i="1"/>
  <c r="AG315" i="1" s="1"/>
  <c r="AC315" i="1"/>
  <c r="AD315" i="1" s="1"/>
  <c r="W315" i="1"/>
  <c r="X315" i="1" s="1"/>
  <c r="AL314" i="1"/>
  <c r="AF314" i="1"/>
  <c r="AG314" i="1" s="1"/>
  <c r="AC314" i="1"/>
  <c r="AD314" i="1" s="1"/>
  <c r="W314" i="1"/>
  <c r="X314" i="1" s="1"/>
  <c r="AL313" i="1"/>
  <c r="AF313" i="1"/>
  <c r="AG313" i="1" s="1"/>
  <c r="AC313" i="1"/>
  <c r="AD313" i="1" s="1"/>
  <c r="W313" i="1"/>
  <c r="X313" i="1" s="1"/>
  <c r="AL312" i="1"/>
  <c r="AF312" i="1"/>
  <c r="AG312" i="1" s="1"/>
  <c r="AC312" i="1"/>
  <c r="AD312" i="1" s="1"/>
  <c r="W312" i="1"/>
  <c r="X312" i="1" s="1"/>
  <c r="AL311" i="1"/>
  <c r="AF311" i="1"/>
  <c r="AG311" i="1" s="1"/>
  <c r="AC311" i="1"/>
  <c r="AD311" i="1" s="1"/>
  <c r="W311" i="1"/>
  <c r="X311" i="1" s="1"/>
  <c r="AL310" i="1"/>
  <c r="AF310" i="1"/>
  <c r="AG310" i="1" s="1"/>
  <c r="AC310" i="1"/>
  <c r="AD310" i="1" s="1"/>
  <c r="W310" i="1"/>
  <c r="X310" i="1" s="1"/>
  <c r="AL309" i="1"/>
  <c r="AF309" i="1"/>
  <c r="AG309" i="1" s="1"/>
  <c r="AC309" i="1"/>
  <c r="AD309" i="1" s="1"/>
  <c r="W309" i="1"/>
  <c r="X309" i="1" s="1"/>
  <c r="AL308" i="1"/>
  <c r="AF308" i="1"/>
  <c r="AG308" i="1" s="1"/>
  <c r="AC308" i="1"/>
  <c r="AD308" i="1" s="1"/>
  <c r="W308" i="1"/>
  <c r="X308" i="1" s="1"/>
  <c r="AL307" i="1"/>
  <c r="AF307" i="1"/>
  <c r="AG307" i="1" s="1"/>
  <c r="AC307" i="1"/>
  <c r="AD307" i="1" s="1"/>
  <c r="W307" i="1"/>
  <c r="X307" i="1" s="1"/>
  <c r="AL306" i="1"/>
  <c r="AF306" i="1"/>
  <c r="AG306" i="1" s="1"/>
  <c r="AC306" i="1"/>
  <c r="AD306" i="1" s="1"/>
  <c r="W306" i="1"/>
  <c r="X306" i="1" s="1"/>
  <c r="AL305" i="1"/>
  <c r="AF305" i="1"/>
  <c r="AG305" i="1" s="1"/>
  <c r="AC305" i="1"/>
  <c r="AD305" i="1" s="1"/>
  <c r="W305" i="1"/>
  <c r="X305" i="1" s="1"/>
  <c r="AL304" i="1"/>
  <c r="AF304" i="1"/>
  <c r="AG304" i="1" s="1"/>
  <c r="AC304" i="1"/>
  <c r="AD304" i="1" s="1"/>
  <c r="W304" i="1"/>
  <c r="X304" i="1" s="1"/>
  <c r="AL303" i="1"/>
  <c r="AF303" i="1"/>
  <c r="AG303" i="1" s="1"/>
  <c r="AC303" i="1"/>
  <c r="AD303" i="1" s="1"/>
  <c r="W303" i="1"/>
  <c r="X303" i="1" s="1"/>
  <c r="AL302" i="1"/>
  <c r="AF302" i="1"/>
  <c r="AG302" i="1" s="1"/>
  <c r="AC302" i="1"/>
  <c r="AD302" i="1" s="1"/>
  <c r="W302" i="1"/>
  <c r="X302" i="1" s="1"/>
  <c r="AL301" i="1"/>
  <c r="AF301" i="1"/>
  <c r="AG301" i="1" s="1"/>
  <c r="AC301" i="1"/>
  <c r="AD301" i="1" s="1"/>
  <c r="W301" i="1"/>
  <c r="X301" i="1" s="1"/>
  <c r="AL300" i="1"/>
  <c r="AF300" i="1"/>
  <c r="AG300" i="1" s="1"/>
  <c r="AC300" i="1"/>
  <c r="AD300" i="1" s="1"/>
  <c r="W300" i="1"/>
  <c r="X300" i="1" s="1"/>
  <c r="AL299" i="1"/>
  <c r="AF299" i="1"/>
  <c r="AG299" i="1" s="1"/>
  <c r="AC299" i="1"/>
  <c r="AD299" i="1" s="1"/>
  <c r="W299" i="1"/>
  <c r="X299" i="1" s="1"/>
  <c r="AL298" i="1"/>
  <c r="AF298" i="1"/>
  <c r="AG298" i="1" s="1"/>
  <c r="AC298" i="1"/>
  <c r="AD298" i="1" s="1"/>
  <c r="W298" i="1"/>
  <c r="X298" i="1" s="1"/>
  <c r="AL297" i="1"/>
  <c r="AF297" i="1"/>
  <c r="AG297" i="1" s="1"/>
  <c r="AC297" i="1"/>
  <c r="AD297" i="1" s="1"/>
  <c r="W297" i="1"/>
  <c r="X297" i="1" s="1"/>
  <c r="AL296" i="1"/>
  <c r="AF296" i="1"/>
  <c r="AG296" i="1" s="1"/>
  <c r="AC296" i="1"/>
  <c r="AD296" i="1" s="1"/>
  <c r="W296" i="1"/>
  <c r="X296" i="1" s="1"/>
  <c r="AL295" i="1"/>
  <c r="AF295" i="1"/>
  <c r="AG295" i="1" s="1"/>
  <c r="AC295" i="1"/>
  <c r="AD295" i="1" s="1"/>
  <c r="W295" i="1"/>
  <c r="X295" i="1" s="1"/>
  <c r="AL294" i="1"/>
  <c r="AF294" i="1"/>
  <c r="AG294" i="1" s="1"/>
  <c r="AC294" i="1"/>
  <c r="AD294" i="1" s="1"/>
  <c r="W294" i="1"/>
  <c r="X294" i="1" s="1"/>
  <c r="AL293" i="1"/>
  <c r="AF293" i="1"/>
  <c r="AG293" i="1" s="1"/>
  <c r="AC293" i="1"/>
  <c r="AD293" i="1" s="1"/>
  <c r="W293" i="1"/>
  <c r="X293" i="1" s="1"/>
  <c r="AL292" i="1"/>
  <c r="AF292" i="1"/>
  <c r="AG292" i="1" s="1"/>
  <c r="AC292" i="1"/>
  <c r="AD292" i="1" s="1"/>
  <c r="W292" i="1"/>
  <c r="X292" i="1" s="1"/>
  <c r="AL291" i="1"/>
  <c r="AF291" i="1"/>
  <c r="AG291" i="1" s="1"/>
  <c r="AC291" i="1"/>
  <c r="AD291" i="1" s="1"/>
  <c r="W291" i="1"/>
  <c r="X291" i="1" s="1"/>
  <c r="AL290" i="1"/>
  <c r="AF290" i="1"/>
  <c r="AG290" i="1" s="1"/>
  <c r="AC290" i="1"/>
  <c r="AD290" i="1" s="1"/>
  <c r="W290" i="1"/>
  <c r="X290" i="1" s="1"/>
  <c r="AL289" i="1"/>
  <c r="AF289" i="1"/>
  <c r="AG289" i="1" s="1"/>
  <c r="AC289" i="1"/>
  <c r="AD289" i="1" s="1"/>
  <c r="W289" i="1"/>
  <c r="X289" i="1" s="1"/>
  <c r="AL288" i="1"/>
  <c r="AF288" i="1"/>
  <c r="AG288" i="1" s="1"/>
  <c r="AC288" i="1"/>
  <c r="AD288" i="1" s="1"/>
  <c r="W288" i="1"/>
  <c r="X288" i="1" s="1"/>
  <c r="AL287" i="1"/>
  <c r="AF287" i="1"/>
  <c r="AG287" i="1" s="1"/>
  <c r="AC287" i="1"/>
  <c r="AD287" i="1" s="1"/>
  <c r="W287" i="1"/>
  <c r="X287" i="1" s="1"/>
  <c r="AL286" i="1"/>
  <c r="AF286" i="1"/>
  <c r="AG286" i="1" s="1"/>
  <c r="AC286" i="1"/>
  <c r="AD286" i="1" s="1"/>
  <c r="W286" i="1"/>
  <c r="X286" i="1" s="1"/>
  <c r="AL285" i="1"/>
  <c r="AF285" i="1"/>
  <c r="AG285" i="1" s="1"/>
  <c r="AC285" i="1"/>
  <c r="AD285" i="1" s="1"/>
  <c r="W285" i="1"/>
  <c r="X285" i="1" s="1"/>
  <c r="AL284" i="1"/>
  <c r="AF284" i="1"/>
  <c r="AG284" i="1" s="1"/>
  <c r="AC284" i="1"/>
  <c r="AD284" i="1" s="1"/>
  <c r="W284" i="1"/>
  <c r="X284" i="1" s="1"/>
  <c r="AL283" i="1"/>
  <c r="AF283" i="1"/>
  <c r="AG283" i="1" s="1"/>
  <c r="AC283" i="1"/>
  <c r="AD283" i="1" s="1"/>
  <c r="W283" i="1"/>
  <c r="X283" i="1" s="1"/>
  <c r="AL282" i="1"/>
  <c r="AF282" i="1"/>
  <c r="AG282" i="1" s="1"/>
  <c r="AC282" i="1"/>
  <c r="AD282" i="1" s="1"/>
  <c r="W282" i="1"/>
  <c r="X282" i="1" s="1"/>
  <c r="AL281" i="1"/>
  <c r="AF281" i="1"/>
  <c r="AG281" i="1" s="1"/>
  <c r="AC281" i="1"/>
  <c r="AD281" i="1" s="1"/>
  <c r="W281" i="1"/>
  <c r="X281" i="1" s="1"/>
  <c r="AL280" i="1"/>
  <c r="AF280" i="1"/>
  <c r="AG280" i="1" s="1"/>
  <c r="AC280" i="1"/>
  <c r="AD280" i="1" s="1"/>
  <c r="W280" i="1"/>
  <c r="X280" i="1" s="1"/>
  <c r="AL279" i="1"/>
  <c r="AF279" i="1"/>
  <c r="AG279" i="1" s="1"/>
  <c r="AC279" i="1"/>
  <c r="AD279" i="1" s="1"/>
  <c r="W279" i="1"/>
  <c r="X279" i="1" s="1"/>
  <c r="AL278" i="1"/>
  <c r="AF278" i="1"/>
  <c r="AG278" i="1" s="1"/>
  <c r="AC278" i="1"/>
  <c r="AD278" i="1" s="1"/>
  <c r="W278" i="1"/>
  <c r="X278" i="1" s="1"/>
  <c r="AL277" i="1"/>
  <c r="AF277" i="1"/>
  <c r="AG277" i="1" s="1"/>
  <c r="AC277" i="1"/>
  <c r="AD277" i="1" s="1"/>
  <c r="W277" i="1"/>
  <c r="X277" i="1" s="1"/>
  <c r="AL276" i="1"/>
  <c r="AF276" i="1"/>
  <c r="AG276" i="1" s="1"/>
  <c r="AC276" i="1"/>
  <c r="AD276" i="1" s="1"/>
  <c r="W276" i="1"/>
  <c r="X276" i="1" s="1"/>
  <c r="AL275" i="1"/>
  <c r="AF275" i="1"/>
  <c r="AG275" i="1" s="1"/>
  <c r="AC275" i="1"/>
  <c r="AD275" i="1" s="1"/>
  <c r="W275" i="1"/>
  <c r="X275" i="1" s="1"/>
  <c r="AL274" i="1"/>
  <c r="AF274" i="1"/>
  <c r="AG274" i="1" s="1"/>
  <c r="AC274" i="1"/>
  <c r="AD274" i="1" s="1"/>
  <c r="W274" i="1"/>
  <c r="X274" i="1" s="1"/>
  <c r="AL273" i="1"/>
  <c r="AF273" i="1"/>
  <c r="AG273" i="1" s="1"/>
  <c r="AC273" i="1"/>
  <c r="AD273" i="1" s="1"/>
  <c r="W273" i="1"/>
  <c r="X273" i="1" s="1"/>
  <c r="AL272" i="1"/>
  <c r="AF272" i="1"/>
  <c r="AG272" i="1" s="1"/>
  <c r="AC272" i="1"/>
  <c r="AD272" i="1" s="1"/>
  <c r="W272" i="1"/>
  <c r="X272" i="1" s="1"/>
  <c r="AL271" i="1"/>
  <c r="AF271" i="1"/>
  <c r="AG271" i="1" s="1"/>
  <c r="AC271" i="1"/>
  <c r="AD271" i="1" s="1"/>
  <c r="W271" i="1"/>
  <c r="X271" i="1" s="1"/>
  <c r="AL270" i="1"/>
  <c r="AF270" i="1"/>
  <c r="AG270" i="1" s="1"/>
  <c r="AC270" i="1"/>
  <c r="AD270" i="1" s="1"/>
  <c r="W270" i="1"/>
  <c r="X270" i="1" s="1"/>
  <c r="AL269" i="1"/>
  <c r="AF269" i="1"/>
  <c r="AG269" i="1" s="1"/>
  <c r="AC269" i="1"/>
  <c r="AD269" i="1" s="1"/>
  <c r="W269" i="1"/>
  <c r="X269" i="1" s="1"/>
  <c r="AL268" i="1"/>
  <c r="AF268" i="1"/>
  <c r="AG268" i="1" s="1"/>
  <c r="AC268" i="1"/>
  <c r="AD268" i="1" s="1"/>
  <c r="W268" i="1"/>
  <c r="X268" i="1" s="1"/>
  <c r="AL267" i="1"/>
  <c r="AF267" i="1"/>
  <c r="AG267" i="1" s="1"/>
  <c r="AC267" i="1"/>
  <c r="AD267" i="1" s="1"/>
  <c r="W267" i="1"/>
  <c r="X267" i="1" s="1"/>
  <c r="AL266" i="1"/>
  <c r="AF266" i="1"/>
  <c r="AG266" i="1" s="1"/>
  <c r="AC266" i="1"/>
  <c r="AD266" i="1" s="1"/>
  <c r="W266" i="1"/>
  <c r="X266" i="1" s="1"/>
  <c r="AL265" i="1"/>
  <c r="AF265" i="1"/>
  <c r="AG265" i="1" s="1"/>
  <c r="AC265" i="1"/>
  <c r="AD265" i="1" s="1"/>
  <c r="W265" i="1"/>
  <c r="X265" i="1" s="1"/>
  <c r="AL264" i="1"/>
  <c r="AF264" i="1"/>
  <c r="AG264" i="1" s="1"/>
  <c r="AC264" i="1"/>
  <c r="AD264" i="1" s="1"/>
  <c r="W264" i="1"/>
  <c r="X264" i="1" s="1"/>
  <c r="AL263" i="1"/>
  <c r="AF263" i="1"/>
  <c r="AG263" i="1" s="1"/>
  <c r="AC263" i="1"/>
  <c r="AD263" i="1" s="1"/>
  <c r="W263" i="1"/>
  <c r="X263" i="1" s="1"/>
  <c r="AL262" i="1"/>
  <c r="AF262" i="1"/>
  <c r="AG262" i="1" s="1"/>
  <c r="AC262" i="1"/>
  <c r="AD262" i="1" s="1"/>
  <c r="W262" i="1"/>
  <c r="X262" i="1" s="1"/>
  <c r="AL261" i="1"/>
  <c r="AF261" i="1"/>
  <c r="AG261" i="1" s="1"/>
  <c r="AC261" i="1"/>
  <c r="AD261" i="1" s="1"/>
  <c r="W261" i="1"/>
  <c r="X261" i="1" s="1"/>
  <c r="AL260" i="1"/>
  <c r="AF260" i="1"/>
  <c r="AG260" i="1" s="1"/>
  <c r="AC260" i="1"/>
  <c r="AD260" i="1" s="1"/>
  <c r="W260" i="1"/>
  <c r="X260" i="1" s="1"/>
  <c r="AL259" i="1"/>
  <c r="AF259" i="1"/>
  <c r="AG259" i="1" s="1"/>
  <c r="AC259" i="1"/>
  <c r="AD259" i="1" s="1"/>
  <c r="W259" i="1"/>
  <c r="X259" i="1" s="1"/>
  <c r="AL258" i="1"/>
  <c r="AF258" i="1"/>
  <c r="AG258" i="1" s="1"/>
  <c r="AC258" i="1"/>
  <c r="AD258" i="1" s="1"/>
  <c r="W258" i="1"/>
  <c r="X258" i="1" s="1"/>
  <c r="AL257" i="1"/>
  <c r="AF257" i="1"/>
  <c r="AG257" i="1" s="1"/>
  <c r="AC257" i="1"/>
  <c r="AD257" i="1" s="1"/>
  <c r="W257" i="1"/>
  <c r="X257" i="1" s="1"/>
  <c r="AL256" i="1"/>
  <c r="AF256" i="1"/>
  <c r="AG256" i="1" s="1"/>
  <c r="AC256" i="1"/>
  <c r="AD256" i="1" s="1"/>
  <c r="W256" i="1"/>
  <c r="X256" i="1" s="1"/>
  <c r="AL255" i="1"/>
  <c r="AF255" i="1"/>
  <c r="AG255" i="1" s="1"/>
  <c r="AC255" i="1"/>
  <c r="AD255" i="1" s="1"/>
  <c r="W255" i="1"/>
  <c r="X255" i="1" s="1"/>
  <c r="AL254" i="1"/>
  <c r="AF254" i="1"/>
  <c r="AG254" i="1" s="1"/>
  <c r="AC254" i="1"/>
  <c r="AD254" i="1" s="1"/>
  <c r="W254" i="1"/>
  <c r="X254" i="1" s="1"/>
  <c r="AL253" i="1"/>
  <c r="AF253" i="1"/>
  <c r="AG253" i="1" s="1"/>
  <c r="AC253" i="1"/>
  <c r="AD253" i="1" s="1"/>
  <c r="W253" i="1"/>
  <c r="X253" i="1" s="1"/>
  <c r="AL252" i="1"/>
  <c r="AF252" i="1"/>
  <c r="AG252" i="1" s="1"/>
  <c r="AC252" i="1"/>
  <c r="AD252" i="1" s="1"/>
  <c r="W252" i="1"/>
  <c r="X252" i="1" s="1"/>
  <c r="AL251" i="1"/>
  <c r="AF251" i="1"/>
  <c r="AG251" i="1" s="1"/>
  <c r="AC251" i="1"/>
  <c r="AD251" i="1" s="1"/>
  <c r="W251" i="1"/>
  <c r="X251" i="1" s="1"/>
  <c r="AL250" i="1"/>
  <c r="AF250" i="1"/>
  <c r="AG250" i="1" s="1"/>
  <c r="AC250" i="1"/>
  <c r="AD250" i="1" s="1"/>
  <c r="W250" i="1"/>
  <c r="X250" i="1" s="1"/>
  <c r="AL249" i="1"/>
  <c r="AF249" i="1"/>
  <c r="AG249" i="1" s="1"/>
  <c r="AC249" i="1"/>
  <c r="AD249" i="1" s="1"/>
  <c r="W249" i="1"/>
  <c r="X249" i="1" s="1"/>
  <c r="AL248" i="1"/>
  <c r="AF248" i="1"/>
  <c r="AG248" i="1" s="1"/>
  <c r="AC248" i="1"/>
  <c r="AD248" i="1" s="1"/>
  <c r="W248" i="1"/>
  <c r="X248" i="1" s="1"/>
  <c r="AL247" i="1"/>
  <c r="AF247" i="1"/>
  <c r="AG247" i="1" s="1"/>
  <c r="AC247" i="1"/>
  <c r="AD247" i="1" s="1"/>
  <c r="W247" i="1"/>
  <c r="X247" i="1" s="1"/>
  <c r="AL246" i="1"/>
  <c r="AF246" i="1"/>
  <c r="AG246" i="1" s="1"/>
  <c r="AC246" i="1"/>
  <c r="AD246" i="1" s="1"/>
  <c r="W246" i="1"/>
  <c r="X246" i="1" s="1"/>
  <c r="AL245" i="1"/>
  <c r="AF245" i="1"/>
  <c r="AG245" i="1" s="1"/>
  <c r="AC245" i="1"/>
  <c r="AD245" i="1" s="1"/>
  <c r="W245" i="1"/>
  <c r="X245" i="1" s="1"/>
  <c r="AL244" i="1"/>
  <c r="AF244" i="1"/>
  <c r="AG244" i="1" s="1"/>
  <c r="AC244" i="1"/>
  <c r="AD244" i="1" s="1"/>
  <c r="W244" i="1"/>
  <c r="X244" i="1" s="1"/>
  <c r="AL243" i="1"/>
  <c r="AF243" i="1"/>
  <c r="AG243" i="1" s="1"/>
  <c r="AC243" i="1"/>
  <c r="AD243" i="1" s="1"/>
  <c r="W243" i="1"/>
  <c r="X243" i="1" s="1"/>
  <c r="AL242" i="1"/>
  <c r="AF242" i="1"/>
  <c r="AG242" i="1" s="1"/>
  <c r="AC242" i="1"/>
  <c r="AD242" i="1" s="1"/>
  <c r="W242" i="1"/>
  <c r="X242" i="1" s="1"/>
  <c r="AL241" i="1"/>
  <c r="AF241" i="1"/>
  <c r="AG241" i="1" s="1"/>
  <c r="AC241" i="1"/>
  <c r="AD241" i="1" s="1"/>
  <c r="W241" i="1"/>
  <c r="X241" i="1" s="1"/>
  <c r="AL240" i="1"/>
  <c r="AF240" i="1"/>
  <c r="AG240" i="1" s="1"/>
  <c r="AC240" i="1"/>
  <c r="AD240" i="1" s="1"/>
  <c r="W240" i="1"/>
  <c r="X240" i="1" s="1"/>
  <c r="AL239" i="1"/>
  <c r="AF239" i="1"/>
  <c r="AG239" i="1" s="1"/>
  <c r="AC239" i="1"/>
  <c r="AD239" i="1" s="1"/>
  <c r="W239" i="1"/>
  <c r="X239" i="1" s="1"/>
  <c r="AL238" i="1"/>
  <c r="AF238" i="1"/>
  <c r="AG238" i="1" s="1"/>
  <c r="AC238" i="1"/>
  <c r="AD238" i="1" s="1"/>
  <c r="W238" i="1"/>
  <c r="X238" i="1" s="1"/>
  <c r="AL237" i="1"/>
  <c r="AF237" i="1"/>
  <c r="AG237" i="1" s="1"/>
  <c r="AC237" i="1"/>
  <c r="AD237" i="1" s="1"/>
  <c r="W237" i="1"/>
  <c r="X237" i="1" s="1"/>
  <c r="AL236" i="1"/>
  <c r="AF236" i="1"/>
  <c r="AG236" i="1" s="1"/>
  <c r="AC236" i="1"/>
  <c r="AD236" i="1" s="1"/>
  <c r="W236" i="1"/>
  <c r="X236" i="1" s="1"/>
  <c r="AL235" i="1"/>
  <c r="AF235" i="1"/>
  <c r="AG235" i="1" s="1"/>
  <c r="AC235" i="1"/>
  <c r="AD235" i="1" s="1"/>
  <c r="W235" i="1"/>
  <c r="X235" i="1" s="1"/>
  <c r="AL234" i="1"/>
  <c r="AF234" i="1"/>
  <c r="AG234" i="1" s="1"/>
  <c r="AC234" i="1"/>
  <c r="AD234" i="1" s="1"/>
  <c r="W234" i="1"/>
  <c r="X234" i="1" s="1"/>
  <c r="AL233" i="1"/>
  <c r="AF233" i="1"/>
  <c r="AG233" i="1" s="1"/>
  <c r="AC233" i="1"/>
  <c r="AD233" i="1" s="1"/>
  <c r="W233" i="1"/>
  <c r="X233" i="1" s="1"/>
  <c r="AL232" i="1"/>
  <c r="AF232" i="1"/>
  <c r="AG232" i="1" s="1"/>
  <c r="AC232" i="1"/>
  <c r="AD232" i="1" s="1"/>
  <c r="W232" i="1"/>
  <c r="X232" i="1" s="1"/>
  <c r="AL231" i="1"/>
  <c r="AF231" i="1"/>
  <c r="AG231" i="1" s="1"/>
  <c r="AC231" i="1"/>
  <c r="AD231" i="1" s="1"/>
  <c r="W231" i="1"/>
  <c r="X231" i="1" s="1"/>
  <c r="AL230" i="1"/>
  <c r="AF230" i="1"/>
  <c r="AG230" i="1" s="1"/>
  <c r="AC230" i="1"/>
  <c r="AD230" i="1" s="1"/>
  <c r="W230" i="1"/>
  <c r="X230" i="1" s="1"/>
  <c r="AL229" i="1"/>
  <c r="AF229" i="1"/>
  <c r="AG229" i="1" s="1"/>
  <c r="AC229" i="1"/>
  <c r="AD229" i="1" s="1"/>
  <c r="W229" i="1"/>
  <c r="X229" i="1" s="1"/>
  <c r="AL228" i="1"/>
  <c r="AF228" i="1"/>
  <c r="AG228" i="1" s="1"/>
  <c r="AC228" i="1"/>
  <c r="AD228" i="1" s="1"/>
  <c r="W228" i="1"/>
  <c r="X228" i="1" s="1"/>
  <c r="AL227" i="1"/>
  <c r="AF227" i="1"/>
  <c r="AG227" i="1" s="1"/>
  <c r="AC227" i="1"/>
  <c r="AD227" i="1" s="1"/>
  <c r="W227" i="1"/>
  <c r="X227" i="1" s="1"/>
  <c r="AL226" i="1"/>
  <c r="AF226" i="1"/>
  <c r="AG226" i="1" s="1"/>
  <c r="AC226" i="1"/>
  <c r="AD226" i="1" s="1"/>
  <c r="W226" i="1"/>
  <c r="X226" i="1" s="1"/>
  <c r="AL225" i="1"/>
  <c r="AF225" i="1"/>
  <c r="AG225" i="1" s="1"/>
  <c r="AC225" i="1"/>
  <c r="AD225" i="1" s="1"/>
  <c r="W225" i="1"/>
  <c r="X225" i="1" s="1"/>
  <c r="AL224" i="1"/>
  <c r="AF224" i="1"/>
  <c r="AG224" i="1" s="1"/>
  <c r="AC224" i="1"/>
  <c r="AD224" i="1" s="1"/>
  <c r="W224" i="1"/>
  <c r="X224" i="1" s="1"/>
  <c r="AL223" i="1"/>
  <c r="AF223" i="1"/>
  <c r="AG223" i="1" s="1"/>
  <c r="AC223" i="1"/>
  <c r="AD223" i="1" s="1"/>
  <c r="W223" i="1"/>
  <c r="X223" i="1" s="1"/>
  <c r="AL222" i="1"/>
  <c r="AF222" i="1"/>
  <c r="AG222" i="1" s="1"/>
  <c r="AC222" i="1"/>
  <c r="AD222" i="1" s="1"/>
  <c r="W222" i="1"/>
  <c r="X222" i="1" s="1"/>
  <c r="AL221" i="1"/>
  <c r="AF221" i="1"/>
  <c r="AG221" i="1" s="1"/>
  <c r="AC221" i="1"/>
  <c r="AD221" i="1" s="1"/>
  <c r="W221" i="1"/>
  <c r="X221" i="1" s="1"/>
  <c r="AL220" i="1"/>
  <c r="AF220" i="1"/>
  <c r="AG220" i="1" s="1"/>
  <c r="AC220" i="1"/>
  <c r="AD220" i="1" s="1"/>
  <c r="W220" i="1"/>
  <c r="X220" i="1" s="1"/>
  <c r="AL219" i="1"/>
  <c r="AF219" i="1"/>
  <c r="AG219" i="1" s="1"/>
  <c r="AC219" i="1"/>
  <c r="AD219" i="1" s="1"/>
  <c r="W219" i="1"/>
  <c r="X219" i="1" s="1"/>
  <c r="AL218" i="1"/>
  <c r="AF218" i="1"/>
  <c r="AG218" i="1" s="1"/>
  <c r="AC218" i="1"/>
  <c r="AD218" i="1" s="1"/>
  <c r="W218" i="1"/>
  <c r="X218" i="1" s="1"/>
  <c r="AL217" i="1"/>
  <c r="AF217" i="1"/>
  <c r="AG217" i="1" s="1"/>
  <c r="AC217" i="1"/>
  <c r="AD217" i="1" s="1"/>
  <c r="W217" i="1"/>
  <c r="X217" i="1" s="1"/>
  <c r="AL216" i="1"/>
  <c r="AF216" i="1"/>
  <c r="AG216" i="1" s="1"/>
  <c r="AC216" i="1"/>
  <c r="AD216" i="1" s="1"/>
  <c r="W216" i="1"/>
  <c r="X216" i="1" s="1"/>
  <c r="AL215" i="1"/>
  <c r="AF215" i="1"/>
  <c r="AG215" i="1" s="1"/>
  <c r="AC215" i="1"/>
  <c r="AD215" i="1" s="1"/>
  <c r="W215" i="1"/>
  <c r="X215" i="1" s="1"/>
  <c r="AL214" i="1"/>
  <c r="AF214" i="1"/>
  <c r="AG214" i="1" s="1"/>
  <c r="AC214" i="1"/>
  <c r="AD214" i="1" s="1"/>
  <c r="W214" i="1"/>
  <c r="X214" i="1" s="1"/>
  <c r="AL213" i="1"/>
  <c r="AF213" i="1"/>
  <c r="AG213" i="1" s="1"/>
  <c r="AC213" i="1"/>
  <c r="AD213" i="1" s="1"/>
  <c r="W213" i="1"/>
  <c r="X213" i="1" s="1"/>
  <c r="AL212" i="1"/>
  <c r="AF212" i="1"/>
  <c r="AG212" i="1" s="1"/>
  <c r="AC212" i="1"/>
  <c r="AD212" i="1" s="1"/>
  <c r="W212" i="1"/>
  <c r="X212" i="1" s="1"/>
  <c r="AL211" i="1"/>
  <c r="AF211" i="1"/>
  <c r="AG211" i="1" s="1"/>
  <c r="AC211" i="1"/>
  <c r="AD211" i="1" s="1"/>
  <c r="W211" i="1"/>
  <c r="X211" i="1" s="1"/>
  <c r="AL210" i="1"/>
  <c r="AF210" i="1"/>
  <c r="AG210" i="1" s="1"/>
  <c r="AC210" i="1"/>
  <c r="AD210" i="1" s="1"/>
  <c r="W210" i="1"/>
  <c r="X210" i="1" s="1"/>
  <c r="AL209" i="1"/>
  <c r="AF209" i="1"/>
  <c r="AG209" i="1" s="1"/>
  <c r="AC209" i="1"/>
  <c r="AD209" i="1" s="1"/>
  <c r="W209" i="1"/>
  <c r="X209" i="1" s="1"/>
  <c r="AL208" i="1"/>
  <c r="AF208" i="1"/>
  <c r="AG208" i="1" s="1"/>
  <c r="AC208" i="1"/>
  <c r="AD208" i="1" s="1"/>
  <c r="W208" i="1"/>
  <c r="X208" i="1" s="1"/>
  <c r="AL207" i="1"/>
  <c r="AF207" i="1"/>
  <c r="AG207" i="1" s="1"/>
  <c r="AC207" i="1"/>
  <c r="AD207" i="1" s="1"/>
  <c r="W207" i="1"/>
  <c r="X207" i="1" s="1"/>
  <c r="AL206" i="1"/>
  <c r="AF206" i="1"/>
  <c r="AG206" i="1" s="1"/>
  <c r="AC206" i="1"/>
  <c r="AD206" i="1" s="1"/>
  <c r="W206" i="1"/>
  <c r="X206" i="1" s="1"/>
  <c r="AL205" i="1"/>
  <c r="AF205" i="1"/>
  <c r="AG205" i="1" s="1"/>
  <c r="AC205" i="1"/>
  <c r="AD205" i="1" s="1"/>
  <c r="W205" i="1"/>
  <c r="X205" i="1" s="1"/>
  <c r="AL204" i="1"/>
  <c r="AF204" i="1"/>
  <c r="AG204" i="1" s="1"/>
  <c r="AC204" i="1"/>
  <c r="AD204" i="1" s="1"/>
  <c r="W204" i="1"/>
  <c r="X204" i="1" s="1"/>
  <c r="AL203" i="1"/>
  <c r="AF203" i="1"/>
  <c r="AG203" i="1" s="1"/>
  <c r="AC203" i="1"/>
  <c r="AD203" i="1" s="1"/>
  <c r="W203" i="1"/>
  <c r="X203" i="1" s="1"/>
  <c r="AL202" i="1"/>
  <c r="AF202" i="1"/>
  <c r="AG202" i="1" s="1"/>
  <c r="AC202" i="1"/>
  <c r="AD202" i="1" s="1"/>
  <c r="W202" i="1"/>
  <c r="X202" i="1" s="1"/>
  <c r="AL201" i="1"/>
  <c r="AF201" i="1"/>
  <c r="AG201" i="1" s="1"/>
  <c r="AC201" i="1"/>
  <c r="AD201" i="1" s="1"/>
  <c r="W201" i="1"/>
  <c r="X201" i="1" s="1"/>
  <c r="AL200" i="1"/>
  <c r="AF200" i="1"/>
  <c r="AG200" i="1" s="1"/>
  <c r="AC200" i="1"/>
  <c r="AD200" i="1" s="1"/>
  <c r="W200" i="1"/>
  <c r="X200" i="1" s="1"/>
  <c r="AL199" i="1"/>
  <c r="AF199" i="1"/>
  <c r="AG199" i="1" s="1"/>
  <c r="AC199" i="1"/>
  <c r="AD199" i="1" s="1"/>
  <c r="W199" i="1"/>
  <c r="X199" i="1" s="1"/>
  <c r="AL198" i="1"/>
  <c r="AF198" i="1"/>
  <c r="AG198" i="1" s="1"/>
  <c r="AC198" i="1"/>
  <c r="AD198" i="1" s="1"/>
  <c r="W198" i="1"/>
  <c r="X198" i="1" s="1"/>
  <c r="AL197" i="1"/>
  <c r="AF197" i="1"/>
  <c r="AG197" i="1" s="1"/>
  <c r="AC197" i="1"/>
  <c r="AD197" i="1" s="1"/>
  <c r="W197" i="1"/>
  <c r="X197" i="1" s="1"/>
  <c r="AL196" i="1"/>
  <c r="AF196" i="1"/>
  <c r="AG196" i="1" s="1"/>
  <c r="AC196" i="1"/>
  <c r="AD196" i="1" s="1"/>
  <c r="W196" i="1"/>
  <c r="X196" i="1" s="1"/>
  <c r="AL195" i="1"/>
  <c r="AF195" i="1"/>
  <c r="AG195" i="1" s="1"/>
  <c r="AC195" i="1"/>
  <c r="AD195" i="1" s="1"/>
  <c r="W195" i="1"/>
  <c r="X195" i="1" s="1"/>
  <c r="AL194" i="1"/>
  <c r="AF194" i="1"/>
  <c r="AG194" i="1" s="1"/>
  <c r="AC194" i="1"/>
  <c r="AD194" i="1" s="1"/>
  <c r="W194" i="1"/>
  <c r="X194" i="1" s="1"/>
  <c r="AL193" i="1"/>
  <c r="AF193" i="1"/>
  <c r="AG193" i="1" s="1"/>
  <c r="AC193" i="1"/>
  <c r="AD193" i="1" s="1"/>
  <c r="W193" i="1"/>
  <c r="X193" i="1" s="1"/>
  <c r="AL192" i="1"/>
  <c r="AF192" i="1"/>
  <c r="AG192" i="1" s="1"/>
  <c r="AC192" i="1"/>
  <c r="AD192" i="1" s="1"/>
  <c r="W192" i="1"/>
  <c r="X192" i="1" s="1"/>
  <c r="AL191" i="1"/>
  <c r="AF191" i="1"/>
  <c r="AG191" i="1" s="1"/>
  <c r="AC191" i="1"/>
  <c r="AD191" i="1" s="1"/>
  <c r="W191" i="1"/>
  <c r="X191" i="1" s="1"/>
  <c r="AL190" i="1"/>
  <c r="AF190" i="1"/>
  <c r="AG190" i="1" s="1"/>
  <c r="AC190" i="1"/>
  <c r="AD190" i="1" s="1"/>
  <c r="W190" i="1"/>
  <c r="X190" i="1" s="1"/>
  <c r="AL189" i="1"/>
  <c r="AF189" i="1"/>
  <c r="AG189" i="1" s="1"/>
  <c r="AC189" i="1"/>
  <c r="AD189" i="1" s="1"/>
  <c r="W189" i="1"/>
  <c r="X189" i="1" s="1"/>
  <c r="AL188" i="1"/>
  <c r="AF188" i="1"/>
  <c r="AG188" i="1" s="1"/>
  <c r="AC188" i="1"/>
  <c r="AD188" i="1" s="1"/>
  <c r="W188" i="1"/>
  <c r="X188" i="1" s="1"/>
  <c r="AL187" i="1"/>
  <c r="AF187" i="1"/>
  <c r="AG187" i="1" s="1"/>
  <c r="AC187" i="1"/>
  <c r="AD187" i="1" s="1"/>
  <c r="W187" i="1"/>
  <c r="X187" i="1" s="1"/>
  <c r="AL186" i="1"/>
  <c r="AF186" i="1"/>
  <c r="AG186" i="1" s="1"/>
  <c r="AC186" i="1"/>
  <c r="AD186" i="1" s="1"/>
  <c r="W186" i="1"/>
  <c r="X186" i="1" s="1"/>
  <c r="AL185" i="1"/>
  <c r="AF185" i="1"/>
  <c r="AG185" i="1" s="1"/>
  <c r="AC185" i="1"/>
  <c r="AD185" i="1" s="1"/>
  <c r="W185" i="1"/>
  <c r="X185" i="1" s="1"/>
  <c r="AL184" i="1"/>
  <c r="AF184" i="1"/>
  <c r="AG184" i="1" s="1"/>
  <c r="AC184" i="1"/>
  <c r="AD184" i="1" s="1"/>
  <c r="W184" i="1"/>
  <c r="X184" i="1" s="1"/>
  <c r="AL183" i="1"/>
  <c r="AF183" i="1"/>
  <c r="AG183" i="1" s="1"/>
  <c r="AC183" i="1"/>
  <c r="AD183" i="1" s="1"/>
  <c r="W183" i="1"/>
  <c r="X183" i="1" s="1"/>
  <c r="AL182" i="1"/>
  <c r="AF182" i="1"/>
  <c r="AG182" i="1" s="1"/>
  <c r="AC182" i="1"/>
  <c r="AD182" i="1" s="1"/>
  <c r="W182" i="1"/>
  <c r="X182" i="1" s="1"/>
  <c r="AL181" i="1"/>
  <c r="AF181" i="1"/>
  <c r="AG181" i="1" s="1"/>
  <c r="AC181" i="1"/>
  <c r="AD181" i="1" s="1"/>
  <c r="W181" i="1"/>
  <c r="X181" i="1" s="1"/>
  <c r="AL180" i="1"/>
  <c r="AF180" i="1"/>
  <c r="AG180" i="1" s="1"/>
  <c r="AC180" i="1"/>
  <c r="AD180" i="1" s="1"/>
  <c r="W180" i="1"/>
  <c r="X180" i="1" s="1"/>
  <c r="AL179" i="1"/>
  <c r="AF179" i="1"/>
  <c r="AG179" i="1" s="1"/>
  <c r="AC179" i="1"/>
  <c r="AD179" i="1" s="1"/>
  <c r="W179" i="1"/>
  <c r="X179" i="1" s="1"/>
  <c r="AL178" i="1"/>
  <c r="AF178" i="1"/>
  <c r="AG178" i="1" s="1"/>
  <c r="AC178" i="1"/>
  <c r="AD178" i="1" s="1"/>
  <c r="W178" i="1"/>
  <c r="X178" i="1" s="1"/>
  <c r="AL177" i="1"/>
  <c r="AF177" i="1"/>
  <c r="AG177" i="1" s="1"/>
  <c r="AC177" i="1"/>
  <c r="AD177" i="1" s="1"/>
  <c r="W177" i="1"/>
  <c r="X177" i="1" s="1"/>
  <c r="AL176" i="1"/>
  <c r="AF176" i="1"/>
  <c r="AG176" i="1" s="1"/>
  <c r="AC176" i="1"/>
  <c r="AD176" i="1" s="1"/>
  <c r="W176" i="1"/>
  <c r="X176" i="1" s="1"/>
  <c r="AL175" i="1"/>
  <c r="AF175" i="1"/>
  <c r="AG175" i="1" s="1"/>
  <c r="AC175" i="1"/>
  <c r="AD175" i="1" s="1"/>
  <c r="W175" i="1"/>
  <c r="X175" i="1" s="1"/>
  <c r="AL174" i="1"/>
  <c r="AF174" i="1"/>
  <c r="AG174" i="1" s="1"/>
  <c r="AC174" i="1"/>
  <c r="AD174" i="1" s="1"/>
  <c r="W174" i="1"/>
  <c r="X174" i="1" s="1"/>
  <c r="AL173" i="1"/>
  <c r="AF173" i="1"/>
  <c r="AG173" i="1" s="1"/>
  <c r="AC173" i="1"/>
  <c r="AD173" i="1" s="1"/>
  <c r="W173" i="1"/>
  <c r="X173" i="1" s="1"/>
  <c r="AL172" i="1"/>
  <c r="AF172" i="1"/>
  <c r="AG172" i="1" s="1"/>
  <c r="AC172" i="1"/>
  <c r="AD172" i="1" s="1"/>
  <c r="W172" i="1"/>
  <c r="X172" i="1" s="1"/>
  <c r="AL171" i="1"/>
  <c r="AF171" i="1"/>
  <c r="AG171" i="1" s="1"/>
  <c r="AC171" i="1"/>
  <c r="AD171" i="1" s="1"/>
  <c r="W171" i="1"/>
  <c r="X171" i="1" s="1"/>
  <c r="AL170" i="1"/>
  <c r="AF170" i="1"/>
  <c r="AG170" i="1" s="1"/>
  <c r="AC170" i="1"/>
  <c r="AD170" i="1" s="1"/>
  <c r="W170" i="1"/>
  <c r="X170" i="1" s="1"/>
  <c r="AL169" i="1"/>
  <c r="AF169" i="1"/>
  <c r="AG169" i="1" s="1"/>
  <c r="AC169" i="1"/>
  <c r="AD169" i="1" s="1"/>
  <c r="W169" i="1"/>
  <c r="X169" i="1" s="1"/>
  <c r="AL168" i="1"/>
  <c r="AF168" i="1"/>
  <c r="AG168" i="1" s="1"/>
  <c r="AC168" i="1"/>
  <c r="AD168" i="1" s="1"/>
  <c r="W168" i="1"/>
  <c r="X168" i="1" s="1"/>
  <c r="AL167" i="1"/>
  <c r="AF167" i="1"/>
  <c r="AG167" i="1" s="1"/>
  <c r="AC167" i="1"/>
  <c r="AD167" i="1" s="1"/>
  <c r="W167" i="1"/>
  <c r="X167" i="1" s="1"/>
  <c r="AL166" i="1"/>
  <c r="AF166" i="1"/>
  <c r="AG166" i="1" s="1"/>
  <c r="AC166" i="1"/>
  <c r="AD166" i="1" s="1"/>
  <c r="W166" i="1"/>
  <c r="X166" i="1" s="1"/>
  <c r="AL165" i="1"/>
  <c r="AF165" i="1"/>
  <c r="AG165" i="1" s="1"/>
  <c r="AC165" i="1"/>
  <c r="AD165" i="1" s="1"/>
  <c r="W165" i="1"/>
  <c r="X165" i="1" s="1"/>
  <c r="AL164" i="1"/>
  <c r="AF164" i="1"/>
  <c r="AG164" i="1" s="1"/>
  <c r="AC164" i="1"/>
  <c r="AD164" i="1" s="1"/>
  <c r="W164" i="1"/>
  <c r="X164" i="1" s="1"/>
  <c r="AL163" i="1"/>
  <c r="AF163" i="1"/>
  <c r="AG163" i="1" s="1"/>
  <c r="AC163" i="1"/>
  <c r="AD163" i="1" s="1"/>
  <c r="W163" i="1"/>
  <c r="X163" i="1" s="1"/>
  <c r="AL162" i="1"/>
  <c r="AF162" i="1"/>
  <c r="AG162" i="1" s="1"/>
  <c r="AC162" i="1"/>
  <c r="AD162" i="1" s="1"/>
  <c r="W162" i="1"/>
  <c r="X162" i="1" s="1"/>
  <c r="AL161" i="1"/>
  <c r="AF161" i="1"/>
  <c r="AG161" i="1" s="1"/>
  <c r="AC161" i="1"/>
  <c r="AD161" i="1" s="1"/>
  <c r="W161" i="1"/>
  <c r="X161" i="1" s="1"/>
  <c r="AL160" i="1"/>
  <c r="AF160" i="1"/>
  <c r="AG160" i="1" s="1"/>
  <c r="AC160" i="1"/>
  <c r="AD160" i="1" s="1"/>
  <c r="W160" i="1"/>
  <c r="X160" i="1" s="1"/>
  <c r="AL159" i="1"/>
  <c r="AF159" i="1"/>
  <c r="AG159" i="1" s="1"/>
  <c r="AC159" i="1"/>
  <c r="AD159" i="1" s="1"/>
  <c r="W159" i="1"/>
  <c r="X159" i="1" s="1"/>
  <c r="AL158" i="1"/>
  <c r="AF158" i="1"/>
  <c r="AG158" i="1" s="1"/>
  <c r="AC158" i="1"/>
  <c r="AD158" i="1" s="1"/>
  <c r="W158" i="1"/>
  <c r="X158" i="1" s="1"/>
  <c r="AL157" i="1"/>
  <c r="AF157" i="1"/>
  <c r="AG157" i="1" s="1"/>
  <c r="AC157" i="1"/>
  <c r="AD157" i="1" s="1"/>
  <c r="W157" i="1"/>
  <c r="X157" i="1" s="1"/>
  <c r="AL156" i="1"/>
  <c r="AF156" i="1"/>
  <c r="AG156" i="1" s="1"/>
  <c r="AC156" i="1"/>
  <c r="AD156" i="1" s="1"/>
  <c r="W156" i="1"/>
  <c r="X156" i="1" s="1"/>
  <c r="AL155" i="1"/>
  <c r="AF155" i="1"/>
  <c r="AG155" i="1" s="1"/>
  <c r="AC155" i="1"/>
  <c r="AD155" i="1" s="1"/>
  <c r="W155" i="1"/>
  <c r="X155" i="1" s="1"/>
  <c r="AL154" i="1"/>
  <c r="AF154" i="1"/>
  <c r="AG154" i="1" s="1"/>
  <c r="AC154" i="1"/>
  <c r="AD154" i="1" s="1"/>
  <c r="W154" i="1"/>
  <c r="X154" i="1" s="1"/>
  <c r="AL153" i="1"/>
  <c r="AF153" i="1"/>
  <c r="AG153" i="1" s="1"/>
  <c r="AC153" i="1"/>
  <c r="AD153" i="1" s="1"/>
  <c r="W153" i="1"/>
  <c r="X153" i="1" s="1"/>
  <c r="AL152" i="1"/>
  <c r="AF152" i="1"/>
  <c r="AG152" i="1" s="1"/>
  <c r="AC152" i="1"/>
  <c r="AD152" i="1" s="1"/>
  <c r="W152" i="1"/>
  <c r="X152" i="1" s="1"/>
  <c r="AL151" i="1"/>
  <c r="AF151" i="1"/>
  <c r="AG151" i="1" s="1"/>
  <c r="AC151" i="1"/>
  <c r="AD151" i="1" s="1"/>
  <c r="W151" i="1"/>
  <c r="X151" i="1" s="1"/>
  <c r="AL150" i="1"/>
  <c r="AF150" i="1"/>
  <c r="AG150" i="1" s="1"/>
  <c r="AC150" i="1"/>
  <c r="AD150" i="1" s="1"/>
  <c r="W150" i="1"/>
  <c r="X150" i="1" s="1"/>
  <c r="AL149" i="1"/>
  <c r="AF149" i="1"/>
  <c r="AG149" i="1" s="1"/>
  <c r="AC149" i="1"/>
  <c r="AD149" i="1" s="1"/>
  <c r="W149" i="1"/>
  <c r="X149" i="1" s="1"/>
  <c r="AL148" i="1"/>
  <c r="AF148" i="1"/>
  <c r="AG148" i="1" s="1"/>
  <c r="AC148" i="1"/>
  <c r="AD148" i="1" s="1"/>
  <c r="W148" i="1"/>
  <c r="X148" i="1" s="1"/>
  <c r="AL147" i="1"/>
  <c r="AF147" i="1"/>
  <c r="AG147" i="1" s="1"/>
  <c r="AC147" i="1"/>
  <c r="AD147" i="1" s="1"/>
  <c r="W147" i="1"/>
  <c r="X147" i="1" s="1"/>
  <c r="AL146" i="1"/>
  <c r="AF146" i="1"/>
  <c r="AG146" i="1" s="1"/>
  <c r="AC146" i="1"/>
  <c r="AD146" i="1" s="1"/>
  <c r="W146" i="1"/>
  <c r="X146" i="1" s="1"/>
  <c r="AL145" i="1"/>
  <c r="AF145" i="1"/>
  <c r="AG145" i="1" s="1"/>
  <c r="AC145" i="1"/>
  <c r="AD145" i="1" s="1"/>
  <c r="W145" i="1"/>
  <c r="X145" i="1" s="1"/>
  <c r="AL144" i="1"/>
  <c r="AF144" i="1"/>
  <c r="AG144" i="1" s="1"/>
  <c r="AC144" i="1"/>
  <c r="AD144" i="1" s="1"/>
  <c r="W144" i="1"/>
  <c r="X144" i="1" s="1"/>
  <c r="AL143" i="1"/>
  <c r="AF143" i="1"/>
  <c r="AG143" i="1" s="1"/>
  <c r="AC143" i="1"/>
  <c r="AD143" i="1" s="1"/>
  <c r="W143" i="1"/>
  <c r="X143" i="1" s="1"/>
  <c r="AL142" i="1"/>
  <c r="AF142" i="1"/>
  <c r="AG142" i="1" s="1"/>
  <c r="AC142" i="1"/>
  <c r="AD142" i="1" s="1"/>
  <c r="W142" i="1"/>
  <c r="X142" i="1" s="1"/>
  <c r="AL141" i="1"/>
  <c r="AF141" i="1"/>
  <c r="AG141" i="1" s="1"/>
  <c r="AC141" i="1"/>
  <c r="AD141" i="1" s="1"/>
  <c r="W141" i="1"/>
  <c r="X141" i="1" s="1"/>
  <c r="AL140" i="1"/>
  <c r="AF140" i="1"/>
  <c r="AG140" i="1" s="1"/>
  <c r="AC140" i="1"/>
  <c r="AD140" i="1" s="1"/>
  <c r="W140" i="1"/>
  <c r="X140" i="1" s="1"/>
  <c r="AL139" i="1"/>
  <c r="AF139" i="1"/>
  <c r="AG139" i="1" s="1"/>
  <c r="AC139" i="1"/>
  <c r="AD139" i="1" s="1"/>
  <c r="W139" i="1"/>
  <c r="X139" i="1" s="1"/>
  <c r="AL138" i="1"/>
  <c r="AF138" i="1"/>
  <c r="AG138" i="1" s="1"/>
  <c r="AC138" i="1"/>
  <c r="AD138" i="1" s="1"/>
  <c r="W138" i="1"/>
  <c r="X138" i="1" s="1"/>
  <c r="AL137" i="1"/>
  <c r="AF137" i="1"/>
  <c r="AG137" i="1" s="1"/>
  <c r="AC137" i="1"/>
  <c r="AD137" i="1" s="1"/>
  <c r="W137" i="1"/>
  <c r="X137" i="1" s="1"/>
  <c r="AL136" i="1"/>
  <c r="AF136" i="1"/>
  <c r="AG136" i="1" s="1"/>
  <c r="AC136" i="1"/>
  <c r="AD136" i="1" s="1"/>
  <c r="W136" i="1"/>
  <c r="X136" i="1" s="1"/>
  <c r="AL135" i="1"/>
  <c r="AF135" i="1"/>
  <c r="AG135" i="1" s="1"/>
  <c r="AC135" i="1"/>
  <c r="AD135" i="1" s="1"/>
  <c r="W135" i="1"/>
  <c r="X135" i="1" s="1"/>
  <c r="AL134" i="1"/>
  <c r="AF134" i="1"/>
  <c r="AG134" i="1" s="1"/>
  <c r="AC134" i="1"/>
  <c r="AD134" i="1" s="1"/>
  <c r="W134" i="1"/>
  <c r="X134" i="1" s="1"/>
  <c r="AL133" i="1"/>
  <c r="AF133" i="1"/>
  <c r="AG133" i="1" s="1"/>
  <c r="AC133" i="1"/>
  <c r="AD133" i="1" s="1"/>
  <c r="W133" i="1"/>
  <c r="X133" i="1" s="1"/>
  <c r="AL132" i="1"/>
  <c r="AF132" i="1"/>
  <c r="AG132" i="1" s="1"/>
  <c r="AC132" i="1"/>
  <c r="AD132" i="1" s="1"/>
  <c r="W132" i="1"/>
  <c r="X132" i="1" s="1"/>
  <c r="AL131" i="1"/>
  <c r="AF131" i="1"/>
  <c r="AG131" i="1" s="1"/>
  <c r="AC131" i="1"/>
  <c r="AD131" i="1" s="1"/>
  <c r="W131" i="1"/>
  <c r="X131" i="1" s="1"/>
  <c r="AL130" i="1"/>
  <c r="AF130" i="1"/>
  <c r="AG130" i="1" s="1"/>
  <c r="AC130" i="1"/>
  <c r="AD130" i="1" s="1"/>
  <c r="W130" i="1"/>
  <c r="X130" i="1" s="1"/>
  <c r="AL129" i="1"/>
  <c r="AF129" i="1"/>
  <c r="AG129" i="1" s="1"/>
  <c r="AC129" i="1"/>
  <c r="AD129" i="1" s="1"/>
  <c r="W129" i="1"/>
  <c r="X129" i="1" s="1"/>
  <c r="AL128" i="1"/>
  <c r="AF128" i="1"/>
  <c r="AG128" i="1" s="1"/>
  <c r="AC128" i="1"/>
  <c r="AD128" i="1" s="1"/>
  <c r="W128" i="1"/>
  <c r="X128" i="1" s="1"/>
  <c r="AL127" i="1"/>
  <c r="AF127" i="1"/>
  <c r="AG127" i="1" s="1"/>
  <c r="AC127" i="1"/>
  <c r="AD127" i="1" s="1"/>
  <c r="W127" i="1"/>
  <c r="X127" i="1" s="1"/>
  <c r="AL126" i="1"/>
  <c r="AF126" i="1"/>
  <c r="AG126" i="1" s="1"/>
  <c r="AC126" i="1"/>
  <c r="AD126" i="1" s="1"/>
  <c r="W126" i="1"/>
  <c r="X126" i="1" s="1"/>
  <c r="AL125" i="1"/>
  <c r="AF125" i="1"/>
  <c r="AG125" i="1" s="1"/>
  <c r="AC125" i="1"/>
  <c r="AD125" i="1" s="1"/>
  <c r="W125" i="1"/>
  <c r="X125" i="1" s="1"/>
  <c r="AL124" i="1"/>
  <c r="AF124" i="1"/>
  <c r="AG124" i="1" s="1"/>
  <c r="AC124" i="1"/>
  <c r="AD124" i="1" s="1"/>
  <c r="W124" i="1"/>
  <c r="X124" i="1" s="1"/>
  <c r="AL123" i="1"/>
  <c r="AF123" i="1"/>
  <c r="AG123" i="1" s="1"/>
  <c r="AC123" i="1"/>
  <c r="AD123" i="1" s="1"/>
  <c r="W123" i="1"/>
  <c r="X123" i="1" s="1"/>
  <c r="AL122" i="1"/>
  <c r="AF122" i="1"/>
  <c r="AG122" i="1" s="1"/>
  <c r="AC122" i="1"/>
  <c r="AD122" i="1" s="1"/>
  <c r="W122" i="1"/>
  <c r="X122" i="1" s="1"/>
  <c r="AL121" i="1"/>
  <c r="AF121" i="1"/>
  <c r="AG121" i="1" s="1"/>
  <c r="AC121" i="1"/>
  <c r="AD121" i="1" s="1"/>
  <c r="W121" i="1"/>
  <c r="X121" i="1" s="1"/>
  <c r="AL120" i="1"/>
  <c r="AF120" i="1"/>
  <c r="AG120" i="1" s="1"/>
  <c r="AC120" i="1"/>
  <c r="AD120" i="1" s="1"/>
  <c r="W120" i="1"/>
  <c r="X120" i="1" s="1"/>
  <c r="AL119" i="1"/>
  <c r="AF119" i="1"/>
  <c r="AG119" i="1" s="1"/>
  <c r="AC119" i="1"/>
  <c r="AD119" i="1" s="1"/>
  <c r="W119" i="1"/>
  <c r="X119" i="1" s="1"/>
  <c r="AL118" i="1"/>
  <c r="AF118" i="1"/>
  <c r="AG118" i="1" s="1"/>
  <c r="AC118" i="1"/>
  <c r="AD118" i="1" s="1"/>
  <c r="W118" i="1"/>
  <c r="X118" i="1" s="1"/>
  <c r="AL117" i="1"/>
  <c r="AF117" i="1"/>
  <c r="AG117" i="1" s="1"/>
  <c r="AC117" i="1"/>
  <c r="AD117" i="1" s="1"/>
  <c r="W117" i="1"/>
  <c r="X117" i="1" s="1"/>
  <c r="AL116" i="1"/>
  <c r="AF116" i="1"/>
  <c r="AG116" i="1" s="1"/>
  <c r="AC116" i="1"/>
  <c r="AD116" i="1" s="1"/>
  <c r="W116" i="1"/>
  <c r="X116" i="1" s="1"/>
  <c r="AL115" i="1"/>
  <c r="AF115" i="1"/>
  <c r="AG115" i="1" s="1"/>
  <c r="AC115" i="1"/>
  <c r="AD115" i="1" s="1"/>
  <c r="W115" i="1"/>
  <c r="X115" i="1" s="1"/>
  <c r="AL114" i="1"/>
  <c r="AF114" i="1"/>
  <c r="AG114" i="1" s="1"/>
  <c r="AC114" i="1"/>
  <c r="AD114" i="1" s="1"/>
  <c r="W114" i="1"/>
  <c r="X114" i="1" s="1"/>
  <c r="AL113" i="1"/>
  <c r="AF113" i="1"/>
  <c r="AG113" i="1" s="1"/>
  <c r="AC113" i="1"/>
  <c r="AD113" i="1" s="1"/>
  <c r="W113" i="1"/>
  <c r="X113" i="1" s="1"/>
  <c r="AL112" i="1"/>
  <c r="AF112" i="1"/>
  <c r="AG112" i="1" s="1"/>
  <c r="AC112" i="1"/>
  <c r="AD112" i="1" s="1"/>
  <c r="W112" i="1"/>
  <c r="X112" i="1" s="1"/>
  <c r="AL111" i="1"/>
  <c r="AF111" i="1"/>
  <c r="AG111" i="1" s="1"/>
  <c r="AC111" i="1"/>
  <c r="AD111" i="1" s="1"/>
  <c r="W111" i="1"/>
  <c r="X111" i="1" s="1"/>
  <c r="AL110" i="1"/>
  <c r="AF110" i="1"/>
  <c r="AG110" i="1" s="1"/>
  <c r="AC110" i="1"/>
  <c r="AD110" i="1" s="1"/>
  <c r="W110" i="1"/>
  <c r="X110" i="1" s="1"/>
  <c r="AL109" i="1"/>
  <c r="AF109" i="1"/>
  <c r="AG109" i="1" s="1"/>
  <c r="AC109" i="1"/>
  <c r="AD109" i="1" s="1"/>
  <c r="W109" i="1"/>
  <c r="X109" i="1" s="1"/>
  <c r="AL108" i="1"/>
  <c r="AF108" i="1"/>
  <c r="AG108" i="1" s="1"/>
  <c r="AC108" i="1"/>
  <c r="AD108" i="1" s="1"/>
  <c r="W108" i="1"/>
  <c r="X108" i="1" s="1"/>
  <c r="AL107" i="1"/>
  <c r="AF107" i="1"/>
  <c r="AG107" i="1" s="1"/>
  <c r="AC107" i="1"/>
  <c r="AD107" i="1" s="1"/>
  <c r="W107" i="1"/>
  <c r="X107" i="1" s="1"/>
  <c r="AL106" i="1"/>
  <c r="AF106" i="1"/>
  <c r="AG106" i="1" s="1"/>
  <c r="AC106" i="1"/>
  <c r="AD106" i="1" s="1"/>
  <c r="W106" i="1"/>
  <c r="X106" i="1" s="1"/>
  <c r="AL105" i="1"/>
  <c r="AF105" i="1"/>
  <c r="AG105" i="1" s="1"/>
  <c r="AC105" i="1"/>
  <c r="AD105" i="1" s="1"/>
  <c r="W105" i="1"/>
  <c r="X105" i="1" s="1"/>
  <c r="AL104" i="1"/>
  <c r="AF104" i="1"/>
  <c r="AG104" i="1" s="1"/>
  <c r="AC104" i="1"/>
  <c r="AD104" i="1" s="1"/>
  <c r="W104" i="1"/>
  <c r="X104" i="1" s="1"/>
  <c r="AL103" i="1"/>
  <c r="AF103" i="1"/>
  <c r="AG103" i="1" s="1"/>
  <c r="AC103" i="1"/>
  <c r="AD103" i="1" s="1"/>
  <c r="W103" i="1"/>
  <c r="X103" i="1" s="1"/>
  <c r="AL102" i="1"/>
  <c r="AF102" i="1"/>
  <c r="AG102" i="1" s="1"/>
  <c r="AC102" i="1"/>
  <c r="AD102" i="1" s="1"/>
  <c r="W102" i="1"/>
  <c r="X102" i="1" s="1"/>
  <c r="AL101" i="1"/>
  <c r="AF101" i="1"/>
  <c r="AG101" i="1" s="1"/>
  <c r="AC101" i="1"/>
  <c r="AD101" i="1" s="1"/>
  <c r="W101" i="1"/>
  <c r="X101" i="1" s="1"/>
  <c r="AL100" i="1"/>
  <c r="AF100" i="1"/>
  <c r="AG100" i="1" s="1"/>
  <c r="AC100" i="1"/>
  <c r="AD100" i="1" s="1"/>
  <c r="W100" i="1"/>
  <c r="X100" i="1" s="1"/>
  <c r="AL99" i="1"/>
  <c r="AF99" i="1"/>
  <c r="AG99" i="1" s="1"/>
  <c r="AC99" i="1"/>
  <c r="AD99" i="1" s="1"/>
  <c r="W99" i="1"/>
  <c r="X99" i="1" s="1"/>
  <c r="AL98" i="1"/>
  <c r="AF98" i="1"/>
  <c r="AG98" i="1" s="1"/>
  <c r="AC98" i="1"/>
  <c r="AD98" i="1" s="1"/>
  <c r="W98" i="1"/>
  <c r="X98" i="1" s="1"/>
  <c r="AL97" i="1"/>
  <c r="AF97" i="1"/>
  <c r="AG97" i="1" s="1"/>
  <c r="AC97" i="1"/>
  <c r="AD97" i="1" s="1"/>
  <c r="W97" i="1"/>
  <c r="X97" i="1" s="1"/>
  <c r="AL96" i="1"/>
  <c r="AF96" i="1"/>
  <c r="AG96" i="1" s="1"/>
  <c r="AC96" i="1"/>
  <c r="AD96" i="1" s="1"/>
  <c r="W96" i="1"/>
  <c r="X96" i="1" s="1"/>
  <c r="AL95" i="1"/>
  <c r="AF95" i="1"/>
  <c r="AG95" i="1" s="1"/>
  <c r="AC95" i="1"/>
  <c r="AD95" i="1" s="1"/>
  <c r="W95" i="1"/>
  <c r="X95" i="1" s="1"/>
  <c r="AL94" i="1"/>
  <c r="AF94" i="1"/>
  <c r="AG94" i="1" s="1"/>
  <c r="AC94" i="1"/>
  <c r="AD94" i="1" s="1"/>
  <c r="W94" i="1"/>
  <c r="X94" i="1" s="1"/>
  <c r="AL93" i="1"/>
  <c r="AF93" i="1"/>
  <c r="AG93" i="1" s="1"/>
  <c r="AC93" i="1"/>
  <c r="AD93" i="1" s="1"/>
  <c r="W93" i="1"/>
  <c r="X93" i="1" s="1"/>
  <c r="AL92" i="1"/>
  <c r="AF92" i="1"/>
  <c r="AG92" i="1" s="1"/>
  <c r="AC92" i="1"/>
  <c r="AD92" i="1" s="1"/>
  <c r="W92" i="1"/>
  <c r="X92" i="1" s="1"/>
  <c r="AL91" i="1"/>
  <c r="AF91" i="1"/>
  <c r="AG91" i="1" s="1"/>
  <c r="AC91" i="1"/>
  <c r="AD91" i="1" s="1"/>
  <c r="W91" i="1"/>
  <c r="X91" i="1" s="1"/>
  <c r="AL90" i="1"/>
  <c r="AF90" i="1"/>
  <c r="AG90" i="1" s="1"/>
  <c r="AC90" i="1"/>
  <c r="AD90" i="1" s="1"/>
  <c r="W90" i="1"/>
  <c r="X90" i="1" s="1"/>
  <c r="AL89" i="1"/>
  <c r="AF89" i="1"/>
  <c r="AG89" i="1" s="1"/>
  <c r="AC89" i="1"/>
  <c r="AD89" i="1" s="1"/>
  <c r="W89" i="1"/>
  <c r="X89" i="1" s="1"/>
  <c r="AL88" i="1"/>
  <c r="AF88" i="1"/>
  <c r="AG88" i="1" s="1"/>
  <c r="AC88" i="1"/>
  <c r="AD88" i="1" s="1"/>
  <c r="W88" i="1"/>
  <c r="X88" i="1" s="1"/>
  <c r="AL87" i="1"/>
  <c r="AF87" i="1"/>
  <c r="AG87" i="1" s="1"/>
  <c r="AC87" i="1"/>
  <c r="AD87" i="1" s="1"/>
  <c r="W87" i="1"/>
  <c r="X87" i="1" s="1"/>
  <c r="AL86" i="1"/>
  <c r="AF86" i="1"/>
  <c r="AG86" i="1" s="1"/>
  <c r="AC86" i="1"/>
  <c r="AD86" i="1" s="1"/>
  <c r="W86" i="1"/>
  <c r="X86" i="1" s="1"/>
  <c r="AL85" i="1"/>
  <c r="AF85" i="1"/>
  <c r="AG85" i="1" s="1"/>
  <c r="AC85" i="1"/>
  <c r="AD85" i="1" s="1"/>
  <c r="W85" i="1"/>
  <c r="X85" i="1" s="1"/>
  <c r="AL84" i="1"/>
  <c r="AF84" i="1"/>
  <c r="AG84" i="1" s="1"/>
  <c r="AC84" i="1"/>
  <c r="AD84" i="1" s="1"/>
  <c r="W84" i="1"/>
  <c r="X84" i="1" s="1"/>
  <c r="AL83" i="1"/>
  <c r="AF83" i="1"/>
  <c r="AG83" i="1" s="1"/>
  <c r="AC83" i="1"/>
  <c r="AD83" i="1" s="1"/>
  <c r="W83" i="1"/>
  <c r="X83" i="1" s="1"/>
  <c r="AL82" i="1"/>
  <c r="AF82" i="1"/>
  <c r="AG82" i="1" s="1"/>
  <c r="AC82" i="1"/>
  <c r="AD82" i="1" s="1"/>
  <c r="W82" i="1"/>
  <c r="X82" i="1" s="1"/>
  <c r="AL81" i="1"/>
  <c r="AF81" i="1"/>
  <c r="AG81" i="1" s="1"/>
  <c r="AC81" i="1"/>
  <c r="AD81" i="1" s="1"/>
  <c r="W81" i="1"/>
  <c r="X81" i="1" s="1"/>
  <c r="AL80" i="1"/>
  <c r="AF80" i="1"/>
  <c r="AG80" i="1" s="1"/>
  <c r="AC80" i="1"/>
  <c r="AD80" i="1" s="1"/>
  <c r="W80" i="1"/>
  <c r="X80" i="1" s="1"/>
  <c r="AL79" i="1"/>
  <c r="AF79" i="1"/>
  <c r="AG79" i="1" s="1"/>
  <c r="AC79" i="1"/>
  <c r="AD79" i="1" s="1"/>
  <c r="W79" i="1"/>
  <c r="X79" i="1" s="1"/>
  <c r="AL78" i="1"/>
  <c r="AF78" i="1"/>
  <c r="AG78" i="1" s="1"/>
  <c r="AC78" i="1"/>
  <c r="AD78" i="1" s="1"/>
  <c r="W78" i="1"/>
  <c r="X78" i="1" s="1"/>
  <c r="AL77" i="1"/>
  <c r="AF77" i="1"/>
  <c r="AG77" i="1" s="1"/>
  <c r="AC77" i="1"/>
  <c r="AD77" i="1" s="1"/>
  <c r="W77" i="1"/>
  <c r="X77" i="1" s="1"/>
  <c r="AL76" i="1"/>
  <c r="AF76" i="1"/>
  <c r="AG76" i="1" s="1"/>
  <c r="AC76" i="1"/>
  <c r="AD76" i="1" s="1"/>
  <c r="W76" i="1"/>
  <c r="X76" i="1" s="1"/>
  <c r="AL75" i="1"/>
  <c r="AF75" i="1"/>
  <c r="AG75" i="1" s="1"/>
  <c r="AC75" i="1"/>
  <c r="AD75" i="1" s="1"/>
  <c r="W75" i="1"/>
  <c r="X75" i="1" s="1"/>
  <c r="AL74" i="1"/>
  <c r="AF74" i="1"/>
  <c r="AG74" i="1" s="1"/>
  <c r="AC74" i="1"/>
  <c r="AD74" i="1" s="1"/>
  <c r="W74" i="1"/>
  <c r="X74" i="1" s="1"/>
  <c r="AL73" i="1"/>
  <c r="AF73" i="1"/>
  <c r="AG73" i="1" s="1"/>
  <c r="AC73" i="1"/>
  <c r="AD73" i="1" s="1"/>
  <c r="W73" i="1"/>
  <c r="X73" i="1" s="1"/>
  <c r="AL72" i="1"/>
  <c r="AF72" i="1"/>
  <c r="AG72" i="1" s="1"/>
  <c r="AC72" i="1"/>
  <c r="AD72" i="1" s="1"/>
  <c r="W72" i="1"/>
  <c r="X72" i="1" s="1"/>
  <c r="AL71" i="1"/>
  <c r="AF71" i="1"/>
  <c r="AG71" i="1" s="1"/>
  <c r="AC71" i="1"/>
  <c r="AD71" i="1" s="1"/>
  <c r="W71" i="1"/>
  <c r="X71" i="1" s="1"/>
  <c r="AL70" i="1"/>
  <c r="AF70" i="1"/>
  <c r="AG70" i="1" s="1"/>
  <c r="AC70" i="1"/>
  <c r="AD70" i="1" s="1"/>
  <c r="W70" i="1"/>
  <c r="X70" i="1" s="1"/>
  <c r="AL69" i="1"/>
  <c r="AF69" i="1"/>
  <c r="AG69" i="1" s="1"/>
  <c r="AC69" i="1"/>
  <c r="AD69" i="1" s="1"/>
  <c r="W69" i="1"/>
  <c r="X69" i="1" s="1"/>
  <c r="AL68" i="1"/>
  <c r="AF68" i="1"/>
  <c r="AG68" i="1" s="1"/>
  <c r="AC68" i="1"/>
  <c r="AD68" i="1" s="1"/>
  <c r="W68" i="1"/>
  <c r="X68" i="1" s="1"/>
  <c r="AL67" i="1"/>
  <c r="AF67" i="1"/>
  <c r="AG67" i="1" s="1"/>
  <c r="AC67" i="1"/>
  <c r="AD67" i="1" s="1"/>
  <c r="W67" i="1"/>
  <c r="X67" i="1" s="1"/>
  <c r="AL66" i="1"/>
  <c r="AF66" i="1"/>
  <c r="AG66" i="1" s="1"/>
  <c r="AC66" i="1"/>
  <c r="AD66" i="1" s="1"/>
  <c r="W66" i="1"/>
  <c r="X66" i="1" s="1"/>
  <c r="AL65" i="1"/>
  <c r="AF65" i="1"/>
  <c r="AG65" i="1" s="1"/>
  <c r="AC65" i="1"/>
  <c r="AD65" i="1" s="1"/>
  <c r="W65" i="1"/>
  <c r="X65" i="1" s="1"/>
  <c r="AL64" i="1"/>
  <c r="AF64" i="1"/>
  <c r="AG64" i="1" s="1"/>
  <c r="AC64" i="1"/>
  <c r="AD64" i="1" s="1"/>
  <c r="W64" i="1"/>
  <c r="X64" i="1" s="1"/>
  <c r="AL63" i="1"/>
  <c r="AF63" i="1"/>
  <c r="AG63" i="1" s="1"/>
  <c r="AC63" i="1"/>
  <c r="AD63" i="1" s="1"/>
  <c r="W63" i="1"/>
  <c r="X63" i="1" s="1"/>
  <c r="AL62" i="1"/>
  <c r="AF62" i="1"/>
  <c r="AG62" i="1" s="1"/>
  <c r="AC62" i="1"/>
  <c r="AD62" i="1" s="1"/>
  <c r="W62" i="1"/>
  <c r="X62" i="1" s="1"/>
  <c r="AL61" i="1"/>
  <c r="AF61" i="1"/>
  <c r="AG61" i="1" s="1"/>
  <c r="AC61" i="1"/>
  <c r="AD61" i="1" s="1"/>
  <c r="W61" i="1"/>
  <c r="X61" i="1" s="1"/>
  <c r="AL60" i="1"/>
  <c r="AF60" i="1"/>
  <c r="AG60" i="1" s="1"/>
  <c r="AC60" i="1"/>
  <c r="AD60" i="1" s="1"/>
  <c r="W60" i="1"/>
  <c r="X60" i="1" s="1"/>
  <c r="AL59" i="1"/>
  <c r="AF59" i="1"/>
  <c r="AG59" i="1" s="1"/>
  <c r="AC59" i="1"/>
  <c r="AD59" i="1" s="1"/>
  <c r="W59" i="1"/>
  <c r="X59" i="1" s="1"/>
  <c r="AL58" i="1"/>
  <c r="AF58" i="1"/>
  <c r="AG58" i="1" s="1"/>
  <c r="AC58" i="1"/>
  <c r="AD58" i="1" s="1"/>
  <c r="W58" i="1"/>
  <c r="X58" i="1" s="1"/>
  <c r="AL57" i="1"/>
  <c r="AF57" i="1"/>
  <c r="AG57" i="1" s="1"/>
  <c r="AC57" i="1"/>
  <c r="AD57" i="1" s="1"/>
  <c r="W57" i="1"/>
  <c r="X57" i="1" s="1"/>
  <c r="AL56" i="1"/>
  <c r="AF56" i="1"/>
  <c r="AG56" i="1" s="1"/>
  <c r="AC56" i="1"/>
  <c r="AD56" i="1" s="1"/>
  <c r="W56" i="1"/>
  <c r="X56" i="1" s="1"/>
  <c r="AL55" i="1"/>
  <c r="AF55" i="1"/>
  <c r="AG55" i="1" s="1"/>
  <c r="AC55" i="1"/>
  <c r="AD55" i="1" s="1"/>
  <c r="W55" i="1"/>
  <c r="X55" i="1" s="1"/>
  <c r="AL54" i="1"/>
  <c r="AF54" i="1"/>
  <c r="AG54" i="1" s="1"/>
  <c r="AC54" i="1"/>
  <c r="AD54" i="1" s="1"/>
  <c r="W54" i="1"/>
  <c r="X54" i="1" s="1"/>
  <c r="AL53" i="1"/>
  <c r="AF53" i="1"/>
  <c r="AG53" i="1" s="1"/>
  <c r="AC53" i="1"/>
  <c r="AD53" i="1" s="1"/>
  <c r="W53" i="1"/>
  <c r="X53" i="1" s="1"/>
  <c r="AL52" i="1"/>
  <c r="AF52" i="1"/>
  <c r="AG52" i="1" s="1"/>
  <c r="AC52" i="1"/>
  <c r="AD52" i="1" s="1"/>
  <c r="W52" i="1"/>
  <c r="X52" i="1" s="1"/>
  <c r="AL51" i="1"/>
  <c r="AF51" i="1"/>
  <c r="AG51" i="1" s="1"/>
  <c r="AC51" i="1"/>
  <c r="AD51" i="1" s="1"/>
  <c r="W51" i="1"/>
  <c r="X51" i="1" s="1"/>
  <c r="AL50" i="1"/>
  <c r="AF50" i="1"/>
  <c r="AG50" i="1" s="1"/>
  <c r="AC50" i="1"/>
  <c r="AD50" i="1" s="1"/>
  <c r="W50" i="1"/>
  <c r="X50" i="1" s="1"/>
  <c r="AL49" i="1"/>
  <c r="AF49" i="1"/>
  <c r="AG49" i="1" s="1"/>
  <c r="AC49" i="1"/>
  <c r="AD49" i="1" s="1"/>
  <c r="W49" i="1"/>
  <c r="X49" i="1" s="1"/>
  <c r="AL48" i="1"/>
  <c r="AF48" i="1"/>
  <c r="AG48" i="1" s="1"/>
  <c r="AC48" i="1"/>
  <c r="AD48" i="1" s="1"/>
  <c r="W48" i="1"/>
  <c r="X48" i="1" s="1"/>
  <c r="AL47" i="1"/>
  <c r="AF47" i="1"/>
  <c r="AG47" i="1" s="1"/>
  <c r="AC47" i="1"/>
  <c r="AD47" i="1" s="1"/>
  <c r="W47" i="1"/>
  <c r="X47" i="1" s="1"/>
  <c r="AL46" i="1"/>
  <c r="AF46" i="1"/>
  <c r="AG46" i="1" s="1"/>
  <c r="AC46" i="1"/>
  <c r="AD46" i="1" s="1"/>
  <c r="W46" i="1"/>
  <c r="X46" i="1" s="1"/>
  <c r="AL45" i="1"/>
  <c r="AF45" i="1"/>
  <c r="AG45" i="1" s="1"/>
  <c r="AC45" i="1"/>
  <c r="AD45" i="1" s="1"/>
  <c r="W45" i="1"/>
  <c r="X45" i="1" s="1"/>
  <c r="AL44" i="1"/>
  <c r="AF44" i="1"/>
  <c r="AG44" i="1" s="1"/>
  <c r="AC44" i="1"/>
  <c r="AD44" i="1" s="1"/>
  <c r="W44" i="1"/>
  <c r="X44" i="1" s="1"/>
  <c r="AL43" i="1"/>
  <c r="AF43" i="1"/>
  <c r="AG43" i="1" s="1"/>
  <c r="AC43" i="1"/>
  <c r="AD43" i="1" s="1"/>
  <c r="W43" i="1"/>
  <c r="X43" i="1" s="1"/>
  <c r="AL42" i="1"/>
  <c r="AF42" i="1"/>
  <c r="AG42" i="1" s="1"/>
  <c r="AC42" i="1"/>
  <c r="AD42" i="1" s="1"/>
  <c r="W42" i="1"/>
  <c r="X42" i="1" s="1"/>
  <c r="AL41" i="1"/>
  <c r="AF41" i="1"/>
  <c r="AG41" i="1" s="1"/>
  <c r="AC41" i="1"/>
  <c r="AD41" i="1" s="1"/>
  <c r="W41" i="1"/>
  <c r="X41" i="1" s="1"/>
  <c r="AL40" i="1"/>
  <c r="AF40" i="1"/>
  <c r="AG40" i="1" s="1"/>
  <c r="AC40" i="1"/>
  <c r="AD40" i="1" s="1"/>
  <c r="W40" i="1"/>
  <c r="X40" i="1" s="1"/>
  <c r="AL39" i="1"/>
  <c r="AF39" i="1"/>
  <c r="AG39" i="1" s="1"/>
  <c r="AC39" i="1"/>
  <c r="AD39" i="1" s="1"/>
  <c r="W39" i="1"/>
  <c r="X39" i="1" s="1"/>
  <c r="AL38" i="1"/>
  <c r="AF38" i="1"/>
  <c r="AG38" i="1" s="1"/>
  <c r="AC38" i="1"/>
  <c r="AD38" i="1" s="1"/>
  <c r="W38" i="1"/>
  <c r="X38" i="1" s="1"/>
  <c r="AL37" i="1"/>
  <c r="AF37" i="1"/>
  <c r="AG37" i="1" s="1"/>
  <c r="AC37" i="1"/>
  <c r="AD37" i="1" s="1"/>
  <c r="W37" i="1"/>
  <c r="X37" i="1" s="1"/>
  <c r="AL36" i="1"/>
  <c r="AF36" i="1"/>
  <c r="AG36" i="1" s="1"/>
  <c r="AC36" i="1"/>
  <c r="AD36" i="1" s="1"/>
  <c r="W36" i="1"/>
  <c r="X36" i="1" s="1"/>
  <c r="AL35" i="1"/>
  <c r="AF35" i="1"/>
  <c r="AG35" i="1" s="1"/>
  <c r="AC35" i="1"/>
  <c r="AD35" i="1" s="1"/>
  <c r="W35" i="1"/>
  <c r="X35" i="1" s="1"/>
  <c r="AL34" i="1"/>
  <c r="AF34" i="1"/>
  <c r="AG34" i="1" s="1"/>
  <c r="AC34" i="1"/>
  <c r="AD34" i="1" s="1"/>
  <c r="W34" i="1"/>
  <c r="X34" i="1" s="1"/>
  <c r="AL33" i="1"/>
  <c r="AF33" i="1"/>
  <c r="AG33" i="1" s="1"/>
  <c r="AC33" i="1"/>
  <c r="AD33" i="1" s="1"/>
  <c r="W33" i="1"/>
  <c r="X33" i="1" s="1"/>
  <c r="AL32" i="1"/>
  <c r="AF32" i="1"/>
  <c r="AG32" i="1" s="1"/>
  <c r="AC32" i="1"/>
  <c r="AD32" i="1" s="1"/>
  <c r="W32" i="1"/>
  <c r="X32" i="1" s="1"/>
  <c r="AL31" i="1"/>
  <c r="AF31" i="1"/>
  <c r="AG31" i="1" s="1"/>
  <c r="AC31" i="1"/>
  <c r="AD31" i="1" s="1"/>
  <c r="W31" i="1"/>
  <c r="X31" i="1" s="1"/>
  <c r="AL30" i="1"/>
  <c r="AF30" i="1"/>
  <c r="AG30" i="1" s="1"/>
  <c r="AC30" i="1"/>
  <c r="AD30" i="1" s="1"/>
  <c r="W30" i="1"/>
  <c r="X30" i="1" s="1"/>
  <c r="AL29" i="1"/>
  <c r="AF29" i="1"/>
  <c r="AG29" i="1" s="1"/>
  <c r="AC29" i="1"/>
  <c r="AD29" i="1" s="1"/>
  <c r="W29" i="1"/>
  <c r="X29" i="1" s="1"/>
  <c r="AL28" i="1"/>
  <c r="AF28" i="1"/>
  <c r="AG28" i="1" s="1"/>
  <c r="AC28" i="1"/>
  <c r="AD28" i="1" s="1"/>
  <c r="W28" i="1"/>
  <c r="X28" i="1" s="1"/>
  <c r="AL27" i="1"/>
  <c r="AF27" i="1"/>
  <c r="AG27" i="1" s="1"/>
  <c r="AC27" i="1"/>
  <c r="AD27" i="1" s="1"/>
  <c r="W27" i="1"/>
  <c r="X27" i="1" s="1"/>
  <c r="AL26" i="1"/>
  <c r="AF26" i="1"/>
  <c r="AG26" i="1" s="1"/>
  <c r="AC26" i="1"/>
  <c r="AD26" i="1" s="1"/>
  <c r="W26" i="1"/>
  <c r="X26" i="1" s="1"/>
  <c r="AL25" i="1"/>
  <c r="AF25" i="1"/>
  <c r="AG25" i="1" s="1"/>
  <c r="AC25" i="1"/>
  <c r="AD25" i="1" s="1"/>
  <c r="W25" i="1"/>
  <c r="X25" i="1" s="1"/>
  <c r="AL24" i="1"/>
  <c r="AF24" i="1"/>
  <c r="AG24" i="1" s="1"/>
  <c r="AC24" i="1"/>
  <c r="AD24" i="1" s="1"/>
  <c r="W24" i="1"/>
  <c r="X24" i="1" s="1"/>
  <c r="AL23" i="1"/>
  <c r="AF23" i="1"/>
  <c r="AG23" i="1" s="1"/>
  <c r="AC23" i="1"/>
  <c r="AD23" i="1" s="1"/>
  <c r="W23" i="1"/>
  <c r="X23" i="1" s="1"/>
  <c r="AL22" i="1"/>
  <c r="AF22" i="1"/>
  <c r="AG22" i="1" s="1"/>
  <c r="AC22" i="1"/>
  <c r="AD22" i="1" s="1"/>
  <c r="W22" i="1"/>
  <c r="X22" i="1" s="1"/>
  <c r="AL21" i="1"/>
  <c r="AF21" i="1"/>
  <c r="AG21" i="1" s="1"/>
  <c r="AC21" i="1"/>
  <c r="AD21" i="1" s="1"/>
  <c r="W21" i="1"/>
  <c r="X21" i="1" s="1"/>
  <c r="AL20" i="1"/>
  <c r="AF20" i="1"/>
  <c r="AG20" i="1" s="1"/>
  <c r="AC20" i="1"/>
  <c r="AD20" i="1" s="1"/>
  <c r="W20" i="1"/>
  <c r="X20" i="1" s="1"/>
  <c r="AL19" i="1"/>
  <c r="AF19" i="1"/>
  <c r="AG19" i="1" s="1"/>
  <c r="AC19" i="1"/>
  <c r="AD19" i="1" s="1"/>
  <c r="W19" i="1"/>
  <c r="X19" i="1" s="1"/>
  <c r="AL18" i="1"/>
  <c r="AF18" i="1"/>
  <c r="AG18" i="1" s="1"/>
  <c r="AC18" i="1"/>
  <c r="AD18" i="1" s="1"/>
  <c r="W18" i="1"/>
  <c r="X18" i="1" s="1"/>
  <c r="AL17" i="1"/>
  <c r="AF17" i="1"/>
  <c r="AG17" i="1" s="1"/>
  <c r="AC17" i="1"/>
  <c r="AD17" i="1" s="1"/>
  <c r="W17" i="1"/>
  <c r="X17" i="1" s="1"/>
  <c r="AL16" i="1"/>
  <c r="AF16" i="1"/>
  <c r="AG16" i="1" s="1"/>
  <c r="AC16" i="1"/>
  <c r="AD16" i="1" s="1"/>
  <c r="W16" i="1"/>
  <c r="X16" i="1" s="1"/>
  <c r="AL15" i="1"/>
  <c r="AF15" i="1"/>
  <c r="AG15" i="1" s="1"/>
  <c r="AC15" i="1"/>
  <c r="AD15" i="1" s="1"/>
  <c r="W15" i="1"/>
  <c r="X15" i="1" s="1"/>
  <c r="AL14" i="1"/>
  <c r="AF14" i="1"/>
  <c r="AG14" i="1" s="1"/>
  <c r="AC14" i="1"/>
  <c r="AD14" i="1" s="1"/>
  <c r="W14" i="1"/>
  <c r="X14" i="1" s="1"/>
  <c r="AL13" i="1"/>
  <c r="AF13" i="1"/>
  <c r="AG13" i="1" s="1"/>
  <c r="AC13" i="1"/>
  <c r="AD13" i="1" s="1"/>
  <c r="W13" i="1"/>
  <c r="X13" i="1" s="1"/>
  <c r="AL12" i="1"/>
  <c r="AF12" i="1"/>
  <c r="AG12" i="1" s="1"/>
  <c r="AC12" i="1"/>
  <c r="AD12" i="1" s="1"/>
  <c r="W12" i="1"/>
  <c r="X12" i="1" s="1"/>
  <c r="AL11" i="1"/>
  <c r="AF11" i="1"/>
  <c r="AG11" i="1" s="1"/>
  <c r="AC11" i="1"/>
  <c r="AD11" i="1" s="1"/>
  <c r="W11" i="1"/>
  <c r="X11" i="1" s="1"/>
  <c r="AL10" i="1"/>
  <c r="AF10" i="1"/>
  <c r="AG10" i="1" s="1"/>
  <c r="AC10" i="1"/>
  <c r="AD10" i="1" s="1"/>
  <c r="W10" i="1"/>
  <c r="X10" i="1" s="1"/>
  <c r="AL9" i="1"/>
  <c r="AF9" i="1"/>
  <c r="AG9" i="1" s="1"/>
  <c r="AC9" i="1"/>
  <c r="AD9" i="1" s="1"/>
  <c r="W9" i="1"/>
  <c r="X9" i="1" s="1"/>
  <c r="AL8" i="1"/>
  <c r="AF8" i="1"/>
  <c r="AG8" i="1" s="1"/>
  <c r="AC8" i="1"/>
  <c r="AD8" i="1" s="1"/>
  <c r="W8" i="1"/>
  <c r="X8" i="1" s="1"/>
  <c r="AL7" i="1"/>
  <c r="AF7" i="1"/>
  <c r="AG7" i="1" s="1"/>
  <c r="AC7" i="1"/>
  <c r="AD7" i="1" s="1"/>
  <c r="W7" i="1"/>
  <c r="X7" i="1" s="1"/>
  <c r="AL6" i="1"/>
  <c r="AF6" i="1"/>
  <c r="AG6" i="1" s="1"/>
  <c r="AC6" i="1"/>
  <c r="AD6" i="1" s="1"/>
  <c r="W6" i="1"/>
  <c r="X6" i="1" s="1"/>
  <c r="AL5" i="1"/>
  <c r="AF5" i="1"/>
  <c r="AG5" i="1" s="1"/>
  <c r="AC5" i="1"/>
  <c r="AD5" i="1" s="1"/>
  <c r="W5" i="1"/>
  <c r="X5" i="1" s="1"/>
  <c r="AL4" i="1"/>
  <c r="AF4" i="1"/>
  <c r="AG4" i="1" s="1"/>
  <c r="AC4" i="1"/>
  <c r="AD4" i="1" s="1"/>
  <c r="W4" i="1"/>
  <c r="X4" i="1" s="1"/>
  <c r="AL3" i="1"/>
  <c r="AF3" i="1"/>
  <c r="AG3" i="1" s="1"/>
  <c r="AC3" i="1"/>
  <c r="AD3" i="1" s="1"/>
  <c r="W3" i="1"/>
  <c r="X3" i="1" s="1"/>
  <c r="AL2" i="1"/>
  <c r="AI2" i="1"/>
  <c r="AJ2" i="1" s="1"/>
  <c r="AF2" i="1"/>
  <c r="AG2" i="1" s="1"/>
  <c r="AC2" i="1"/>
  <c r="AD2" i="1" s="1"/>
  <c r="W2" i="1"/>
  <c r="X2" i="1" s="1"/>
  <c r="AF2" i="2" l="1"/>
  <c r="AF4" i="2"/>
  <c r="AF6" i="2"/>
  <c r="AF8" i="2"/>
  <c r="AF10" i="2"/>
  <c r="AF12" i="2"/>
  <c r="AF14" i="2"/>
  <c r="AF16" i="2"/>
  <c r="AF18" i="2"/>
  <c r="AF20" i="2"/>
  <c r="AF22" i="2"/>
  <c r="AF24" i="2"/>
  <c r="AF26" i="2"/>
  <c r="AF28" i="2"/>
  <c r="AF30" i="2"/>
  <c r="AF39" i="2"/>
  <c r="AF43" i="2"/>
  <c r="AF47" i="2"/>
  <c r="AF51" i="2"/>
  <c r="AF55" i="2"/>
  <c r="AF59" i="2"/>
  <c r="AF63" i="2"/>
  <c r="AF67" i="2"/>
  <c r="AF71" i="2"/>
  <c r="AF34" i="2"/>
  <c r="AF33" i="2"/>
</calcChain>
</file>

<file path=xl/sharedStrings.xml><?xml version="1.0" encoding="utf-8"?>
<sst xmlns="http://schemas.openxmlformats.org/spreadsheetml/2006/main" count="29973" uniqueCount="7629">
  <si>
    <t>PAIS</t>
  </si>
  <si>
    <t>QUARTER</t>
  </si>
  <si>
    <t>MES</t>
  </si>
  <si>
    <t>PEDIDO</t>
  </si>
  <si>
    <t>CANAL</t>
  </si>
  <si>
    <t>DO</t>
  </si>
  <si>
    <t>BL</t>
  </si>
  <si>
    <t>VALOR FACTURA USD</t>
  </si>
  <si>
    <t>ADUANA</t>
  </si>
  <si>
    <t>PRODUCTO</t>
  </si>
  <si>
    <t>COD MATERIAL</t>
  </si>
  <si>
    <t>PROVEEDOR</t>
  </si>
  <si>
    <t>UB</t>
  </si>
  <si>
    <t>SBU</t>
  </si>
  <si>
    <t>CANTIDAD</t>
  </si>
  <si>
    <t>UM</t>
  </si>
  <si>
    <t>QNT</t>
  </si>
  <si>
    <t>AIR/FCL/LCL</t>
  </si>
  <si>
    <t>TIPO CARGA</t>
  </si>
  <si>
    <t>ATA</t>
  </si>
  <si>
    <t>KIT CLUSTER</t>
  </si>
  <si>
    <t>KIT COMPLETO</t>
  </si>
  <si>
    <t>CLUSTER</t>
  </si>
  <si>
    <t>CUMP. CLUSTER</t>
  </si>
  <si>
    <t>FECHA CONSULTA</t>
  </si>
  <si>
    <t>FECHA LEVANTE</t>
  </si>
  <si>
    <t>ENTREGA TRANSPORTE</t>
  </si>
  <si>
    <t>EN BODEGA</t>
  </si>
  <si>
    <t>KPI IBLT</t>
  </si>
  <si>
    <t>CUMPLIMIENTO BROKER (HASTA ENTREGA TBS)</t>
  </si>
  <si>
    <t>DEMORAS BROKER</t>
  </si>
  <si>
    <t>DIAS TRANSPORTE</t>
  </si>
  <si>
    <t>CUMPLIMIENTO TBS</t>
  </si>
  <si>
    <t>DEMORAS TBS</t>
  </si>
  <si>
    <t xml:space="preserve">KPI LTI </t>
  </si>
  <si>
    <t>CUMPLIMIENTO I&amp;E</t>
  </si>
  <si>
    <t>DEMORAS I&amp;E</t>
  </si>
  <si>
    <t>CANAL ROJO</t>
  </si>
  <si>
    <t>DEMORAS CANAL ROJO</t>
  </si>
  <si>
    <t>DEMORAS</t>
  </si>
  <si>
    <t>COMENTARIOS</t>
  </si>
  <si>
    <t>BODEGA</t>
  </si>
  <si>
    <t>CLIENTE</t>
  </si>
  <si>
    <t>ETD</t>
  </si>
  <si>
    <t>ICA/INVIMA</t>
  </si>
  <si>
    <t>Colombia</t>
  </si>
  <si>
    <t>Q1</t>
  </si>
  <si>
    <t>Ene.</t>
  </si>
  <si>
    <t>Normal</t>
  </si>
  <si>
    <t>IC610147</t>
  </si>
  <si>
    <t>CNCP150183</t>
  </si>
  <si>
    <t>BUN</t>
  </si>
  <si>
    <t>Xelorex RS 1200 1050KG 31HA1</t>
  </si>
  <si>
    <t>50525107</t>
  </si>
  <si>
    <t>Basf SE</t>
  </si>
  <si>
    <t>ED</t>
  </si>
  <si>
    <t>ED2</t>
  </si>
  <si>
    <t>KG</t>
  </si>
  <si>
    <t>FCL</t>
  </si>
  <si>
    <t>CON 20</t>
  </si>
  <si>
    <t>Ene. 5 Entregada en bodega hoy las dos ultimas unidades -- Ene. 4 entregada en bodega hoy una unidad -- Ret -- Se estima su despacho para hoy -- Ene. 3 Listo en transporte -- Ene. 2 Radicando planilla -- Declaracion con levante -- Aceptando DI -- Se refleja consulta -- Dic. 29 Se recibe BL original -- Confirmando arribo de la motonave -- Dic. 28 Documentos en revision -- Dic. 27 Se recibe copia de bl,factura comercial.</t>
  </si>
  <si>
    <t>Alpopular Cali</t>
  </si>
  <si>
    <t>IC310591</t>
  </si>
  <si>
    <t>HLCUANR181203644</t>
  </si>
  <si>
    <t>CTG</t>
  </si>
  <si>
    <t>Trilon M Granulado SG 25KG 5M2 3</t>
  </si>
  <si>
    <t>50164255</t>
  </si>
  <si>
    <t>EM</t>
  </si>
  <si>
    <t>EMW</t>
  </si>
  <si>
    <t>CON 40</t>
  </si>
  <si>
    <t>BL Sin emision/FDS/Fin de año/Sin sitema DIAN</t>
  </si>
  <si>
    <t>Ene. 8 Mercancia entregada en bodega hoy -- Ene. 8 Mercancia en transito, se estima su entrega en bodega hoy -- Ene. 3 Ret. --  Listo en transporte -- Radicando planilla -- Declaracion con levante -- Aceptando DI -- Esperando BL -- Ene. 2 Sistema de la naviera Hapag caido por lo que aun no traen el BL -- Rescatando BL para aceptar DI -- BL ya cuenta cobn orden de impresion en destino.--Dic. 29-28 BL no cuenta con orden de impresión en destino - Esperando finalizacion manifiesto -- Dic. 27-26  BL no cuenta con orden de impresión en destino.--- Esperando arribo de la motonave -- Dic. 24 Documentos en revision -- Dic. 21 Se recibe copia de bl,factura comercial</t>
  </si>
  <si>
    <t>Alpopular Madrid</t>
  </si>
  <si>
    <t>IC310485</t>
  </si>
  <si>
    <t>ANR/CTG/13059</t>
  </si>
  <si>
    <t>Tinogard TL 20KG 3H2</t>
  </si>
  <si>
    <t>56145327</t>
  </si>
  <si>
    <t>EMB</t>
  </si>
  <si>
    <t>LCL</t>
  </si>
  <si>
    <t>CS</t>
  </si>
  <si>
    <t>Vaciado/Fin de año/Sin sitema DIAN</t>
  </si>
  <si>
    <t>Ene. 8 Mercancia entregada en bodega hoy -- Ene. 8 Mercancia en transito, se estima su entrega en bodega hoy -- Ene. 4  Ret.  -- Solicitando cita de cargue -- Ene. 3 Listo en transporte -- Ene. 2 Radicando planilla -- Declaracion con levante -- Aceptando declaracion -- Dic. 28 Agente de carga informa programacion de vaciado para el dia de hoy a las 14 horas. -- Dic. 27 Motonave estima llegar en el dia de hoy -- Dic. 26-/-22 Esperando arribo de la motonave -- Dic. 21 Esperando arribo de la motonave -- Dic. 20 Documentos en revision -- Dic. 19 Se recibe copia de bl y factura comercial 211726541</t>
  </si>
  <si>
    <t>IC310064</t>
  </si>
  <si>
    <t>SSZCTG1812040</t>
  </si>
  <si>
    <t>Elastopan SP 4229/4 240KG 1A1</t>
  </si>
  <si>
    <t>50158935</t>
  </si>
  <si>
    <t>Basf SA</t>
  </si>
  <si>
    <t>PM</t>
  </si>
  <si>
    <t>PMU</t>
  </si>
  <si>
    <t>Ene. 9 Mercancia entregada en bodega hoy -- Ene. 9 Mercancia en transito, se estima su entrega en bodega hoy -- Ene. 8 Mercancia en transito, se estima su entrega en bodega mañana -- Ene. 5 ret. -- Ene. 4 En consecucion de vehiculo para cargue hoy -- Ene. 3 Listo en transporte -- Radicando planilla -- Ene. 2 Declaracion con levante -- Aceptando DI -- Recepcionando en pagina de puerto -- Dic. 28 Motonave estima llegar en el dia de hoy -- Dic. 27-/-26 Segun pagina de hamburg sud, el contenedor que indica copia del HBL tiene ETA de 28/12/2018 -- Dic. 24-/-21 Agente de carga informa que hasta la fecha de hoy no cuenta con prealerta de  arribo.-- Motonave estima arribar en horas de la tarde --  Dic. 20-/-6 Esperando arribo de la motonave -- Dic. 5 Documentos en revision -- Dic.4 Se recibe copia de factura comercial,lista de empaque,borrador de bl 211728646</t>
  </si>
  <si>
    <t>J1310080</t>
  </si>
  <si>
    <t>SUDUC8FRA002885X</t>
  </si>
  <si>
    <t>Cloruro  DE COLINA SOL.75% 1100KG 31HA 2</t>
  </si>
  <si>
    <t>50481584</t>
  </si>
  <si>
    <t>EN</t>
  </si>
  <si>
    <t>ENL</t>
  </si>
  <si>
    <t>Documentos/FDS/Festivo</t>
  </si>
  <si>
    <t>Ene. 12 Mercancia entregada en bodega hoy -- Ene. 11 Mercancia en transito, se estima su entrega en bodega mañana -- Ene. 10 Mercancia en transito, se estima su entrega en bodega el sabado -- Ene. 9  Ret. -- En espera de carga para consolidar -- Ene. 8 Listo en transporte -- Ene. 5 Radicando planilla -- Declaracion con levante -- Aceptando DI -- Rescatando BL -- Ene.  4 Documentos en revision -- Se recibe copia de bl, factura comercial</t>
  </si>
  <si>
    <t>IC310483</t>
  </si>
  <si>
    <t>012018120079</t>
  </si>
  <si>
    <t>Dehyquart F 75 T 20KG 5H4</t>
  </si>
  <si>
    <t>50368278</t>
  </si>
  <si>
    <t>Vaciado/FDS/Festivo</t>
  </si>
  <si>
    <t>Ene. 14 Mercancia entregada en bodega hoy -- Ene. 14 Mercancia en transito, se estima su entrega en bodega hoy -- Ene. 10 Ret. --  Se estima su despacho para hoy -- Ene. 9 Listo en transporte -- Ene. 8 Radicando planilla -- Declaracion con levante -- Aceptando DI -- Esperando finalizacion de manifiesto -- Ene. 4-3 Agente de carga informa programacion de vaciado para el dia  de mañana a las 18 horas.-- Dic. 2 Agente de carga informa que la motonave tuvo un retraso  lo cual arribo a puerto en el dia de hoy.--Esperando programacion de vaciado -- Dic. 28 Motonave estima llegar en el dia de hoy -- Dic. 27-/-21 Esperando arribo de la motonave -- Dic. 20 Documentos en revision -- Dic. 19 Se recibe copia de bl, factura comercial 211729910</t>
  </si>
  <si>
    <t>IC310700</t>
  </si>
  <si>
    <t>ANR/CTG/13073</t>
  </si>
  <si>
    <t>Lamequick CE 6630 25KG 5M1</t>
  </si>
  <si>
    <t>50209439</t>
  </si>
  <si>
    <t>ENH</t>
  </si>
  <si>
    <t>Ene. 14 Mercancia entregada en bodega hoy -- Ene. 14 Mercancia en transito, se estima su entrega en bodega hoy -- Ene. 10 Ret. -- Listo en transporte -- Ene. 9 Radicando planilla -- Declaracion con levante -- Aceptando DI -- Se recibe Certificado invima -- Inspeccion asignada documental -- Esperando Inspeccion Invima -- Ene. 8-/-3 Esperando programacion de vaciado para programar inspeccion Invima -- Ene. 2-Dic. 29 Confirmando arribo de la motonave -- Dic. 28 Documentos en revision -- Dic. 27 Se recibe copia de bl,factura comercial,lista de carga 211735243</t>
  </si>
  <si>
    <t>IC610105</t>
  </si>
  <si>
    <t>SUDUA8FRA002714X</t>
  </si>
  <si>
    <t>EV</t>
  </si>
  <si>
    <t>EVE</t>
  </si>
  <si>
    <t>Ene. 12 Entregados en bodega hoy las ultimas 3 unidades -- Ene. 12 En transito las ultimas 3 unidades y se estima su entrega en bodega hoy -- Ene. 11 Ret MSKU5755725 / MSKU3505120 / MSKU7859420 --  Entregada en bodega hoy una unidad  -- Ene. 10 Ret MSKU3346517Listo en transporte -- Ene. 9 Radicando planilla -- Declaracion con levante -- Aceptando DI -- Rescatando BL -- Ene. 8 Recepcionando -- Ene. 4-Dic. 28-/-24 Esperando arribo de la motonave -- Dic. 21 Esperando arribo de la motonave -- Dic. 20 Documentos en revision -- Dic. 19 Se recibe copia de fatura comercial,bl</t>
  </si>
  <si>
    <t>IC610133</t>
  </si>
  <si>
    <t>HOU/BUE/D02524</t>
  </si>
  <si>
    <t>Joncryl 2664 217,724KG 1G</t>
  </si>
  <si>
    <t>53607155</t>
  </si>
  <si>
    <t>Basf Corporation</t>
  </si>
  <si>
    <t>EDG</t>
  </si>
  <si>
    <t>Vaciado/FDS/Fin de año/Sin sitema DIAN</t>
  </si>
  <si>
    <t>Ene. 12 Mercancia entregada en bodega hoy -- Ene. 11 Ret -- Se estima su despacho para hoy -- Ene. 10 Listo en transporte -- Ene. 9 Radicando planilla -- Declaracion con levante -- Aceptando DI -- Recepcionando -- Agente de carga finaliza con # de BL correcto -- Ene. 8 Confirmando con el agente de carga si realizaron el vaciado -- Ene. 4-3 Esperando programacion de vaciado -- Ene. 2-Dic. 29 Confirmando arribo de la motonave -- Dic. 28 Esperando arribo de la motonave -- Dic. 27 Documentos en revision -- Dic. 26 Se recibe copia de bl, factura comercial</t>
  </si>
  <si>
    <t>4945963724,4947219364,</t>
  </si>
  <si>
    <t>IC310533</t>
  </si>
  <si>
    <t>ILSE004534</t>
  </si>
  <si>
    <t>Lanette O 20KG 5H4/Eumulgin B 2 25KG 5H4</t>
  </si>
  <si>
    <t>50212114/50207319</t>
  </si>
  <si>
    <t>EMO</t>
  </si>
  <si>
    <t>Ene. 14 Entregado en bodega hoy el material Lanette O -- Ene. 14 Mercancia en transito, se estima su entrega en bodega mañana -- Ene. 12 Ret. -- Ene. 11-/-9 En consecucion de vehiculo para despacho del material Lanette O -- Ene. 8 Entregado en bodega hoy el producto Eumulgin hoy -- En transito el material eumulgin y se estima su entrega en bodega hoy // Se estima el despacho del resto de material el dia de hoy -- Ene. 5 Retirado el Material Eumulgin B2 -- Ene. 4 Solicitando cita de cargue -- Ene. 3 Listo en transporte -- Ene. 2 Radicando planilla - Declaracion con levante - Aceptando declaracion - Recepcionando carga en pagina de puerto -- Dic. 28 Confirmando arribo de la carga -- Dic. 27 Motonave estima llegar en el dia de hoy -- Dic. 26-24 Esperando arribo de la motonave -- Dic. 21 Documentos en revision -- Dic. 20 Se recibe copia de bl factura comercial 211726583</t>
  </si>
  <si>
    <t>4947219368,4947975254,4947510913,4948037014,4947223485,4948037017,</t>
  </si>
  <si>
    <t>IC310538</t>
  </si>
  <si>
    <t>HLCURTM181220766</t>
  </si>
  <si>
    <t>Euperlan PK 771 Benz 205KG 1H2,Arlypon TT 205KG 1H2,Myritol PGDC 175KG 1A1,Lanette N 20KG 5H4,Lamesoft PO 65 220KG 1H2,Eumulgin CO455 205KG 1H2,</t>
  </si>
  <si>
    <t>50207588,50210882,50281754,50207244,50207534,50301354,</t>
  </si>
  <si>
    <t>FDS/Festivo</t>
  </si>
  <si>
    <t>BASF en cartera para liberar BL/FDS/Festivo</t>
  </si>
  <si>
    <t>Ene. 14 Mercancia entregada en bodega hoy -- Ene. 14 En bodega a la espera de descargue -- Ene. 11 Mercancia en transito, se estima su entrega en bodega mañana -- Ene. 10 Mercancia en transito, se estima su entrega en bodega el sabado -- Ene. 9 Ret. -- Se estima su despacho para hoy -- Ene. 8 Listo en transporte -- Ene. 5 Radicando planilla -- Se recibe bl liberado -- Ene. 4 Pte BL liberado para radicar planilla -- Declaracion con levante ayer -- Ene. 3-2- Bl no se a podido liberar debido que  Basf Quimica se encuentra en cartera.--Dic. 29 Confirmando arribo de la motonave -- Dic. 28-/-26 Esperando arribo de la motonave -- BL ya cuenta con emision -- Dic. 24- 21 Bl no cuenta con Orden de impresión en destino.-- Documentos en revision -- Dic. 20 Se recibe copia de bl factura comercial</t>
  </si>
  <si>
    <t>IC310482</t>
  </si>
  <si>
    <t>012018112670</t>
  </si>
  <si>
    <t>Dehyquart CC 7 BZ 150KG 1H2</t>
  </si>
  <si>
    <t>50210930</t>
  </si>
  <si>
    <t>Ene. 14 Mercancia entregada en bodega hoy -- Ene. 14 Mercancia en transito, se estima su entrega en bodega mañana -- Ene. 12 Ret. -- Ene. 11-/-10 Se estima su despacho para hoy -- Ene. 9 Listo en transporte -- Ene. 8 Radicando planilla -- Declaracion con levante -- Aceptando DI -- Esperando finalizacion de manifiesto -- Ene. 4-3 Agente de carga informa programacion de vaciado para el dia  de mañana a las 18 horas.-- Dic.2 Agente de carga informa que la motonave tuvo un retraso  lo cual arribo a puerto en el dia de hoy.--Esperando programacion de vaciado -- Dic. 28 Motonave estima llegar en el dia de hoy -- Dic. 27-/-21 Esperando arribo de la motonave -- Dic. 20 Documentos en revision -- Dic. 19 Se recibe copia de bl, factura comercial 211729909</t>
  </si>
  <si>
    <t>IC310359</t>
  </si>
  <si>
    <t>SSZCTG1812099</t>
  </si>
  <si>
    <t>Pinturas Brasil</t>
  </si>
  <si>
    <t>52857786</t>
  </si>
  <si>
    <t>EC</t>
  </si>
  <si>
    <t>ECO</t>
  </si>
  <si>
    <t>FDS</t>
  </si>
  <si>
    <t>Ene. 14 Mercancia entregada en bodega hoy -- Ene. 14 Mercancia en transito, se estima su entrega en bodega hoy -- Ene. 10 Ret.  Se estima su despacho para hoy -- Ene. 9 Listo en transporte -- Radicando planilla -- Declaracion con levante -- Aceptando DI -- Recepcionando -- Ene. 8 Esperando finalizacion  Se recibe originales bl,factura comercial,lista de empaque,certi de origen-- Esperando programacion vaciado -- Ene. 5 Motonave atracada -- Ene. 4-Dic. 28-/ -21 Agente de carga informa que hasta la fecha de hoy no cuenta con prealerta de  arribo -- Pte HBL para revision --  Dic. 20-/-17 Esperando arribo de la motonave -- Dic. 15 Documentos en revision -- Dic. 14 Se recibe copia de factura comercial,lista de empaque,certi  de origen,Draft de bl 211732840</t>
  </si>
  <si>
    <t>IC610159</t>
  </si>
  <si>
    <t>ANR/BUN/04163</t>
  </si>
  <si>
    <t>Efka SL 3200 25KG 1A2</t>
  </si>
  <si>
    <t>50207862</t>
  </si>
  <si>
    <t>Ene. 15 Mercancia entregada en bodega hoy -- Ene. 14 Ret -- Se estima su despacho para hoy -- Ene. 12 Listo en transporte -- Ene. 11 Radicando planilla -- Declaracion con levante -- Aceptando DI -- Reclamado HBL original para aceptar DI -- Ene. 10 Recepcionando -- Esperando finalizacion de manifiesto -- Ene. 9 Vaciado estimado para hoy segun coerreo de Eculine -- Esperando programacion de vaciado -- Ene. 8 Confirmando arribo de la carga con Eculine -- Ene. 4-/-2 Esperando arribo de la motonave --  Confirmando ETA -- Dic. 29 Documentos en revision -- Dic. 28 Se recibe copia de bl,factura comercial</t>
  </si>
  <si>
    <t>Rojo</t>
  </si>
  <si>
    <t>IC610158</t>
  </si>
  <si>
    <t>ANR/BUN/04165</t>
  </si>
  <si>
    <t>Loxanol MI 6735 120KG 1H2</t>
  </si>
  <si>
    <t>50280226</t>
  </si>
  <si>
    <t>Ene. 15 Mercancia entregada en bodega hoy -- Ene. 14 Ret -- Se estima su despacho para hoy -- Ene. 12 Listo en transporte -- Ene. 11 Radicando planilla -- Declaracion con levante -- Aceptando DI -- Reclamado HBL original para aceptar DI -- Ene. 10 Recepcionando -- Esperando finalizacion de manifiesto -- Ene. 9 Vaciado estimado para hoy segun coerreo de Eculine -- Esperando programacion de vaciado -- EEne. 8 Confirmando arribo de la carga con Eculine -- Ene. 4-/-2 Esperando arribo de la motonave -- Dic. 29 Documentos en revision -- Dic. 28 Se recibe copia de bl,factura comercial</t>
  </si>
  <si>
    <t>IC310445</t>
  </si>
  <si>
    <t>BUECTG1811001</t>
  </si>
  <si>
    <t>LP5500 Primer 1K</t>
  </si>
  <si>
    <t>50503251</t>
  </si>
  <si>
    <t>Basf Argentina S.A</t>
  </si>
  <si>
    <t>ECR</t>
  </si>
  <si>
    <t>PCA</t>
  </si>
  <si>
    <t>Ene. 15 Mercancia entregada en bodega hoy -- Ene. 14 Mercancia en transito, se estima su entrega en bodega mañana -- Ene. 12 Ret. -- Ene. 11 Listo en transporte -- Radicando planilla -- Declaracion con levante -- Aceptando Declaracion -- Se recibe HBL -- Seguimos esperando autorizacion para reclamar HBL original para aceptar DI -- Ene. 10 Reportando pago de liberacion -- Realizando pagos para reclamar HBL -- Recepcionando -- Esperando finalizacion de manifiesto --Se recibe originales de factura comercial,lista de empaque-- Ene. 9 Agente de carga informa programacion de  vaciado para el dia de hoy a las 11 AM.--Programacion de vaciado estimado para hoy -- Ene. 8 Esperando programacion vaciado -- Confirmando arribo de la motonave --  Ene. 4-Dic. 28-/-26 Esperando arribo de la motonave -- El cluster indica que segun el proveedor no aplica CO -- Dic. 24-/-20 Confirmando si aplica C.O. -- Dic. 19 Documentos en revision -- Dic. 18 Se recibe copia de  factura comercial, lista de empaque, bl 211736554</t>
  </si>
  <si>
    <t>J1610030</t>
  </si>
  <si>
    <t>SUDUC8FRA003010X</t>
  </si>
  <si>
    <t>Acrosol E 20 D 150kg 1H2</t>
  </si>
  <si>
    <t>50070805</t>
  </si>
  <si>
    <t>RF 20</t>
  </si>
  <si>
    <t>Ene. 17 Mercancia entregada en bodega hoy -- Ene. 16 Ret --Se estima su despacho para hoy -- Ene. 15 Listo en transporte -- Radicando planilla -- Ene. 14 Declaracion con levante -- Aceptando DI -- Reclamando BL -- Confirmando arribo de la motonave -- Ene. 11-10 Esperando arribo de la motonave -- Ene. 9 Documentos en revision -- Ene. 8 Se recibe copia de bl,factura comercial</t>
  </si>
  <si>
    <t>J1610036</t>
  </si>
  <si>
    <t>SUDUA8FRA002917X</t>
  </si>
  <si>
    <t>Ene. 17 Mercancia entregada en bodega hoy -- Ene. 17 Mercancia en transito, se estima su entrega en bodega hoy -- Ene. 16 Ret -- Se estima su despacho para hoy -- Ene. 15 Listo en transporte -- Radicando planilla -- Ene. 14 Declaracion con levante -- Aceptando DI -- Reclamando BL -- Confirmando arribo de la motonave -- Ene. 11 Esperando arribo de la motonave -- Ene. 10 Documentos en revision -- Ene. 9 Se recibe copia de bl,factura comercial.</t>
  </si>
  <si>
    <t>IC310676</t>
  </si>
  <si>
    <t>LAX/CTG/D03462</t>
  </si>
  <si>
    <t>Cytozyme Seed 500cc,1X500 CC,UNSPEZ.</t>
  </si>
  <si>
    <t>50816917</t>
  </si>
  <si>
    <t>Cytozyme Laboratories INC</t>
  </si>
  <si>
    <t>AP</t>
  </si>
  <si>
    <t>APG</t>
  </si>
  <si>
    <t>LT</t>
  </si>
  <si>
    <t>Ene. 17 Mercancia entregada en bodega hoy -- Ene. 17 Mercancia en transito, se estima su entrega en bodega hoy -- Ene. 16 Mercancia en transito, se estima su entrega en bodega mañana -- Ene. 15 Mercancia en transito, se estima su entrega en bodega el jueves -- Ene. 14 Ret. -- Se estima su despacho el dia de hoy -- Ene. 11 Listo en transporte -- Ene. 10 Radicando planilla -- Declaracion con levante -- Recepcionando -- Esperando finalizacion de manifiesto -- Esperando Agente de  carga informa que el vaciado se realizo el dia de ayer en las horas de la tarde.-- Esperando programacion de vaciado -- Ene. 9 Confirmando arribo de la motonave -- Ene. 8 Agente de carga informa nueva ETA.-- Confirmando arribo de la motonave -- Ene. 4-Dic. 28 Esperando arribo de la motonave -- Dic. 27 Se recibe originales de factura comercial,lista de empaque,certi de origen-- Documentos en revision -- Dic. 26 Se recibe copia de bl,factura comercial,lista de empaque,certi de origen 211736629</t>
  </si>
  <si>
    <t>J1310279</t>
  </si>
  <si>
    <t xml:space="preserve">HLCUBSC181273049 </t>
  </si>
  <si>
    <t>Plantaren 2000 N UP 215KG 1H2</t>
  </si>
  <si>
    <t>50210007</t>
  </si>
  <si>
    <t>Ene. 19 Mercancia entregada en bodega hoy -- Ene. 18 Mercancia en transito, se estima su entrega en bodega hoy -- Ene. 17 Mercancia en transito, se estima su entrega en bodega mañana -- Ene. 16 Mercancia en transito, se estima su entrega en bodega el viernes -- Ene. 15 Ret. -- Ene. 15-/-14 En consecucion de vehiculo -- Ene. 12 Listo en transporte -- Radicando planilla -- 'Ene. 11 Declaracion con levante -- Aceptando Declaracion -- Documentos en revision -- Ene. 10 Se recibe copia de bl, factura comercial,lista de empaque--'Ene. 8 Arribo a puerto y no hay dctos. Ns 211732893</t>
  </si>
  <si>
    <t>J1610011</t>
  </si>
  <si>
    <t>SAIBUN1812009</t>
  </si>
  <si>
    <t>QL Agri® 35 SL,4X5 L,CO</t>
  </si>
  <si>
    <t>58109453</t>
  </si>
  <si>
    <t>Basf AGro B.V. Arnhem (NL)</t>
  </si>
  <si>
    <t>Vaciado/Selectividad fisica/FDS</t>
  </si>
  <si>
    <t>Ene. 19 Mercancia entregada en bodega hoy -- Ene. 18 Ret -- Programado para cargue hoy -- Ene. 17 Se estima su despacho para hoy --  Ene. 16 Listo en transporte -- Ene. 15 Radicando planilla -- Se obtiene levante por parte de Dian con fecha de ayer muy tarde de la noche -- Esperando actuacion aduanera por parte del Inspector Dian -- Ene. 14 Inspeccion Fisica para hoy -- Ene. 11 Queda para el Lunes 14 Enero la Inspeccion Fisica Dian BUenaventura solo son dias habiles -- Selectividad para Inspeccion Fisica por perfilamiento aduanero -- Aceptan DI -- Reclamando HBL original para aceptar DI -- Ene. 10 Se recibe orden de liberacion al rededor de las 3 pm -- Realizando pago de manejo para orden de liberacion -- Recepcionando -- Ene. 9 Esperando Finalizacion de manifieto -- Esperando programacion de vaciado -- Ene. 8 Confirmando arribo de la motonave -- Ene. 4 Documentos en revision -- Ene. 3 Se recibe copia de bl,factura comerciallista,lista de empaque,certi de calidad</t>
  </si>
  <si>
    <t>J1610023</t>
  </si>
  <si>
    <t>SUDUB9603A3C8BA6</t>
  </si>
  <si>
    <t>Polymin SK 1050KG 31HA1</t>
  </si>
  <si>
    <t>50018025</t>
  </si>
  <si>
    <t>Basf Chile S.A</t>
  </si>
  <si>
    <t>Ene. 18 Mercancia entregada en bodega hoy -- Ene. 18 Mercancia entransito, se estima su entrega en bodega hoy -- Ene. 17 Ret -- Ene. 16 Se estima su despacho para hoy -- Ene. 15 Listo en transporte -- Radicando planilla -- Ene. 14 Declaracion con levante -- Aceptando DI -- Reclamando BL -- BL ya tiene emision -- BL sin emision -- Esperando finalizacion de manifiesto -- Ene. 11 Confirmando arribo de la motonave -- Ene. 10 Esperando arribo de la motonave -- Ene. 9 Documentos en revision -- Ene. 8 Se recibe copia de bl,factura comercial,lista de empaque</t>
  </si>
  <si>
    <t>J1610060</t>
  </si>
  <si>
    <t>HLCUBSC1812AUUO1</t>
  </si>
  <si>
    <t>Pluracol* 4156 POLYOL 210KG 1A1 BO</t>
  </si>
  <si>
    <t>57921568</t>
  </si>
  <si>
    <t>CM</t>
  </si>
  <si>
    <t>CMI</t>
  </si>
  <si>
    <t>Ene. 18 Mercancia entregada en bodega hoy -- Ene. 18 Mercancia entransito, se estima su entrega en bodega hoy -- Ene. 17 Ret -- Se estima su despacho para hoy --  Ene. 16 Listo en transporte -- Ene. 15  Radicando planilla -- Declaracion con levante -- Aceptando DI -- Reclamando BL -- Confirmando arribo de la motonave -- Ene. 11 Documentos en revision -- Ene. 10 Se recibe aviso de bl, factura comercial,lista de empaque</t>
  </si>
  <si>
    <t>IC310267</t>
  </si>
  <si>
    <t>ILSE004657</t>
  </si>
  <si>
    <t>Hydrosulfite AWC 50KG 1A1</t>
  </si>
  <si>
    <t>50215350</t>
  </si>
  <si>
    <t>EMF</t>
  </si>
  <si>
    <t>Ene. 21 Mercancia entregada en bodega hoy -- Ene. 21 Mercancia en transito, se estima su entrega en bodega hoy -- Ene. 18 Mercancia en transito, se estima su entrega en bodega mañana -- Ene. 17 Ret. -- Ene. 17-/-15 Se estima su despacho para hoy -- Ene. 14 Listo en transporte -- Ene. 12 Radicando planilla -- Declaracion con levante -- Aceptando DI -- Recepcionando carga en pagina de puerto -- Ene. 11 Damco informa vaciado estimado para hoy a las 20 horas -- Ene. 10 Damco soluciona inconveniente a las 3pm aparce numero de servicio pero aun no deja recepcionar porque la carga no ha ingresado en bodega -- Ene. 10-/-9 Damco tiene problemas en puerto con el programa de vaciado, aunque sale finalizacion no tiene numero de servicio -- Ene. 8-/-3 Esperando programacion de vaciado -- Ene. 2-Dic. 29 Confirmando arribo de la motonave -- Dic. 28-/-17 Esperando arribo de la motonave -- Dic. 13 Documentos en revision -- Dic. 12  Se recibe copia de bl y factura comercial 211739001</t>
  </si>
  <si>
    <t>J1310149</t>
  </si>
  <si>
    <t>ANR/CTG/13087</t>
  </si>
  <si>
    <t>Cegepal VF-HC 77 20KG 5M1</t>
  </si>
  <si>
    <t>50209602</t>
  </si>
  <si>
    <t>Documentos/Vaciado/Inpeccion INVIMA/FDS</t>
  </si>
  <si>
    <t>Ene. 21 Mercancia entregada en bodega hoy -- Ene. 21 Mercancia en transito, se estima su entrega en bodega hoy -- Ene. 18 Ret. -- Ene. 18-/-17 Solicitando cita de cargue -- Ene. 16 Listo en transporte -- Radicando planilla -- Declaracion con levante -- Aceptando DI -- Se recibe certificado Invima -- Ene. 15 Esperando Inspeccion Invima -- Ene. 14-/-10 Esperando programacion de vaciado para programar Invima -- Se recibe cert libre venta y PL --  Ene. 9 Documentos en revision -- Ene. 8 Se recibe copia de bl, factura comercial,certi de analisis,certi de libre venta 211740455</t>
  </si>
  <si>
    <t>IC610148</t>
  </si>
  <si>
    <t>SUDUB8603A39Y815</t>
  </si>
  <si>
    <t>Acronal HA 218</t>
  </si>
  <si>
    <t>57885314</t>
  </si>
  <si>
    <t>EDK</t>
  </si>
  <si>
    <t>ISO</t>
  </si>
  <si>
    <t>Ene. 15 Ret -- Ene. 14-/-11 Esperando instruccion de despacho -- Ene. 10 Listo en transporte -- Ene. 9 Radicando planilla -- Declaracion con levante -- Aceptando DI -- Rescatando BL -- Ene. 8 Recepcionando -- Ene. 4 Confirmando arribo de la motonave -- Ene. 3-Dic. 29 Esperando arribo de la motonave -- Dic. 28 Documentos en revision -- Dic. 26 Se recibe copia de factura comercial,lista de empaque,booking de bl,certi de origen</t>
  </si>
  <si>
    <t>IRA</t>
  </si>
  <si>
    <t>IC610073</t>
  </si>
  <si>
    <t>0348535745</t>
  </si>
  <si>
    <t>Gluconato DE SODIO 99,5 %</t>
  </si>
  <si>
    <t>57746826</t>
  </si>
  <si>
    <t>Shandong fuyang bio technology</t>
  </si>
  <si>
    <t>EB</t>
  </si>
  <si>
    <t>EBA</t>
  </si>
  <si>
    <t>Ene. 22 Mercancia entrega en bodega hoy -- Ene. 22 Mercancia en transito, se estima su entrega en bodega hoy -- Ene. 21 Mercancia en transito, se estima su entrega en bodega mañana -- Ene. 19 Ret -- Ene. 18-/-17 Se estima su despacho para hoy --  Ene. 16 Listo en transporte -- Radicando planilla -- Ene. 15 Declaracion con levante -- Aceptando DI -- Se recibe certifeltes -- Esperando Certificacion de fletes -- Ene. 14 Confirmando arribo de la motonave -- Esperando factura de manejo y fletes -- Ene. 11-/-4 Esperando arribo de la motonave -- Ene. 3 Cambio de ETA para el 12/01/2018 -- Ene. 2-Dic. 29 Confirmando arribo de la motonave -- Dic. 28-/-19 Esperando arribo de la motonave -- Dic. 18 Se recibe documentos originales y factura con desgloce -- Esperando Factura original con desgloce -- Dic. 14 Documentos en revision -- Dic. 13 Se recibe de bl, factura comercial,lista de empaque.certi de orige</t>
  </si>
  <si>
    <t>La Calera</t>
  </si>
  <si>
    <t>J1610028</t>
  </si>
  <si>
    <t>MEDUMX174730</t>
  </si>
  <si>
    <t>Basazol Vi 47L na 997,9KG 31HA1</t>
  </si>
  <si>
    <t>56210726</t>
  </si>
  <si>
    <t>Basf Mexicana  S.A. DE C.V.</t>
  </si>
  <si>
    <t>Ene. 22 Mercancia entrega en bodega hoy -- EEne. 22 Mercancia en transito, se estima su entrega en bodega hoy -- Ene. 21 Ret -- Listo en transporte -- Ene. 19 Radicando planilla -- Poder actualizado -- Carga bloqueada sin programar retiro porque poder de Aguadulce no esta actualizado -- Declaracion con levante -- Aceptando DI -- Ene. 18 Reclamando BL -- Recepcionando -- Ene. 17 Esperando finalizacion de manifiesto -- Ene. 16 Confirmando arribo de la motonave -- Ene. 15-/-11 Esperando arribo de la motonave Ene. 10 Confirmando ETA -- Ene. 9 Documentos en revision -- Ene. 8 Se recibe copia de bl,factura comercial</t>
  </si>
  <si>
    <t>J1310191</t>
  </si>
  <si>
    <t>012018121580</t>
  </si>
  <si>
    <t>Dehyquart H 81 235KG 1H2</t>
  </si>
  <si>
    <t>50207806</t>
  </si>
  <si>
    <t>Ene. 23 Mercancia entrega en bodega hoy -- Ene. 23 Mercancia en transito, se estima su entrega en bodega dia de hoy -- Ene. 22 Mercancia en transito, se estima su entrega en bodega mañana -- Ene. 21 Ret. -- Ene. 20-/-18 Se estima su despacho para hoy -- Ene. 17 Listo en transporte -- Radicando planilla -- Declaracion con levante -- Aceptando DI -- Recepcionando -- Ene. 16  Agente de carga informa programcion de  vaciado para el dia de  hoy a las 12 horas.--Vaciado programado para hoy informa Mahe por correo -- Ene. 15 Esperando programacion de vaciado -- Ene. 14 Agente de carga confirma nueva ETA. Confirmando arribo de la motonave -- Ene. 11 Esperando arribo de la motonave -- Ene. 10 Documentos en revision -- Ene. 9 Se recibe copia de bl, factura comercial 211742419</t>
  </si>
  <si>
    <t>IC610092</t>
  </si>
  <si>
    <t>TWSC18120101</t>
  </si>
  <si>
    <t>Solimer K-73</t>
  </si>
  <si>
    <t>50433152</t>
  </si>
  <si>
    <t>chemistar CO., LTD.</t>
  </si>
  <si>
    <t>Liberacion de BL</t>
  </si>
  <si>
    <t>Liberacion de BL/FDS/Documentos</t>
  </si>
  <si>
    <t>Ene. 23 Entregado en bodega hoy la ultima unidad -- Ene. 23 Se estima la entrega en bodega hoy la ultima unidad -- Ene. 22 Entregado en bodega hoy 2 unidades -- Ene. 21 Mercancia en transito, se estima su entrega en bodega hoy -- Ene. 19 Ret -- Ene. 18-/-12 En espera de carga para consolidar -- Ene. 9 Listo en transporte -- Ene. 8 Radicando planilla -- Se recibe BL liberado -- Confirmando direccion en buenaventura para liberar BL de TGL porque la dirreccion que se tenia aparece cerrada la oficina -- Ene. 4 Declaracion con levante -- Aceptando DI -- Esperando finalizacion de manifiesto -- Ene. 3-2 Confirmando arribo de la motonave -- Dic. 29-/-20 Esperando documentos originales y arribo de la motonave -- Dic. 19 Documentos en revision -- Dic. 18 Se reibe copia de bl,factura comercial,lista de empaque</t>
  </si>
  <si>
    <t>J1610092</t>
  </si>
  <si>
    <t>ANT1200713</t>
  </si>
  <si>
    <t>Styronal D 517</t>
  </si>
  <si>
    <t>50059674</t>
  </si>
  <si>
    <t>EDD</t>
  </si>
  <si>
    <t>Documentos/</t>
  </si>
  <si>
    <t>Ene. 23 Mercancia entregada en bodega hoy -- Ene. 23 Mercancia en transito, se estima su entrega en bodega hoy -- Ene. 22 Ret -- Se estima su despacho para hoy -- Ene. 21 Listo en transporte -- Ene. 19 Radicando planilla -- Delaracion con levante -- Aceptando DI -- Se recibe BL original -- Ene. 18 Reclamando BL original -- Documentos en revision -- Se recibe copia de bl,factura comercial</t>
  </si>
  <si>
    <t>Agecolda</t>
  </si>
  <si>
    <t>J1610075</t>
  </si>
  <si>
    <t>ANT1202647</t>
  </si>
  <si>
    <t>Ene. 23 Mercancia entregada en bodega hoy -- Ene. 23 Mercancia en transito, se estima su entrega en bodega hoy -- Ret 23 -- Ene. 22 Listo en transporte -- Ene. 21 Radicando planilla -- Declaracion con levante -- Aceptando DI -- Se recibe BL original -- Se refleja consulta -- Confirmando arribo de la motonave -- Ene. 18-/-16 Esperando arribo de la motonave --Ene. 15 Documentos en revision -- Ene. 14 Se recibe copia de bl,factura comercial y pl.</t>
  </si>
  <si>
    <t>4947750559</t>
  </si>
  <si>
    <t>J1310146</t>
  </si>
  <si>
    <t>CTG17292387</t>
  </si>
  <si>
    <t>MSeal NP 1 gray LAN 8,85KG 4G</t>
  </si>
  <si>
    <t>50452193</t>
  </si>
  <si>
    <t>Emfi S.A.S.</t>
  </si>
  <si>
    <t>EBC</t>
  </si>
  <si>
    <t>Ene. 24 Mercancia entregada en bodega hoy -- Ene. 24 Mercancia en transito, se estima su entrega en bodega hoy -- Ene. 23 Mercancia en transito, se estima su entrega en bodega mañana -- Ene. 22 Mercancia en transito, se estima su entrega en bodega el jueves -- Ene. 21 Ret. --  Solicitando cita de cargue -- Ene. 18 Listo en transporte -- Radicando planilla -- Declaracion con levante -- Aceptando DI -- Reclamando HBL corregido -- Recepcionando -- Esperando finalizacion manifiesto -- Ene. 17 Mahe informa por correo: la desconsolidacion está programada para el día de hoy  17/01/2019 a las 18:00Hrs -- Esperando programacion de vaciado -- Ene. 16 Se reciben documentos originales -- Ene. 15-/-11 Esperando Arribo de la motonave y documentos originales -- Agente de carga informa nueva ETA.--  Ene. 10 Se recibe HBL corregido en el nombre del prodcuto -- Confirmando ETA con el agente de carga.-- Esperando BL corregido y documentos originales -- Ene. 9 Documentos en revision -- Ene. 8 Se recibe copia de bl, factura comercial 211743617</t>
  </si>
  <si>
    <t>J1610053</t>
  </si>
  <si>
    <t>EGLV143899285392</t>
  </si>
  <si>
    <t>Bns Powder</t>
  </si>
  <si>
    <t>57309842</t>
  </si>
  <si>
    <t>zhejiang wulong new materials co.,l</t>
  </si>
  <si>
    <t>Liberacion de BL/Inconvenientes con sistema en puerto para generar factura</t>
  </si>
  <si>
    <t>Documentos/Liberacion de BL/Inconvenientes con sistema en puerto para generar factura/FDS</t>
  </si>
  <si>
    <t>Ene. 24 Mercancia entregada en bodega hoy -- Ene. 24 Mercancia en transito, se estima su entrega en bodega hoy -- Ene. 23 Mercancia en transito, se estima su entrega en bodega mañana -- Ene. 22 Ret -- Se estima su despacho para hoy -- Ene. 21 Listo en transporte -- Ene. 19 Carga sin entregar al transporte por inconvetientes con la Facturacion de puerto -- Ene. 18 Radicando planilla -- Se recibe BL liberado -- Seguimos en proceso de liberacion porque ayer en buenaventura tampoco se logro liberar -- Ene. 17 Liberando BL , ayer no se logro porque Evergreen no habia descargado uno de los pago del sistema y aparecio en carpeta negando la liberacion -- Ene. 16 En proceso de liberacion con Evergreen -- Aceptando DI -- Se reciben documentos originales -- Ene. 15-14 Esperando documentos originales en BUN, Confirmando Marca, Esperando Certifletes -- En proceso de pago de manejo -- Ene. 11-10 Documentos en revision -- Ene. 9 Se recibe copia de bl, factura comercial,lista de empaque</t>
  </si>
  <si>
    <t>4947892348</t>
  </si>
  <si>
    <t>J1610074</t>
  </si>
  <si>
    <t>SUDUB9603A3D1KV4</t>
  </si>
  <si>
    <t>Acronal S 716 sa 1000KG 31HA1</t>
  </si>
  <si>
    <t>50188316</t>
  </si>
  <si>
    <t>Ene. 24 Mercancia entregada en bodega hoy -- Ene. 24 Mercancia en transito, se estima su entrega en bodega hoy -- Ene. 23 Ret -- Se estima su despacho para hoy -- Ene. 22 Listo en transporte -- Ene. 21 Radicando planilla -- Declaracion con levante -- Aceptando DI -- Relamando BL original -- Ene. 18-17 Esperando arribo de la motonave -- Ene. 16 Se recibe CO y factura original en Bun -- Ene. 15 Pte CO y factura original en BUN -- Documentos en revision -- Ene. 14 Se recibe copia de bl,factura comercial y pl.</t>
  </si>
  <si>
    <t>4947217696,4947915819,4947774254,4947975531,4947975519,4947975519,4947975519,4947975519,4946654384,</t>
  </si>
  <si>
    <t>IC310590</t>
  </si>
  <si>
    <t>ILSE004738</t>
  </si>
  <si>
    <t>Euperlan PK 3000 AM 195KG 1H2</t>
  </si>
  <si>
    <t>50210176,50209933,50207268,50207557,50207214,50207351,50207274,50207277,50207651,</t>
  </si>
  <si>
    <t>Vaciado/FDS/Demoras en trasporte</t>
  </si>
  <si>
    <t>Ene. 25 Entregados en bodega hoy el resto de materiales -- Ene. 25 En transito el resto de matreiales y se estima su entrega en bodega el dia de hoy  -- Ene. 24 En transito el resto de matreiales y se estima su entrega en bodega el dia de mañana  -- Ene. 23-22 En transito el resto de matreiales y se estima su entrega en bodega el viernes -- Ene. 21 Ret. --  En transito los materiales con destino Madrid y se estima su entrega en bodega hoy // el resto de materiales se estima su despacho para el martes -- Ene. 18 Retirado los materiales con destino Madrid y se estima su entrega en bodega el lunes // el resto de materiales se estima su despacho para el martes -- Ene. 18-/-15 En consecucion de vehiculo -- Ene. 14 Listo en transporte -- Radicando planilla -- Declaracion con levante -- Aceptando DI -- Recepcionando --Esperando finalizacion de manifiesto -- Ene. 12 Programacion de Vaciado para hoy -- Ene. 11-Agente de carga informa programacion de vaciado pàra el dia de mañana a las 9 AM.-- Ene. 10 Esperando programacion de vaciado -- Ene. 9 Motonave atracada estima zarpar en el dia de hoy -- Ene. 8 Confirmando arribo de la motonave -- Ene. 4-Dic. 28-/-26 Esperando arribo de motonave -- Dic. 24 Documentos en revision -- Dic. 21 Se recibe copia de bl,factura comercial 211738544</t>
  </si>
  <si>
    <t>4947978373,4947975511,4947917135,</t>
  </si>
  <si>
    <t>J1310167</t>
  </si>
  <si>
    <t>SUDUC8FRA003109X</t>
  </si>
  <si>
    <t>Luta.Calpan 98% 25KG 5H4,Uvinul A Plus Granular 25KG 4G 5,Vitamin E-Acetate Care 25KG IP22,</t>
  </si>
  <si>
    <t>50011144,57535621,57535621,</t>
  </si>
  <si>
    <t>FDS/Consolidacion de carga</t>
  </si>
  <si>
    <t>Ene. 26 Mercancia entregada en bodega hoy -- Ene. 25 Mercancia en transito, se estima su entrega en bodega  el dia de hoy -- Ene. 24 Mercancia en transito, se estima su entrega en bodega  el dia de mañana -- Ene. 23 Mercancia en transito, se estima su entrega en bodega mañana -- Ene. 22 Ret. -- Ene. 21-/-18 En espera de carga para consolidar -- Ene. 17 Listo en transporte -- Radicando planilla -- Declaracion con levante -- Aceptando DI -- Recepcionando -- Ene. 16  Agente de carga informa programcion de  vaciado para el dia de  hoy a las 12 horas.--Vaciado programado para hoy informa Mahe por correo -- Ene. 15 Esperando programacion de vaciado -- Ene. 14 Agente de carga confirma nueva ETA. Confirmando arribo de la motonave -- Ene. 11 Esperando arribo de la motonave -- Ene. 10 Documentos en revision -- Ene. 9 Se recibe copia de bl, factura comercial 211742419</t>
  </si>
  <si>
    <t>J1310371</t>
  </si>
  <si>
    <t>HOU/CTG/D06887</t>
  </si>
  <si>
    <t>MSeal 590 22,68KG IP22</t>
  </si>
  <si>
    <t>51722052</t>
  </si>
  <si>
    <t>Documentos/Vaciado/Demora trasporte</t>
  </si>
  <si>
    <t>Ene. 28 Mercancia entregada en bodega hoy -- Ene. 28 Mercancia en transito, se estima su entrega en bodega hoy -- Ene. 25 Ret. --  Programado para cargue hoy -- Ene. 24-/-18 Solicitando cita de cargue -- Ene. 17 Listo en transporte -- Ene. 16 Radicando planilla -- Declaracion con levante -- Aceptando DI -- Ene. 16 Recepcionando -- Reclamado HBL -- Ene. 15 Documentos en revision -- Ene. 14 Se recibe copia de bl, factura  y lista d eempaque digital 211742206</t>
  </si>
  <si>
    <t>IC310670</t>
  </si>
  <si>
    <t>MEDUUU749674</t>
  </si>
  <si>
    <t>Ucrete PT1 IF/MT/TZ+AS/UD+SR 2,37KG 3H1/Ucrete PT4 grey 0,5KG 5H4/Ucrete PT2 COMMON V2 2,86KG 3H1</t>
  </si>
  <si>
    <t>50140998/50271661/51361441</t>
  </si>
  <si>
    <t>Basf  PLC Construction Chemicals</t>
  </si>
  <si>
    <t>Ene. 28 Mercancia entregada en bodega hoy -- Ene. 28 Mercancia en transito, se estima su entrega en bodega hoy --Ene. 26 Ret. -- 'Ene. 25 Listo en transporte -- Ene. 24 Radicando planilla -- Declaracion con levante -- Aceptando DI -- Recepcionando en pagina de puerto -- Ene. 23 Esperando finalizacion manifiesto -- Ene. 22 Motonave atracada estima zarpar despues de medio dia -- Confirmando arribo de la motonave -- Ene. 21-/-1-Dic. 28 Esperando arribo de la motonave -- Dic. 27 Naviera informa  ETA --  Dic. 21 Confirmando ETA pagina de la naviera indica que la carga  se encuentra en Genoa- Italia y aun no registra zarpe.-- Documentos en revision -- Dic. 20 Se recibe copia de bl factura comercial</t>
  </si>
  <si>
    <t>J1310472</t>
  </si>
  <si>
    <t>SUDU69200A6T4UC1</t>
  </si>
  <si>
    <t>Acronal BCR 435 1000KG 31HA1</t>
  </si>
  <si>
    <t>50635798</t>
  </si>
  <si>
    <t>Ene. 29 Mercancia entregada en bodega hoy -- Ene. 29 Mercancia en transito, se estima su entrega en bodega hoy -- Ene. 28 Ret. -- Listo en transporte -- Radicando planilla -- Declaracion con levante --Aceptando DI -- Ene. 26 Esperando que se refleje consulta -- Recepcionando -- Ene. 25 Motonave estima arribar el dia de hoy -- Ene. 24-/-18 Esperando arribo de la motonave -- Ene. 17 Docuemntos en revision -- Ene. 16 Se recibe copia de BL, Factura comercial, Lista de empaque</t>
  </si>
  <si>
    <t>Alpopular Cartagena</t>
  </si>
  <si>
    <t>J1610111</t>
  </si>
  <si>
    <t>SUDUB9603A3E1LP4</t>
  </si>
  <si>
    <t>Acronal 85 D sa 1000KG 31HA1</t>
  </si>
  <si>
    <t>55249094</t>
  </si>
  <si>
    <t>Ene. 29 Mercancia entregada en bodega hoy -- Ene. 28 Ret -- Listo en transportes -- adicando planilla -- Declaracion con levante -- Aceptando DI -- Esperando finalizacion de manifiesto -- Ene. 25 Confirmando arribo de la motonave -- Ene. 24 Se recibe Documentos originales en IB -- Esperando arribo de la carga-- Ene. 23-22 Documentos en revision -- Ene. 21 Se recibe copia de bl, factura comercial</t>
  </si>
  <si>
    <t>J1610140</t>
  </si>
  <si>
    <t>HLCULI3190124124</t>
  </si>
  <si>
    <t>Sokalan CP 5 1200KG 31HA1</t>
  </si>
  <si>
    <t>50099342</t>
  </si>
  <si>
    <t>Basf Peruana S.A</t>
  </si>
  <si>
    <t>EMU</t>
  </si>
  <si>
    <t>Ene. 31 Entregados en bodega hoy la 2 ultimas unidades -- En transito las dos ultimas unidades y se estima su entrega en bodega hoy -- Ene. 30 Ret FCIU3380352 - UACU3547703 -- Entregada en bodega hoy una unidad  -- Ene. 29 HAMU1007431 -- Listo en transporte -- Ene. 28 Radicando planilla -- Declaracion con levante -- Aceptando DI -- Se recibe orden de liberacion -- Basf pide a la navierra colaboracion por este caso mientras tramitan poder actual -- Ene. 26-25 Pte poder actualizado para reclamar BL -- Se reciben documentos originales en buenaventura -- Ene. 24 Esperando arribo de la carga -- Ene. 23 Documentos en revision -- Ene. 22 Se recibe copia de bl, factura comercial,lista de empaque</t>
  </si>
  <si>
    <t>J1310771</t>
  </si>
  <si>
    <t>NAM3352758</t>
  </si>
  <si>
    <t>Comperlan CMEA NA</t>
  </si>
  <si>
    <t>50439162</t>
  </si>
  <si>
    <t>Feb. 1 Mercancia entregada en bodega hoy -- Feb. 1 Mercancia en transito, se estima su enrega en bodega el dia de hoy  -- Ene. 31 Mercancia en transito, se estima su enrega en bodega el dia de mañana  -- Ene. 30 Mercancia en transito, se estima su enrega en bodega mañana -- Ene. 29 Ret. -- Listo en transporte -- Ene. 28 Radicando planilla -- Declaracion con levante -- Aceptando DI -- Esperando BL para aceptar DI BL ya cuenta con orden de impresión en destino.-- Informa naviera  BL no cuenta con emision. Esperando finalizacion manifiesto -- Ene. 26 Confirmando emision con la naviera.-- Ene. 25 Se recibe copia de bl, factura comercial</t>
  </si>
  <si>
    <t>IC3T0014</t>
  </si>
  <si>
    <t>ANR/CTG/13065</t>
  </si>
  <si>
    <t>Volley®,4X5 L,EC</t>
  </si>
  <si>
    <t>58115317</t>
  </si>
  <si>
    <t>APDTA</t>
  </si>
  <si>
    <t>APF</t>
  </si>
  <si>
    <t>Ene. 5 Mercancia entregada en bodega hoy -- Ene. 4 Ret -- Ene. 3 Listo en transporte -- DTA aprobado -- Ene. 2 Presentando DTA en Dian -- Dic. 28 Agente de carga informa programacion de vaciado para el dia de hoy a las 14 horas. --Dic. 27 Motonave estima llegar en el dia de hoy -- Dic. 26-/-20 Esperando arribo de la motonave -- Dic. 19 Documentos en revision -- Dic. 18 Se recibe copia de bl, factura comercial 211726543</t>
  </si>
  <si>
    <t>ZFBQA</t>
  </si>
  <si>
    <t>IC3T0022</t>
  </si>
  <si>
    <t>SUDU68200A6NFF46</t>
  </si>
  <si>
    <t>Dehyton KE-IS 200KG 1H1</t>
  </si>
  <si>
    <t>50336179</t>
  </si>
  <si>
    <t>Ene. 5 Mercancia entregada en bodega hoy -- Ene. 4 Ret. -- Listo en transporte -- Ene. 3 DTA aprobado -- Ene. 2 Presentando DTA en Dian -- Dic. 28 Motonave estima llegar en el dia de hoy -- Dic. 27-/-20 Esperando BL para revision de documentos -- Dic. 19 Se recibe originales factura comercial,lista de empaque,cert de origen,pendiente bl</t>
  </si>
  <si>
    <t>IC3T0025</t>
  </si>
  <si>
    <t>ONEYSAOU37182500</t>
  </si>
  <si>
    <t>Texapon N 70 210KG 1H2/Sulfopon CD UP 200KG 1H1</t>
  </si>
  <si>
    <t>50227508/50450048</t>
  </si>
  <si>
    <t>Fin de añor/FDS/Festivo</t>
  </si>
  <si>
    <t>Ene. 9 Mercancia entregada en bodega hoy -- Ene. 9 Mercancia en transito, se estima su entrega en bodega hoy -- Ene. 8 Ret -- Ene. 5 Se estima su despacho para hoy -- Ene. 4 Listo en transporte -- Ene. 3 Esperando DTA aprobado -- Ene. 2 Presentando DTA en Dian -- Dic. 29 Documentos en revision -- Dic. 28  Se recibe originales factura comercial,lista de empaque,certi de origen--Se recibe copia de bl,factura comercial,lista de empaque,certi de origen</t>
  </si>
  <si>
    <t>J13T0005</t>
  </si>
  <si>
    <t>HLCUHAM181248919</t>
  </si>
  <si>
    <t>Cabrio® Top,10X0,5 KG,EC</t>
  </si>
  <si>
    <t>58049254</t>
  </si>
  <si>
    <t>Ene. 10 Mercancia entregada en bodega hoy -- Ene. 10 Mercancia en transito, se estima su entrega en bodega hoy -- Ene. 9 Ret -- Ene. 8 Se estima su despacho para hoy -- Ene. 5 Listo en transporte -- Esperando bl liberado y Dta aprobado por la Dian -- Ene. 4 Presentando DTA en Dian -- Documentos en revision -- Ene. 3 Se recibe copia de bl, factura comercial,certi de analisis</t>
  </si>
  <si>
    <t>IC3T0002</t>
  </si>
  <si>
    <t>Opal® 7.5 EC,1X50 L,EC</t>
  </si>
  <si>
    <t>58012456</t>
  </si>
  <si>
    <t>Fin de año/Inconvenientes naviera</t>
  </si>
  <si>
    <t>Ene. 10 Mercancia entregada en bodega hoy -- Ene. 10 Mercancia en transito, se estima su entrega en bodega mañana -- Ene. 9 Ret. --  Se estima su despacho para hoy -- Ene. 8 Listo en Transporte -- Radicando planilla despacho -- Se recibe bl original liberado -- Esperando resolver tema de liberacion ya que Maerks tiene nuevo controlador de contenedores -- Ene. 4 Realizando pagos de comodatos para liberar BL -- Ene. 3-2  En la espera de que  la controladora nueva   emita la liquidacion del contenedor para relalizar el pago , poder generar los comodatos, liberar la carga y en la espera del que  el cliente radique el poder .--- Presentando DTA en Dian -- Dic. 29 Confirmando arribo de la motonave -- Dic. 28-/-10 Esperando arribo de la motonave -- Dic. 7 Documenton en revision -- Dic. 6 Se recibe copia de bl, factura comercial</t>
  </si>
  <si>
    <t>IC3T0017</t>
  </si>
  <si>
    <t>FRA0337989</t>
  </si>
  <si>
    <t>Seltima®,1X1000 L,CO</t>
  </si>
  <si>
    <t>58992732</t>
  </si>
  <si>
    <t>Fin de año/FDS/Festivo/Demora en trasporte</t>
  </si>
  <si>
    <t>Ene. 10 Mercancia entregada en bodega hoy -- Ene. 10 Mercancia en transito, se estima su entrega en bodega hoy -- Ene. 9 Ret -- Ene. 8-/-5 Se estima su despacho para hoy -- Ene. 4 Listo en transporte -- Ene. 3 Esperando DTA aprobado --Ene. 2 Presentando DTA en Dian -- Dic. 29 Confirmando arribo de la motonave -- Dic. 28-/-24 Esperando arribo de la motonave -- Dic. 22 Documenton en revision -- Dic. 21 Se recibe copia de bl, factura comercial</t>
  </si>
  <si>
    <t>J13T0006</t>
  </si>
  <si>
    <t>SUDUA8FRA002958X</t>
  </si>
  <si>
    <t>Ene. 14 Mercancia entregada en bodega hoy -- Ene. 14 Mercancia en transito, se estima su entrega en bodega hoy --  Ene. 12 En bodega a la espera de descargue -- Ene. 11 Ret. --  Listo en transporte --  -- Ene. 10 Radicando planilla despacho -- Presentando DTA en Dian -- Esperando finalizacion manifiesto   -- Ene. 9 Motonave atracada -- Ene. 8 Confirmando arribo de la motonave -- Ene.  4 Documentos en revision -- Ene. 3 Se recibe copia de bl, factura comercial</t>
  </si>
  <si>
    <t>IC3T0021</t>
  </si>
  <si>
    <t xml:space="preserve">SSZCTG1812100 </t>
  </si>
  <si>
    <t>Sunfire® 24 SC,1X200 L,CO</t>
  </si>
  <si>
    <t>58019349</t>
  </si>
  <si>
    <t>API</t>
  </si>
  <si>
    <t>Vaciado/FDS</t>
  </si>
  <si>
    <t>Ene. 14 Mercancia entregada en bodega hoy -- Ene. 14 Mercancia en transito, se estima su entrega en bodega hoy -- Ene. 12 Ret. -- Ene. 11-/-10 Se estima su despacho para hoy -- Ene. 9 Listo en transporte -- Radicando planilla -- Pendiente master liberado para radicar planilla de despacho --presentando DTA en Dian -- Ene. 8 Esperando programacion vaciado -- Ene. 5 Motonave atracada -- Ene. 5-4 Confirmando arribo de la motonave -- Ene. 3-Dic. 28 Esperando arribo de la motonave -- Dic. 27 Documentos en revision -- Dic. 26 Se recibe copia de bl,factura comercial 211732821</t>
  </si>
  <si>
    <t>J13T0004</t>
  </si>
  <si>
    <t>ANR/CTG/13077</t>
  </si>
  <si>
    <t>Documentos/Vaciado</t>
  </si>
  <si>
    <t>Ene. 14 Mercancia entregada en bodega hoy -- Ene. 14 Mercancia en transito, se estima su entrega en bodega hoy -- 'Ene. 12 Ret. -- Ene. 11-/-10 Se estima su despacho para hoy -- Ene. 9 Listo en transporte -- Radicando planilla --  Pendiente master liberado para radicar planilla de despacho -- presentando DTA en Dian -- Ene. 8-/-4 Esperando programacion de vaciado -- Ene. 3 Documentos en revision -- Ene. 2 Se recibe copia de bl, factura comercial  211735245</t>
  </si>
  <si>
    <t>4944856228,4945994027,</t>
  </si>
  <si>
    <t>J13T0009</t>
  </si>
  <si>
    <t>012018120631</t>
  </si>
  <si>
    <t>Lonselor®,10X1 L,EC/Zampro® DM,10X1 L,EC</t>
  </si>
  <si>
    <t>58056313/58982856</t>
  </si>
  <si>
    <t>Ene. 18 Mercancia entregada en bodega hoy -- Ene. 18 Mercancia en transito, se estima su entrega en bodega hoy -- Ene. 17 Ret. -- Cita de cargue asignada para hoy -- Ene. 16 Solicitando cita de cargue -- Ene. 15 Listo en transporte -- Esperando DTA aprobado por la Dian -- Ene. 14 Radicando planilla despacho --  presentando DTA en Dian -- Ene. 12 Esperando fianlizacion manifiesto -- Ene. 11 Programacion de vaciado estimado para hoy -- Ene. 10 Agente de carga informa programacion de vaciado para el dia de mañana  a las 11 AM.-- Ene. 9  Esperando programacion vaciado -- Ene. 8 Confirmando arribo de la motonave -- Ene.  3 Se  recibe copia de bl,factura comercial 211737798</t>
  </si>
  <si>
    <t>4946611871,4944874372,</t>
  </si>
  <si>
    <t>J13T0017</t>
  </si>
  <si>
    <t>012018122219</t>
  </si>
  <si>
    <t>Lonselor®,10X1 L,EC</t>
  </si>
  <si>
    <t>58056313</t>
  </si>
  <si>
    <t>Ene. 25 Mercancia entregada en bodega hoy -- Ene. 25 Mercancia en transito se estima su entrega el dia de hoy -- Ene. 24 Ret. -- Ene. 23 Solicitando cita de cargue -- Ene. 22 Listo en transporte --  Esperando DTA aprobado por la Dian -- Radicando planilla -- Presentando DTA en Dian --  Esperando finalizacion manifiesto -- Ene. 21 Agente de carga informa programacion de vaciado para el dia de hoy a las 15 horas.-- Confirmando arribo de la motonave  -- Ene. 18-/-14 Esperando arribo de la motonave -- Ene. 11 Documentos en revision -- Se recibe copia de bl,factura comercial 211747743</t>
  </si>
  <si>
    <t>J13T0024</t>
  </si>
  <si>
    <t>HLCUBSC190112765</t>
  </si>
  <si>
    <t>Prowl technical,1X230 KG,UNSPEC.</t>
  </si>
  <si>
    <t>59015090</t>
  </si>
  <si>
    <t>Basf Agro B.V. Arnhem (NL)</t>
  </si>
  <si>
    <t>Ene. 31 Mercancia entregada en bodega hoy -- Ene. 31 Mercancia en transito se estima su entrega el dia de hoy -- Ene. 30 Ret. --  Se estima su despacho para hoy -- Ene. 29 Listo en transporte --  Esperando DTA aprobado por la Dian -- Ene. 28 Radicando planilla de despacho -- Presentando DTA en Dian -- Esperando finalizacion manifiesto -- Confirmando arribo de la motonave -- Ene. 25-24 Esperando arribo de la motonave -- Ene. 23 Documentos en revision -- Se recibe copia de bl, factura comercial,certi de analisis,lista de empaque</t>
  </si>
  <si>
    <t>J13T0019</t>
  </si>
  <si>
    <t>SUDU69200A6T4B8K</t>
  </si>
  <si>
    <t>Opal® 7.5 EC,GU4X5 L,EC</t>
  </si>
  <si>
    <t>58026804</t>
  </si>
  <si>
    <t>Feb . 1 Mercancia entregada en bodega hoy -- Feb. 1 Mercancia en transito, se estima su entrega en bodega el dia de hoy --  Ene. 31 Ret. -- Ene. 30 Se estima su despacho para hoy -- Ene. 29 Listo en transporte -- Esperando DTA aprobado por la Dian -- Ene. 28 Radicando planilla de despacho -- Presentando DTA en Dian -- Ene. 26 Esperando finalizacion manifiesto -- Ene. 25 Motonave estima arribar el dia de hoy -- Ene. 24-/-22 Esperando arribo de la motonave --  Ene. 21 Se recibe copia de bl -- Ene. 21- 20-/-15 Pendiente copia de bl para hacer una buena revision -- Ene. 14  Pendiente copia de BLSe recibe copia de factura y lista de empaque,  Erica dice en corre: Estimados,  Adjunto copias de los documentos de la orden en referencia. El día de hoy enviaré factura, PL y certificado de seguro original. Pendiente BL final y original.No aplica a CO.  Gracias,</t>
  </si>
  <si>
    <t>IC310513</t>
  </si>
  <si>
    <t>ANR/CTG/13068</t>
  </si>
  <si>
    <t>Spongolit 450 20KG 5M1</t>
  </si>
  <si>
    <t>Ene. 8 Mercancia entregada en bodega hoy -- Ene. 8 Mercancia en transito, se estima su entrega en bodega hoy -- Ene. 4  Ret. -- Solicitando cita de cargue -- Ene. 3 Listo en transporte - Radicando planilla -- Ene. 2 Declaracion con levante - Aceptando declaracion  -- Dic. 28 Agente de carga informa programacion de vaciado para el dia de hoy a las 14 horas. --Dic. 27 Motonave estima llegar en el dia de hoy -- Dic. 26 Esperando arribo de la motonave -- Se recibe Certificado Invima, porque ha sido Inspeccion documental -- Dic. 24-/-21 Esperando arribo de la motonave para solicitar inspeccion Invima -- Dic. 20 Se entrega paquete de dctos para Inspeccion invima cuando llegue la carga y sea desconsolidada -- Documentos en revision -- Dic. 19 Se recibe copia de bl factura comercial,lista de empaque 211726544</t>
  </si>
  <si>
    <t>J1310113</t>
  </si>
  <si>
    <t>HLCUANR181243588</t>
  </si>
  <si>
    <t>Cloruro DE COLINA SOL.75% 1100KG 31HA 2</t>
  </si>
  <si>
    <t>Ene. 14 Mercancia entregada en bodega hoy -- Ene. 14 Mercancia en transito, se estima su entrega en bodega hoy -- 'Ene. 11 Ret. -- En espera de carga para consolidar -- Ene. 10 Listo en transporte -- Radicando planilla -- Declaracion con levante --  Aceptando declaracion --  Recepcionando en pagina de puerto -- Ene. 9 Documentos en revision -- Ene.  8 Se recibe copia de bl, factura comercial</t>
  </si>
  <si>
    <t>J1310115</t>
  </si>
  <si>
    <t xml:space="preserve">SUDU28297AEFRCB9 </t>
  </si>
  <si>
    <t>Foamaster MO 2111 NC 181KG 1A2</t>
  </si>
  <si>
    <t>50224436</t>
  </si>
  <si>
    <t>Ene. 14 Mercancia entregada en bodega hoy -- Ene. 14 Mercancia en transito, se estima su entrega en bodega hoy -- Ene. 11 Ret. -- Se estima su despacho para hoy -- Ene. 10 Listo en transporte -- Radicando planilla -- Declaracion con levante --  Aceptando declaracion --  Recepcionando en pagina de puerto -- Esperando finalizacion manifiesto --Ene. 9 Recepcionando en pagina de puerto -- Documentos en revision --  Ene. 8  Se recibe copia de bl factura comercial--Arribo a puerto y no hay dctos. Ns 211734347</t>
  </si>
  <si>
    <t>J1310119</t>
  </si>
  <si>
    <t>HLCUANR181233084</t>
  </si>
  <si>
    <t>Luprosil Propionsae. 950KG 31HA 5</t>
  </si>
  <si>
    <t>50034360</t>
  </si>
  <si>
    <t>Ene. 14 Mercancia entregada en bodega hoy -- Ene. 14 Mercancia en transito, se estima su entrega en bodega hoy -- 'Ene. 12 Ret. -- Ene. 11 Se estima su despacho para hoy -- Ene. 10 Listo en transporte -- Radicando planilla -- Declaracion con levante --  Aceptando declaracion --  Recepcionando en pagina de puerto -- Ene. 9 Documentos en revision -- Ene. 8 Se recibe copia de bl, factura comercial</t>
  </si>
  <si>
    <t>J1310117</t>
  </si>
  <si>
    <t>SUDUA8FRA002656X</t>
  </si>
  <si>
    <t>Lutavit E 50 25KG 5H4 1</t>
  </si>
  <si>
    <t>50075923</t>
  </si>
  <si>
    <t>Documentos/FDS/Demora en trasporte</t>
  </si>
  <si>
    <t>Ene. 14 Mercancia entregada en bodega hoy -- Ene. 14 Mercancia en transito, se estima su entrega en bodega hoy -- Ene. 11 Ret. -- Ene. 11-/-10 Se estima su despacho para hoy -- Ene. 9 Listo en transporte -- Radicando planilla -- Declaracion con levante --  Aceptando declaracion -- Recepcionando en pagina de puerto -- Ene. 8 Documentos en revision --  Se recibe copia de bl, factura comercial</t>
  </si>
  <si>
    <t>J1310086 / J1360006</t>
  </si>
  <si>
    <t>HLCUBSC181298850</t>
  </si>
  <si>
    <t>Pluracol *4600 POLYPOL</t>
  </si>
  <si>
    <t>56455374</t>
  </si>
  <si>
    <t>Ene. 17 Ret. ITTU3051295 -- Ene. 16-/-14 En espera de instruccion de despacho de 1 unidad -- Ene. 12 Ret. CXTU1025963 -- Ene. 14-/-9 En espera de instruccion de despacho --  Ene. 8 Listo en transporte -- Radicando planilla -- Declaracion con levante --  Aceptando declaracion --  Se envia bl para cambio a naviera -- La naviera confirma correccion del bl -- Ene. 8-/-5 Hapag dice "Estamos revisando con origen para la emisión de un nuevo Bl con las dos unidades que arribaron. En cuanto tengamos una respuesta positiva les estaremos infromando.  " -- Ene. 5 Se recibe bl liberado pero con 3 unidades, y solo arribo 2 unidades, Hapag dicen que debemos esperar hasta el martes, ya que el lunes e sfestivo y que Bogota ya esta gestionando con el exterior -- Esperando bl original liberado para ver cuantas unidades trae -- Ene.  4 Se envia a la navera correo donde dice que solo se reflejan 2 unidades y no 3 como dice copia de bll recibida por Basf --  Se envia copia de bl a naviera para rescatar bl original --  Recepcionando en pagina de puerto -- Documentos en revision -- Se recibe copia de bl, factura comercial</t>
  </si>
  <si>
    <t>4947917201,4947917134,4947705173,</t>
  </si>
  <si>
    <t>J1310128</t>
  </si>
  <si>
    <t>HLCUANR181225295</t>
  </si>
  <si>
    <t>Lutavit E 50 25KG 5H4 1,Uvinul A Plus Granular 25KG 4G 5,Tinolux BBS 30KG 3H1,</t>
  </si>
  <si>
    <t>50075923,57535621,50295506,</t>
  </si>
  <si>
    <t>Documentos/FDS</t>
  </si>
  <si>
    <t>Ene. 18 Mercancia entregada en bodega hoy -- Ene. 18 Mercancia en transito, se estima su entrega en bodega hoy -- Ene. 17 Mercancia en transito, se estima su entrega en bodega mañana -- Ene. 16 Mercancia en transito, se estima su entrega en bodega el viernes -- Ene. 15 Ret. --Ene. 15-/-14 Se estima su despacho el dia de hoy -- Ene. 11 Listo en transporte -- -- Ene. 10 Listo en transporte -- Radicando planilla -- Declaracion con levante --  Aceptando declaracion --  Recepcionando en pagina de puerto -- Esperando finalizacion manifiesto -- Ene. 9 Motonave atracada -- Ene. 8 Documentos en revision -- Se recibe copia de bl, factura comercial</t>
  </si>
  <si>
    <t>J1310124</t>
  </si>
  <si>
    <t>DSV0014844</t>
  </si>
  <si>
    <t>Vit.AA 500 40M PH 25KG 4G 3 / Dry Vitamin A-Acetate 500 40M PH 25KG 4G 3</t>
  </si>
  <si>
    <t>50050735</t>
  </si>
  <si>
    <t>Documentos/Vaciado/Inspeccion INVIMA</t>
  </si>
  <si>
    <t>Ene. 21 Mercancia entregada en bodega hoy -- Ene. 21 Mercancia en transito se estima su entrega el dia de hoy -- Ene. 18 Ret. --  Solicitando cita de cargue -- Ene. 17 Listo en transporte -- Ene. 16 Radicando planilla -- Declaracion con levante --  Aceptando Declaracion de importacion --  Esperando certificacion Invima -- Ene. 15 Se presenta Documentos de rotulado -- Invima solicita rotulado -- Inspeccion Invima el dia de hoy -- Ene. 14 Solicitando Movilizacion para inspeccion Invima -- Ene. 12 desconsolidación está programada para el día Sabado 12/01/2019 a las 17:00Hrs -- Ene. 11 Esperando programacion vaciado para realizar inspeccion Invima -- Ene. 10 Se recibe correo de Yolanda donde el proveedro dice que es el mismo producto y por lo tanto podemos utilizar el Sanitario global que se tiene aca en puerto -- (Vit.AA 500 40M PH 25KG 4G 3)  is the same material that the H&amp;FSC is showing (Dry Vitamin A-Acetate 500 40M PH 25KG 4G 3 -- Ene. 9 Pendiente certificado sanitario para realizar inspeccion Invima -- Documentos en revision -- Ene. 8 Se recibe copia de bl,factura comercial,  211738265</t>
  </si>
  <si>
    <t>J1310139</t>
  </si>
  <si>
    <t>ANR/CTG/13089</t>
  </si>
  <si>
    <t>Basonat HI 290 B NG 230KG 1A1</t>
  </si>
  <si>
    <t>50524738</t>
  </si>
  <si>
    <t>EDR</t>
  </si>
  <si>
    <t>Documentos/Vaciado/FDS</t>
  </si>
  <si>
    <t>Ene. 21 Mercancia entregada en bodega hoy -- Ene. 21 Mercancia en transito, se estima su entregaen bodega hoy -- Ene. 19 Ret.  -- Ene. 18-/-16 Solicitando cita de cargue -- Ene. 15 Listo en transporte -- Ene. 14 Radicando planilla -- Declaracion con levante -- Aceptando declaracion --  Recepcionando en pagina de puerto -- Ene. 13-/-10 Esperando programacion de vaciado -- Ene. 9 Documentos en revision -- Ene. 8 Se recibe copia de bl, factura comercial 211740457</t>
  </si>
  <si>
    <t>J1310348</t>
  </si>
  <si>
    <t>SUDUC8FRA002546X</t>
  </si>
  <si>
    <t>TUNED SPACER III HAL 18,144KG 5M1C</t>
  </si>
  <si>
    <t>50158654</t>
  </si>
  <si>
    <t>EVG</t>
  </si>
  <si>
    <t>Ene. 21 Mercancia entregada en bodega hoy -- Ene. 21 Mercancia en transito, se estima su entregaen bodega hoy -- Ene. 19 Ret. -- Ene. 18 Se estima su despacho para hoy -- Ene. 17 Listo en transporte --  Ene. 16 Radicando planilla -- Declaracion con levante --  Aceptando Declaracion de importacion --  Recepcionando en pagina de puerto -- Esperando finalizacion manifiesto -- Ene. 15 Esperando arribo de la motonave -- Ene. 14 Documentos en revision --  Se recibe copia de bl, factura comercial</t>
  </si>
  <si>
    <t>4947975532,4947975531,4947975531,4948208973,</t>
  </si>
  <si>
    <t>J1310189</t>
  </si>
  <si>
    <t xml:space="preserve">HLCURTM181239110 </t>
  </si>
  <si>
    <t>Emulgade CM 200KG 1H2,Arlypon TT 205KG 1H2,Emulgade NLB 25KG 1H2,Comperlan® 100 25KG 5H4,</t>
  </si>
  <si>
    <t>50207169,50210882,50312330,50382246,</t>
  </si>
  <si>
    <t>Documentos/Demora en trasporte</t>
  </si>
  <si>
    <t>Ene. 21 Mercancia entregada en bodega hoy -- Ene. 21 Mercancia en transito, se estima su entrega en bodega hoy -- Ene. 18 Ret. -- En proceso de cargue -- Ene. 17-/-15 En espera de carga para consolidar -- Ene. 14 Listo en transporte -- Ene. 12 Radicando planilla -- Declaracion con levante - Aceptando declaracion -- 'Ene. 11  Ene. 10 Montando declaraciones  --  Ene.9 Se recibe copia de bl factura comercial--'Ene. 8 Arribo a puerto y no hay dctos. Ns 211734625</t>
  </si>
  <si>
    <t>J1310123</t>
  </si>
  <si>
    <t>LEXBRE 181208122496</t>
  </si>
  <si>
    <t>Magnafloc LT30 25KG 5H4</t>
  </si>
  <si>
    <t>55734524</t>
  </si>
  <si>
    <t>EVS</t>
  </si>
  <si>
    <t>Ene. 21 Mercancia entregada en bodega hoy -- Ene. 21 Mercancia en transito, se estima su entrega en bodega hoy -- Ene. 18 Mercancia en transito, se estima su entrega en bodega el lunes -- Ene. 17 Ret. -- Ene. 17-/-16 Solicitando cita de cargue -- Ene. 15 Listo en transporte -- Ene. 14 Radicando planilla -- Declaracion con levante -- Aceptando declaracion -- Ene. 12 Recepcionando en pagina de puerto -- Ene. 11 Esperando finalizacion de manifiesto -- Ene. 10 Agente de carga informa programacion de vaciado para el dia de hoy a las 18 horas.--Esperando programacion de vaciado -- Ene. 9 Documentos en revision -- Ene. 8 Se recibe copia de bl, factura comercial 211737673</t>
  </si>
  <si>
    <t>J1310349</t>
  </si>
  <si>
    <t>ANR/CTG/13088</t>
  </si>
  <si>
    <t>Palmitato de Isopropilo 175KG 1A1</t>
  </si>
  <si>
    <t>50207006</t>
  </si>
  <si>
    <t>Ene. 21 Mercancia entregada en bodega hoy -- Ene. 21 Mercancia en transito, se estima su entrega en bodega hoy -- Ene. 18 Mercancia en transito, se estima su entrega en bodega el lunes -- Ene. 17 Ret. -- Ene. 17-/-16 Solicitando cita de cargue -- Ene. 15 Listo en transporte -- Radicando planilla -- Declaracion con levante --  Aceptando Declaracion de importacion -- Se recibe bl original  - Ene. 14 Recepcionando en pagina de puerto --  Documentos en revision -- Se recibe copia de bl y factura comercial 211740456</t>
  </si>
  <si>
    <t>J1310338</t>
  </si>
  <si>
    <t>ANR/CTG/13079</t>
  </si>
  <si>
    <t>Eumulgin EO 33 25KG 5H4</t>
  </si>
  <si>
    <t>50208598</t>
  </si>
  <si>
    <t>Ene. 21 Mercancia entregada en bodega hoy -- Ene. 21 Mercancia en transito, se estima su entrega en bodega hoy -- Ene. 18 Mercancia en transito, se estima su entrega en bodega mañana -- Ene. 17 Ret. -- Ene. 17-/-16 Solicitando cita de cargue -- Ene. 15 Listo en transporte -- Radicando planilla -- Declaracion con levante --  Aceptando Declaracion de importacion -- Se recibe bl original  --  Ene. 14 Recepcionando en pagina de puerto -- Documentos en revision -- Se recibe copia de bl y factura comercial 211740450</t>
  </si>
  <si>
    <t>J1310136</t>
  </si>
  <si>
    <t>DSV0014760</t>
  </si>
  <si>
    <t xml:space="preserve">Dry Vitamin A-Palmitate 500 - 25kg </t>
  </si>
  <si>
    <t>Ene. 21 Mercancia entregada en bodega hoy -- Ene. 21 Mercancia en transito, se estima su entrega en bodega hoy -- Ene. 18 Mercancia en transito, se estima su entrega en bodega mañana -- Ene. 17 Ret. -- Ene. 17-/-16 Solicitando cita de cargue -- Ene. 15 Listo en transporte -- Radicando planilla -- Declaracion con levante --  Aceptando Declaracion de importacion -- Se recibe certinvima --  Inspeccion Invima el dia de hoy --  Ene. 14 Solicitando Movilizacion para inspeccion Invima -- Ene. 12 desconsolidación está programada para el día Sabado 12/01/2019 a las 17:00Hrs --  Ene. 11-10 Esperando programacion vaciado para realizar inspeccion Invima  -- Ene. 9 Documentos en revision -- Ene. 8 Se recibe copia de bl, factura comercial 211738957</t>
  </si>
  <si>
    <t>J1310283</t>
  </si>
  <si>
    <t>ANR/CTG/13083</t>
  </si>
  <si>
    <t>Tinogard TT 2x20KG 4G</t>
  </si>
  <si>
    <t>56149673</t>
  </si>
  <si>
    <t>Ene. 21 Mercancia entregada en bodega hoy -- Ene. 21 Mercancia en transito, se estima su entrega en bodega hoy -- Ene. 18 Mercancia en transito, se estima su entrega en bodega mañana -- Ene. 17 Ret. -- Ene. 17-/-16 Solicitando cita de cargue -- Ene. 15 Listo en transporte -- Ene. 14 Radicando planilla -- Declaracion con levante -- Aceptando declaracion --  Recepcionando en pagina de puerto -- Ene. 13-12 Esperando programacion de vaciado --  Ene. 11 Documentos en revision -- Ene. 10 Se recibe copia de bl,factura comercial 211740452</t>
  </si>
  <si>
    <t>4947975536,4948242161,</t>
  </si>
  <si>
    <t>J1310192</t>
  </si>
  <si>
    <t>ANR/CTG/13095</t>
  </si>
  <si>
    <t>Cibafast H Liquido 20KG 3H1/Tinogard TT 2x20KG 4G</t>
  </si>
  <si>
    <t>55177335/56149673</t>
  </si>
  <si>
    <t>Ene. 23 Mercancia entregada en bodega hoy -- Ene. 23 Mercancia en transito, se estima su entrega en bodega hoy --  Ene. 22 Mercancia en transito, se estima su entrega en bodega mañana -- Ene. 21 Ret. -- Solicitando cita de cargue -- Ene. 18 Listo en transporte --  Radicando planilla despacho  -- Declaracion con levante -- Aceptando declaracion -- Recepcionando en pagina de puerto --  Esperando finalizacion manifiesto -- Ene. 17. Agente de carga informa programacion de vaciado para el dia de hoy a  las 19 horas.-- 17-16 Esperando programacion vaciado -- Ene. 15 Motonave estima arribar el dia de hoy -- Ene. 14 Esperando arribo de la motonave -- Ene. 11-10 Documentos en revision -- Ene. 9 Se recibe copia de bl, factura comercial 211744480</t>
  </si>
  <si>
    <t>4947705163</t>
  </si>
  <si>
    <t>J1310355</t>
  </si>
  <si>
    <t xml:space="preserve">SUDU68200A6LCAKK </t>
  </si>
  <si>
    <t>Ene. 23 Entregada en el cliente hoy la ultima unidad -- Ene. 23 Mercancia en transito, se estima su entrega en el cliente hoy  -- Ene. 22 Entregada en el cliente hoy una unidad -- Mercancia en transito, se estima su entrega en el cliente mañana -- Ene. 21 Ret. MRKU6913612 --  Mercancia en transito, se estima su entrega en el cliente mañana -- Ene. 19 Ret. TTNU1871890 -- Ene. 18-/-17 En consecucion de vehiuclo para su despacho -- Ene. 16 Listo en transporte -- Ene. 15 Radicando planilla -- Declaracion con levante --  Aceptando Declaracion de importacion -- Pendiente certificacion de fletes -- Documentos en revision -- Ene. 14 Se recibe copia de bl y factura comercial -- Ene. 13-/-11 Arribo a puerto y no hay documentos</t>
  </si>
  <si>
    <t>IC310488 / IC360041</t>
  </si>
  <si>
    <t>ONEYSAOU35796700</t>
  </si>
  <si>
    <t>Na-Metilato sol. 30 % Guara</t>
  </si>
  <si>
    <t>50257976</t>
  </si>
  <si>
    <t>CMD</t>
  </si>
  <si>
    <t>Ene. 26 Ret. RFCU8202723 -- Ene. 24 En espera de instruccion de despacho de 1 unidad -- Ret. SEGU8077760 --  Ene. 23 Ret. FPTU5009329 -- Ene. 22-21 En espera de instruccion de despacho de 3 unidades -- -- Ene. 19 Ret. CRXU8688048 --   Ene. 18-/-3 En espera de instruccion de despacho -- Ene. 2 Listo en transporte -- Radicando planilla -- Declaracion con levante --  Aceptando declaracion --  Recepcionando carga en pagina de puerto -- Dic. 28-/-21 Esperando arribo de la motonave -- Dic. 20 Documentos en revision -- Dic. 19 Se recibe copia de bl, factura comercial,lista de empaque,cert de analasis</t>
  </si>
  <si>
    <t>IB311014</t>
  </si>
  <si>
    <t>MEDUMM047202</t>
  </si>
  <si>
    <t>Tinopal DMA-X 20KG 5H4</t>
  </si>
  <si>
    <t>56136794</t>
  </si>
  <si>
    <t>Basf Hong Kong Ltd.</t>
  </si>
  <si>
    <t>FDS/Demora en trasporte</t>
  </si>
  <si>
    <t>Ene. 26 Mercancia entregada en bodega hoy -- Ene. 25 Mercancia en transito, se estima su entrega en bodega el dia de hoy  -- Ene. 24 Mercancia en transito, se estima su entrega en bodega el dia viernes  -- Ene. 23 Mercancia en transito, se estima su entrega en bodega el viernes -- Ene. 22 Ret. -- Ene. 21-/-14 En consecucion de vehiculo -- Ene. 11-/-10 En espera de carga para consolidar -- Ene. 9 Listo en transporte -- Radicando planilla -- Declaracion con levante --  Aceptando declaracion -- Recepcionando en pagina de puerto -- Ene. 8 Motonave atracada estima zarpar al medio dia --  Confirmando arribo de la motonave --  Ene. 4- Pagina Naviera indica ETA para el dia  6 de Enero.--Dic. 28-/-3 Pagina de la naviera indica ETA para el 8 de enero del 2019.--Nov. 30-/-27 En pagina de la naviera aun sin eta, la pagina de la naviera dice que llega a Amberes-Belgica el dia 8 de diciembre -- Nov. 26 Se recibe copia de bl,factura comercial</t>
  </si>
  <si>
    <t>J1310297</t>
  </si>
  <si>
    <t>HLCUBSC1812BKLJ0</t>
  </si>
  <si>
    <t>Ene. 25 Mercancia entregada en bodega hoy -- Ene. 25 Mercancia en transito se estima su entrega el dia de hoy -- Ene. 24 Mercancia en transito se estima su entrega el dia de mañana -- Ene. 23 Mercancia en transito se estima su entrega el dia viernes -- Ene. 22 Ret. -- Programado para cargue hoy -- Ene. 21-/-17 En consecucion de vehiculo para despacho -- Ene. 16 En espera de carga para consolidar -- Ene. 15 Listo en transporte -- Radicando planilla -- Declaracion con levante -- Recepcionando en pagina de puerto -- Ene. 14 Esperando finalizacion manifiesto -- Confirmando arribo de la motonave -- Ene. 12 Documentos en revision -- Ene. 11 Se recibe copia de bl,factura comercial</t>
  </si>
  <si>
    <t>J1310193</t>
  </si>
  <si>
    <t xml:space="preserve">SUDUC8FRA003067X </t>
  </si>
  <si>
    <t>Uvinul N 539 T 110KG 1H2</t>
  </si>
  <si>
    <t>52279662</t>
  </si>
  <si>
    <t xml:space="preserve">Ene. 25 Mercancia entregada en bodega hoy -- Ene. 25 Mercancia en transito se estima su entrega el dia de hoy -- Ene. 24 Mercancia en transito se estima su entrega el dia de mañana --  Ene. 23 Mercancia en transito se estima su entrega el dia viernes -- 'Ene. 22 Ret. -- Programado para cargue hoy -- Ene. 21-/-14 En consecucion de vehiculo -- Ene. 12 Listo en transporte -- Ene. 11 Radicando planilla -- Declaracion con levante - Aceptando declaracion -- Ene. 10  Bl ya cuenta con orden de impresión en destino se procedera con la liberacion en el el dia de hoy.-- BL no cuenta con orden de impresión en destino.-- Documentos en revision -- Ene. 9 Se recibe copia de bl, factura comercial-- 'Ene. 8 Se solicita Documentos, carga en puerto </t>
  </si>
  <si>
    <t>J1310433</t>
  </si>
  <si>
    <t>HLCUBSC1812AXDW2</t>
  </si>
  <si>
    <t>Pluracol *4600 POLIOL 213KG 1A1 BO</t>
  </si>
  <si>
    <t>56505777</t>
  </si>
  <si>
    <t>Ene. 26 Mercancia entregada en bodega hoy -- Ene. 25 Ret. --  En proceso de cargue -- Ene. 24-/-23 Se estima su despacho para hoy -- Ene. 22 Listo en transporte -- 'Ene. 21 Radicando planilla -- Declaracion con levante --  Aceptando declaracion --  Recepcionando en pagina de puerto --  Ene. 20-/-18 BL ya cuenta con  orden de impresion en destino.--  BL no cuenta con orden de impresión en destino. -- Paola informa Hola Carmen Ya se solicitó, pendiente respuesta del proveedor -- Esperando arribo de la motonave -- Ene. 17  Documentos en revision --  Se recibe copia de bl, factura comercial</t>
  </si>
  <si>
    <t>J1310436</t>
  </si>
  <si>
    <t>SMLU5484023A</t>
  </si>
  <si>
    <t>PLURACOL* 4156 POLYOL 210KG 1A1 BO</t>
  </si>
  <si>
    <t>Ene. 26 Mercancia entregada en bodega hoy -- Ene. 25 Ret -- Se estima su despacho apra hoy -- Ene. 24 Se estima su despacho para hoy -- Ene. 23 Listo en transporte -- Ene. 22 Radicando planilla -- Declaracion con levante --  Aceptando declaracion -- Se recibe bl original --  Rescatando bl original -- Ene. 21 Realizando pagos para rescatara bl original --  Bl cuenta con emision en destino.-- Pendiente finalizacion manifiesto y confirmacion de emision de bl en destino  -- Esperando Confirmando arribo de la motonave  -- Ene. 18  Esperando arribo de la motonave -- Ene. 17  Documentos en revision --  Se recibe copia de bl, factura comercial</t>
  </si>
  <si>
    <t>J1310616</t>
  </si>
  <si>
    <t>HOU/CTG/D06874</t>
  </si>
  <si>
    <t>Tetronic 904 213KG 1A2</t>
  </si>
  <si>
    <t>Ene. 28 Mercancia entregada en bodega hoy -- Ene. 28 Mercancia en transito, se estima su entrega en bodega hoy -- Ene. 25 Ret. --  En espera de carga para consolidar -- Ene. 24 Listo en transporte -- Ene. 23 Radicando planilla -- Declaracion con levante --  Aceptando declaracion --  Agente de carga informa programacion de vaciado para el dia de mañana  a las 11 AM.-- Esperando programacion vaciado -- Ene. 22 Documentos en revision --Se recibe copia de bl, factura comercial 211749155</t>
  </si>
  <si>
    <t>J1310595</t>
  </si>
  <si>
    <t>NAM3341005</t>
  </si>
  <si>
    <t>Ene. 28 Mercancia entregada en bodega hoy -- Ene. 28 Mercancia en transito, se estima su entrega en bodega hoy -- Ene. 25 Ret. -- Ene. 24 Se estima su despacho para hoy -- Ene. 23 Listo en transporte -- Ene. 22 Radicando planilla -- Declaracion con levante --  Aceptando declaracion -- Documentos en revision -- Ene. 21 Se recibe copia de bl, factura comercial, -- Ene. 20 arribo a puerto y no hay dctos</t>
  </si>
  <si>
    <t>4947973106,4947973102,4947971632,</t>
  </si>
  <si>
    <t>J1310085</t>
  </si>
  <si>
    <t>SUDU69200A6S4LCU</t>
  </si>
  <si>
    <t>Elastopan SP 8060 240KG 1A1,Elastopan S 81030/OA 190KG 1A2,Additive  BR S 82160/CO 11,5KG 3H1,</t>
  </si>
  <si>
    <t>53271243,51338226,50602028,</t>
  </si>
  <si>
    <t>Demora en trasporte</t>
  </si>
  <si>
    <t>Ene. 28 Mercancia entregada en bodega hoy -- Ene. 28 Mercancia en transito, se estima su entrega en bodega hoy -- Ene. 25 Ret. --  Programado para cargue hoy -- Ene. 24-/-22 Se estima su despacho para hoy -- Ene. 21 Listo en transporte -- Radicando planilla -- Declaracion con levante --  Aceptando declaracion -- Recepcionando en pagina de puerto -- Ene. 19 Esperando finalizacion naifiesto --  Ene. 18 Motonave atracada --  Motonave estima arribar el dia de hoy -- Ene. 17-/-11 Esperando arribo de motonave, Se recibe original de 3 certificados de origen  -- Ene 10-9 Se recibe copia de bl --  Ene. 8 Pendiente copia de bl para hacer una buena revision -- Ene.  4  Se  factura comercial,lista de empaque,certi de analisis,Pendiente bl</t>
  </si>
  <si>
    <t>J1310244</t>
  </si>
  <si>
    <t>MEDUUU749351</t>
  </si>
  <si>
    <t>Ucrete PT1 IF/MT/TZ+AS/UD+SR 2,37KG 3H1,Ucrete PT2 COMMON V2 2,86KG 3H1,Ucrete PT4 blue 0,5KG 5H4,Ucrete PT4 cream 0,5KG 5H4,Ucrete PT4 red 0,5KG 5H4,Ucrete PT1 RG/TZ COVE 0,71KG IP23,Ucrete PT2 COMMON V1 1,09KG IP23,Ucrete PT3 RG V1 9,5KG 5M2,</t>
  </si>
  <si>
    <t>50140998,51361441,50211872,50271662,50271666,50142998,51677639,50185496,</t>
  </si>
  <si>
    <t>Ene. 28 Mercancia entregada en bodega hoy -- Ene. 28 Mercancia en transito, se estima su entrega en bodega hoy -- Ene. 25 Ret. --  Se estima su despacho para hoy -- Ene. 24 Listo en transporte -- Ene. 23 Radicando planilla -- Declaracion con levante --  Aceptando declaracion -- Recepcionando en pagina de puerto -- Esperando finalizacion manifiesto -- Ene. 22 Motonave atracada estima zarpar despues de medio dia -- Confirmando arribo de la motonave -- Ene. 21-/-11 Esperando arribo de la motonave --  Ene. 10 Documentos en revision -- Ene. 9 Se recibe copia de bl, factura comercial</t>
  </si>
  <si>
    <t>IC310374</t>
  </si>
  <si>
    <t>BUECTG1812001</t>
  </si>
  <si>
    <t>Pluracare F127 NF PRILL 90KG 1G</t>
  </si>
  <si>
    <t>56792295</t>
  </si>
  <si>
    <t>Vaciado/BL master liberado/Demora en trasporte</t>
  </si>
  <si>
    <t>Ene. 28 Mercancia entregada en bodega hoy -- Ene. 28 Mercancia en transito, se estima su entrega en bodega hoy -- Ene. 25 Mercancia en transito, se estima su entrega en bodega el lunes -- Ene. 24 Ret. -- - Ene. 23 Solicitando cita de cargue -- Ene. 22-/-18 En consecucion de vehiculo para despacho -- Ene. 17 Listo en transporte -- Radicando planilla despacho  -- Ene. 16 Esperando bl master liberado por parte del agente de carga -- Declaracion con levante -- Aceptando declaracion -- Recepcionando en pagina de puerto -- Esperando finalizacion manifiesto -- Ene. 15 Vaciado realizado -- Ene. 15-/-14 Esperando programacion vaciado -- Confirmando arribo de la motonave -- Ene. 11-/-1-Dic. 28-/-19 Esperando arribo de la motonave -- Dic. 18 Documentos en revision -- Dic. 17 Se recibe copia de bl, factura comercial,lista de empaque,certi de analisis 211741235</t>
  </si>
  <si>
    <t>J1310674</t>
  </si>
  <si>
    <t xml:space="preserve">SUDU29297AEOJWTK </t>
  </si>
  <si>
    <t>Acronal 296 D na 200KG 1H2</t>
  </si>
  <si>
    <t>50157205</t>
  </si>
  <si>
    <t>Ene. 28 Mercancia entregada en bodega hoy -- Ene. 28 Mercancia en transito, se estima su entrega en bodega hoy -- Ene. 26 Ret. -- Ene. 25 Se estima su despacho para hoy -- Ene. 24 Listo en transporte -- Radicando planilla -- Declaracion con levante -- Aceptando declaracion --  Se recibe certificado de origen -- Ene. 23 Pendiente certificado de origen --  Documentos en revision --  Se recibe copia de bl, factura comercial -- Ene. 22 Arribo a puerto y no hay documentos</t>
  </si>
  <si>
    <t>IC310558 / IC360044</t>
  </si>
  <si>
    <t>ONEYSAOU35797800</t>
  </si>
  <si>
    <t>Ene. 29 Ret. IHOU3053700 -- Ene. 28-27 En espera de instruccion de despacho de  unidad  -- Ret. ITTU7063890 -- Ene. 26-/-2 En espera de instruccion de despacho de 2 unidades  -- Ret. IHOU3054380 -- Ene. 25-24 Ret. IHOU1049208 -- Ene. 23-/-3 En espera de instruccion de despacho -- Ene. 2 Listo en transporte -- Radicando planilla -- Declaracion con levante --  Aceptando declaracion --  Recepcionando carga en pagina de puerto -- Dic. 28-/-22 Esperando arribo de la motonave -- Dic. 21 Documentos en revision --  Dic. 20 Se recibe copia de bl factura comercial,lista de empaque,certi de origen</t>
  </si>
  <si>
    <t>J1310497 /J1360047</t>
  </si>
  <si>
    <t>HLCUBSC190150816</t>
  </si>
  <si>
    <t xml:space="preserve">Ene. 31  IHOU1045310 -- Ene. 30-/-22 En espera de instruccion de despacho --  Ene. 21 Listo en transporte -- Radicando planilla -- Declaracion con levante --  Aceptando declaracion - Pendiente cuenta de manejo para aceptar declaracion -- Recepcionando en pagina de puerto -- Confirmando arribo de la motonave  -- Ene. 18 Esperando arribo de la motonave --  Documentos en revision --  Se recibe copia de bl, factura comercial -- </t>
  </si>
  <si>
    <t>4946765522,4946765519,</t>
  </si>
  <si>
    <t>J1310788</t>
  </si>
  <si>
    <t>HLCUPSE190150532</t>
  </si>
  <si>
    <t>Eurolightning® SL,10X1 L,CO/Eurolightning® SL,4X5 L,CO</t>
  </si>
  <si>
    <t>58997027/58995917</t>
  </si>
  <si>
    <t>Basf Agrochemical ProductS B.V.</t>
  </si>
  <si>
    <t>APH</t>
  </si>
  <si>
    <t>Feb . 2 Mercancia entregada en bodega hoy -- Feb. 1 Mercancia en transito, se estima su entrega en bodega el lunes -- Ene. 31 Ret. --  Se estima su despacho para hoy -- Ene. 30 Listo en transporte -- Radicando planilla -- Declaracion con levante --  Aceptando declaracion --  Esperando reporte de inspeccion previa -- Ene. 29 Inspeccion previa se realizará en el dia de hoy -- Ene. 28 Se solicita al puerto disponibilidad para Movilizacion --  Se recibe instruccion de realizar inspeccion previa -- Esperando confirmacion por parte de Basf de como proceder ya que Erica esta  verificando primero con el proveedor,  --  BL mencionado ya cuenta con emision, los bultos del bl no coinciden con el de la factura por lo tanto se solicita autorizacion para inspecion previa --  Documentos en revision .-- Ene. 25-24  Se recibe copia de bl, factura comercial,lista de empaque,certi de origen ----BL mencionado no cuenta con emisión.  --  Motonave estima arribar el dia de hoy y no hay documentos -- Ene. 23 Se recibe copia de bl por parte de la naviera</t>
  </si>
  <si>
    <t>J1310679</t>
  </si>
  <si>
    <t>SUDU29297AESO1UD</t>
  </si>
  <si>
    <t>Pluriol E 3350</t>
  </si>
  <si>
    <t>55399296</t>
  </si>
  <si>
    <t>Polioles S.A. DE C.V.</t>
  </si>
  <si>
    <t>Feb. 2 Mercancia entregada en bodega hoy -- Feb. 1 Mercancia en transito, se estima su entrega en bodega el lunes -- Ene. 31 Ret. --  Listo en transporte -- Ene. 30 Radicando planilla --  Declaracion con levante --  Aceptando declaracion -- Recepcionando en pagina de puerto para que se refleje a consulta de inventario -- Esperando finalizacion manifiesto -- Ene. 29 Motonave atracada --  Confirmando arribo de la motonave -- Ene. 28 Motonave estima arribar a las 23 horas --  Se recibe documentos digitales -- Pendiente documentos originales y Confirmacion de  arribo de la motonave -- Se recibe instruccion de emision en destino -- Ene. 25-24 Esperando arribo de la motonave y documentos originales -- Ene. 23 Documentos en revision -- Se recibe copia de bl, factura comercial,lista de empaque,certi de analsis</t>
  </si>
  <si>
    <t>J1310358</t>
  </si>
  <si>
    <t>HLCUHAM190101129</t>
  </si>
  <si>
    <t>Poly-MVA 2454 L/54% N.D 1100KG 31HA1</t>
  </si>
  <si>
    <t>50402891</t>
  </si>
  <si>
    <t>Basf Construction Solution GmbH</t>
  </si>
  <si>
    <t>Feb. 4 Entregada en bodega hoy la ultima unidad -- Feb. 1 Mercancia en transito, se estima su entrega en bodega el dia de hoy -- Ene. 31 Mercancia en transito, se estima su entrega en bodega el dia de mañana --  Ene. 30 Mercancia en transito, se estima su entrega en bodega el viernes -- Ene. 29 Ret. BSIU2282235 -- En transito la primera unidad y se estima su entrega en bodega hoy -- Ene. 28 En transito la primera unidad y se estima su entrega en bodega mañana -- Ene. 25 Ret. TRLU9708050 -- En espera de carga para conslodar -- Ene. 24 Listo en transporte -- Ene. 23 Radicando planilla -- Declaracion con levante --  Aceptando declaracion -- Motonave atracada estima zarpar al medio dia -- Ene. 22 Motonave estima arribar el dia de hoy -- Ene. 21-/-15 Esperando arribo de la motonave -- Ene. 14 Documentos en revision --  Se recibe copia de bl, factura comercial</t>
  </si>
  <si>
    <t>J1310408</t>
  </si>
  <si>
    <t>SUDUA8FRA003307X</t>
  </si>
  <si>
    <t>Aguila® WG,20X0,5 KG,CO</t>
  </si>
  <si>
    <t>58007360</t>
  </si>
  <si>
    <t xml:space="preserve">Feb. 2 Mercancia entregada en bodega hoy -- Feb. 1 Mercancia en transito, se estima su entrega en bodega el lunes -- Ene. 31 Ret. -- Listo en transporte -- Ene. 30 Radicando planilla --  Declaracion con levante --  Aceptando declaracion -- Recepcionando en pagina de puerto para que se refleje a consulta de inventario --   Esperando finalizacion manifiesto --Ene. 30-29 Motonave atracada -- Motonave estima arribar el dia de hoy -- Ene. 28-/-17 Esperando arribo de la motonave -- Ene. 16 Documentos en revision --  Se recibe copia de bl y  factura </t>
  </si>
  <si>
    <t>IC510415</t>
  </si>
  <si>
    <t>18J100796</t>
  </si>
  <si>
    <t>BOG</t>
  </si>
  <si>
    <t>Biowhite 5KG 3H1</t>
  </si>
  <si>
    <t>52748451</t>
  </si>
  <si>
    <t>AIR</t>
  </si>
  <si>
    <t>Ene. 3 Mercancia entregada en bodega hoy -- Ene. 3 Ret -- Retiro programado para hoy -- Ene. 2 Declaracion con levante - Aceptando declaracion - En proceso de liberacion de la guia - Documentos en revision -- Dic. 28 Se recibe copia de guia,factura comercial,lista de empaque</t>
  </si>
  <si>
    <t>IC510383</t>
  </si>
  <si>
    <t>Trichogen Veg LS 9813 20KG 3H1</t>
  </si>
  <si>
    <t>50210850</t>
  </si>
  <si>
    <t>Fin de año/Traslado a deposito/Sin sistema DIAN/Festivo</t>
  </si>
  <si>
    <t>Ene. 4 Mercancia entregada en bodega hoy -- Ene. 4 Ret -- Retiro programado para el dia de hoy -- Ene. 3 Declaracion con levante - Aceptando declaracion - Se refleja consulta con deposito -- Ene. 2 Esperando traslado a deposito - Vuelo se adelanto y llego el dia 30, por tal motivo no se logro nacionalizar como descargue directo - En proceso de liberacion de la guia -- Dic. 28 Esperando arribo de la carga -- Dic. 27 Documentos en revision -- Dic. 26 Se recibe copia de guia,factura comercial</t>
  </si>
  <si>
    <t>IC510382</t>
  </si>
  <si>
    <t>ATL111848</t>
  </si>
  <si>
    <t>MBrace FIB 600/50 CFS</t>
  </si>
  <si>
    <t>57179832</t>
  </si>
  <si>
    <t>Korea RE &amp; T CO. LTD.</t>
  </si>
  <si>
    <t>Ene. 4 Mercancia entregada en bodega hoy -- Ene. 4 Ret -- Retiro programado para el dia de hoy -- Ene. 3 Declaracion con levante - Aceptando declaracion - En proceso de liberacion de la guia -- Ene. 2 Confirmando arribo de la carga -- Dic. 28 Esperando arribo de la carga -- Dic. 27 Documentos en revision -- Dic. 26 Se recibe copia de factura comerial,lista de empaque,pendiente guia</t>
  </si>
  <si>
    <t>IC510139</t>
  </si>
  <si>
    <t>SCR 100 HAL 22,68KG 5M1C</t>
  </si>
  <si>
    <t>55543617</t>
  </si>
  <si>
    <t>EVJ</t>
  </si>
  <si>
    <t>Destino trayecto largo</t>
  </si>
  <si>
    <t>Ene. 5 Mercancia entregada en bodega hoy -- Ene. 4 Mercancia en transito, se estima su entrega en bodega mañana -- Ene. 3 Ret -- Retiro programado para hoy -- Ene. 2 Declaracion con levante - Aceptando declaracion - En proceso de liberacion de la guia -- Dic. 28-/-17 Confirmando nuevo detalles de vuelo -- Dic. 14 Vuelo retrasado - Confirmando arribo de la carga -- 'Dic. 13 Esperando arribo de la carga -- Dic. 12 Documentos en revision -- Dic. 10  Se recibe copia de guia,factura comercial</t>
  </si>
  <si>
    <t>IC510392</t>
  </si>
  <si>
    <t>18J100819</t>
  </si>
  <si>
    <t>Ene. 4 Mercancia entregada en bodega hoy -- Ene. 4 Mercancia en transito, se estima su entrega en bodega hoy -- Ene. 3 Ret -- Retiro programado para hoy - Declaracion con levante - Aceptando declaracion - Se refleja consulta con deposito -- Ene. 2 Esperando traslado a deposito - Vuelo se adelanto y llego el dia 29, por tal motivo no se logro nacionalizar como descargue directo -  En proceso de liberacion de la guia -- Dic. 28 Documentos en revision -- Dic. 27 Se recibe copia de guia,factura comerecial</t>
  </si>
  <si>
    <t>IC310470</t>
  </si>
  <si>
    <t>ANR/CTG/13058</t>
  </si>
  <si>
    <t>Tinosorb M 25KG 1H2</t>
  </si>
  <si>
    <t>55844446</t>
  </si>
  <si>
    <t>Vaciado/Fin de año/FDS/Festivo</t>
  </si>
  <si>
    <t>Ene. 8 Mercancia entregada en bodega hoy -- Ene. 8 Mercancia en transito, se estima su entrega en bodega hoy -- Ene. 4 Ret. -- Solicitando cita de cargue -- Ene. 3 Listo en transporte - Radicando planilla -- Ene. 2 Declaracion con levante - Aceptando declaracion -- Dic. 28 Agente de carga informa programacion de vaciado para el dia de hoy a las 14 horas. -- Dic. 27 Motonave estima llegar en el dia de hoy -- Dic. 26-/-21 Esperando arribo de la motonave -- Dic. 20 Documentos en revision -- Dic. 19 Se recibe copia de bl y factura comercial 211726540</t>
  </si>
  <si>
    <t>IC310669</t>
  </si>
  <si>
    <t>HLCUANR181223446</t>
  </si>
  <si>
    <t>Ene. 8 Mercancia entregada en bodega hoy -- Ene. 8 Mercancia en transito, se estima su entrega en bodega hoy -- Ene. 5 Ret. -- Se estima su despacho para hoy -- Ene. 4 Listo en transporte --  Radicando planilla - Bl no se a podido liberar debido que  Basf Quimica se encuentra en cartera -- Ene. 3 Declaracion con levante - Aceptando declaracion - Recepcionando carga en pagina de puerto -- Ene. 2  Bl no se a podido liberar debido que  Basf Quimica se encuentra en cartera.--Esperando finalizacion de manifiesto -- Dic. 29 Confirmando arribo de la motonave -- Dic. 28 Esperando arribo de la motonave -- Dic. 27 Documentos en revision -- Dic. 26 Se recibe copia de bl,factura comercial</t>
  </si>
  <si>
    <t>4946815968,4946815982,4946816868,4946922578,4946815999,</t>
  </si>
  <si>
    <t>IC310184</t>
  </si>
  <si>
    <t>SUDU68200A6NFZSS</t>
  </si>
  <si>
    <t>Additive  BR S 81560/CO 13,5KG 3H1,Additivo S 82150 14KG 3H1,Additive S 81325 12KG 3H1,Elastopan SP 8060 240KG 1A1,Additive BR RET 94210 10KG 3H1,</t>
  </si>
  <si>
    <t>50603310,50411019,50604997,53271243,50397996,</t>
  </si>
  <si>
    <t>Ene. 9 Mercancia entregada en bodega hoy -- Ene. 9 Mercancia en transito, se estima su entrega en bodega hoy -- Ene. 8 Mercancia en transito, se estima su entrega en bodega mañana -- Ene. 5 Ret. -- Ene. 5-/-4 En consecucion de vehiculo para cargue hoy -- Ene. 3 Listo en transporte - Radicando planilla -- Ene. 2 Declaracion con levante - Aceptando declaracion - Recepcionando carga en pagina de puerto -- Dic. 28 Motonave estima llegar en el dia de hoy -- Dic. 27-/-21 Esperando arribo de la motonave -- Dic. 20 Se recibe copia de BL -- Dic. 20-/-18 Pendiente copia de BL para hacer una buena revision - Esperando arribo de la motonave -- Dic. 17- Dic 14 Se recibe originales factura comercial,lista de empaque,certi de origen--/-7 Pendiente copia de BL para hacer una buena revision -- Dic. 6 Se recibe copia de factura comercial,lista de empaque-Pendiente bl</t>
  </si>
  <si>
    <t>4947726675</t>
  </si>
  <si>
    <t>IC510385</t>
  </si>
  <si>
    <t>FMO0037305</t>
  </si>
  <si>
    <t>Pinturas alemania</t>
  </si>
  <si>
    <t>50226908</t>
  </si>
  <si>
    <t>Basf Coatings GmbH</t>
  </si>
  <si>
    <t>Ene. 10 Mercancia entregada en bodega hoy -- Ene. 10 Mercancia en transito, se estima su entrega en bodega hoy -- Ene. 9 Ret -- Retiro programado para el dia de hoy -- Ene. 8 Declaracion con levante - Aceptando declaracion - En proceso de liberacion de la guia -- Ene. 4-/-3 Esperando arribo de la carga -- Ene. 2-/-Dic. 28 Confirmando detalles de vuelo -- Dic. 27 Documentos en revision -- Dic. 26 Se recibe copia de factura comercial,lista de empaque,guia aerea</t>
  </si>
  <si>
    <t>J1510058</t>
  </si>
  <si>
    <t>FRA0615832</t>
  </si>
  <si>
    <t>Rheocare XGN 20KG 4G</t>
  </si>
  <si>
    <t>50500326</t>
  </si>
  <si>
    <t>Ene. 10 Mercancia entregada en bodega hoy -- Ene. 10 Ret -- Retiro programado para el dia de hoy -- Ene. 9 Declaracion con levante - Aceptando declaracion - En proceso de liberacion de la guia - Documentos en revision -- Ene. 8 Se recibe copia de guia,factura comercial</t>
  </si>
  <si>
    <t>IC310759</t>
  </si>
  <si>
    <t>ANR/CTG/13054</t>
  </si>
  <si>
    <t>Mageos® 150 WG,48X0,1 KG,CO</t>
  </si>
  <si>
    <t>58563222</t>
  </si>
  <si>
    <t>Documentos/Vaciado/FDS/Demora en trasporte</t>
  </si>
  <si>
    <t>Ene. 11 Mercancia entregada en bodega hoy -- Ene. 11 Mercancia en transito, se estima su entrega en bodega hoy -- Ene. 10 Mercancia en transito, se estima su entrega en bodega mañana -- Ene. 9 Ret -- En espera de asignacion de cita de cargue por parte del puerto -- Ene. 8 Solicitando cita de cargue -- Ene. 4 Listo en transporte -- Ene. 3 Radicando planilla - Declaracion con levante - Aceptando declaracion - Se recibe originales bl, factura comercial/-2 BL sin emision - Recepcionando carga en pagina de puerto -- Dic. 29 Documentos en revision - Se reciebe copia de bl, factura comercial 211726538</t>
  </si>
  <si>
    <t>4947413831,4947413837,</t>
  </si>
  <si>
    <t>IC310247</t>
  </si>
  <si>
    <t>DSV0012000</t>
  </si>
  <si>
    <t>Dry Vitamin A-Palmitate 500 - 25kg/Vit.AA 500 40M PH 25KG 4G 3</t>
  </si>
  <si>
    <t>50048562/50050735</t>
  </si>
  <si>
    <t>Vaciado/Inspeccion INVIMA</t>
  </si>
  <si>
    <t>Ene. 11 Mercancia entregada en bodega hoy -- Ene. 11 Mercancia en transito, se estima su entrega en bodega hoy -- Ene. 10 Mercancia en transito, se estima su entrega en bodega mañana -- Ene. 9 Ret -- En espera de asignacion de cita de cargue por parte del puerto -- Ene. 8 Solicitando cita de cargue -- Ene. 5 Listo en transporte - Radicando planilla -- Ene. 4 Declaracion con levante - Aceptando declaracion - Se recibe certificado invima - Esperando certificado invima -- Ene. 3 Inspeccion invima programada para el dia de hoy -- Ene. 2 Programando inspeccion invima -- Dic. 28 Confirmando arribo de la carga -- Dic. 27 Motonave estima llegar en el dia de hoy -- Dic. 26-/-21 Esperando arribo de la motonave -- Dic. 20 Agente de carga informa  nueva ETA y cambio de Motonave.-- Confirmando arribo de la carga para programar inspeccion previa -- Dic. 19 Motonave atracada -- Dic. 18 Confirmando arribo de la motonave -- Dic. 17-/-13 Esperando arribo de la motonave para programar inspeccion invima -- Dic. 12 Documentos en revision -- Dic. 11 Se recibe copia de bl,factura comercial,lista de empaque 211727188</t>
  </si>
  <si>
    <t>J1310021</t>
  </si>
  <si>
    <t>HOU/CTG/D06867</t>
  </si>
  <si>
    <t>Tinuvin 1130 20KG 3H1</t>
  </si>
  <si>
    <t>56424372</t>
  </si>
  <si>
    <t>Ene. 11 Mercancia entregada en bodega hoy -- Ene. 11 Mercancia en transito, se estima su entrega en bodega hoy -- Ene. 10 Mercancia en transito, se estima su entrega en bodega mañana -- Ene. 9 Ret -- Ene. 8 Listo en transporte -- Ene. 5 Radicando planilla - Declaracion con levante - Aceptando declaracion -- Ene. 4 Recepcionando carga en pagina de puerto -- Ene. 3 Documentos en revision -- Ene. 2 Se recibe copia de bl, factura comercial 211729946</t>
  </si>
  <si>
    <t>J1510035</t>
  </si>
  <si>
    <t>1024119880</t>
  </si>
  <si>
    <t>Tinogard Q 5KG 3H1</t>
  </si>
  <si>
    <t>55750371</t>
  </si>
  <si>
    <t>Ene. 11 Mercancia entregada en bodega hoy -- Ene. 11 Ret -- Retiro programado para el dia de hoy -- Ene. 10 Declaracion con levante - Aceptando declaracion - En proceso de liberacion de la guia -- Ene. 9 Esperando arribo de la carga -- Ene. 8 Documentos en revision -- Ene. 4 Se recibe copia de bl,factura comercial</t>
  </si>
  <si>
    <t>J1510037</t>
  </si>
  <si>
    <t>1024012180</t>
  </si>
  <si>
    <t>J1510009</t>
  </si>
  <si>
    <t>MHG18004200</t>
  </si>
  <si>
    <t>Oppanol B 12 N 20KG 4G</t>
  </si>
  <si>
    <t>50895091</t>
  </si>
  <si>
    <t>EVO</t>
  </si>
  <si>
    <t>Ene. 11 Mercancia entregada en bodega hoy -- Ene. 11 Mercancia en transito, se estima su entrega en bodega hoy -- Ene. 10 Mercancia en transito, se estima su entrega en bodega mañana -- Ene. 9 Ret -- Retiro programado para el dia de hoy -- Ene. 8 Declaracion con levante - Aceptando declaracion - En proceso de liberacion de la guia -- Ene. 4 Vuelo estima llegar en hrs pm -- Ene. 3 Documentos en revision -- Ene. 2 Se recibe copia de guia,factura comercial</t>
  </si>
  <si>
    <t>J1510010</t>
  </si>
  <si>
    <t>MHG18004199</t>
  </si>
  <si>
    <t>Oppanol B 15 N 20KG 4G</t>
  </si>
  <si>
    <t>J1510054</t>
  </si>
  <si>
    <t>XBC9A000247</t>
  </si>
  <si>
    <t>Retinol PRIMASPHERE PF 5KG IP3A</t>
  </si>
  <si>
    <t>50270864</t>
  </si>
  <si>
    <t>Documentos/Inspeccion previa/Traslado a deposito</t>
  </si>
  <si>
    <t>Ene. 12 Mercancia entregada en bodega hoy -- Ene. 11 Ret -- Retiro programado para el dia de hoy - Declaracion con levante - Aceptando declaracion -- Ene. 10 Esperando reporte inspeccion previa - Inspeccion previa programada para hoy -- Ene. 9 Esperando traslado a deposito - para programar inspeccion previa -- Ene. 8 No se procede con nacionaizacion porque manifestaron peso de mas, se procede a programar inspeccion previa - En proceso de liberacion de la guia - Documentos en revision - Se recibe copia de guia,factura comercial,lista de carga</t>
  </si>
  <si>
    <t>IC310701</t>
  </si>
  <si>
    <t>HLCUBSC181299735</t>
  </si>
  <si>
    <t>Cartera en naviera/FDS</t>
  </si>
  <si>
    <t>Ene. 14 Mercancia entregada en bodega hoy -- Ene. 14 En bodega a la espera de descargue -- Ene. 11 Mercancia en transito, se estima su entrega en bodega el Lunes -- Ene. 10 ret. -- Ene. 10-/-9 En consecucion de vehiuclo para cargue hoy -- Ene. 8 Listo en transporte -- Dic. 5 Radicando planilla - Declaracion con levante - Aceptando declaracion -- Ene. 4-/-2  Bl  no cuenta con emision y no se a podido liberar debido que  Basf Quimica se encuentra en cartera.-- Recepcionando en pagina de puerto --Dic. 29 Confirmando arribo de la motonave -- Dic. 28 Documentos en revision -- Dic. 27 Se recibe copia de bl,factura comercial</t>
  </si>
  <si>
    <t>4947978391,4947978386,</t>
  </si>
  <si>
    <t>J1310083</t>
  </si>
  <si>
    <t>HLCUANR181229844</t>
  </si>
  <si>
    <t>Mn-Glycinate 25KG 5M2/Zn-Glycinate 25KG 5M2</t>
  </si>
  <si>
    <t>50351989/50349107</t>
  </si>
  <si>
    <t>Ene. 14 Mercancia entregada en bodega hoy -- Ene. 14 Mercancia en transito, se estima su entrega en bodega hoy -- Ene. 10 Ret. UACU8407833 -- Ene. 9 Se estima su despacho para hoy -- Ene. 8 Listo en transporte - Radicando planilla - Esperando BL liberado -- Ene. 5 Declaracion con levante - Aceptando declaracion - Rescatando BL original -- Ene.  4 Documentos en revision - Se recibe copia de bl, factura comercial</t>
  </si>
  <si>
    <t>IC310664</t>
  </si>
  <si>
    <t>ANR/CTG/13070</t>
  </si>
  <si>
    <t>Cosmedia GEL CC 25KG 1H2</t>
  </si>
  <si>
    <t>50241149</t>
  </si>
  <si>
    <t>Ene. 14 Mercancia entregada en bodega hoy -- Ene. 14 Mercancia en transito, se estima su entrega en bodega hoy -- 'Ene. 10 Ret. --  Se estima su despacho para hoy -- Ene. 9 Listo en transporte - Pendiente BL Master para planillar -- Ene. 8 Pendiente BL Master para planillar - Declaracion con levante - Aceptando declaracion - Recepcionando carga en pagina de puerto -- Ene. 4-/-3 Esperando programacion de vaciado -- Ene. 2-Dic. 29 Confirmando arribo de la motonave -- Dic. 28 Esperando arribo de la motonave -- Dic. 27 Documentos en revision -- Dic. 26 Se recibe copia de bl,factura comercial 211735241</t>
  </si>
  <si>
    <t>J1310026</t>
  </si>
  <si>
    <t>HLCUPSE181151434</t>
  </si>
  <si>
    <t>Eurolightning® SL,4X5 L,CO</t>
  </si>
  <si>
    <t>58995917</t>
  </si>
  <si>
    <t>Documentos/Inspeccion previa/FDS</t>
  </si>
  <si>
    <t>Ene. 14 Mercancia entregada en bodega hoy -- Ene. 14 Mercancia en transito, se estima su entrega en bodega hoy -- Ene. 12 Ret. -- Ene. 11 Listo en transporte -- Ene. 10 Radicando planilla Declaracion con levante - Esperando actuacion aduanera -- Ene. 9 En inspeccion fisica - Aceptando declaracion de legalizacion -- Ene. 8 Reportando ante dian - Se recibe reporte inspeccion previa - Esperando reporte inspeccion previa -- Ene. 4 Inspeccion previa programada para el dia de hoy -- Ene. 3 Programando inspeccion previa - Se libera BL  en el dia de hoy.-- Documentos en revision -- Ene. 2  Bl no se a podido liberar debido que  Basf Quimica se encuentra en cartera.--Se recibe copia de bl, factura comercial,ista de empaque</t>
  </si>
  <si>
    <t>J1310069</t>
  </si>
  <si>
    <t>SUDUA8FRA003023X</t>
  </si>
  <si>
    <t>Ene. 14 Mercancia entregada en bodega hoy -- Ene. 14 Ret. -- Se estima su despacho para hoy -- Ene. 12 Listo en transporte -- Ene. 11 Radicando planilla - Declaracion con levante - En inspeccion fisica -- Ene. 10 Selectividad fisica - Aceptando declaracion - Recepcionando carga en pagina de puerto -- Ene. 9 Motonave atracada -- Ene. 8 Motonave estima llegar en el dia de hoy -- Ene. 4 Documentos en revision -- Ene. 3 Se recibe copia de bl, factura comercial,certi de analisis</t>
  </si>
  <si>
    <t>4947978394,4946267790,4948037014,</t>
  </si>
  <si>
    <t>J1310121</t>
  </si>
  <si>
    <t>HLCUANR181242373</t>
  </si>
  <si>
    <t>Natuphos E 5000 20KG 4G 5,Natuphos® E 10000 G 20KG 4GL,Sokalan PA 25 CL PN 1200KG 31HA1,</t>
  </si>
  <si>
    <t>50411374,50428731,50060122,</t>
  </si>
  <si>
    <t>RF 40</t>
  </si>
  <si>
    <t>Ene. 15 Mercancia entregada en bodega hoy -- Ene. 15 Mercancia en transito, se estima su entrega en bodega hoy -- Ene. 14 Mercancia en transito, se estima su entrega en bodega mañana -- Ene. 12 Ret. -- Ene. 11 Listo en transporte -- Ene. 10 Radicando planilla - Declaracion con levante - Aceptando declaracion - Recepcionando carga en pagina de puerto -- Ene. 9 Documentos en revision - Ene.  8 Se recibe copia de bl, factura comercial</t>
  </si>
  <si>
    <t>J1510034</t>
  </si>
  <si>
    <t>1024159470</t>
  </si>
  <si>
    <t>Dulcemin LS 8594 10KG 3H1</t>
  </si>
  <si>
    <t>50208834</t>
  </si>
  <si>
    <t>Ene. 15 Mercancia entregada en bodega hoy -- Ene. 15 Ret -- Retiro programado para el dia de hoy -- Ene. 14 Declaracion con levante - Aceptando declaracion - En proceso de liberacion de la guia -- Ene. 11-/-9 Esperando arribo de la carga -- Ene. 8 Documentos en revision -- Ene. 4 Se recibe copia de bl,factura comercial</t>
  </si>
  <si>
    <t>J1510084</t>
  </si>
  <si>
    <t>DSV0017313</t>
  </si>
  <si>
    <t>Dry VAP 250 MS CWD 25KG 4G 3</t>
  </si>
  <si>
    <t>50934737</t>
  </si>
  <si>
    <t>Ene. 15 Mercancia entregada en bodega hoy -- Ene. 15 Ret -- Retiro programado para el dia de hoy -- Ene. 14 Declaracion con levante - Aceptando declaracion - Se recibe certificado invima - Programando inspeccion invima -- Ene. 11 Vuelo estima llegar en el dia de hoy -- Ene. 10 Documentos en revision --  Ene. 9 Se recibe copia de guia,factura comercial</t>
  </si>
  <si>
    <t>J1510144</t>
  </si>
  <si>
    <t>Phytosoothe LS 9766 10KG 1G</t>
  </si>
  <si>
    <t>Ene. 15 Mercancia entregada en bodega hoy -- Ene. 15 Ret -- Retiro programado para el dia de hoy -- Ene. 14 Declaracion con levante - Aceptando declaracion - En proceso de liberacion de la guia - Documentos en revision - Se recibe factura, lista de empaque COA y guia aerea</t>
  </si>
  <si>
    <t>I9510050</t>
  </si>
  <si>
    <t>002805</t>
  </si>
  <si>
    <t>Equipos de Cohesión</t>
  </si>
  <si>
    <t>N/A</t>
  </si>
  <si>
    <t>Benedict</t>
  </si>
  <si>
    <t xml:space="preserve">Ene. 15 Mercancia entregada en bodega hoy -- Ene. 15 Ret -- Retiro programado para el dia de hoy -- Ene. 14 Declaracion con levante - Aceptando declaracion - En proceso de liberacion de la guia -- Ene. 11-/-10 Esperando arribo de la carga -- Ene. 9 Confirmando detalles de vuelo -- Ene. 8 Documentos en revision -- Ene. 4- Se recibe copia de factura comercial,lista de empaque,certi de origen-/-Dic. 28-/-Nov. 30-/-Oct. 31-8-Sep. 28-/- Sep. 5 Pendiente copia de documentos -- Sep. 5 Se recibe copia de cotizacion </t>
  </si>
  <si>
    <t>IC310666</t>
  </si>
  <si>
    <t>ANR/CTG/13069</t>
  </si>
  <si>
    <t>Lutensol FT XP 30 950KG 31HA1</t>
  </si>
  <si>
    <t>50353124</t>
  </si>
  <si>
    <t>Vaciado/Registro de importacion</t>
  </si>
  <si>
    <t>Ene. 15 Mercancia entregada en bodega hoy -- Ene. 14 Mercancia en transito, se estima su entrega en bodega mañana -- Ene. 12 Ret. -- Ene. 11 Se estima su despacho para hoy -- Ene. 10 Listo en transporte -- Radicando planilla -- Declaracion con levante -- Aceptando DI -- RI aprobado -- Ene. 9 Esperando aprobacion de RI -- Ene. 8 Recepcionando carga en pagina de puerto -- Ene. 4-/-3 Esperando programacion de vaciado -- Ene. 2-Dic. 29 Confirmando arribo de la motonave -- Dic. 28 Esperando arribo de la motonave -- Dic. 27 Documentos en revision -- Dic. 26 Se recibe copia de bl,factura comercial 211735240</t>
  </si>
  <si>
    <t>Anticipada</t>
  </si>
  <si>
    <t>IC310704</t>
  </si>
  <si>
    <t>MEDUMX170878</t>
  </si>
  <si>
    <t>Masterfiber ES 54MM</t>
  </si>
  <si>
    <t>45223883</t>
  </si>
  <si>
    <t>Hummer plastics sa de cv</t>
  </si>
  <si>
    <t>Ene. 15 Mercancia entregada en bodega hoy -- Ene. 14 Mercancia en transito, se estima su entrega en bodega hoy -- Ene. 11 Ret. --  Se estima su despacho para hoy -- Ene. 10 Listo en transporte -- Radicando planilla -- Declaracion con levante -- Actualizando DI Anticipada para dar levante -- Se recibe BL original -- BL cuenta con orden de autorizacion acorde a pagina de la naviera, se procedera a liberar en las horas de la mañana.-- Ene.9  Esperando la correcion de Bl  desde origen para que puedan dar la instruccion de emision en destino y liberar la carga.---Esperando finalizacion de manifiesto -- Ene. 8 Motonave atracada -- Confirmando arribo de la motonave -- Ene. 4 Esperando informacion del proveedor sobre el CO y factura para Aceptar DI -- Ene. 3 El cluster inf: Estamos revisando con el proveedor cuándo tendríamos el CO y la nueva factura lista, para tomar la decisión de cambiar el CO o no -- Carga registra ETA de 07/01/2019 segun correo de MSC sujeto a cambios -- Ene. 2-Dic. 28 Confirmando ETA de acuerdo al tracking realizado carga se encuentra en vera cruz Mexico -- Dic. 27  Se recibe copia de bl, factura comercial,certi de origen</t>
  </si>
  <si>
    <t>J1510027</t>
  </si>
  <si>
    <t>1306252092</t>
  </si>
  <si>
    <t>MFiber 400 15KG.</t>
  </si>
  <si>
    <t>45211086</t>
  </si>
  <si>
    <t>Inspeccion previa/FDS</t>
  </si>
  <si>
    <t>Inspeccion previa/FDS/Guia mal cortada por el agene de carga</t>
  </si>
  <si>
    <t>Ene. 15 Mercancia entregada en bodega hoy -- Ene. 14 Ret -- Retiro programado para el dia de hoy -- Ene. 11 Declaracion con levante - Aceptando declaracion de legalizacion - Esperando reporte inspeccion previa -- Ene. 10 Inspeccion previa programada para hoy -- Ene. 9 Esperando traslado a deposito para programar inspeccion previa -- Ene. 8 No se procede a nacionalizar por mal corte de guia - En proceso de liberacion de la guia -- Ene. 4 Aceptando declaracion anticipada - Documentos en revision - Se recibe copia de guia,factura comercial</t>
  </si>
  <si>
    <t>J1310116</t>
  </si>
  <si>
    <t>ANR/CTG/13076</t>
  </si>
  <si>
    <t>Efka SL 3244 55KG 1H2</t>
  </si>
  <si>
    <t>50382874</t>
  </si>
  <si>
    <t>Documentos/Vaciado/Inspeccion previa</t>
  </si>
  <si>
    <t>Ene. 15 Mercancia entregada en bodega hoy -- Ene. 14 Mercancia en transito, se estima su entrega en bodega mañana -- Ene. 12 Ret. --  Listo en transporte -- Ene. 11 Radicando planilla -- Declaracion con levante --  Aceptando declaracion -- Inspeccion previa el dia de hoy -- Ene. 10 Se recibe lista de empaque y hoja de seguridad, se pasa paquete para solicityar movilizacion para inspeccion previa --  Esperando lista de empaque para proceder con la inspeccion previa -- Ene. 9 Se solicita Lista de empaque, Ficha tecnica y hoja de seguridad para realizar la inspeccion previa -- Documentos en revision -- Ene.  8 Se recibe copia de bl, factura comercial 211735244</t>
  </si>
  <si>
    <t>4947642964</t>
  </si>
  <si>
    <t>J1510089</t>
  </si>
  <si>
    <t>3CBZ499</t>
  </si>
  <si>
    <t>Salcare SC 91 25KG 3H1</t>
  </si>
  <si>
    <t>56124710</t>
  </si>
  <si>
    <t>Ene. 16 Mercancia entregada en bodega hoy -- Ene. 16 Retiro programado para el dia de hoy -- Ene. 15 Declaracion con levante - Aceptando declaracion - Se recibe guia original -- Ene. 14 Descargue directo arribo hoy y finalizo en hrs pm - Confirmando arribo de la carga -- Ene. 11 Confirmando detalles de vuelo -- Ene. 10 Documentos en revision - Ene. 9 Se recibe copia de guia,factura comercial</t>
  </si>
  <si>
    <t>J1310024</t>
  </si>
  <si>
    <t>ANR/CTG/13055</t>
  </si>
  <si>
    <t>Ene. 17 Mercancia entregada en bodega hoy -- Ene. 17 Mercancia en transito, se estima su entrega en bodega hoy -- Ene. 16 Mercancia en transito, se estima su entrega en bodega mañana -- Ene. 15 Mercancia en transito, se estima su entrega en bodega el jueves -- Ene. 14 Ret. -- Ene. 14-/11 Se estima su despacho para hoy -- Ene. 10 Listo en transporte - Radicando planilla - Declaracion con levante - Aceptando declaracion - Se recibe originales bl,factura comercial-/-9 Pendiente BL sin emision -- 'Ene. 8 BL sin emision - Recepcionando carga en pagina de puerto -- Ene. 4 Esperando programacion de vaciado -- Ene. 3 Documentos en revision -- Ene. 2 Se recibe copia de bl, factura comercial 211735238</t>
  </si>
  <si>
    <t>4947567983,4946607247,</t>
  </si>
  <si>
    <t>J1310070</t>
  </si>
  <si>
    <t>SUDUA8FRA002814X</t>
  </si>
  <si>
    <t>Volley® 88 OL,1X60 L,CO/Kumulus® DF,10X1 KG,CO</t>
  </si>
  <si>
    <t>58115263/58109154</t>
  </si>
  <si>
    <t>Ene. 17 Mercancia entregada en bodega hoy -- Ene. 17 En transito el material Kumulus y se estima su entrega en bodega hoy // En transito el material Volley y se estima su entrega en bodega hoy -- Ene. 16 En transito el material Kumulus y se estima su entrega en bodega mañana // Se estima el despacho del material Volley para hoy -- -- Ene. 15 En transito el material Kumulus y se estima su entrega en bodega el jueves // Se estima el despacho del material Volley para hoy -- -- Ene. 14 En bodega en proceso de desconsolidacion -- Ene. 11 Ret. --  Listo en transporte - 'Ene. 10 Radicando planilla - Declaracion con levante - Aceptando declaracion - Recepcionando carga en pagina de puerto -- Ene. 9 Motonave atracada -- Ene. 8 Motonave estima llegar en el dia de hoy -- Ene. 4 Documentos en revision -- Ene. 3 Se recibe copia de bl, factura comercial</t>
  </si>
  <si>
    <t>I9510423</t>
  </si>
  <si>
    <t>ATL21440463</t>
  </si>
  <si>
    <t>Digital viscometer LVDV1 115VAC/Stándar viscosity 100/500/5000 cp</t>
  </si>
  <si>
    <t>Ametek Brookfield</t>
  </si>
  <si>
    <t>Ene. 17 Mercancia entregada en bdoega hoy -- Ene. 17 Ret -- Retiro programado para el dia de hoy -- Ene. 16 Declaracion con levante - Aceptando declaracion - En proceso de liberacion de la guia -- Ene. 15-/-10 Esperando arribo de la carga -- Ene. 9-/-8 Documentos en revision -- Ene. 4 Se recibe copia de guia,factura comercial/-Dic. 28-/-Nov. 30-/-Oct. 31-8-Sep. 28 Pendiente documentos finales (guia, factura comercial, lista de empaque) -- Sep. 27 Se recibe copia de factura comercial, pendiente guia</t>
  </si>
  <si>
    <t>IC310702</t>
  </si>
  <si>
    <t>SSZCTG1812107</t>
  </si>
  <si>
    <t>Versamid 100/60 X 180KG 1A1</t>
  </si>
  <si>
    <t>50227793</t>
  </si>
  <si>
    <t>Ene. 21 Mercancia entregada en bodega hoy -- Ene. 21 Mercancia en transito, se estima su entrega en bodega hoy -- Ene. 18 Mercancia en transito, se estima su entrega en bodega mañana -- Ene. 17 Ret. -- Ene. 17-/-16 Solicitando cita de cargue -- Ene. 15 Listo en transporte -- Ene. 14 Radicando planilla - Declaracion con levante - Aceptando declaracion - Esperando programacion de vaciado -- Ene. 11 Confirmando arribo de la motonave -- Ene. 10-Dic. 29-/-26 Esperando arribo de motonave -- Dic. 28 Documentos en revision -- Dic. 27 Se recibe copia de factura comercial,certi de origen draft de bl 211740038</t>
  </si>
  <si>
    <t>4944899257,4944899258,4944899423,</t>
  </si>
  <si>
    <t>IC310069</t>
  </si>
  <si>
    <t>Fastac® 10 EC,24X0,25 L,CO</t>
  </si>
  <si>
    <t>58058591</t>
  </si>
  <si>
    <t>Regitro de importacion, licencia ICA/FDS/Fin de año/Festivo</t>
  </si>
  <si>
    <t>Ene. 21 Mercancia entregada en bodega hoy -- Ene. 21 Mercancia en transito, se estima su entrega en bodega hoy -- Ene. 19 Ret -- Ene. 18 Se estima su despacho para hoy --  Ene. 17 Listo en transporte -- Ene. 16 Radicando planilla - Declaracion con levante - Aceptando declaracion -- Ene. 16-/-Dic. 28-/-18 Pendiente no tenemos licencia de venta con la presentacion del producto para poder tramitar el registro -- Dic. 17 Pendiente no tenemos licencia de venta con la presentacion del producto para poder tramitar el registro - Confirmando arribo de la motonave -- Dic. 14-/-6 Esperando arribo de la motonave -- Dic. 5 Documentos en revision -- Dic. 4 Se recibe copia de bl, factura comercial</t>
  </si>
  <si>
    <t>IC310592</t>
  </si>
  <si>
    <t>ILSE004739</t>
  </si>
  <si>
    <t>Dehyquart Guar N 25KG 4G</t>
  </si>
  <si>
    <t>50241077</t>
  </si>
  <si>
    <t>Ene. 21 Mercancia entregada en bodega hoy -- Ene. 21 Mercancia en transito, se estima su entrega en bodega hoy -- Ene. 18 Mercancia en transito, se estima su entrega en bodega mañana -- Ene. 17 Ret. -- Ene. 17-/-15 Se estima su despacho para hoy -- Ene. 14 Listo en transporte -- Radicando planilla -- Declaracion con levante -- Aceptando DI -- Recepcionando --Esperando finalizacion de manifiesto -- Ene. 12 Programacion de Vaciado para hoy -- Ene. 11 Agente de carga informa programacion de vaciado pàra el dia sabado a las  9 AM .-- Ene. 10 Esperando programacion de vaciado -- Ene. 9 Motonave atracada estima zarpar en el dia de hoy -- Ene. 8 Confirmando arribo de la motonave -- Ene. 4-Dic. 28-/-26 Esperando arribo de motonave -- Dic. 24 Documentos en revision -- Dic. 21 Se recibe copia de bl,factura comercial  211738545</t>
  </si>
  <si>
    <t>J1510138</t>
  </si>
  <si>
    <t>729-69229473</t>
  </si>
  <si>
    <t>TAPAS MARIPOSA GLN/ADAPTADORES KIT * 6 UND/TAPAS DE MARIPOSA LITRO</t>
  </si>
  <si>
    <t>Fillon Technologies do Brasil Ltda</t>
  </si>
  <si>
    <t>Documentos/Inspeccion previa/Traslado a deposito/Declracion con levante</t>
  </si>
  <si>
    <t>Ene. 21 Mercancia entregada en bodega hoy -- Ene. 21 Ret -- Retiro programada para el dia de hoy -- Ene. 18 Declaracion de legalizacion con levante - Aceptando declaracion de legalizacion - Reportando inconsistencia ante Dian -- Ene. 17 Inspeccion previa programada para el dia de hoy -- Ene. 16 Programando inspeccion previa guia no indica nombre de los materiales - En proceso de liberacion de la guia -- Ene. 15 Documentos en revision - En proceso de liberacion de la guia -- Ene. 14 Se recibe correo por parte del cliente con los siguientes documentos, copia de factura y copia de guia.</t>
  </si>
  <si>
    <t>J1510121</t>
  </si>
  <si>
    <t>1024321542</t>
  </si>
  <si>
    <t>Ene. 23 Mercancia entregada en bodega hoy -- Ene. 22 Ret -- Retiro programado para el dia de hoy -- Ene. 21 Declaracion con levante - Aceptando declaracion - Se confirma termino de negociacion - Confirmando termino de negociacion correcto para proceder con la nacionalizacion --Ene. 18 Confirmando termino de negociacion correcto para proceder con la nacionalizacion - En proceso de liberacion de la guia -- Ene. 17-/-15 Esperando arribo de la carga -- Ene. 14 Vuelo retrasado informa KN - Documentos en revision -- Ene. 11 Se recibe copia de guia,factura comercial,lista de empaque</t>
  </si>
  <si>
    <t>4948281642</t>
  </si>
  <si>
    <t>J1510152</t>
  </si>
  <si>
    <t>FMO0037635</t>
  </si>
  <si>
    <t>Pinturas Alemania</t>
  </si>
  <si>
    <t>50223190</t>
  </si>
  <si>
    <t>Ene. 23 Mercancia entregada en bodega hoy -- Ene. 22 Ret -- Retiro programado para el dia de hoy -- Ene. 21 Declaracion con levante - Aceptando declaracion - En proceso de liberacion de la guia - Confirmando arribo de la carga -- Ene. 18-/-16 Esperando arribo de la carga -- Ene. 15 Documentos en revision -- Ene. 14 Se recibe copia de guia, factura comercial, lista de empaque</t>
  </si>
  <si>
    <t>4947996116,4947994886,4947994869,4948208976,</t>
  </si>
  <si>
    <t>J1310152</t>
  </si>
  <si>
    <t>HLCUANR181253211</t>
  </si>
  <si>
    <t>Lucantin Pink 25KG 4G 8,Natuphos E 5000 Combi G 20KG 4G,Natuphos® E 10000 G 20KG 4GL,Sokalan PA 30 CL 1200KG 31HA1,</t>
  </si>
  <si>
    <t>55619086,50470843,50428731,50086566,</t>
  </si>
  <si>
    <t>Inconvenites sistema DIAN</t>
  </si>
  <si>
    <t>Ene. 24 Mercancia entregada en bodega hoy -- Ene. 24 Mercancia en transito, se estima su entrega en dia de hoy -- Ene. 23 Mercancia en transito, se estima su entrega en dia de mañana -- Ene. 22 Mercancia en transito, se estima su entrega en bodega el jueves -- Ene. 21 Ret. --  Listo en transporte -- Ene. 19 Radicando planilla - Declaracion con levante - Aceptando declaracion - Se genera consulta -- Ene. 18 Problemas en sistema de la dian para generar la consulta de inventario -- Ene. 17 Problemas en sistema de la dian para generar la consulta de inventario - Recepcionando carga en pagina de puerto -- Ene. 16 Esperando finalizacion manifiesto -- Ene. 15-10 Esperando arribo de la motonave -- Ene. 9 Documentos en revision -- 'Ene. 8 Se recibe copia de bl, factura comercial</t>
  </si>
  <si>
    <t>IB510311</t>
  </si>
  <si>
    <t>Importacion Tecnica</t>
  </si>
  <si>
    <t>Ene. 24 Mercancia entregada en Basf hoy -- Ene. 24 Ret -- Retiro programado para el dia de hoy -- Ene. 23 Declaración con levante - Aceptando declaración - En proceso de liberacion de la guia -- Ene. 22- Se recibe copia de gui -/-21 Pendiente copia de guia -- Ene. 18 Pendiente copia de guia - Documentos en revision -- Ene. 17 Se recibe factura comercial definitiva, pendiente copia de guia -- Ene. 17-/-Nov. 13 Pendiente documentos finales - Se recibe factura comercial</t>
  </si>
  <si>
    <t>Oficinas Basf Quimica</t>
  </si>
  <si>
    <t>J1310122</t>
  </si>
  <si>
    <t>ANR/CTG/13111</t>
  </si>
  <si>
    <t>Documentos/Vaciado/Demora atarsoprte</t>
  </si>
  <si>
    <t>Ene. 25 Mercancia entregada en bodega hoy -- Ene. 25 Mercancia en transito se estima su entrega el dia de hoy -- Ene. 24 Mercancia en transito se estima su entrega el dia de mañana -- Ene. 23 Mercancia en transito se estima su entrega el dia viernes --  Ene. 22 Ret. --  Programado para cargue hoy -- Ene. 21-/-16 En consecusion de vehiculo para su despacho -- -- Ene. 15 Listo en transporte -- Ene. 14 Radicando planilla - Declaracion con levante - Aceptando declaracion - Recepcionando carga en pagina de puerto -- Ene. 14-10 Esperando programacion de vaciado -- Ene. 9 Documentos en revision -- Ene.  8 Se recibe copia de bl, factura comercial 211740469</t>
  </si>
  <si>
    <t>4947915818,4946659445,4947978388,</t>
  </si>
  <si>
    <t>J1310134</t>
  </si>
  <si>
    <t>ANR/CTG/13106</t>
  </si>
  <si>
    <t>Trilon M Granulado SG 25KG 5M2 3,Lucantin CX forte 25KG 4GL,Fe(II)-Glycinate 25KG 5M2,</t>
  </si>
  <si>
    <t>50164255,55619298,50351987,</t>
  </si>
  <si>
    <t>Documentos/Vaciado/Demora tarsporte</t>
  </si>
  <si>
    <t>Ene. 25 Mercancia entregada en bodega hoy -- Ene. 25 Mercancia en transito se estima su entrega el dia de hoy --  Ene. 24 Mercancia en transito se estima su entrega el dia de mañana -- Ene. 23 Mercancia en transito se estima su entrega el dia viernes --  Ene. 22 Ret. -- Programado para cargue hoy -- Ene. 21-/-18 En consecusion de vehiculo para su despacho -- Ene. 17-/-16 Solicitando cita de cargue -- Ene. 15 Listo en transporte -- Ene. 14 Radicando planilla - Declaracion con levante - Aceptando declaracion -- Ene. 11 Esperando finalizacion de manifiesto -- Ene. 10 Agente de carga informa programacion de vaciado para el dia de hoya  a las 13 horas.--  Esperando programacion de vaciado -- Ene. 9 Documentos en revision -- Ene. 8 Se recibe copia de bl,factura comercial 211737692</t>
  </si>
  <si>
    <t>4947642971,4947917135,4947917137,4947917135,4947219366,4947642971,4946111531,4946737905,4946736889,4946736886,</t>
  </si>
  <si>
    <t>J1310205</t>
  </si>
  <si>
    <t>ILSE004658</t>
  </si>
  <si>
    <t>Cosmedia DC 25KG 1H2,Lanette E Granules 25KG 5M2 5,Emulgade CM 200KG 1H2,Lorol C 16 20KG 5H4,Emulgade 1000 NI 20KG 5H4,Cetiol MM 20KG 5H4,Lanette O 20KG 5H4,Lanette O 20KG 5H4,Lanette O 20KG 5H4,Lanette O 20KG 5H4,</t>
  </si>
  <si>
    <t>50489785,50221813,50207169,50207467,50207214,50207269,50212114,50212114,50212114,50212114,</t>
  </si>
  <si>
    <t>Documentos/Vaciado/Inconveintes con la naviera</t>
  </si>
  <si>
    <t>Ene. 25 Entregados en bodega hoy el resto de materiales -- Ene. 25 En transito el resto de matreiales y se estima su entrega en bodega el dia de hoy --   Ene. 24 En transito el resto de matreiales y se estima su entrega en bodega el dia de mañana --  Ene. 23-22 En transito el resto de matreiales y se estima su entrega en bodega el viernes -- Ene. 21 Ret. --  Mercancia en transito, se estima su entrega en bodega hoy -- Ene. 18 Retirados los materiales con destino Madrid -- Ene. 18-/-15 En consecucion de vehiculo para despacho -- Ene. 14 Listo en transporte -- Ene. 12 Radicando planilla -- Declaracion con levante -- Aceptando DI -- Recepcionando carga en pagina de puerto -- Ene. 11 Damco informa vaciado estimado para hoy a las 20 horas -- Ene. 10 Damco soluciona inconveniente a las 3pm aparce numero de servicio pero aun no deja recepcionar porque la carga no ha ingresado en bodega -- Damco tiene problemas en puerto con el programa de vaciado, aunque sale finalizacion no tiene numero de servicio - Documentos en revision -- Ene. 9 Se recibe copia de bl, factura comercial-- 'Ene. 8 Se solicita Documentos, carga en puerto   211739002</t>
  </si>
  <si>
    <t>J1310457</t>
  </si>
  <si>
    <t>I2019-00014</t>
  </si>
  <si>
    <t>Adicide 37</t>
  </si>
  <si>
    <t>57314717</t>
  </si>
  <si>
    <t>Interadi S.A. de C.V.</t>
  </si>
  <si>
    <t>Ene. 28 Mercancia entregada en bodega hoy -- Ene. 28 Mercancia en transito, se estima su entrega en bodega hoy --Ene. 26 Ret. -- Ene. 25 Listo en transporte - Radicando planilla - Declaracion con levante - Aceptando declaracion - Recepcionando carga en pagina de puerto - Ene. 24 Se recibe originales bl, factura comercial lista de empue,certi de calidad,certi de origen - Agente de carga informa que el vaciado se realizo en el dia de hoya  las  3 . 30 de la tarde.--Confirmando arribo de la motonave -- Ene. 23 Motonave estima llegar en el dia de hoy - Agente de carga informa nueva ETA -- Ene. 22 Confirmando arribo de la motonave -- Ene. 21-/-18 Esperando arribo de la motonave -- Ene. 17 Documentos en revision -- Ene. 16 Se recibe copia de BL, factura comercial, lista de empaque, certificado de origen, certificado de calidad 601886893</t>
  </si>
  <si>
    <t>J1310369</t>
  </si>
  <si>
    <t>SUDU69200A6S4SML</t>
  </si>
  <si>
    <t>Ene. 29 Mercancia entregada en bodega hoy -- Ene. 29 Mercancia en transito, se estima su entrega en bodega hoy -- Ene. 28 Mercancia en transito, se estima su entrega en bodega mañana -- Ene. 25 Ret.  MRKU9541057 --  Solicitando cita de cargue -- Ene. 24-/-22 Se estima su despacho para hoy -- Ene. 21 Listo en transporte - Radicando planilla - Declaracion con levante - Aceptando declaracion --  Recepcionando en pagina de puerto -- Ene. 19 Esperando finalizacion naifiesto --  Ene. 18 Motonave atracada -- Motonave estima arribar el dia de hoy -- Ene. 17 Esperando arribo de la motonave -- Ene. 16-15 Documentos en revision -- Ene. 14 Se recibe documentacion Factura y copia de Bl, Lista de empaque, Certificado de analisis, certificado de origen original,  se recibe el dí 11 de Enero.</t>
  </si>
  <si>
    <t>J1510109</t>
  </si>
  <si>
    <t>Eterniskin LS 9881 0,5KG IP23</t>
  </si>
  <si>
    <t>50222487</t>
  </si>
  <si>
    <t>Demora en el cargue</t>
  </si>
  <si>
    <t>Ene. 30 Mercancia entregada en bodega hoy -- Ene. 29 Ret -- Retiro programado para el día de hoy -- Ene. 28 Declaración con levante - Aceptando declaración - En proceso de liberación de la guía -- Ene. 25-/-22 Esperando arribo de la carga -- Ene. 21 -/-19 Confirmando detalles de vuelo -- Ene. 19 Documentos en revision - Ene. 18 Se recibe copia de guia, factura comercial, lista de empaque, certificado de analisis</t>
  </si>
  <si>
    <t>J1510226</t>
  </si>
  <si>
    <t>Lipofructyl Argan LS 9779 10KG 3H1</t>
  </si>
  <si>
    <t>50460509</t>
  </si>
  <si>
    <t>Ene. 30 Mercancia entregada en bodega hoy -- Ene. 29 Ret -- Retiro programado para el día de hoy -- Ene. 28 Declaración con levante - Aceptando declaración - En proceso de liberacion de la guia -- Ene. 25-/-24 Esperando arribo de la carga -- Ene. 23 Documentos en revision -- Ene. 22 Se recibe copia de guia,factura comercial</t>
  </si>
  <si>
    <t>J1510262</t>
  </si>
  <si>
    <t>1024519765</t>
  </si>
  <si>
    <t>Myoxinol LS 9736 0,5KG IP23</t>
  </si>
  <si>
    <t>50221870</t>
  </si>
  <si>
    <t>Ene. 30 Mercancia entregada en bodega hoy -- Ene. 29 Ret -- Retiro programado para el día de hoy -- Ene. 28 Declaración con levante - Aceptando declaración - En proceso de liberacion de la guia - Documentos en revision -- Ene. 25 Se recibe copia de guia,factura comercial,lista de empaque</t>
  </si>
  <si>
    <t>J1510122</t>
  </si>
  <si>
    <t>1024264440</t>
  </si>
  <si>
    <t>Mellidyn LS 9834 10KG 3H1</t>
  </si>
  <si>
    <t>50210734</t>
  </si>
  <si>
    <t>Ene. 30 Mercancia entregada en bodega hoy -- Ene. 30 Ret -- Retiro programado para el día de hoy -- Ene. 29 Declaración con levante - Aceptando declaración - En proceso de liberación de la guía -- Ene. 28 KN informa que la carga no arribo - En proceso de liberación de la guía -- Ene. 25-/-22 Esperando arribo de la carga -- Ene. 21 Vuelo retrasado informa KN - Confirmando arribo de la carga -- Ene. 18-/-16 Esperando arribo de la carga -- Ene. 15 Vuelo retrasado informa KN - Confirmando arribo de la carga -- Ene. 14 Documentos en revision -- Ene. 11 Se recibe copia de bl, factura comercial,lista de empaque</t>
  </si>
  <si>
    <t>J1510261</t>
  </si>
  <si>
    <t>MHG-19000595</t>
  </si>
  <si>
    <t>Phytol 45KG 1A1</t>
  </si>
  <si>
    <t>54238864</t>
  </si>
  <si>
    <t>Ene. 31 Mercancia entregada en bodega hoy -- 'Ene. 31 Ret -- Retiro programado para el día de hoy -- Ene. 30 Declaración con levante - Aceptando declaracion -- Ene. 29 Se genera consulta de inventario hoy en en hrs pm - Confirmando arribo de la carga -- Ene. 28 Documentos en revision -- Ene. 25 Se recibe copia de guia,factura comercial</t>
  </si>
  <si>
    <t>IC310561 / IC360045</t>
  </si>
  <si>
    <t>SUDU68200A6LBLP9</t>
  </si>
  <si>
    <t>Feb. 5-/-1 En espera de instruccion de despacho de 2 unidades -- Ret. EXFU0721373 -- Ene. 31-30 En espera de instruccion de despacho de 3 unidades --  Ene. 29 Ret. CRXU8610311 -- Ene. 28-/-9 En espera de instruccion de despacho -- Ene. 8 Listo en transporte -- Radicando planilla -- Declaracion con levante --  Aceptando declaracion -- Recepcionando en pagina de puerto -- Ene. 6 Esperando finalizacion manifiesto -- Ene. 5 Motonave atracada -- Confirmando arribo de la motonave -- Ene. 4- Dic.  28- Se  recibe copia de bl/-21 Pendiente bl para hacer una buena revision --  Documentos en revision-- Dic. 20 Se recibe copia de bl, factura comercial,lista de empaque,certi de origen</t>
  </si>
  <si>
    <t>IC310582 / IC360047</t>
  </si>
  <si>
    <t>SUDU68200A6LBWXT</t>
  </si>
  <si>
    <t>Feb. 5-/-2 En espera de instruccion de despacho de 2 Unidades -- Ret. TIFU1757224 --  Feb. 1 En espera de instruccion de despacho de 3 Unidades --  Ret. TIFU1506620 -- Ene. 31-/-9 En espera de instruccion de despacho -- Ene. 8 Listo en transporte -- Radicando planilla -- Declaracion con levante --  Aceptando declaracion -- Recepcionando en pagina de puerto -- Ene. 6 Esperando finalizacion manifiesto -- Ene. 5 Motonave atracada -- Confirmando arribo de la motonave -- Ene. 4 Confirmando arribo de la motonave -- Ene. 3-Dic. 29 Esperando arribo de la motonave -- Dic. 28- Se recibe copia de bl/-21 Pendiente bl para hacer una buena revision --  Se recibe copia de bl, factura comercial,lista de empaque,certi de origen, Pendiente bl</t>
  </si>
  <si>
    <t>J1310285 / J1360016</t>
  </si>
  <si>
    <t>ONEYSAOU39078400</t>
  </si>
  <si>
    <t>Feb. 5-/-1-Ene. 31-/-29 En espera de instruccion de despacho --  Ene. 28 Listo en transporte -- Radicando planilla -- Declaracion con levante --  Aceptando declaracion --  Recepcionando en pagina de puerto -- Esperando finalizacion manifiesto --  Confirmando arribo de la motonave -- Ene. 25-/-23 Esperando arribo de la motonave -- Ene. 22 Bl  ya cuenta con emision en destino. -- 22-/-18  Bl no cuenta con emision en destino.--   Paola informa Hola Carmen Ya se solicitó, pendiente respuesta del proveedor -- Ene. 17 - 11 Bl o cuenta con emision en destino -- Documentos en revision -- Ene. 10 Se recibe copia de bl, factura comercial,lista de empaque</t>
  </si>
  <si>
    <t>J1310786 / J1360060</t>
  </si>
  <si>
    <t>ONEYSAOU39074700</t>
  </si>
  <si>
    <t>Feb. 5-/-1-Ene. 31-/-29 En espera de instruccion de despacho --  Ene. 28 Listo en transporte -- Radicando planilla -- Declaracion con levante --  Aceptando declaracion -- Recepcionando en pagina de puerto -- Esperando finalizacion manifiesto --  Confirmando arribo de la motonave -- Documentos en revision .--  Ene. 25 Se recibe copia de bl, factura comercial,lista de empaque,certi de origen--'Ene. 24 Paola esta gestionando documentos -- Ene. 23 Pendiente documentos -- 22 -  BL ya cuenta con emision en destino.-- 22-/-18    Paola informa Hola Carmen Ya se solicitó, pendiente respuesta del proveedor -- Ene. 17 - 11 Bl o cuenta con emision en destino -- Documentos en revision -- Ene. 10 Se recibe copia de bl, factura comercial,lista de empaque</t>
  </si>
  <si>
    <t>4948210663,4948494940,4948495887,</t>
  </si>
  <si>
    <t>J1310655</t>
  </si>
  <si>
    <t>HLCUANR190101434</t>
  </si>
  <si>
    <t>Lutensol M 7</t>
  </si>
  <si>
    <t>Feb. 5-/-3 En espera de instruccion de despacho 1 Unidad  --   Ret. CRXU8688217 -- Feb. 1 Ene. 31 En espera de instruccion de despacho 2 Unidades  --  Ret. CRXU8502322 -- Ene. 31 En espera de instruccion de despacho -- Ene. 30 Listo en transporte -- Radicando planilla -- Declaracion con levante --  Aceptando declaracion --  Recepcionando en pagina de puerto para que se refleje a consulta de inventario -- Esperando finalizacion manifiesto --  Ene. 30-29 Motonave atracada -- Motonave estima arribar el dia de hoy --   Ene. 28 Esperando arribo de la motonave --  Ene. 25 Bl ya cuenta con orden de impresión en destino. Ene. 24 --/--23 Bl no cuenta con emision en destino.-- Esperando arribo de la motonave -- Ene. 22 Documentos en revision --  Se recibe copia de bl, factura comercial</t>
  </si>
  <si>
    <t>J1310412</t>
  </si>
  <si>
    <t>HLCUANR190101445</t>
  </si>
  <si>
    <t>55247558</t>
  </si>
  <si>
    <t xml:space="preserve">Feb. 5-/-1-Ene. 31 En espera de instruccion de despacho -- Ene. 30 Listo en transporte -- Radicando planilla -- Declaracion con levante --  Aceptando declaracion -- Recepcionando en pagina de puerto para que se refleje a consulta de inventario --  Esperando finalizacion manifiesto --  Ene. 30-29 Motonave atracada -- Motonave estima arribar el dia de hoy --  Ene. 28-/-17 Esperando arribo de la motonave -- Ene. 16 Documentos en revision --  Se recibe copia de bl y  factura </t>
  </si>
  <si>
    <t>J1310477</t>
  </si>
  <si>
    <t>HLCUANR181249160</t>
  </si>
  <si>
    <t>Lupranat M 20 S 250kg 1A1</t>
  </si>
  <si>
    <t>50235823</t>
  </si>
  <si>
    <t>Basf Polyurethanes GmbH</t>
  </si>
  <si>
    <t>CMM</t>
  </si>
  <si>
    <t xml:space="preserve">Feb. 4-/-1 Se estima su despacho para hoy -- Ene. 31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28-/-18 Esperando arribo de la motonave -- Ene. 17 Documentos en revision --  Se recibe copia de bl y  factura </t>
  </si>
  <si>
    <t>J1310742</t>
  </si>
  <si>
    <t>ANR/CTG/13139</t>
  </si>
  <si>
    <t>Monoethanolamin Care 210kg 1H1</t>
  </si>
  <si>
    <t>51167298</t>
  </si>
  <si>
    <t xml:space="preserve">Feb. 4 Mercancia en transito, se estima su entrega en bodega hoy -- Feb. 1 Ret. --  Solicitando cita de cargue --  Ene. 31 Listo en transporte --  Radicando planilla -- Declaracion con levante --  Aceptando declaracion -- Recepcionando en pagina de puerto para que se refleje a consulta de inventario -- Recepcionando en pagina de puerto -- Esperando finalizacion manifiesto -- Ene. 30  Agente de carga informa programacion de vaciado para el dia de hoy a las  18 horas.--  Esperando programacion vaciado -- Ene. 30-29 Motonave atracada -- Motonave estima arribar el dia de hoy -- Ene. 28-/-26 Esperando arribo de la motonave --  Ene. 25 Documentos en revision -- Ene. 24  Se recibe copia de bl, factura comercial 211755664 </t>
  </si>
  <si>
    <t>J1310508</t>
  </si>
  <si>
    <t>012018122623</t>
  </si>
  <si>
    <t>Euperlan PCO 200KG 1H1</t>
  </si>
  <si>
    <t>50222294</t>
  </si>
  <si>
    <t>Feb. 4 Mercancia en transito, se estima su entrega en bodega hoy -- Feb. 1 Mercancia en transito, se estima su entrega en bodega el lunes -- Ene. 31 Ret. -- Listo en transporte -- Ene. 30 Radicando planilla -- Declaracion con levante --  Aceptando declaracion -- Recepcionando en pagina de puerto para que se refleje a consulta de inventario -- Ene. 29 Esperando finalizacion manifiesto -- Ene. 28  Agente de carga informa programacion de vaciado para el dia de hoy a las 17 horas.-- Ene. 26 Confirmando arribo de la motonave -- Ene. 25-/-21 Esperando arribo de la motonave -- Ene. 18 Documentos en revision --  Se recibe copia de bl y  factura 211754336</t>
  </si>
  <si>
    <t>J1310550</t>
  </si>
  <si>
    <t>SUDUC8FRA003336X</t>
  </si>
  <si>
    <t>Feb. 4 Mercaancia en transito, se estima su entrega en bodega hoy -- Feb .2 Ret -- Feb. 1 Se estima su despacho para hoy -- Ene. 31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 Bl ya cuenta con emision en destino.-- Ene.24 BL no cuenta con emision.--Ene. 22 Esperando arribo de la motonave --  Ene. 21 Documentos en revision -- Ene. 18 Se recibe copia de BL y factura comercial</t>
  </si>
  <si>
    <t>4947994900,4947994895,4948210657,</t>
  </si>
  <si>
    <t>J1310558</t>
  </si>
  <si>
    <t>HLCUANR190113911</t>
  </si>
  <si>
    <t>Natugrain® TS 20KG 4G 6,Natuphos 5000 L 125KG 1H1N,Sokalan HP 53 125KG 1H2,</t>
  </si>
  <si>
    <t>53688722,52481861,50072190,</t>
  </si>
  <si>
    <t xml:space="preserve">Feb. 4 Mercaancia en transito, se estima su entrega en bodega hoy -- Feb. 1 Ret. -- Se estima su despacho para hoy -- Ene. 31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28-/-21 Esperando arribo de la motonave -- Ene. 21 Documentos en revision -- Ene. 18  Se recibe copia de bl y  factura </t>
  </si>
  <si>
    <t>4946607248,4945994022,</t>
  </si>
  <si>
    <t>J1310546</t>
  </si>
  <si>
    <t>HLCUHAM190123116</t>
  </si>
  <si>
    <t>Kumulus® DF,10X1 KG,CO/Polyram® DF,1X25 KG,CO</t>
  </si>
  <si>
    <t>58109154/58054524</t>
  </si>
  <si>
    <t>Feb. 4 En transito el material Kumulus y se estima su entrega en bodega hoy // En consecucion de vehiuclo para despacho del material Polyram DF -- Feb. 1 En proceso de desconsolidacion -- Ene. 31 Ret. --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28-/-22 Esperando arribo de la motonave -- Ene. 21 Documentos en revision -- Ene. 18 Se recibe copia de bl, factura comercial</t>
  </si>
  <si>
    <t>J1310744</t>
  </si>
  <si>
    <t>HLCUANR181238574</t>
  </si>
  <si>
    <t>Lutensol M 7 200KG 1A1</t>
  </si>
  <si>
    <t>55245014</t>
  </si>
  <si>
    <t>Feb. 4 Mercancia en transito, se estima su entrega en bodega hoy -- Feb. 2 Ret. -- Feb. 1 Se estima su despacho para hoy -- Ene. 31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28-/-25 Esperando arribo de la motonave --  Ene. 24 Documentos en revision - Se recibe copia de bl y  factura  En espera de documentos  -- Ene. 23 Se solicita documentos --   Se recibe copia de bl por parte de la naviera</t>
  </si>
  <si>
    <t>4948267739,4948494944,4948494945,4948495886,4947917126,4948267739,</t>
  </si>
  <si>
    <t>J1310561</t>
  </si>
  <si>
    <t>SUDUC8FRA003321X</t>
  </si>
  <si>
    <t>Lorol C 16 20KG 5H4,Eumulgin VL 75 190KG 1H2,Eumulgin S 2 25KG 1H2,Emulgade CM 200KG 1H2,Eutanol G 175KG 1A1,Texapon K 12 G 25KG 5M2,</t>
  </si>
  <si>
    <t>50207467,50207174,50379055,50207169,50207282,50441990,</t>
  </si>
  <si>
    <t>Feb. 4 Mercancia en transito, se estima su entrega en bodega hoy -- Feb. 2 Ret . --  Feb. 1 Se estima su despacho para hoy -- Ene. 31 Listo en transporte -- Ene. 30 Radicando planilla -- Declaracion con levante --  Aceptando declaracion -- Recepcionando en pagina de puerto para que se refleje a consulta de inventario --   Esperando finalizacion manifiesto -- Ene. 30-29 Motonave atracada -- Motonave estima arribar el dia de hoy -- Ene. 28-/-23 Esperando arribo de la motonave -- Ene. 22 Documentos en revision -- Ene. 21 Se recibe copia de bl, factura comercial</t>
  </si>
  <si>
    <t>4947917127,4947945344,4948411912,</t>
  </si>
  <si>
    <t>J1310483</t>
  </si>
  <si>
    <t>012018122622</t>
  </si>
  <si>
    <t>Dehyquart CC 7 BZ 150KG 1H2,Dehyquart C 4046 20KG 5H4,Dehyquart F 75 T 20KG 5H4,</t>
  </si>
  <si>
    <t>50210930,50521222,50368278,</t>
  </si>
  <si>
    <t>Feb. 4 Mercancia en transito, se estima su entrega en bodega hoy -- Feb. 1 En proceso de despacho a varios destinos -- Ene. 31 Ret. -- Se estima su despacho para hoy -- Ene. 30  Listo en transporte -- Radicando planilla -- Declaracion con levante --  Aceptando declaracion --  Recepcionando en pagina de puerto para que se refleje a consulta de inventario -- Ene. 29 Esperando finalizacion manifiesto -- Ene. 28  Agente de carga informa programacion de vaciado para el dia de hoy a las 17 horas.-- Ene. 26 Confirmando arribo de la motonave -- Ene. 25-/-21 Esperando arribo de la motonave -- Ene. 18 Documentos en revision --  Se recibe copia de bl y  factura  211754335</t>
  </si>
  <si>
    <t>J1310538</t>
  </si>
  <si>
    <t>HLCUBSC1812BVWB3</t>
  </si>
  <si>
    <t>Feb. 4 Mercancia en transito, se estima su entrega en bodega hoy -- Feb. 1 Ret. --  Se estima su despacho para hoy -- EEne. 31-/-30 Se estima su despacho para hoy -- Ene. 29 El vehiculo no logro descargar y el cargue queda para mañana -- Se estima su despacho para hoy -- Ene. 28-/-23 En consecucion de vehiculo para despacho -- Ene. 22 Listo en transporte -- 'Ene. 21 Radicando planilla -- Declaracion con levante --  Aceptando declaracion --  Recepcionando en pagina de puerto --  Confirmando arribo de la motonave  -- Ene. 19 Documentos en revision --  Ene. 18 Se recibe copia de bl, factura comercial -- Ene. 17 Se solicita documentos -- Ene. 16 Se recibe aviso de arribo</t>
  </si>
  <si>
    <t>J1310769</t>
  </si>
  <si>
    <t>HLCUPSE190150554</t>
  </si>
  <si>
    <t>Sweeper® WG,20X2X0,14 KG,CO</t>
  </si>
  <si>
    <t>Feb. 4 Mercancia en transito, se estima su entrega en bodega hoy -- Feb. 1 Mercancia en transito, se estima su entrega en bodega el lunes -- Ene. 31 Ret. -- Se estima su despacho para hoy -- Ene. 30 Listo en transporte -- Ene. 29 Radicando planilla -- Declaracion con levante --  Aceptando declaracion -- Aceptando declaracion -- Esperando bl original -- Ene. 28 Rescatando bl original -- Recepcionando en pagina de puerto -- BL mencionado ya cuenta con emision, Documentos en revision .-- Ene. 25-24  BL mencionado no cuenta con emision.-- Se recibe copia de bl, factura comercial,lista de empaque-- BL mencionado no cuenta con emision.-- Motonave estima arribar el dia de hoy y no hay documentos --  Ene. 23 Se recibe copia de bl por parte de la naviera</t>
  </si>
  <si>
    <t>J13T0023</t>
  </si>
  <si>
    <t>HLCUBSC190112776</t>
  </si>
  <si>
    <t>Feb. 4 Mercancia en transito se estima su entrega el dia de hoy -- Feb.3 Ret. -- Feb. 1 Planilla activa nuevamente --  Se envia paquete de documentos actuados a Botero -- Se radica nuevamente planilla -- Esperando actuacion aduanera para radicar planilla nuevamente -- Ene. 31 Inspeccion aduanera en horas de la tarde --  Solicitando movilizacion e inspeccion de la mercancia -- Ene. 30 Se presenta inconsistencia en el numero de sellos  -- Se estima su despacho para hoy -- Ene. 29 Listo en transporte --  Esperando DTA aprobado por la Dian -- Ene. 28 Radicando planilla de despacho -- Presentando DTA en Dian -- Esperando finalizacion manifiesto -- Confirmando arribo de la motonave --- Ene. 25-24 Esperando arribo de la motonave -- Ene. 23 Documentos en revision -- Se recibe copia de bl, factura comercial,certi de analisis,lista de empaque</t>
  </si>
  <si>
    <t>IB311096</t>
  </si>
  <si>
    <t>MEDUMM087620</t>
  </si>
  <si>
    <t>Feb. 4 Mercancia en transito se estima su entrega el dia de hoy -- Feb. 1 Ret. --  Se estima su despacho para hoy -- Ene. 31-/-30 Se estima su despacho para hoy -- Ene. 29 El vehiculo no logro descargar y el cargue queda para mañana -- Se estima su despacho para hoy -- Ene. 28-/-18 En consecusion de vehiculo para su despacho --  Ene. 17 Listo en transporte -- Ene. 16 Radicando planilla - Declaracion con levante - Aceptando declaracion - Recepcionando carga en pagina de puerto -- Ene. 15-Dic. 28-/-11 Esperando arribo de la motonave -- Dic. 10 Esperando arribo de la motonave - Se confirma ETA en pagina de la naviera -- Dic. 7-/-Nov. 30 En pagina de la naviera aun sin eta, la pagina de la naviera dice que llega a Amberes-Belgica el dia 13 de diciembre --  Esperando arribo de la motonave -- Nov. 29 Documentos en revision -- Nov. 28 Se recibe copia de bl, factura comercial</t>
  </si>
  <si>
    <t>J1310453</t>
  </si>
  <si>
    <t>012018122460</t>
  </si>
  <si>
    <t>Polyquart 149 150KG 1H2</t>
  </si>
  <si>
    <t>50432010</t>
  </si>
  <si>
    <t>BASF SE</t>
  </si>
  <si>
    <t>Feb. 4 Mercancia en transito se estima su entrega el dia de hoy -- Feb. 1 Mercancia en transito, se estima su entrega en bodega el lunes -- Ene. 31 Ret. --  Se estima su despacho para hoy -- Ene. 30 Listo en transporte -- Ene. 29 Radicando planilla - Declaración con levante - Aceptando declaracion - Esperando finalización manifiesto -- Ene. 28  Agente de carga informa programacion de vaciado para el dia de hoy a las 17 horas.-- Confirmando arribo de la motonave -- Ene. 25-/-23 Agente de carga informa nueva ETA -- Ene. 22-/-18 Esperando arribo de la motonave -- Ene. 17 Documentos en revision -- Ene. 16 Se recibe copia de BL, factura comercial 211754334</t>
  </si>
  <si>
    <t>J1310533</t>
  </si>
  <si>
    <t>SUDUC8FRA003264X</t>
  </si>
  <si>
    <t>Feb. 4 Mercancia en transito se estima su entrega el dia de hoy -- Feb. 1 Ret. SUDU5853577, MRSU3545546  -- Ene. 31 Listo en transporte -- Ene. 30 Radicando planilla - Declaracion con levante - Aceptando declaracion - Recepcionando en pagina de puerto para que se refleje a consulta de inventario --    Esperando finalizacion manifiesto --  Ene. 30-29 Motonave atracada -- Ene. 29 Motonave estima arribar el dia de hoy -- Ene. 28-/-22 Esperando arribo de la motonave --  Ene. 21 Documentos en revision -- Ene. 18 Se recibe copia de BL, facturas comerciales</t>
  </si>
  <si>
    <t>J1310661</t>
  </si>
  <si>
    <t>SUDUA8FRA003273X</t>
  </si>
  <si>
    <t>Volley® 88 OL,1X210 L,CO</t>
  </si>
  <si>
    <t>58115270</t>
  </si>
  <si>
    <t>Feb. 4 Mercancia en transito, se estima su entrega el dia de hoy -- Feb. 2 Ret. -- Feb. 1 Se estima su despacho para hoy -- Ene. 31 Listo en transporte - Radicando planilla - Declaración con levante - Aceptando declaración -- Ene. 30 Recepcionando en pagina de puerto para que se refleje la consulta de inventario --    Esperando finalizacion manifiesto --  Ene. 30-29 Motonave atracada -- Ene. 29 Motonave estima arribar el dia de hoy -- Ene. 28-/-24 Esperando arribo de la motonave --  Ene. 23 Documentos en revision -- Ene. 22 Se recibe copia de bl, factura comercial,lista de empaque</t>
  </si>
  <si>
    <t>4946630988,4947010977,4947198891,</t>
  </si>
  <si>
    <t>J1310372</t>
  </si>
  <si>
    <t>SUDU69200A6T4AHM</t>
  </si>
  <si>
    <t>Basagran® SL,GU10X1 L,CO,Cantus WG,10X1 KG,CO,Cantus WG,10X1 KG,CO,</t>
  </si>
  <si>
    <t>58028259,58629096,58629096,</t>
  </si>
  <si>
    <t>Registro de importacion</t>
  </si>
  <si>
    <t>Feb. 5 Mercancia en transito se estima su entrega el dia de hoy -- Feb. 4 Mercancia en transito se estima su entrega el dia de mañana --  Feb. 2 Ret. -- Feb. 1 Se estima su despacho para hoy -- Ene. 31 Listo en transporte -- Radicando planilla -- Aceptando declaración - Registro aprobado Cantus -- Ene. 30-/-29 Pendiente aprobacion registro producto Cantus WG -- Ene. 28 Pendiente aprobacion registro producto Cantus WG - Recepcionando carga en pagina de puerto -- Ene. 25 Pendiente aprobacion registro producto Cantus WG - Motonave estima arribar el dia de hoy --  Ene. 24-/-17 Esperando arribo de la motonave -- Ene. 16-/-15 Pendiente copia de BL para hacer una buena revision -- Ene. 14  Pendiente copia de bl. -Se recibe factura,  copia de lista de empaque y certificado de analisis, pendiente copia de bl.</t>
  </si>
  <si>
    <t>IC310543</t>
  </si>
  <si>
    <t>MEDUBM900909</t>
  </si>
  <si>
    <t>Plantapon LGC Sorb 210KG 1H2</t>
  </si>
  <si>
    <t>50502598</t>
  </si>
  <si>
    <t>Feb. 4-/-1 En espera de carga para consolidar -- Ene. 31-/-25 En espera de carga para consolidar -- Ene. 24 Listo en transporte -- Radicando planilla - Ene. 23 Declaracion con levante - Aceptando declaracion - Recepcionando en pagina de puerto -- Esperando finalizacion manifiesto -- Ene. 22 Motonave atracada estima zarpar despues de medio dia -- Confirmando arribo de la motonave -- Ene. 21-/-1-Dic. 28 Esperando arribo de la motonave -- Dic. 27 Naviera informa  ETA --  Dic. 21 Confirmando ETA pagina de la naviera indica que la carga  se encuentra en Genoa- Italia y aun no registra zarpe.-- Documentos en revision -- Dic. 20 Se recibe copia de bl factura comercial</t>
  </si>
  <si>
    <t>J1310543</t>
  </si>
  <si>
    <t>SUDU69200A6T4FKY</t>
  </si>
  <si>
    <t>Feb. 5 Mercancia en transito, se estima su entrega en el cliente hoy -- Feb. 4 Mercancia en transito, se estima su entrega en el cliente mañana -- Feb. 2 Ret. PONU0406320 -- Feb. 1 Ret.MRKU6533382  -- En espera de documentacion para su despacho -- Ene. 31-/-29 En espera de documentacion para despacho a cliente -- Ene. 28 Listo en transporte -- Radicando planilla -- Declaracion con levante -- Aceptando DI -- Ene. 26 Esperando que se refleje consulta -- Recepcionando -- Ene. 25 Motonave estima arribar el dia de hoy -- Ene. 24-/-21 Esperando arribo de la motonave -- Ene. 19 Documentos en revision -- Ene. 18 Se recibe copia de BL, factura comercial, lista de empaque, certificado de origen, certificado de seguro, certificado de analisis</t>
  </si>
  <si>
    <t>J1310556</t>
  </si>
  <si>
    <t>SSZCTG1901031</t>
  </si>
  <si>
    <t>Texapon SBN DM 1000KG 31H1</t>
  </si>
  <si>
    <t>50319422</t>
  </si>
  <si>
    <t>Feb. 4 Mercancia en transito, se estima su entrega en bodega hoy -- Feb. 1 Mercancia en transito, se estima su entrega en bodega el lunes -- Ene. 31 Ret. --  Solicitando cita de cargue -- Ene. 30 Listo en transporte -- Radicando planilla -- Aceptando declaracion --  Bemel soluciona impace con la consulta -- Ene. 29 Bemel informa por correo que estaran finalizando manual por inconvenientes en sistema de la Dian -- Esperando respuesta de Bemel porque aun no aparace finalizacion -- Ene. 28 Esperando finalizacion de vaciado -- Agente de carga indico que el sabado fue el vaciado -- Esperando programacion de vaciado -- Ene. 25 Motonave estima arribar el dia de hoy -- Ene. 24-/-22 Esperando arribo de la motonave -- Ene. 21 Documentos en revision -- Ene. 18 Se recibe copia de HBL, factura, lista de empaque, copa del CO, Co Analisis 211750559</t>
  </si>
  <si>
    <t>4948210658,4948413335,4948242153,4948343766,</t>
  </si>
  <si>
    <t>J1310549</t>
  </si>
  <si>
    <t>HLCUANR190117460</t>
  </si>
  <si>
    <t>Rheovis AT 120 120KG 1H2,Edeta BX POLVO 25KG 5M1,Edeta BX POLVO 25KG 5M1,Trilon® B lq. 1200KG 31HA1,</t>
  </si>
  <si>
    <t>50145734,50612839,50779657,</t>
  </si>
  <si>
    <t>Feb. 4 En proceso de desconsolidacion -- Feb. 1 Ret. --  Se estima su retiro para hoy y programacion de desconsolidacion -- Ene. 31 Listo en transporte -- Ene. 30 Radicando planilla -- Declaracion con levante -- Aceptando DI -- Recepcionando -- Esperando finalizacion manifiesto --  Ene. 30-29 Motonave atracada -- Motonave estima arribar el dia de hoy -- Ene. 28-/-22 Esperando arribo de la motonave --  Ene. 21 Confirmando si el código: 50612839 es Igual al código: 50779657 para aplicar el mismo registro de Importación -- Documentos en revision -- Ene. 18 Se recibe copia de HBL, factura, lista de empaque, copa del CO, Co Analisis</t>
  </si>
  <si>
    <t>4947721350,4947736756,4948281616,</t>
  </si>
  <si>
    <t>J1310745</t>
  </si>
  <si>
    <t>HLCUEUR1812AROR8</t>
  </si>
  <si>
    <t>Feb. 5 Mercancia en transito se estima su entrega el dia de hoy -- Feb. 4 Mercancia en transito se estima su entrega el dia de mañana -- Feb. 2 Ret. CLHU4755990 --Feb. 1 Se estima su despacho para hoy -- Ene. 31 Listo en transporte -- Ene. 30 Radicando planilla -- Declaracion con levante -- Aceptando DI -- Recepcionando -- Esperando finalizacion manifiesto --  Ene. 30-29 Motonave atracada -- Motonave estima arribar el dia de hoy --  Ene. 28 Esperando arribo de la motonave --  Ene. 25 Documentos en revision -- Ene. 24 Se recibe copia de bl, factura comercial --En espera de documentos  -- Ene. 23 Se solicita documentos --  Se recibe copia de bl por parte de la naviera</t>
  </si>
  <si>
    <t>J1610029</t>
  </si>
  <si>
    <t>TWSC18120553</t>
  </si>
  <si>
    <t>Chemistar CO., LTD.</t>
  </si>
  <si>
    <t>Feb. 4 Mercancia en transito, se estima su entrega en bodega mañana -- Feb. 1 Ret -- En espera de carga para consolidar -- Ene. 31-/-29 En espera de carga para consolidar -- Ene. 28 Listo en transporte -- Radicando planilla -- Ene. 26 Declaracion con levante -- Aceptando DI -- Se refleja consulta -- Ene. 25 Esperando finlaizacion de manifiesto -- En proceso de liberacion -- Ene. 24-/-17 Esperando arribo de la motonave -- Ene. 16 Se reciben documentos originales -- Ene. 15-/-11 Esperando arribo de la motonave y documentos originales incluido el BL  -- Ene. 10 Confirmando ETA y esperando originales incluido el BL  -- Ene. 9 Documentos en revision -- Ene. 8 Se recibe copia de bl,factura comercial,lista de empaque,certi de origen</t>
  </si>
  <si>
    <t>Feb.</t>
  </si>
  <si>
    <t>J1310291</t>
  </si>
  <si>
    <t>ANR/CTG/13104</t>
  </si>
  <si>
    <t>Trilon® B lq. 250KG 1H1</t>
  </si>
  <si>
    <t>50076377</t>
  </si>
  <si>
    <t>Feb. 4 Mercancia entregada en el dia de hoy -- Feb. 4 Mercancia en transito se estima su entrega el dia de hoy -- Feb. 2 Ret. -- Feb. 1 Listo en transporte -- Radicando planilla -- Declaracion con levante --  Aceptando declaracion --  Ene. 31 Esperando finalizacion manifiesto --Ene. 30  Agente de carga informa programacion de vaciado para el dia de hoy a las  17 horas.--Esperando programacion vaciado --  Ene. 30-29 Motonave atracada -- Motonave estima arribar el dia de hoy -- Ene. 28-/-18  Agente de carga informa nueva ETA  y cambio de motonave.--  Ene. 17-/-14 Esperando arribo de la motonave -- Ene. 11 Documentos en revision --  Ene. 10 Se recibe copia de bl, factura comercial 211756703</t>
  </si>
  <si>
    <t>J1310555</t>
  </si>
  <si>
    <t>ANR/CTG/13132</t>
  </si>
  <si>
    <t>Feb. 4 Mercancia entregada en el dia de hoy -- Feb. 4 Mercancia en transito se estima su entrega el dia de hoy -- Feb. 2 Ret. -- Feb. 1 Listo en transporte -- Radicando planilla -- Declaracion con levante --  Aceptando declaracion -- - Recepcionando en pagina de puerto -- Vaciado programado para el dia de hoy -- Ene. 31 Agente de carga informa programacion de vaciado para el dia de hoy a las  14 horas.-- Ene. 30 Esperando programacion vaciado -- Ene. 30-29 Motonave atracada -- Motonave estima arribar el dia de hoy -- Ene. 28-/-18 Agente de carga informa nueva ETA  y cambio de motonave.--   17-/-15 Esperando arribo de la motonave --  Ene. 14 Documentos en revision --  Se recibe copia de bl, factura comercial 211756668</t>
  </si>
  <si>
    <t>4947086262,4948281616,</t>
  </si>
  <si>
    <t>J1310740</t>
  </si>
  <si>
    <t>HLCUEUR1812ARPM9</t>
  </si>
  <si>
    <t>Feb. 5 Mercancia entregada en bodega hoy -- Feb. 5 Mercancia en transito se estima su entrega el dia de hoy -- Feb. 4 Mercancia en transito se estima su entrega el dia de mañana -- Feb. 2 Ret. -- Listo en transporte -- Feb. 1 Declaracion con levante -- Aceptando DI -- Ene. 31 Por cierre UAP las DI se aceptaran mañana -- Ene. 30 Esperando finalizacion manifiesto --  Elaborando DI -- Ene. 30-29 Motonave atracada -- Motonave estima arribar el dia de hoy --  Ene. 28 Esperando arribo de la motonave --  Ene. 25 Documentos en revision -- Ene. 24 Se recibe copia de bl, factura comercial --En espera de documentos  -- Ene. 23 Se solicita documentos --  Se recibe copia de bl por parte de la naviera</t>
  </si>
  <si>
    <t>J1610076</t>
  </si>
  <si>
    <t>ANT1205848</t>
  </si>
  <si>
    <t>Feb. 8 Entregada en bodega hoy la ultima unidad -- Feb. 7 Entregada en bodega hoy una unidad -- Mercancia en transito, se estima su entrega en bodega hoy -- Feb. 6 Ret -- Listo en transporte -- Feb. 5 Radicando planilla -- Declaracion con levante -- Aceptando DI -- Se recibe BL original -- Reclamado BL original -- Feb. 4 Recepcionando -- Confirmando arribo de la motonave -- Feb. 1-Ene. 31-/-29 Esperando arribo de la motonave -- Ene. 28 Bl ya cuenta con emision en destino.--  Ene. 16 BL sin emision -- Esperando arribo de la motonave --Ene. 15 BL sin emision -- Documentos en revision -- Ene. 14 Se recibe copia de bl,factura comercial y pl.</t>
  </si>
  <si>
    <t>J1610106</t>
  </si>
  <si>
    <t>ANR/BUN/04180</t>
  </si>
  <si>
    <t>Styronal D 517 1000KG 31HA1</t>
  </si>
  <si>
    <t>50066778</t>
  </si>
  <si>
    <t>Feb. 8 Mercancia entregada en bodega hoy -- Feb. 8 Mercancia en transito, se estima su entrega en bodega hoy -- Feb. 7 Ret -- Listo en transporte -- Feb. 6 Radicando planilla -- Declaracion con levante -- Aceptando DI -- Reclamado HBL original -- Feb. 5 Recepcionando -- Esperando Finalizacion de manifiesto -- Programacion de vaciado estimado para hoy -- Esperando pogramacion de vaciado -- Feb. 4 Confirmando arribo de la motonave -- Feb. 1-Ene. 31-/-24 Esperando arribo de la carga -- Ene. 23-22 Documentos en revision -- Ene. 21 Se recibe copia de bl, factura comercial</t>
  </si>
  <si>
    <t>4947222243,4947189185,</t>
  </si>
  <si>
    <t>J1310702</t>
  </si>
  <si>
    <t>SUDU69200A6VGUWU</t>
  </si>
  <si>
    <t>Heat® WG,10X0,5 KG,CO/Tenopa® SC,10X1 L,CO</t>
  </si>
  <si>
    <t>58003157/58000767</t>
  </si>
  <si>
    <t>FDS/Contrato depoder naviera para entrega BL Original/ Inconvenientes sistema DIAN</t>
  </si>
  <si>
    <t>Feb. 11 Mercancia entregada en bodega hoy -- Feb. 11 Mercancia en transito, se estima su entrega en bodega el dia de hoy  -- Feb. 8 Mercancia en transito, se estima su entrega en bodega el lunes -- Feb. 7 Ret. -- Se estima su despacho para hoy -- Feb. 6 Listo en transporte -- Radicando planilla -- Declaracion con levante -- En proceso de Aceptacion -- Feb. 5 Declaraciones sin poder sacar por problemas de sistema Dian -- DI en estado 50 directo en SIGLO XXI y se pasa a 2da revision -- Problemas de IB y Siglo XXI no ha dejado radicar la DI y esta aplica segunda revision -- Reclamando BL para aceptar DI -- Feb. 4 Aras autoriza entrega de BL y liberacion al finalizar la tarde con compromiso de radicar poder -- Basf pide colaboracion a Martha Farello de Aras -- Esperando poder  Para radicar y poder reclamar BL original y liberar  ante la naviera-- Feb. 2 Recepcionando -- Motonave atracada estima zarpar hoy -- Feb. 1 BL sin liberar debido a que no contamos con poder de la naviera lo cual nos bloquearon las liberaciones -- Confirmando arribo de la motonave -- Ene. 31-/-25 Esperando arribo de la motonave -- Se recibe originales de factura comercial,lista de empaque,certi de origen,certi de analisis--Ene. 24 Documentos en revision -- Ene. 23 Se recibe copia de bl, factura comercial,lista de empaque,certi de analisis</t>
  </si>
  <si>
    <t>J1310849</t>
  </si>
  <si>
    <t>HLCUEUR1812ARQB3</t>
  </si>
  <si>
    <t>Feb. 12 Mercancia entregada en bodega hoy -- Feb. 12 Mercancia en transito, se estima su entrega en bodega hoy -- Feb. 11 Mercancia en transito, se estima su entrega en bodega mañana -- Feb. 10 Ret. -- Feb. 9 Listo en transporte -- Radicando planilla -- Feb. 8 Inspector da levante a las 20 horas -- Inspeccion fisica hoy en la tarde -- Feb. 7 Declaracion con selectividad para inspeccion fisica -- Declaracion aceptada -- Esperando finalizacion de manifiesto -- Feb. 6 Se reciben descrpciones minimas -- Esperando descripciones minimas para liquidar DI y pasar a revision -- Motonave estima arribar el dia de hoy -- Feb. 5-Ene. 31 Esperando arribo de la motonave --  Ene. 30 Esperando Descripciones minimas -- Documentos en revision -- Ene. 29 Se recibe copia de bl y factura comercial ,lista de empaque</t>
  </si>
  <si>
    <t>J1310692</t>
  </si>
  <si>
    <t>ILSE005008</t>
  </si>
  <si>
    <t>Feb. 12 Mercancia entregada en bodega hoy -- Feb. 12 Mercancia en transito, se estima su entrega en bodega el dia de hoy  -- Feb. 11 Mercancia en transito, se estima su entrega en bodega el dia de mañana  -- Feb. 9 Ret. -- Listo en transporte -- Feb. 8 Radicando planilla - Declaración con levante - Aceptando declaración - Recepcionando en pagina de puerto -- Feb. 7  Esperando finalizacion manifiesto - Agente de carga informa programacion de vaciado para el dia de hoy en las horas de la mañana. -Esperando programacion vaciado  - Esperando programacion vaciado  -- Feb. 6 Motonave estima arribar el dia de hoy -- Feb. 5-Ene. 31-/-25 Esperando arribo de la motonave -- Ene. 24 Documentos en revision --  Ene. 23 Se recibe copia de bl, factura comercial 211763095</t>
  </si>
  <si>
    <t>J1610166</t>
  </si>
  <si>
    <t>SUDUB9603A3ET07G</t>
  </si>
  <si>
    <t>Feb. 10 Retirada -- Feb. 9-/-6 En espera de instrucciones de despacho -- Feb. 5 Listo en tarnsporte -- Radicando planilla -- Fue error de la pagina del puerto -- Averiguando porque esta Basf bloqueado en pagina de puerto para poder radicar planilla -- Feb. 4 Aparece Basf bloqueado en pagina de SPRBUN -- Radicando planilla -- Declaracion con levante -- Aceptando DI -- Se recibe BL liberado al finalizar la tarde -- Martha Farello de Aras autoriza liberacion con compromiso de radicar poderes -- Feb. 2 Esperando poder radicado para reclamar BL original y liberar -- Recepcionando -- Esperando finalizacion de manifiesto -- Feb. 1 Confirmando arribo de la motonave -- Ene. 31-/-29 Esperando arribo de la motonave -- Documentos revisados -- Se recibe Copia de BL ayer en la tarde -- Ene. 28-25 Esperando BL para una buena revision y confirmar ETA-- Ene. 24 Se recibe copia  factura comercial,lista de empaque</t>
  </si>
  <si>
    <t>4948242181,4948242174,4948242175,4948242175,</t>
  </si>
  <si>
    <t>J1310903</t>
  </si>
  <si>
    <t>ANR/CTG/13179</t>
  </si>
  <si>
    <t>Luviskol VA37E 100KG 1A2,Edeta BX POLVO,Uvinul N 539 T 110KG 1H2,Uvinul T 150 60KG 1A2 5,</t>
  </si>
  <si>
    <t>50000725</t>
  </si>
  <si>
    <t>Feb. 14 Mercancia entregada en bodega hoy -- Feb. 14 Mercancia en transito, se estima su entrega en bodega hoy -- Feb. 13 Mercancia en transito, se estima su entrega en bodega mañana -- Feb. 12 Ret. -- Feb. 11 En consecucion de vehiculo para su despacho -- Feb. 9 Listo en transporte -- Feb. 8 Radicando planilla - Declaración con levante - Aceptando declaración - Recepcionando en pagina de puerto --  Feb. 7  Agente de carga informa que el vaciado se realizo el dia de ayer en las horas de la tarde.-- Esperando programacion vaciado  --   Feb. 6-/-4 Esperando arribo de la motonave -- Feb. 1 Documentos en revision -- Ene. 31  Se recibe copia de bl,factura comercial 211761519</t>
  </si>
  <si>
    <t>4948415752,4948415762,4948415760,</t>
  </si>
  <si>
    <t>J1610167</t>
  </si>
  <si>
    <t>6335-0454-901.011</t>
  </si>
  <si>
    <t>ST 6182GLT CMN 220K,1X1 PZ,UNSPEZ.,FM 2334GLT TRTD CT CMN 220K,1X1 ST,UNS.,FM 1830GLT TRTD CT CMN 220K,1X1 ST,UNS.</t>
  </si>
  <si>
    <t>58158024</t>
  </si>
  <si>
    <t>Basf Agricultural Solutions Seed US</t>
  </si>
  <si>
    <t>APU</t>
  </si>
  <si>
    <t xml:space="preserve">Feb. 14 Mercancia entregada en bodega hoy -- Feb. 14 Mercancia en transito, se estima su entrega en bodega hoy -- Feb. 13 Ret -- Listo en transporte -- Radicando planilla -- Feb. 12 Declaracion con levante -- Declaracion aceptada -- Se recibe Certificado Ica al finalizar la tarde -- Se realiza inspeccion Ica horas am --  Feb. 11 Esperando finalizacion de manifiesto e inspeccion ICA -- Feb. 9 Confirmando arribo de la motonave -- Feb. 8-/-6 Esperando arribo de la motonave, realizando consulta ante el Ica Buenaventura por documentos para Inspeccion Ica  -- Feb. 5-/-1 Esperando arribo de la motonave, estima llegar el 9 de Febrero a Sociedad portuaria Bun - Ayer se recibio las facturas corregidas definitivas -- Ene. 31-30 Esperando facturas corregidas en el importador, lugar de entrega, desgloce -- Ene. 29 Documentos en revision -- Ene. 28 Se recibe copia de bl,pendiente facturas corregidas </t>
  </si>
  <si>
    <t>Semillas Valle</t>
  </si>
  <si>
    <t>ICA</t>
  </si>
  <si>
    <t>J2610014</t>
  </si>
  <si>
    <t>SUDUB9603A3GAGUH</t>
  </si>
  <si>
    <t>Feb. 14 Mercancia entregada en bodega hoy -- Feb. 14 Mercancia en transito, se estima su entrega en bodega hoy -- Feb. 13 Ret -- Listo en transporte -- Radicando planilla -- Feb. 12 Declaracion con levante -- Aceptando DI -- Rescatando BL -- Esperando finalizacion de manifiesto -- Feb. 11 Confirmando arribo de la motonave -- Feb. 9-/-6 Esperando arribo de la motonave -- Feb. 5 Documentos en revision -- Feb. 4 Se recibe copia de bl, factura comercial,lista de empaque,certi de origen</t>
  </si>
  <si>
    <t>J1310770</t>
  </si>
  <si>
    <t>HLCURTM190139910</t>
  </si>
  <si>
    <t>Euperlan PK 771 Benz 205KG 1H2</t>
  </si>
  <si>
    <t>50207588</t>
  </si>
  <si>
    <t>Feb. 15 Entregada en bodega hoy la ultima unidad -- Feb. 15 En transito la ultima unidad y se estima su entrega en bodega hoy -- Feb. 14 Entregada en bodega hoy una unidad -- Mercancia en transito, se estima su entrega en bodega hoy -- Feb. 13 Mercancia en transito, se estima su entrega en bodega mañana -- Feb. 12 Ret. HLXU3113240, HLXU3335329  -- Feb. 11 Mercancia en transito, se estima su entrega en bodega el dia de hoy  -- Feb. 8 Mercancia en transito, se estima su entrega en bodega el lunes -- Feb. 7 Ret. -- Se estima su despacho para hoy -- Feb. 6 Listo en transporte -- Radicando planilla -- Declaracion con levante -- En proceso de Aceptacion -- Feb. 5 Declaraciones sin poder sacar por problemas de sistema Dian -- DI en estado 50 directo en SIGLO XXI y se pasa a 2da revision -- Problemas de IB y Siglo XXI no ha dejado radicar la DI y esta aplica segunda revision -- Reclamando BL para aceptar DI -- Feb. 4 Aras autoriza entrega de BL y liberacion al finalizar la tarde con compromiso de radicar poder -- Basf pide colaboracion a Martha Farello de Aras -- Esperando poder  Para radicar y poder reclamar BL original y liberar  ante la naviera-- Feb. 2 Recepcionando -- Motonave atracada estima zarpar hoy -- Feb. 1 BL sin liberar debido a que no contamos con poder de la naviera lo cual nos bloquearon las liberaciones -- Confirmando arribo de la motonave -- Ene. 31-/-25 Esperando arribo de la motonave -- Se recibe originales de factura comercial,lista de empaque,certi de origen,certi de analisis--Ene. 24 Documentos en revision -- Ene. 23 Se recibe copia de bl, factura comercial,lista de empaque,certi de analisis</t>
  </si>
  <si>
    <t>J1310868</t>
  </si>
  <si>
    <t>SUDU69200A6VR5S8</t>
  </si>
  <si>
    <t>50491539</t>
  </si>
  <si>
    <t>Feb. 15 Mercancia entregada en bodega hoy -- Feb. 15 Mercancia en transito, se estima su entrega en bodega el  dia de hoy --Feb. 14 Mercancia en transito, se estima su entrega en bodega el Sabado --Feb. 13 Mercancia en transito, se estima su entrega en bodega el sabado -- Feb. 12 Ret. -- Listo en transporte -- Edwin Largos de BASF solcita canalr rojo para laO.C-- Feb. 11 Radicando planilla - Declaración con levante - Aceptando declaración - Recepcionando en pagina de puerto --  Feb. 9 Esperando finalizacion manifiesto -- Feb. 8 Motonave atracada --  Feb. 7-/-5 Esperando arribo de la motonave -- Feb. 4 Se recibe originales de bl, certi de origen-- BL original sera enviado por el cliente. - BL sin emision -- Esperando BL original, CO y arribo de la motonave -- Ene. 31 Esperando CO, BL original y arribo de la motonave -- Ene. 30 Documentos en revision -- Ene. 29 Se recibe copia de bl, factura comercial</t>
  </si>
  <si>
    <t xml:space="preserve"> </t>
  </si>
  <si>
    <t>J1310410</t>
  </si>
  <si>
    <t>SSZCTG1901088</t>
  </si>
  <si>
    <t>UNIBLOC  GREY HT 120L 1A1</t>
  </si>
  <si>
    <t>54727471</t>
  </si>
  <si>
    <t>Feb. 15 Mercancia entregada en bodega hoy -- Feb. 15 Mercancia en transito, se estima su entrega en bodega el  dia de mañana -- Feb. 14 Mercancia en transito, se estima su entrega en bodega el sabado -- Feb. 13 Ret. --  Solicitando cita de cargue -- Feb. 12 Listo en transporte -- Feb. 11 Radicando planilla - Declaración con levante - Aceptando declaración - Recepcionando -- Agente de carga informa que el vaciado de esta carga se realizo el dia sabado 9 de Feb y finalizaran en el dia de hoy. - Esperando programacion de vaciado -- Feb. 8-/-5 Esperando arribo de la motonave -- Feb. 4- Se recibe orignales bl,certi de origen--Ene. 31-/-18 Esperando arribo de la motonave -- Ene. 17 Docuemntos en revision -- Ene. 16 Pte Copia de HBL para una buena revision y CO original -- Se recibe Draft, Factura comercial, Lista de empaque, Copia del CO y certificado de analisis. 211765913</t>
  </si>
  <si>
    <t>J2310263</t>
  </si>
  <si>
    <t>ANR/CTG/13158</t>
  </si>
  <si>
    <t>Stock 10121 180KG 1A1</t>
  </si>
  <si>
    <t>50335970</t>
  </si>
  <si>
    <t>Feb. 18 Mercancia entregada en bodega hoy -- Feb. 16 Ret. -- Feb. 15 Listo en transporte -- Radicando planilla -- Aceptando declaracion - Recepcionando -- Esperando finalizacion de manifiesto -- Feb. 14 Vaciado para hoy en la tarde -- Feb. 13  Agente de carga informa programacion de vaciado para el dia de mañana a las  17 horas.-Motonave estima zarpar hoy en la tarde -- Feb. 12 Motonave estima arribar en el dia de hoy -- Feb. 11 Documentos en revision -- Feb. 8 Se recibe copia de bl y  factura comercial 211769114</t>
  </si>
  <si>
    <t>4948618682,4947978385,4948605868,4948242174,</t>
  </si>
  <si>
    <t>J2310010</t>
  </si>
  <si>
    <t>ANR/CTG/13181</t>
  </si>
  <si>
    <t>Fe(II)-Glycinate 25KG 5M2,Lucantin Amarillo 4x5KG 4GL,Luta.Calpan 98% 25KG 5H4,Edeta B Pulver,</t>
  </si>
  <si>
    <t>50351987,50184686,50011144,50779657,</t>
  </si>
  <si>
    <t>Vaciado/Demoras en trasporte/FDS</t>
  </si>
  <si>
    <t>Feb. 18 Mercancia entregada en bodega hoy -- Feb. 18 Mercancia en transito se estima su entrega el dia de hoy --  Feb. 15 Mercancia en transito, se estima su entrega el dia lunes -- Feb. 14 Ret. -- Feb. 13-/-11 En consecucion de vehiculo para su despacho -- Feb. 9 Listo en transporte -- Feb. 8 Radicando planilla - Declaración con levante - Aceptando declaración - Recepcionando en pagina de puerto --  Feb. 7  Agente de carga informa que el vaciado se realizo el dia de ayer en las horas de la tarde.--Esperando programacion vaciado  --   Feb. 6-5 Esperando arribo de la motonave -- Feb. 4 Documentos en revision -- Ene. 31 Se recibe copia de bl, factura comercial 211761766</t>
  </si>
  <si>
    <t>4947917138,4947917125,4947510922,4948241413,4948242153,4948242156,4948242156,4948210656,4948208980,4948210657,4947917126,4947774256,4947774256,4948242163,4947917126,</t>
  </si>
  <si>
    <t>J2310077</t>
  </si>
  <si>
    <t>HLCURTM190109604</t>
  </si>
  <si>
    <t>Euperlan PK 771 Benz 205KG 1H2,Cutina CP 20KG 5H4,Texapon K 12 P 15KG 5M2,Euperlan PK 3000 AM 195KG 1H2,Cetiol HE 200KG 1A1,Eumulgin O 5 25KG 1H2,Emulgade NLB 25KG 1H2,Glucopon 225 DK 225KG 1H2,Texapon V 95 G 20KG 5M1,Glucopon 425 N/HH 225KG 1H2,Cetiol SB 45 25KG 4G,Cetiol 868 175KG 1A1,Cetiol MM 20KG 5H4,Cetiol RLF 10KG 3H1,Cetiol C 5 10KG 3H1,</t>
  </si>
  <si>
    <t>50207588,50207200,50222715,50210176,50207557,50207242,50312330,50207058,50221381,50432449,50463271,50207299,50207269,50351728,50308749,</t>
  </si>
  <si>
    <t>Inspeccion previa/inspeccion fisica/FDS</t>
  </si>
  <si>
    <t>Feb. 18 Mercancia entregada en bodega hoy -- Feb. 18 Mercancia en transito, se estima su entrega en bodega el  dia de hoy -- Feb. 15 Mercancia en transito, se estima su entrega en bodega el  dia de mañana -- Feb. 14 Mercancia en transito, se estima su entrega en bodega el sabado -- Feb. 13 Ret. -- Listo en transporte -- Feb. 12 Radicando planilla -- Se refleja levante alrededor de las 15:30 horas -- Esperando que Inspector otorgue levante -- Feb. 11 En Inspeccion fisica los productos Glucopon 225 DK y Cetiol SB 45 -- Feb. 9 Declaracion con selectividad fisica -- Aceptando DI -- Feb. 8 Se recibe Informe de Inspeccion Previa al finalizar la tarde -- Esperando informe de Inspeccion previa -- Feb. 7 Inspeccion previa programada para hoy -- Feb. 6 Se recibe Listas de empaque y se entrega paquete a tramites para solicitar la inspeccion previa -- Esperando Listas de empaque para proceder con la inspeccion previa -- Se recibe Autorizacion para inspeccion previa -- Esperando confirmacion si procedemos con inspeccion previa -- Motonave estima arribar el dia de hoy --  Feb. 5 Confirmando con el cliente si procedemos con inspeccion previa por inconsistencia en bultos entre factura y BL -- Documentos en revision -- Feb. 4  Se recibe copia de bl, factura comercial--Pendiente documentos -- Feb. 2 Se recibe aviso de arribo y se solicita a Basf Documentos</t>
  </si>
  <si>
    <t>J1610158</t>
  </si>
  <si>
    <t>TTZH030161</t>
  </si>
  <si>
    <t>Feb. 20 Mercancia entregada en bodega hoy -- Feb. 20 Mercancia en transito, se estima su entrega en bodega hoy -- Feb. 19 Mercancia en transito, se estima su entrega en bodega mañana -- Feb. 18 Mercancia en transito, se estima su entrega en bodega el miercoles -- Feb. 16 Ret -- Feb. 15 Listo en transporte -- Radicando planilla -- Feb. 14 Declaracion con levante -- Aceptando DI -- Se refleja consulta -- Feb. 13 Esperando finalizacion de manifiesto -- Feb. 12 confirmando arribo de la motonave -- Feb. 11-Ene. 31-/-28 Esperando arribo de la motonave -- Ene. 25 Documentos en revision -- Ene. 23 Se recibe copia de bl, factura comercial,lista de empaque</t>
  </si>
  <si>
    <t>J2610015</t>
  </si>
  <si>
    <t>ANT1207817</t>
  </si>
  <si>
    <t>Feb. 20 Mercancia entregada en Agecolda hoy -- 'Feb. 20 Mercancia en transito, se estima su entrega en bodega hoy -- Feb. 19 Ret -- Listo en transporte -- Feb. 18 Radicando planilla -- Declaracion con levante -- Aceptando DI -- Se completa pedido -- Confirmando arribo de la motonave -- Feb. 15-/-6 Esperando arribo de la motonave -- Feb. 5 Documentos en revision -- Feb. 4 Se recibe copia de bl, factura comercial,lista de empaque,certi de origen</t>
  </si>
  <si>
    <t>J2610040</t>
  </si>
  <si>
    <t>SUDUC9FRA000200X</t>
  </si>
  <si>
    <t>Feb. 20 Mercancia entregada en el cliente hoy -- Feb. 20 Ret -- Programando para cargue hoy -- Feb. 19 Listo en transporte -- Radicando planilla -- Feb. 18 Declaracion con levante -- Aceptando DI -- Reclamando BL oiginal -- Feb. 18 Confirmando arribo de la motonave -- Feb. 15-/-12 Esperando arribo de la motonave -- Feb. 11-8 Documentos en revision -- Feb. 7  Se recibe copia de bl, factura comercial,</t>
  </si>
  <si>
    <t>Solenis</t>
  </si>
  <si>
    <t>J2610041</t>
  </si>
  <si>
    <t>SUDUC9FRA000277X</t>
  </si>
  <si>
    <t>J1610183</t>
  </si>
  <si>
    <t>MEDUMX201160</t>
  </si>
  <si>
    <t>Basazol Yw 46 L na 997,9KG 31HA1</t>
  </si>
  <si>
    <t>56212369</t>
  </si>
  <si>
    <t>Feb. 22 MErcancia entregada en el cliente hoy -- 'Feb. 22 En bodega a la espera de descargue -- Feb. 21 Mercancia en transito, se estima su entrega en el cliente mañana -- Feb. 20 Ret -- Listo en transporte -- Feb. 19 Radicando planilla -- Declaracion con levante -- Aceptando DI -- Se recibe BL original fletado -- Reclamando BL original -- Feb. 18 Confirmando arribo de la motonave -- Feb. 15-/-13 Esperando arribo de la motonave -- Feb. 12-/-8 Segun la pagina de Msc la carga no ha salido de origen -- Feb. 7-/-2 Confirmando ETA, aun no se refleja en pag de Msc -- Feb. 1 Documentos en revision -- Ene. 31 Se recibe copia de bl, factura comercial,certi de origen</t>
  </si>
  <si>
    <t>J2610046</t>
  </si>
  <si>
    <t>ANR/BUN/04183</t>
  </si>
  <si>
    <t>Joncryl 8050-E 200KG 1H1</t>
  </si>
  <si>
    <t>50396938</t>
  </si>
  <si>
    <t>Feb. 22 Mercancia entregada en bodega hoy -- Feb. 22 Mercancia en transito, se estima su entrega en bodega hoy -- Feb. 21 Ret -- Programado para cargue hoy -- Feb. 20 Listo en transporte -- Feb. 19 Radicando planilla -- Declaracion con levante -- Aceptando DI -- Recepcionando --Esperando finalizacion de manifiesto -- Esperando progaramcion de vaciado -- Feb. 18 Confirmando arribo de la motonave -- Feb. 15-/-12 Esperando arribo de la motonave -- Feb. 11 Documentos en revision -- Feb. 8  Se recibe copia de bl, factura comercial,</t>
  </si>
  <si>
    <t>J2610059</t>
  </si>
  <si>
    <t>HLCULI3190208990</t>
  </si>
  <si>
    <t>Documentacion/</t>
  </si>
  <si>
    <t>Feb. 22 Mercancia entregada en bodega hoy -- Feb. 22 Mercancia en transito, se estima su entrega en bodega hoy -- Feb. 21 Ret -- Listo en transporte -- Radicando planilla -- Feb. 20 Declaracion con levante -- Aceptando DI -- Solicitando colaboracion para  liberar, consultando con el cliente  recibido del  documento -- Feb. 19 Esperando que la naviera colabore mientras radican poderes -- Pte radicar poder en Buenavnetura para reclamar y liberar BL -- BL ya tiene emision -- Feb. 18 BL sin emision -- Documentos en revision -- Feb. 15 Se recibe copia de bl, factura comercial,lista de empaque,certi de analisis,certi de origen-Feb. 13 Se solicita documentos al cluster -- Feb. 12 se recibe aviso de arribo</t>
  </si>
  <si>
    <t>4946630996</t>
  </si>
  <si>
    <t>J2310274</t>
  </si>
  <si>
    <t>SSZCTG1902027</t>
  </si>
  <si>
    <t>Tenopa® SC,24X0,25 L,CO</t>
  </si>
  <si>
    <t>58071002</t>
  </si>
  <si>
    <t>Feb. 23 Mercancia entregada en bodega hoy -- Feb. 22 Mercancia en transito se estima su entrega el dia de mañana --  Feb. 21 Mercancia en transito se estima su entrega el dia  viernes -- Feb. 20 Ret. --Solicitando cita de cargue -- Feb. 19 Listo en transporte -- Radicando planilla -- Feb. 18 Declaracion con levante -- Aceptando DI -- Se refleja consulta -- Recepcionando -- Esperando finalizacion de manifiesto -- Agente de carga informa que el vaciado de esta carga se realizo el dia  16 de Feb. - Esperando programacion de vaciado -- Feb. 15 Confirmando arribo de la motonave -- Feb. 14-/-12 Esperando arribo de la motonave -- Feb. 11 Documentos en revision -- Se recibe originales factura comercial,lista de empaque,certi de origen-- Feb. 8 Se recibe copia de bl, factura comercial,lista de empaque,certi de origen 211771676</t>
  </si>
  <si>
    <t>J2310489</t>
  </si>
  <si>
    <t>HOU/CTG/D06894</t>
  </si>
  <si>
    <t>Rheovis PU 1214 NC 205KG 1H2L</t>
  </si>
  <si>
    <t>50224437</t>
  </si>
  <si>
    <t>Feb. 22 Mercancia entregada en bodega hoy -- Feb. 22 Mercancia en transito se estima su entrega el dia de hoy --   Feb. 21 Mercancia en transito se estima su entrega el dia  viernes -- Feb. 20 Ret. --  Listo en transporte -- Feb. 19 Radicando planilla -- Declaracion con levante -- Aceptando DI -- Recepcionando -- Esperando finalizacion de manifiesto -- Agente de carga informa programacion de vaciado para el dia de hoy en las horas de la mañana.-  Esperando programacion de vaciado -- Feb. 18 Confirmando arribo de la motonave -- Feb. 16 Documentos revisados - Feb. 15 Se recibe copia de bl, factura 211773167</t>
  </si>
  <si>
    <t>J1310909</t>
  </si>
  <si>
    <t>DSV0019013</t>
  </si>
  <si>
    <t>Dry Vitamin A-Acetate 325 GFP - 25kg</t>
  </si>
  <si>
    <t>50051212</t>
  </si>
  <si>
    <t>Feb. 22 Mercancia entregada en bodega hoy -- Feb. 22 Mercancia en transito, se estima su entrega en bodega el dia de hoy --  Feb. 21 Mercancia en transito, se estima su entrega en bodega mañana --  Feb. 20 Mercancia en transito, se estima su entrega en bodega mañana -- Feb. 19 Ret. -- Solicitando cita de cargue -- Feb. 18 Listo en transporte -- Radicando planilla -- Se recibe copia mater -- Feb. 16 Esperando Master para planillar -- Declaracion con levante -- Aceptando Declaracion -- Feb. 15 Se recibe certificado Invima al finalizar la tarde y el sistema caido no se pudo aceptar DI -- Recepcionando -- Esperando finalizacion de manifiesto -- Feb. 14 Agente  de carga indica que la factura de manejo esta erronea y esta en reclamacion y anulacion para emitir una nueva factura de manejo, de igual modo el vaciado es para el dia de hoy a las 19 horas.-- Esperando programacion de vaciado para realizar inspeccion Invima -- Feb. 13 Motonave estima zarpar hoy en la tarde -- Feb. 12 Motonave estima arribar en el dia de hoy -- Feb. 11-/-4 Esperando arribo de la motonave para realizar inspeccion invima -- Se recibe bl origeinal--Feb. 1 Documentos en revision -- Ene. 31  Se recibe copia de bl,factura comercial,lista de empaque 211769166</t>
  </si>
  <si>
    <t>Invima</t>
  </si>
  <si>
    <t>4948495848,4948495848,4948830201,4948712024,</t>
  </si>
  <si>
    <t>J2310135</t>
  </si>
  <si>
    <t>HLCURTM190168844</t>
  </si>
  <si>
    <t>Cetiol J 600 10KG 3H1,Cetiol CC 175KG 1A1,Lorol C 16 20KG 5H4,Cutina GMS V 25KG 5H4,</t>
  </si>
  <si>
    <t>50308746,50207249,50207467,50215344,</t>
  </si>
  <si>
    <t>Feb. 25 Mercancia entregada en bodega hoy -- Feb. 25 Mercancia en transito, se estima su entrega en bodega hoy -- Feb. 23 Ret. -- Feb. 22 Listo en transporte -- Radicando planilla -- Declaracion con levante -- Aceptando DI -- Rescatando BL -- BL ya cuenta con liberacion y se estara rescatando la liberacion en el dia de hoy. - Feb. 6  BL no cuenta con emision en destino. -Documentos en revision -- Feb. 5 Se recibe copia de bl, factura comercial</t>
  </si>
  <si>
    <t>4948828033,4948951745,</t>
  </si>
  <si>
    <t>J2310303</t>
  </si>
  <si>
    <t>ANR/CTG/13220</t>
  </si>
  <si>
    <t>Eumulgin CO 60 60KG 1A2/Sodium Ascorbyl Phosphate 5KG 1G</t>
  </si>
  <si>
    <t>50601247/55499042</t>
  </si>
  <si>
    <t>Feb. 26 Mercancia entregada en bodega hoy -- Feb. 26 En bodega a la espera de descargue -- Feb. 25 Mercancia en transito, se estima su entrega el dia de hoy --  Feb. 23 Ret. -- Feb. 22  Listo en transporte -- Radicando planilla -- Declaracion con levante -- Aceptando DI -- Recepcionando -- Agente de carga informa que el vaciado se realizo el dia de ayer. - Esperando programacion vaciado --  Feb. 21 Motonave atracada estima zarpar a las 16 horas --   Feb. 20 Motonave estima aribar el dia de hoy  -- Feb. 19-/-13 Esperando arribo de la motonave --  Feb. 12 Documentos en revision -- Feb. 11 Se recibe copia de bl,factura comercial 211775308</t>
  </si>
  <si>
    <t>4948620874,4948620853,4947994888,</t>
  </si>
  <si>
    <t>J2310356</t>
  </si>
  <si>
    <t>HLCUANR190175100</t>
  </si>
  <si>
    <t>Lucantin CX forte 25KG 4GL,Natuphos® E 10000 G 20KG 4GL,Lutavit® A/D3 1000/200 NXT 20KG 5H4,</t>
  </si>
  <si>
    <t>55619298,50428731,50473860,</t>
  </si>
  <si>
    <t>Feb. 26 Mercancia entregada en bodega hoy -- Feb. 26 Mercancia en transito, se estima su entrega en bodega hoy -- Feb. 25 Mercancia en transito, se estima su entrega en bodega mañana -- Feb. 22  Ret. -- Listo en transporte -- Radicando planilla -- Declaracion con levante -- Aceptando DI -- En segunda revision -- Recepcionando -- Esperando finalizacion manifiesto --  Feb. 21 Motonave atracada estima zarpar a las 16 horas --   Feb. 20 Motonave estima aribar el dia de hoy  --  Feb. 19-/-15 Esperando arribo de motonave  -- Feb. 14-13 Documentos en revision -- Feb. 12 Se recibe copia de bl, factura comercial</t>
  </si>
  <si>
    <t>J1310816</t>
  </si>
  <si>
    <t>ANR/CTG/13145</t>
  </si>
  <si>
    <t>Mn-Glycinate 25KG 5M2</t>
  </si>
  <si>
    <t>50351989</t>
  </si>
  <si>
    <t>Feb. 27 Mercancia entregada en bodega hoy -- Feb. 27 Mercancia en transito se estima su entrega el dia  de hoy --  Feb. 26 Mercancia en transito se estima su entrega el dia  miercoles -- Feb. 25 Ret. -- Solicitando cita de cargue -- Feb. 23  Listo en transporte -- Feb. 22 Radicando planilla -- Declaracion con levante -- Aceptando DI -- Recepcionando -- Agente de carga informa que el vaciado se realizo el dia de ayer. -  Esperando programacion vaciado --  Feb. 21 Motonave atracada estima zarpar a las 16 horas --   Feb. 20 Motonave estima aribar el dia de hoy  -- Feb. 19-/-1-Ene. 31-30 Esperando arribo de la motonave -- Ene. 29 Documentos en revision -- Ene. 28 Se recibe copia de bl, factura comercial 211775485</t>
  </si>
  <si>
    <t>J13T0008</t>
  </si>
  <si>
    <t>ANR/CTG/13099</t>
  </si>
  <si>
    <t>Verismo® SC,GY10X1 L,CO</t>
  </si>
  <si>
    <t>58982818</t>
  </si>
  <si>
    <t>Feb. 8 Mercancia entregada en bodega hoy -- Feb. 8 Mercancia en transito se estima su entrega el dia hoy --  Feb. 7 Ret. -- Programado para cargue hoy -- Feb. 6-/-5 Solicitando cita de cargue -- Feb. 4 Listo en transporte -- Feb. 2 Esperando DTA aprobado por la Dian -- Feb. 1 Radicando planilla despacho -- Presentando DTA en Dian -- Vaciado programado para el dia de hoy -- Ene. 31 Agente de carga informa programacion de vaciado para el 1 de Febrero a  las  8 AM-  Ene. 30 Esperando programacion vaciado -- Ene. 30-29 Motonave atracada --  Motonave estima arribar el dia de hoy -- Ene. 28-/-18 Agente de carga informa nueva ETA  y cambio de motonave.-- Ene. 17-/-9 Esperando arribo de la motonave -- Ene. 8 documentos en revision -- Ene.  4 Se recibe copia de bl, factura comercial 211756788</t>
  </si>
  <si>
    <t>J23T0005</t>
  </si>
  <si>
    <t xml:space="preserve">SUDU29001AEXWUWK </t>
  </si>
  <si>
    <t>Break Thru SL,1X980 L,CO</t>
  </si>
  <si>
    <t>58036117</t>
  </si>
  <si>
    <t>Evonik goldschmidt corporation</t>
  </si>
  <si>
    <t xml:space="preserve">Feb. 11 Mercancia entregada en bodega hoy -- Feb. 11 Mercancia en transito se estima su entrega el dia de hoy -- Reb. 10 Ret. -- Feb. 8 Listo en transporte -- Radicando planilla --  Se recibe originales bl, factura comercial,lista de empaque--Feb.7 En espera de bl original -- Feb. 6 Erica informa  El día de hoy enviaré BL original, factura original, Pl.,CO.  Feb. 5 Presentando DTA con copia para adelantar --  Erica informa "El BL original fue enviado a BASF Bogotá a través de UPS. 1ZV740R50440790905.  " -- Naviera nuevamente informa " Hemos validado esta instrucción con nuestra oficina de origen  y nos informa que el original fue impreso en origen por lo que agradecemos contactar al shipper. " -- La naviera el dia de hoy envia un alcance diciendo que el bl no tiene instruccion de emision en destino donde el dia de ayer habia infomado que si lo habia -- Documentos en revision --  Se recibe copia de bl, factura comercial, Rescatando bl original, Naviera nos colaboro  con la autorizacion de la liberacion de la carga - Feb. 4 Esperando poder  Para radicar y poder reclamar BL original y liberar ante la naviera -- Erica informa Ya Paula me comentó que habló con Denides sobre el problema del poder.  Aparte, continuo presionando al proveedor.  -- Estoy presionando al proveedor por el envío de los documentos. Tan pronto cuente con ellos te informaré.  --  Se solicita documentos -- Feb . 3 Carga en puerto y no hay documentos  </t>
  </si>
  <si>
    <t>J13T0031</t>
  </si>
  <si>
    <t>HLCUHAM190123138</t>
  </si>
  <si>
    <t>Polyram® DF,1X25 KG,EC</t>
  </si>
  <si>
    <t>58968515</t>
  </si>
  <si>
    <t>Feb. 11 Mercancia entregada en bodega hoy -- Feb. 11 Mercancia en transito se estima su entrega el dia de hoy -- Reb. 10 Ret. -- Feb. 8 Listo en transporte --  Esperando DTA aprobado por la Dian -- Feb. 7 Radicando planilla despacho -- Presentando DTA en Dian -- Esperando finalizacion manifiesto -- Feb. 6 Motonave atracada -- Motonave estima arribar el dia de hoy -- Feb. 5-4-Ene. 31-30 Esperando arribo de la motonave -- Ene. 29 Documentos en revision -- Ene. 28  Se recibe copia de bl,factura comercial</t>
  </si>
  <si>
    <t>J13T0032</t>
  </si>
  <si>
    <t>ANR/CTG/13141</t>
  </si>
  <si>
    <t>Feb. 13 Mercancia entregada en bodega hoy -- Feb. 13 Mercancia en transito, se estima su entrega en bodega hoy -- Feb. 12 Ret. -- Feb. 11 Solicitando cita de cargue -- Feb. 8 Listo en transporte --  Esperando DTA aprobado por la Dian -- Feb. 7 Radicando planilla despacho -- Presentando DTA en Dian --  Agente de carga informa que el vaciado se realizo el dia de ayer en las horas de la tarde.--Esperando programacion vaciado  -- Feb. 6 Motonave atracada -- Motonave estima arribar el dia de hoy -- Feb. 5-4-Esperando arribo de la motonave -- Ene. 31 Documentos en revision -- Ene. 30 Se recibe copia de bl, factura comercial  211762805</t>
  </si>
  <si>
    <t>4942476059,4946369359,</t>
  </si>
  <si>
    <t>J23T0015</t>
  </si>
  <si>
    <t>012019011427</t>
  </si>
  <si>
    <t>Elmus®,10X1 L,EC/Cumora®,4X5 L,EC</t>
  </si>
  <si>
    <t>58056689/58982726</t>
  </si>
  <si>
    <t>Feb. 18 Mercancia entregada en bodega hoy -- Feb. 18-/-16 En bodega a la espera de descargue --- Feb. 15 Ret. -- Se estima su despacho para hoy -- Feb. 14  Listo en transporte --  Esperando DTA aprobado por la Dian  -- Feb. 13 Radicando planilla -  Presentando DAT en Dian --  Agente de carga informa programacion de vaciado para el dia de hoy a las  9 de la mañana.-Esperando programacion vaciado --  Feb. 12 Documentos en revision -- Se recibe copia de bl,fatura comercial--bl no tiene emision en destino -- Se recibe copia de bl 211768289</t>
  </si>
  <si>
    <t>4947574268,4947574269,</t>
  </si>
  <si>
    <t>J23T0012</t>
  </si>
  <si>
    <t>HLCUEUR1901AWNW1</t>
  </si>
  <si>
    <t>Feb. 26 Mercancia entregada en bodega hoy -- Feb. 26 Mercancia en transito se estima su entrega el dia de hoy -- Feb. 25 Ret. -- Se estima su despacho para hoy -- Feb. 23 Listo en Transporte -- Esperando DTA aprobado por la Dian -- Feb. 22 Radicando planilla despacho -- Presentando DTA en Dian -- Esperando finalizacion manifiesto --  Feb. 21 Motonave atracada estima zarpar a las 16 horas --  Feb. 20 Motonave estima aribar el dia de hoy  --  Feb. 19-/-9 Esperando arribo de la motonave -- Feb. 8 Documentos en revision -- Se recibe copia de bl,factura comercial</t>
  </si>
  <si>
    <t>J23T0017</t>
  </si>
  <si>
    <t>HLCUANR190171556</t>
  </si>
  <si>
    <t>Polyram® DF,20X0,5 KG,EC</t>
  </si>
  <si>
    <t>58611213</t>
  </si>
  <si>
    <t>Feb. 26 Mercancia entregada en bodega hoy -- Feb. 26 Mercancia en transito se estima su entrega el dia de hoy -- Feb. 25 Ret. --Se estima su despacho para hoy -- Feb. 23 Listo en Transporte -- Esperando DTA aprobado por la Dian -- Feb. 22 Radicando planilla despacho -- Presentando DTA en Dian --Esperando finalizacion manifiesto -- Feb. 21 Motonave atracada estima zarpar a las 16 horas --   Feb. 20 Motonave estima aribar el dia de hoy  --  Feb. 19-/-13 Esperando arribo de motonave  -- Feb. 12 Documentos en revision --  Se recibe copia de bl, factura comercial,certi de analsis</t>
  </si>
  <si>
    <t>J23T0018</t>
  </si>
  <si>
    <t>HLCUEUR1901AVSG0</t>
  </si>
  <si>
    <t>Feb. 26 Mercancia entregada en bodega hoy -- Feb. 26 Mercancia en transito se estima su entrega el dia de hoy -- Feb. 25 Ret. -- Se estima su despacho para hoy -- Feb. 23 Listo en Transporte -- Esperando DTA aprobado por la Dian -- Feb. 22 Radicando planilla despacho --Presentando DTA en Dian -- Esperando finalizacion manifiesto --  Feb. 21 Motonave atracada estima zarpar a las 16 horas --   Feb. 20 Motonave estima aribar el dia de hoy  --  Feb. 19-/-13 Esperando arribo de motonave  -- Feb. 12 Documentos en revision -- Se recibe copia de bl, factura comercial</t>
  </si>
  <si>
    <t>J23T0019</t>
  </si>
  <si>
    <t>SUDUA9FRA000403X</t>
  </si>
  <si>
    <t>Volley®,1X210 L,EC</t>
  </si>
  <si>
    <t>58115386</t>
  </si>
  <si>
    <t>Feb. 27 Mercancia entregada en bodega hoy -- Feb. 27 Mercancia en transito se estima su entrega el dia de hoy -- Feb. 26 Ret. -- En proceso de retiro de puerto -- Feb. 25 Programado para cargue hoy -- Feb. 22 Listo en transporte -- Presentando DTA en Dian --   Feb. 21 Radicando planilla despacho -- Esperando finalizacion manifiesto -- Motonave atracada estima zarpar a las 16 horas -- Feb. 20 Motonave estima aribar el dia de hoy  --  Feb. 19-/-14 Esperando arribo de motonave  -- Feb. 13 Documentos en revision -- Se recibe copia de bl, factura comercial</t>
  </si>
  <si>
    <t>J1310835</t>
  </si>
  <si>
    <t xml:space="preserve">SMLU5498899A </t>
  </si>
  <si>
    <t>Stock 3074 190KG 1A1</t>
  </si>
  <si>
    <t>56390770</t>
  </si>
  <si>
    <t>Feb. 7 Mercancia entregada en bodega hoy -- Feb. 7 Ret -- Se estima su despacho para hoy -- Feb. 6 Listo en transporte -- Radicando planilla --  Feb. 5 Declaracion con levante --  Aceptando declaracion --Esperando se restablezca el sistema para aceptar dec laracion -- Rescatando bl original -- CCL nos colaboró con la autorizacion  de los comodatos  carga liberada  --  Feb. - 4 Basf Gestionando poderes -- Feb. 1-Ene. 31 Pendiente poderes ante CCL (manejo de los comodatos de contenedores) y  Esperando arribo de la motonave --  Ene. 30 Documentos en revision -- Ene. 29 Se recibe copia de bl, factura comercial</t>
  </si>
  <si>
    <t>J1310773</t>
  </si>
  <si>
    <t>ANR/CTG/13136</t>
  </si>
  <si>
    <t>50208773</t>
  </si>
  <si>
    <t>Feb. 7 Mercancia entregada en bodega hoy -- Feb. 7 Mercancia en transito se estima su entrega el dia hoy -- Feb. 6 Mercancia en transito se estima su entrega el dia mañana --  Feb. 5 Ret. --  Solicitando cita de cargue -- Feb. 4 Listo en transporte -- Radicando planilla -- Declaracion con levante --  Aceptando declaracion -- Se recibe certinvima -- Feb. 2 En espera de Certificacion Invima -- Feb. 1 Invima solicita ajuste de rotulado -- Inspeccion se realizará el dia de hoy en la tarde --  Solicitando movilizacion para inspeccion Invima -- Ene. 31 Agente de carga informa programacion de vaciado para el dia de hoy a las  14 horas.-- Ene. 30 Esperando programacion vaciado -- Ene. 30-29 Motonave atracada -- Motonave estima arribar el dia de hoy, esta carga llevara inspeccion Invima -- Ene. 28 Documentos en revision -- Ene. 25 Se recibe copia de bl, factura comercial,lista de empaque 211756669</t>
  </si>
  <si>
    <t>4948243647,4948312277,</t>
  </si>
  <si>
    <t>J1310353</t>
  </si>
  <si>
    <t>ANR/CTG/13101</t>
  </si>
  <si>
    <t>Efka FA 4608 190KG 1A1/Efka PU 4063 18KG 3H1L</t>
  </si>
  <si>
    <t>50304117/50430790</t>
  </si>
  <si>
    <t>Feb. 7 Mercancia entregada en bodega hoy -- Feb. 7 Mercancia en transito se estima su entrega el dia hoy -- Feb. 6 Mercancia en transito se estima su entrega el dia mañana --  Feb. 5 Ret. --  Se estima su despacho para hoy -- Feb. 4 Solicitando cita de cargue -- Feb. 2 Listo en transporte -- Radicando planilla -- Declaracion con levante --   'Feb. 1 Aceptando declaracion -- Vaciado programado para el dia de hoy -- Ene. 31 Agente de carga informa programacion de vaciado para el 1 Febrero a las  8 AM - Ene. 30 Esperando programacion vaciado --  Ene. 30-29 Motonave atracada -- Motonave estima arribar el dia de hoy --Ene. 28-/-18 Agente de carga informa nueva ETA  y cambio de motonave.--   17-/-15 Esperando arribo de la motonave --  Ene. 14 Documentos en revision --  Se recibe copia de bl, factura comercial 211756789</t>
  </si>
  <si>
    <t>J1310890</t>
  </si>
  <si>
    <t>SMLU5522746A</t>
  </si>
  <si>
    <t>EMI</t>
  </si>
  <si>
    <t>Feb. 8 Entregadas en bodega hoy las 2 ultimas unidades -- Ret. SMLU3115628 - SMLU3124002 -- Feb. 7 Entregada en bodega hoy una unidad -- Entregada en bodega hoy una unidad -- Ret.  IPXU2165627 -- Se estima su despacho para hoy -- Feb. 6 Listo en transporte -- Feb. 5 Radicando planilla -- Declaracion con levante --  Aceptando declaracion -- Esperando se restablezca el sistema para aceptar dec laracion --  Rescatando bl original --  CCL  nos colaboro con la autorizacion  de los comodatos  carga liberada. - Feb. 4 Basf Gestionando poderes --  Feb. 1-Ene. 31 Pendiente poderes ante CCL (manejo de los comodatos de contenedores) y Documentos en revision -- Ene. 30 Se recibe copia de bl, factura comercial,lista de empaque,</t>
  </si>
  <si>
    <t>J1310821</t>
  </si>
  <si>
    <t>SUDUA9FRA000098X</t>
  </si>
  <si>
    <t>Cabrio® Top WG,10X0,5 KG,CO</t>
  </si>
  <si>
    <t>58024985</t>
  </si>
  <si>
    <t>Feb. 11 Mercancia entregada en bodega hoy -- Feb. 11 Mercancia en transito, se estima su entrega en bodega hoy -- Feb. 8 Ret. SCMU4307845, MRKU2500502  -- Se estima su despacho para hoy -- Feb. 7 Listo en transporte -- Radicando planilla -- Declaracion con levante --  Aceptando declaracion -- Recepcionando en pagina de puerto --  Esperando finalizacion manifiesto --  Feb. 6 Motonave atracada -- Motonave estima arribar el dia de hoy -- Feb. 5-4-Ene. 31-30 Esperando arribo de la motonave -- Ene. 29 Documentos en revision -- Ene. 28  Se recibe copia de bl,factura comercial</t>
  </si>
  <si>
    <t>4948241408,4948243646,4946267782,4947978384,4948210674,</t>
  </si>
  <si>
    <t>J1310736</t>
  </si>
  <si>
    <t>ANR/CTG/13154</t>
  </si>
  <si>
    <t>Uvinul MC 80 200KG 1H1,Lucantin CX forte 25KG 4GL,Lutavit B2 SG 80. 25KG 5H4,Lucantin Rojo 4x5KG 4GL,Tinolux BBS 30KG 3H1,</t>
  </si>
  <si>
    <t>57073035,55619298,54690103,50184685,50295506,</t>
  </si>
  <si>
    <t>Feb. 11 Mercancia entregada en bodega hoy -- Feb. 11 Mercancia en transito, se estima su entrega en bodega el dia de hoy  -- Feb. 8 Mercancia en transito, se estima su entrega en bodega el lunes -- Feb. 7 Ret. --  Ret. -- Feb. 6-/-4 En proceso de consecucion de vehiculo para despacho -- Feb. 2 Listo en transporte  -- Feb. 1 Radicando planilla -- Declaracion con levante --  Aceptando declaraciones -- Ene. 31 Esperando finalizacion manifiesto --  Ene. 30 Agente de carga informa programacion de vaciado para el dia de hoy a las  18 horas.-- Esperando programacion vaciado -- Ene. 30-29 Motonave atracada -- Motonave estima arribar el dia de hoy -- Ene. 28-/-26 Esperando arribo de la motonave -- Ene. 25 Documentos en revision -- Ene. 24  Se recibe copia de  bl, factura comercial 211756450</t>
  </si>
  <si>
    <t>4947915816,4947975264,4948037020,</t>
  </si>
  <si>
    <t>J1310660</t>
  </si>
  <si>
    <t>ANR/CTG/13157</t>
  </si>
  <si>
    <t>Poligen Wax OA 3 Powder 25KG 5H4 o Luwax® OA 3 Powder 25KG  5H4,Uvinul T 150 60KG 1A2 5,Vitamin E-Acetate Care 25KG IP22,</t>
  </si>
  <si>
    <t>50245155,57811988,50131677,</t>
  </si>
  <si>
    <t>Feb. 11 Mercancia entregada en bodega hoy -- Feb. 11 Mercancia en transito, se estima su entrega en bodega el dia de hoy  -- Feb. 8 Mercancia en transito, se estima su entrega en bodega el lunes -- Feb. 7 Ret. --  Programado para cargue hoy -- Feb. 6-/-5 Solicitando cita de cargue -- Feb. 4 Listo en transporte -- Feb. 2 Esperando DTA aprobado por la Dian -- Feb. 1 Radicando planilla despacho -- Presentando DTA en Dian -- Vaciado programado para el dia de hoy -- Ene. 31 Agente de carga informa programacion de vaciado para el 1 de Febrero a  las  8 AM-  Ene. 30 Esperando programacion vaciado -- Ene. 30-29 Motonave atracada --  Motonave estima arribar el dia de hoy -- Ene. 28-/-18 Agente de carga informa nueva ETA  y cambio de motonave.-- Ene. 17-/-9 Esperando arribo de la motonave -- Ene. 8 documentos en revision -- Ene.  4 Se recibe copia de bl, factura comercial 211756788</t>
  </si>
  <si>
    <t>J2310032</t>
  </si>
  <si>
    <t>ANR/CTG/13185</t>
  </si>
  <si>
    <t>Feb. 12 Mercancia entregada en bodega hoy -- Feb. 12 Mercancia en transito, se estima su entrega en bodega hoy -- Feb. 11 Mercancia en transito, se estima su entrega en bodega mañana -- Feb. 9 Ret. -- Feb. 8 Listo en transporte -- Radicando planilla -- Declaracion con levante --   Aceptando declaracion -- Esperando finalizacion manifiesto -- Recepcionando en pagina de puerto Feb. 7  Agente de carga informa programacion de vaciado para el dia de hoy a las 11 AM.--Esperando programacion vaciado  --  Feb. 6 Motonave atracada -- Motonave estima arribar el dia de hoy -- Feb. 5 Esperando arribo de la motonave --  Feb. 4 Documentos en revision -- Feb.  1 Se recibe copia de bl, factura comercial 211763803</t>
  </si>
  <si>
    <t>J1310870</t>
  </si>
  <si>
    <t>ANR/CTG/13140</t>
  </si>
  <si>
    <t>Efka FA 4608 190KG 1A1</t>
  </si>
  <si>
    <t>50304117</t>
  </si>
  <si>
    <t>Feb. 12 Mercancia entregada en bodega hoy -- Feb. 12 Mercancia en transito, se estima su entrega en bodega hoy -- Feb. 11 Mercancia en transito, se estima su entrega en bodega mañana -- Feb. 9 Ret. -- Feb. 8 Listo en transporte --  Feb. 7 Radicando planilla -- Declaracion con levante --  Aceptando declaracion --  Recepcionando en pagina de puerto --   Agente de carga informa que el vaciado se realizo el dia de ayer en las horas de la tarde.-- Esperando programacion vaciado  -- Feb. 6 Motonave atracada -- Motonave estima arribar el dia de hoy -- Feb. 5-4-Ene. 31 Esperando arribo de la motonave --  Ene. 30 Documentos en revision -- Ene. 29 Se recibe copia de bl, factura comercial 211762804</t>
  </si>
  <si>
    <t>4948495886,4947994876,</t>
  </si>
  <si>
    <t>J1310847</t>
  </si>
  <si>
    <t>HLCUANR190132805</t>
  </si>
  <si>
    <t>Uvinul N 539 T 110KG 1H2/Lutavit A 1000 NXT 20KG 5H4</t>
  </si>
  <si>
    <t>52279662/50466305</t>
  </si>
  <si>
    <t>Feb. 12 Mercancia entregada en bodega hoy -- Feb. 12 Mercancia en transito, se estima su entrega en bodega hoy -- Feb. 11 Mercancia en transito, se estima su entrega en bodega mañana -- Feb. 8 Ret. -- Listo en transporte --  Feb. 7 Radicando planilla -- Declaracion con levante --  Aceptando declaracion --  Recepcionando en pagina de puerto -- Esperando finalizacion manifiesto -- Feb. 6  Bl rescatado y liberado ante la naviera. -- Feb. 5 Naviera informa  que el BL no cuenta con autorizacion de Liberacion.- Feb. 4 Ene. 31 Esperando arribo de la motonave --  Ene. 30 Documentos en revision -- Ene. 29 Se recibe copia de bl, factura comercial</t>
  </si>
  <si>
    <t>J1310873</t>
  </si>
  <si>
    <t>HLCUANR190151436</t>
  </si>
  <si>
    <t>Tuned SPACER III HAL 18,144KG 5M1C</t>
  </si>
  <si>
    <t xml:space="preserve">Feb. 12 Mercancia entregada en bodega hoy -- Feb. 12 Mercancia en transito, se estima su entrega en bodega hoy -- Feb. 11 Mercancia en transito, se estima su entrega en bodega hoy -- Feb. 8 Ret. -- Se estima su despacho para hoy -- Feb. 7 Listo en transporte -- Radicando planilla --  Declaracion con levante --  Aceptando declaracion -- Recepcionando en pagina de puerto -- Esperando finalizacion manifiesto -- Feb. 6 Motonave atracada -- Motonave estima arribar el dia de hoy -- Feb. 5-4-Ene. 31 Esperando arribo de la motonave -- Ene. 30 Documentos en revision -- Ene. 29 Se recibe copia de bl y factura comercial -- </t>
  </si>
  <si>
    <t>4948211903,4948211903,4948211903,4948210198,4948210198,4948210198,4948210198,4948210198,</t>
  </si>
  <si>
    <t>J1310787</t>
  </si>
  <si>
    <t>ONEYSAOV02040500</t>
  </si>
  <si>
    <t>Elastopan S 81030/OA 190KG 1A2,Additive  BR S 81560/CO 13,5KG 3H1,Additive  S 81325 12KG 3H1,Elastopan BR S 7119/101 200KG 1A2,Aditivo S 82150 14KG 3H1,Additive BR S 7119/102 12KG 3H1,Additive  BR S 81560/CO 13,5KG 3H1,Additive S 81325 12KG 3H1,</t>
  </si>
  <si>
    <t>51338226,50603310,50604997,50336093,50411019,50490534,50603310,50604997,</t>
  </si>
  <si>
    <t>Feb. 14 Mercancia entregada en bodega hoy -- Feb. 14 Ret. --  Se estima su despacho para hoy -- Feb. 13 Se recibe cambio de instrucciones por parte del Cluster -- Feb. 12 Listo en transporte -- Radicando planilla --  Declaracion con levante --  Aceptando declaracion -- Feb. 11 Recepcionando en pagina de puerto para que se refleje la consulta de inventario -- Esperando finalizacion manifiesto --  Confirmando arribo de la motonave -- Feb. 9Esperando arribo de la motonave --  Feb. 8 Documentos en revision -- Feb. 7  Se recibe copia de bl, factura comercial lista de empaque,certi de origen--Esperando documentos --  Feb 6 S recive aviso de arribo</t>
  </si>
  <si>
    <t>4948471861,4948280417,</t>
  </si>
  <si>
    <t>J2310260</t>
  </si>
  <si>
    <t xml:space="preserve">SUDU69200A6VRU8X </t>
  </si>
  <si>
    <t>Elastopan SP 8060 240KG 1A1</t>
  </si>
  <si>
    <t>53271243</t>
  </si>
  <si>
    <t xml:space="preserve">Feb. 14 Mercancia entregada en bodega hoy -- Feb. 14 Ret. --  Se estima su despacho para hoy -- Feb. 13 Se recibe cambio de instrucciones por parte del Cluster -- Feb. 12 Listo en transporte -- Feb. 11 Radicando planilla -- Declaracion con levante --  Aceptando declaracion --   Recepcionando en pagina de puerto para que se refleje la consulta de inventario --  Feb. 9 Documentos en revision -- Feb. 8  Se recibe copia de bl,factura comercial,lista de empaque,certi de analisis--Llego a puerto y no hay documentos -- </t>
  </si>
  <si>
    <t>J2310221</t>
  </si>
  <si>
    <t>HLCUBSC1901BBXT3</t>
  </si>
  <si>
    <t>Integrity®,4X5 L,CO</t>
  </si>
  <si>
    <t>58944786</t>
  </si>
  <si>
    <t>Feb. 14 Mercancia entregada en bodega hoy -- Feb. 14 Mercancia en transito, se estima su entrega en bodega hoy --  Feb. 13 Ret. --  Se estima su despacho para hoy -- Feb. 12 Listo en  transporte -- Radicando planilla --  Declaracion con levante --  Aceptando declaracion -- Feb. 11 Recepcionando en pagina de puerto para que se refleje la consulta de inventario -- Esperando finalizacion manifiesto --  Confirmando arribo de la motonave -- Feb. 9Esperando arribo de la motonave --  Feb. 8 Documentos en revision -- Feb. 7  Se recibe copia de bl, factura comercial lista de empaque,certi de origen--Esperando documentos --  Feb 6 S recive aviso de arribo</t>
  </si>
  <si>
    <t>J2310265</t>
  </si>
  <si>
    <t>HLCUBSC1901BBXU4</t>
  </si>
  <si>
    <t>Prowl® H2O CS,2X10 L,CO</t>
  </si>
  <si>
    <t>59011448</t>
  </si>
  <si>
    <t>Feb. 14 Mercancia entregada en bodega hoy -- Feb. 14 Mercancia en transito, se estima su entrega en bodega hoy -- Feb. 13 Mercancia en transito, se estima su entrega en bodega mañana -- Feb. 12 Ret. --  Listo en transporte -- Feb. 11 Radicando planilla -- Declaracion con levante --  Aceptando declaracion -- Recepcionando en pagina de puerto para que se refleje la consulta de inventario -- Esperando finalizacion manifiesto --  Confirmando arribo de la motonave -- Feb. 9 Documentos en revision -- Feb. 8 Se recibe copia de bl y  factura comercial  lista de empaquecerti de analisis certi de origen-- Feb. 7 Esperando documentos --  Feb 6 Se recive aviso de arribo</t>
  </si>
  <si>
    <t>J2310085</t>
  </si>
  <si>
    <t>SUDU69200A6VRUC9</t>
  </si>
  <si>
    <t>Disponil AES 60 200KG 1H1</t>
  </si>
  <si>
    <t>50227866</t>
  </si>
  <si>
    <t>Feb. 14 Mercancia entregada en bodega hoy -- Feb. 14 Mercancia en transito, se estima su entrega en bodega hoy -- Feb. 13 Mercancia en transito, se estima su entrega en bodega mañana -- Feb. 12 Ret. -- Listo en transporte -- Feb. 11 Radicando planilla -- Declaracion con levante --  Aceptando declaracion --  Recepcionando en pagina de puerto -- Feb. 9 Esperando finalizacion manifiesto -- Feb. 8 Motonave atracada --  Feb. 7-/-5 Esperando arribo de la motonave --  Feb. 4 Documentos en revision --  Se recibe copia de bl, factura comercial,lista de empaque,certi de origen,certi de analisis</t>
  </si>
  <si>
    <t>4948471852,4948471852,4948210198,</t>
  </si>
  <si>
    <t>J2310172</t>
  </si>
  <si>
    <t>SUDU69200A6VRHUJ</t>
  </si>
  <si>
    <t>Elastopan SP 4229/4 240KG 1A1,Elastopan S 81030/OA 190KG 1A2,Elastopan S 81030/OA 190KG 1A2,</t>
  </si>
  <si>
    <t>50158935,51338226,51338226,</t>
  </si>
  <si>
    <t>Feb. 15 Mercancia entregada en bodega hoy -- Feb. 15 Ret. -- Se estima su despacho para hoy -- Feb. 14 Se estima su despacho para hoy -- Feb. 13 Se recibe cambio de instrucciones por parte del Cluster -- Feb. 12 Listo en transporte --  Feb. 11 Recepcionando en pagina de puerto para que se refleje la consulta de inventario --Feb. 9 Esperando finalizacion manifiesto -- Feb. 8 Motonave atracada -- Esperando arribo de la motonave -- Feb. 7 Documentos en revision --  Feb. 6 Se recibe copia de bl, factura comercial,lista de empaque,certi de origen</t>
  </si>
  <si>
    <t>J2310165</t>
  </si>
  <si>
    <t>HLCUBSC1901APAB2</t>
  </si>
  <si>
    <t>Feb. 15 Mercancia entregada en bodega hoy -- Feb. 15 Mercancia en transito, se estima su entrega en bodega el dia de hoy --  Feb. 14 Mercancia en transito, se estima su entrega en bodega mañana --Feb. 13 Ret. --  Se estima su despacho para hoy -- Feb. 12 Listo en transporte -- Feb. 11 Radicando planilla -- Declaracion con levante --  Aceptando declaracion --  Recepcionando en pagina de puerto para que se refleje la consulta de inventario --Esperando finalizacion manifiesto --   Confirmando arribo de la motonave --  Feb. 8 Esperando arribo de la motonave --  Feb. 7 Esperando arribo de la motonave -- BL ya cuenta cone emision .- BL no cuenta con emisión en destino, Documentos en revision -- Feb. 6 Se recibe copia de bl y factura comercial ,certi de origen,lista de empaque-- Feb. 5-/-1-Ene. 31-/-24 BL no cuenta con emisión en destino y Esperando documentos -- Ene. 23 Se solicicta documentos --  Se recibe copia de bl por parte de la naviera</t>
  </si>
  <si>
    <t>4948210659,4947917126,4948242163,4948244812,4948475548,4948242163,</t>
  </si>
  <si>
    <t>J2310031</t>
  </si>
  <si>
    <t>ANR/CTG/13176</t>
  </si>
  <si>
    <t>Trilon M Granulado SG 25KG 5M2 3,Salcare Super 7 AT1 25KG 3H1,Luviskol VA 64 PLV. 70KG 6HH1,Edeta BD 25KG 5M1,ecovio F2332 1000KG 13H3,Luviquat® UltraCare AT 1 120KG 1H1,</t>
  </si>
  <si>
    <t>50164255,50192861,50016554,50612861,50359379,50148000,</t>
  </si>
  <si>
    <t>Feb. 15 Mercancia entregada en bodega hoy -- Feb. 15 Mercancia en transito, se estima su entrega en bodega el dia de hoy -- Feb. 14 Mercancia en transito, se estima su entrega en bodega mañana -- Feb. 13 Mercancia en transito, se estima su entrega en bodega el viernes -- Feb. 12 Ret. -- Feb. 11 En consecucion de vehiculo para su despacho -- Feb. 8 Listo en transporte -- Radicando planilla -- Declaracion con levante --   Aceptando declaracion -- Recepcionando en pagina de puerto -- Feb. 7  Agente de carga informa que el vaciado de esta carga se realizo el dia de ayer a las 14 horas.-Esperando programacion vaciado  --  Feb. 6 Motonave atracada -- Motonave estima arribar el dia de hoy -- Feb. 5 Esperando arribo de la motonave --  Feb. 4 Documentos en revision --  Feb.  1 Se recibe copia de bl, factura comercial 211761542</t>
  </si>
  <si>
    <t>J1310841</t>
  </si>
  <si>
    <t>HLCUBSC190113187</t>
  </si>
  <si>
    <t>MSeal HLM 5000RG INTNL 23,814KG 1A2</t>
  </si>
  <si>
    <t>50380598</t>
  </si>
  <si>
    <t>FDS/Inconvenientes con sistema DIAN/demoras en trasporte</t>
  </si>
  <si>
    <t>Feb. 14 Mercancia entregada en bodega hoy -- Feb. 14 Mercancia en transito, se estima su entrega en bodega hoy -- Feb. 13 Mercancia en transito, se estima su entrega en bodega el viernes -- Feb. 12 Ret --  Programado para cargue hoy -- Feb. 11-/-7 Se estima su despacho para hoy -- Feb. 6 Listo en transporte -- Feb. 5 Radicando planilla -- Declaracion con levante --  Aceptando declaracion --  Esperando se restablezca el sistema para aceptar dec laracion -- Recepcionando en pagina de puerto -- Esperando finalizacion manifiesto -- Feb. 4 Motonave atracada -- Motonave estima arribar el dia de hoy -- Feb. 1-Ene. 31 Esperando arribo de la motonave --  Ene. 30 Se recibe certificado de origen --  Documentos en revision -- Ene. 29 Se recibe copia de bl y factura comercial,lista de empaque -- Se recibe copia de bl por parte de la naviera y se reencia al Basf</t>
  </si>
  <si>
    <t>J2310157</t>
  </si>
  <si>
    <t>HLCUBSC1901AZQQ5</t>
  </si>
  <si>
    <t>Feb. 15 Mercancia entregada en bodega hoy -- Feb. 15 Mercancia en transito, se estima su entrega en bodega hoy -- Feb. 14 Mercancia en transito, se estima su entrega en bodega mañana -- Feb. 13 Mercancia en transito, se estima su entrega en bodega el viernes -- Feb. 13 Ret.  --  Se estima su despacho para hoy -- Feb. 12 Listo en transporte -- Feb. 11 Radicando planilla -- Declaracion con levante --  Aceptando declaracion --  Recepcionando en pagina de puerto para que se refleje la consulta de inventario -- Esperando finalizacion manifiesto --  Confirmando arribo de la motonave --  Feb. 8 Esperando arribo de la motonave --  Feb. 7 Documentos en revision -- Feb. 6 Se recibe copia de bl y factura comercial -- Se recive aviso de arribo</t>
  </si>
  <si>
    <t>J2310014</t>
  </si>
  <si>
    <t>ONEYSAOV02190400</t>
  </si>
  <si>
    <t>Sunfire® 24 SC,10X1 L,CO</t>
  </si>
  <si>
    <t>58017123</t>
  </si>
  <si>
    <t>Feb. 18 Mercancia entregada en bodega hoy -- Feb. 18 Mercancia en transito se estima su entrega el dia de hoy --  Feb. 16 Ret. -- Feb. 15 Se estima su despacho para hoy -- Feb. 14-/-13 Se estima su despacho para hoy -- Feb. 12 Listo en transporte -- Radicando planilla --  Declaracion con levante --   Aceptando declaracion -- Esperando se restablezca el sistema para aceptar declaracion --  Feb. 11 Recepcionando en pagina de puerto para que se refleje la consulta de inventario -- Esperando finalizacion manifiesto --  Feb. 9-/-4 Esperando arribo de la motonave -- Se recibe originales factura comercial,lista  de empaque,certi de origen--Feb. 2 Documentos en revision  -- Feb.  1 Se recibe copia de bl, factura comercial,certi de origen</t>
  </si>
  <si>
    <t>4947774257,4947975533,4948210661,4947774262,</t>
  </si>
  <si>
    <t>J2310018</t>
  </si>
  <si>
    <t>ILSE005090</t>
  </si>
  <si>
    <t>Cutina GMS V 25KG 5H4,Eumulgin B 2 25KG 5H4,Cetiol AB 175KG 1A1,Cetiol Sensoft 175KG 1A1,</t>
  </si>
  <si>
    <t>50215344,50207319,50209132,50210232,</t>
  </si>
  <si>
    <t>Feb. 18 Entregados en bodega hoy el resto de materiales --  Feb. 18 Mercancia en transito se estima su entrega el dia de hoy --  Feb. 16 Ret. -- Feb. 15 Se estima el despacho del resto de materiales hoy -- Feb. 14 Se estima el despacho del resto de materiales mañana -- Feb. 13 Ret Los materiales con destino Cali -- . -- Feb. 12-/-11 En consecucion de vehiculo para su despacho -- Feb. 8 Listo en transporte --  Feb. 7 Radicando planilla -- Declaracion con levante --  Aceptando declaracion --  Recepcionando en pagina de puerto -- Agente de carga informa programacion de vaciado para el dia de hoy en las horas de la mañana. -Esperando programacion vaciado  --  Feb. 6 Motonave atracada -- Motonave estima arribar el dia de hoy -- Feb. 5 Esperando arribo de la motonave -- Feb. 4 Documentos en revision --  Feb.  1 Se recibe copia de bl, factura comercial 211763115</t>
  </si>
  <si>
    <t>J2310019</t>
  </si>
  <si>
    <t>012019010776</t>
  </si>
  <si>
    <t>Opus® 12.5 SC,10X1 L,CO</t>
  </si>
  <si>
    <t>58980913</t>
  </si>
  <si>
    <t>Feb. 18 Mercancia entregada en bodega hoy -- Feb. 18 Mercancia en transito se estima su entrega el dia de hoy --  Feb. 15 Ret. -- Solicitando cita de cargue -- Feb. 14  Listo en transporte -- Feb. 13 Radicando planilla -- Declaracion con levante --  Aceptando declaracion  --  Esperando finalizacion manifiesto -- Agente de carga informa programacion de vaciado para el dia de hoy a las  9 de la mañana.-Esperando programacion vaciado -- Feb. 12 Confirmando arribo de la motonave --   Feb. 11 Motonave estima arribar el dia de hoy -- Feb. 10/-5 Esperando arribo de la motonave -- Feb. 4 Documentos en revision -- Feb.  1 Se recibe copia de bl, factura comercial 211768303</t>
  </si>
  <si>
    <t>J2310321</t>
  </si>
  <si>
    <t>012019010419</t>
  </si>
  <si>
    <t>Feb. 18 Mercancia entregada en bodega hoy  -- Feb. 18 Mercancia en transito se estima su entrega el dia de hoy --  Feb. 15 Ret. --  Solicitando cita de cargue -- Feb. 14  Listo en transporte -- Feb. 13 Radicando planilla -- Declaracion con levante --  Aceptando declaracion  -- Recepcionando en pagina de puerto --  Agente de carga informa programacion de vaciado para el dia de hoy  a las  9 de la mañana.- Esperando programacion vaciado --  Feb. 12 Documentos en revision -- Feb. 11 Se recibe copia de bl,factura comercial 211768302</t>
  </si>
  <si>
    <t>4948561429,4948523520,4948561298,</t>
  </si>
  <si>
    <t>J1310886</t>
  </si>
  <si>
    <t>SUDU29297AEW7K0A</t>
  </si>
  <si>
    <t>Acronal 296 D na 200KG 1H2,Acronal MS 400 na 180KG 1H2,Foamaster MO 2111 NC 181KG 1A2,</t>
  </si>
  <si>
    <t>50157205,51734029,50224436,</t>
  </si>
  <si>
    <t>Inspeccion previa/Inspecion fisica/FDS</t>
  </si>
  <si>
    <t>Feb. 19 Entregada en bodega hoy la ultima unidad -- Feb. 18 Entregados en bodega hoy 2 unidades --Mercancia en transito se estima su entrega el dia de hoy --  Feb. 15 Ret. MRKU7005610, MRKU8881140, MRKU7100540  -- Feb. 14 Se estima su despacho para hoy -- Feb. 13 Listo en transporte --  Radicando planilla --  Declaracion con levante - Esperando Levante por parte de la autoridad aduanera -- Feb. 12 Inspeccion Fisica aduanera el dia de hoy -- Feb. 11 Solicitando movilizacion para inspeccion fisica aduanera por la legalizacion --  Aceptando declaracion de legalizacion -- Feb. 9 Analizando reporte de inspeccion previa -- Feb. 8 Esperando informe de Inspeccion previa -- Feb. 7 Realizando inspeccion previa el dia de hoy -- Feb. 6 El puerto programa previa para el dia de mañana -- Esperando respuesta por parte del puerto, disponibilidad de espacio para realizar la previa -- Feb. 5 Se recibe instruccion y se pasa paquete a solicitar al puerto asignacion -- Esperando lista de empaque -- Se confirma telefonicamente con Yolanda que hay  error -- Esperando confirmacion de realizar Inspeccion previa debido llego bl original con el nombre de 1 producto errado -- Rescatando bl original, Naviera nos colaboro  con la autorizacion de la liberacion de la carga -- Feb. 4 Esperando poder  Para radicar y poder reclamar BL original y liberar ante la naviera, Bl presenta error en nombre del producto  --  Feb. 1 Bl presenta error en nombre del producto  --  Ene. 31 Documentos en revision -- Ene. 30 Se recibe copia de bl, factura comercial,certi de origen</t>
  </si>
  <si>
    <t>J2310040</t>
  </si>
  <si>
    <t>HOU/CTG/D06880</t>
  </si>
  <si>
    <t>Bellis® WG,10X1 KG,CO</t>
  </si>
  <si>
    <t>Vaciado/Documentacion/Inspeccion previa/FDS</t>
  </si>
  <si>
    <t>Feb. 16 Mercancia entregada en bodega hoy -- FFeb. 15 Mercancia en transito se estima su entrega el dia lunes -- Feb. 14 Ret. -- Feb. 13 Solicitando cita de cargue -- Feb. 12 Listo en transporte -- Feb. 11 Radicando planilla --  Declaracion con levante --  Aceptando declaracion -- Esperando reporte de inspeccion previa -- Feb. 9 Realizando inspeccion previa el dia de hoy -- Feb. 8 Se procede a solicitar al puerto disponibilidad de espacio para realizar la inspeccion previa --  Se recibe factura comercial, pero no coinciden los bultos con el bl, se procede a pedir autorizacion para realizar inspeccion previa -- Feb. 7-/-5 Factura errada en desglose --  Documentos en revision -- Feb. 4- Se recibe factura comercial,lista de empaque Feb. 3-/-2 Pendiente factura comercial -- Feb.  1 Se recibe copia de bl, lista de empaque,certi de origen,pendiente factura  211760862</t>
  </si>
  <si>
    <t>J1310887</t>
  </si>
  <si>
    <t>ONEYSAOU39245700</t>
  </si>
  <si>
    <t>Texapon N 70 210KG 1H2</t>
  </si>
  <si>
    <t>50227508</t>
  </si>
  <si>
    <t>Feb. 18 Mercancia entregada en el cliente hoy -- Feb. 18 Mercancia en transito se estima su entrega el dia de hoy --  Feb. 15 Mercancia en transito se estima su entrega el dia lunes --  Feb. 14 Ret. --  -- Feb. 13 En espera de documentacion para su despacho -- Feb. 12 Listo en transporte -- Feb. 11 Radicando planilla -- Declaracion con levante --  Aceptando declaracion --   Recepcionando en pagina de puerto para que se refleje la consulta de inventario -- Esperando finalizacion manifiesto --  Naviera nos autorizo libearcion.- Feb. 8 carga sin liberar debido a que la carta de garantia  del cliente se vencio el dia 31 de enero del 2019 lo cual  se debe pagar los comodatos y depositos del contenedor. Feb.1  - Esperando arribo de la motonave -- Ene. 31 Documentos en revision -- Ene. 30 Se recibe copia de bl, factura comercial,lista de empaque,certi de origen</t>
  </si>
  <si>
    <t>Avon</t>
  </si>
  <si>
    <t>J2310111</t>
  </si>
  <si>
    <t>HLCUHAM190150077</t>
  </si>
  <si>
    <t>MSeal M 860 PTA 10,7KG 1A2,MSeal M 860 PTB 19,3KG 1A2,MSeal TC 258 RAL7040 24KG 1A2,</t>
  </si>
  <si>
    <t>50160619,50160672,57205644,</t>
  </si>
  <si>
    <t>Feb. 19 Entregadaos en bodega hoy las 2 ultimas unidades -- Feb. 19 En bodega las dos ultimas unidades para su entrega -- Feb. 18 Entregados en bodega hoy 2 unidades -- Mercancia en transito, se estima su entrega en bodega hoy -- Feb. 16 Ret. UACU8257559, UACU8551481  -- Feb. 15 Ret. HLXU5200913, TRLU9492254  -- Se estima su despacho para hoy -- Feb. 14 Listo en transporte -- Radicando planilla -- Declaracion con levante --  Aceptando declaracion  -- Recepcionando en pagina de puerto -- Feb. 13 Esperando finalizacion manifiesto --Motonave atracada esperando estima zarpar a las 14 horas -- Feb. 12 Motonave estima arribar el dia de hoy --  Feb. 11-/-7 Esperando arribo de la motonave --  Feb. 6 Documentos en revision - Feb. 5 Se recibe copia de bl, factura comercial</t>
  </si>
  <si>
    <t>J1310869</t>
  </si>
  <si>
    <t>SUDUA9FRA000180X</t>
  </si>
  <si>
    <t>HALAD 413 HAL 22,68KG 5M1C</t>
  </si>
  <si>
    <t>55532116</t>
  </si>
  <si>
    <t>Feb. 19 Mercancia entregada en bodega hoy -- Feb. 19 Mercancia en transito, se estima su entrega en bodega hoy -- Feb. 18 Mercancia en transito se estima su entrega el dia de hoy -- Feb. 16 Ret. -- Feb. 15 Se estima su despacho para hoy -- Feb. 14 Listo en transporte -- Radicando planilla -- Declaracion con levante --  Aceptando declaracion  -- Recepcionando en pagina de puerto -- Feb. 13 Esperando finalizacion manifiesto --  Motonave atracada esperando estima zarpar a las 14 horas --  Feb. 12 Motonave estima arribar el dia de hoy -- Feb. 11-/-1-Ene. 31 Esperando arribo de la motonave -- 30 Documentos en revision -- Ene. 29 Se recibe copia de bl, factura comercial</t>
  </si>
  <si>
    <t>J2310227</t>
  </si>
  <si>
    <t>HLCUANR190164251</t>
  </si>
  <si>
    <t>Feb. 19 Mercancia entregada en bodega hoy -- Feb. 19 Mercancia en transito se estima su entrega el dia de hoy --  Feb. 18 Mercancia en transito se estima su entrega el dia de mañana --  Feb. 15 Ret. -- Se estima su despacho para hoy -- Feb. 14  Listo en transporte -- Feb. 13 Radicando planilla -- Declaracion con levante --  Aceptando declaracion  -- Recepcionando en pagina de puerto --Esperando finalizacion manifiesto - Motonave atracada esperando estima zarpar a las 14 horas -- Feb. 12 Motonave estima arribar el dia de hoy -- Feb. 11-/-9 Esperando arribo de la motonave -- Feb. 8 Documentos en revision -- Feb. 7  Se recibe copia de bl, factura comercial --Esperando documentos --  Feb 6 S recive aviso de arribo</t>
  </si>
  <si>
    <t>J1310888</t>
  </si>
  <si>
    <t>ONEYSAOU39246800</t>
  </si>
  <si>
    <t>Feb. 19 Mercancia entregada en el cliente hoy -- Feb. 19 Mercancia en transito, se estima su entrega en el cliente hoy -- Feb. 18 Mercancia en transito se estima su entrega el dia de mañana --  Feb. 15 Mercancia en transito se estima su entrega el dia lunes --  Feb. 14 Ret. --  -- Feb. 13 En espera de documentacion para su despacho -- Feb. 12 Listo en transporte -- Feb. 11 Radicando planilla -- Declaracion con levante --  Aceptando declaracion --   Recepcionando en pagina de puerto para que se refleje la consulta de inventario -- Esperando finalizacion manifiesto --  Naviera nos autorizo libearcion.- Feb. 8  carga sin liberar debido a que la carta de garantia  del cliente se vencio el dia 31 de enero del 2019 lo cual  se debe pagar los comodatos y depositos del contenedor.  - Feb. 1 - Ene. 31 Esperando arribo de la motonave -- Ene. 30 Documentos en revision -- Ene. 29 Se recibe copia de bl, factura comercial</t>
  </si>
  <si>
    <t>4948536571,4948536575,</t>
  </si>
  <si>
    <t>J2310095</t>
  </si>
  <si>
    <t>HLCUEUR1901ATDX1</t>
  </si>
  <si>
    <t>Lamemul K 2000 K 25KG 5M1/Spongolit 542 20KG 5M1</t>
  </si>
  <si>
    <t>50208651/50208777</t>
  </si>
  <si>
    <t>Feb. 20 Mercancia entregada en bodega hoy -- Feb. 19 Mercancia en transito se estima su entrega el dia mañana --  Feb. 18 Mercancia en transito se estima su entrega el dia miercoles --  Feb. 15 En proceso de desconsolidacion -- Feb. 14 Ret. --  Listo en transporte -- Feb. 13 Radicando planilla -- Declaracion con levante --  Aceptando declaracion  -- Recepcionando en pagina de puerto -- Esperando finalizacion manifiesto -- Motonave atracada esperando estima zarpar a las 14 horas -- Feb. 12 Motonave estima arribar el dia de hoy --   Feb. 11-/-6 Esperando arribo de la motonave -- Feb. 5 Documentos en revision -- Ene. 4 Se recibe copia de bl, factura comercial,lista de empaque,certi de analisis</t>
  </si>
  <si>
    <t>J2310089</t>
  </si>
  <si>
    <t>HLCUBSC1901BSXN7</t>
  </si>
  <si>
    <t>Pluracol*4600 POLIOL 213KG 1A1 BO</t>
  </si>
  <si>
    <t>Feb. 20 Mercancia entregada en bodega hoy -- Feb. 20 Mercancia en transito, se estima su entrega en bodega hoy -- Feb. 19 Ret. -- Listo en transporte --  Feb. 18 Radicando planilla -- Declaracion con levante -- Aceptando declaracion -- Feb. 17 motonave atracada -- Feb. 16-/-5 Esperando arribo de la motonave --  Feb. 4  Documentos en revision --Se recibe copia de bl, factura comercial,lista de empaque,certi de analisis</t>
  </si>
  <si>
    <t>J2310358</t>
  </si>
  <si>
    <t xml:space="preserve">HOU/CTG/D06904 </t>
  </si>
  <si>
    <t>MInject 1380 PTA 8,791KG IP23/MInject 1380 PTB 3,674KG IP23</t>
  </si>
  <si>
    <t>55352658/55352711</t>
  </si>
  <si>
    <t>Feb. 20 Mercancia entregada en bodega hoy -- Feb. 20 Mercancia en transito, se estima su entrega en bodega hoy -- Feb. 19 Ret. -- Cita de cargue asignada para hoy -- Feb. 18 En espera de asignacion de cita de cargue -- Solicitando cita de cargue  -- Feb. 16 Listo en transporte -- Radicando planilla -- Declaracion con levante --  Aceptando declaracion  --  Feb. 15  Se recibe instrucción de nacionalizar el el certificado de origen -- Feb. 14-13 Pendiente certificado de origen de la parte de B del producto -- Documentos en revision -- Feb. 12 Se recibe copia de bl, factura comercial,lista de empaque,certi de origen  211767212</t>
  </si>
  <si>
    <t>4948242175,4948540100,4948063394,4948242199,4948243006,4948494947,4948411918,4948411918,4948116379,</t>
  </si>
  <si>
    <t>J2310284</t>
  </si>
  <si>
    <t>SUDUC9FRA000229X</t>
  </si>
  <si>
    <t>Lanette SX 20KG 5H4,Comperlan IP 25KG 4G,Cutina GMS-SE 25KG 5H4,Emulgade F 25KG 5H4,Lamesoft PO 65 220KG 1H2,Comperlan® 100 25KG 5H4,Cetiol J 600 10KG 3H1,Cetiol OE 165KG 1A1,Texapon K 12 P 15KG 5M2,</t>
  </si>
  <si>
    <t>50207294,50400633,50207252,50207274,50207534,50382246,50308746,50207268,50222715,</t>
  </si>
  <si>
    <t>Feb. 21 Mercancia en transito, se estima su entrega en bodega hoy -- Feb. 21 Mercancia en transito, se estima su entrega en bodega hoy --  Feb. 20 Mercancia en transito, se estima su entrega en bodega mañana -- Feb. 19 Ret. -- Programado para cargue hoy -- Feb. 18 Se estima su despacho para hoy -- Feb. 15 Listo en transporte -- Feb. 14 Radicando planilla -- Declaracion con levante --  Aceptando declaracion  -- Recepcionando en pagina de puerto -- Feb. 13 Esperando finalizacion manifiesto --Motonave atracada esperando estima zarpar a las 14 horas -- Feb. 12 Motonave estima arribar el dia de hoy -- Feb. 11 Documentos en revision -- Feb. 9 Se recibe copia de bl, factura comercial</t>
  </si>
  <si>
    <t>J2310229</t>
  </si>
  <si>
    <t>SUDUC9FRA000226X</t>
  </si>
  <si>
    <t>Cholinc.Lsg 75% 1100kg 31HA 2</t>
  </si>
  <si>
    <t>Feb. 21 Mercancia en transito, se estima su entrega en bodega hoy -- Feb. 21 Mercancia en transito, se estima su entrega en bodega hoy --   Feb. 20 Mercancia en transito, se estima su entrega en bodega mañana -- Feb. 19 Ret. --  Feb. 18-/-15 En espera de carga para consolidar -- Feb. 14  Listo en transporte -- Feb. 13 Radicando planilla -- Declaracion con levante --  Aceptando declaracion  -- Recepcionando en pagina de puerto -- Esperando finalizacion manifiesto --  Motonave atracada esperando estima zarpar a las 14 horas --  Feb. 12 Motonave estima arribar el dia de hoy -- Feb. 11-/-9 Esperando arribo de la motonave -- Feb. 8 Documentos en revision -- Feb. 7 Se recibe copia de bl, factura comercial</t>
  </si>
  <si>
    <t>J2310231</t>
  </si>
  <si>
    <t>SUDUC9FRA000274X</t>
  </si>
  <si>
    <t>Afranil F L 1000KG 31HA1</t>
  </si>
  <si>
    <t>50072478</t>
  </si>
  <si>
    <t>Feb. 22 Mercancia entregada en el cliente hoy -- Feb. 22 Mercancia en transito, se estima su entrega en el cliente el dia de hoy -- Feb. 21 Mercancia en transito, se estima su entrega en el cliente el dia mañana -- Feb. 20 Mercancia en transito, se estima su entrega en el cliente el viernes --Feb. 19 En espera de documentos para iniciar ruta -- Feb. 18 Ret. -- Feb. 17-/-15 En espera de documentacion para su despacho -- Feb. 14  Listo en transporte -- Feb. 13 Radicando planilla -- Declaracion con levante --  Aceptando declaracion  -- Recepcionando en pagina de puerto -- Esperando finalizacion manifiesto -- Motonave atracada esperando estima zarpar a las 14 horas -- Feb. 12 Motonave estima arribar el dia de hoy -- Feb. 11-/-9 Esperando arribo de la motonave -- Feb. 8 Documentos en revision -- Feb. 7 Se recibe copia de bl, factura comercial</t>
  </si>
  <si>
    <t>J2310306</t>
  </si>
  <si>
    <t>LEXBRE190108121497</t>
  </si>
  <si>
    <t>Dispex AA 4140 1250KG 31HA1</t>
  </si>
  <si>
    <t xml:space="preserve">Feb. 22 Mercancia entregada en bodega hoy -- Feb. 22 En bodega en espera de descargue -- Feb. 21 Mercancia en transito, se estima su entrega en bodega hoy -- Feb. 20 Mercancia en transito, se estima su entrega en bodega mañana -- Feb. 19 Ret. -- Cita de cargue asignada para hoy -- Feb. 18 En espera de asignacion de cita de cargue -- Solicitando cita de cargue  -- Feb. 16 Listo en transporte -- Radicando planilla -- Declaracion con levante --  Aceptando declaracion  --   Feb. 15 Recepcionando en pagina de puerto para que se refleje la consulta de invenatrio -- Esperando finalizacion manifiesto -- Feb. 14 Agente de carga informa progrmacion de vaciado  para el dia de hoy a  las  20 horas.--Esperando programacion vaciado -- Feb. 13 Motonave atracada esperando estima zarpar a las 14 horas --  Feb. 12 Documentos en revision -- Feb. 11 Se recibe copia de bl,factura comercial 211767869  </t>
  </si>
  <si>
    <t>J2310173</t>
  </si>
  <si>
    <t>MEDUBE513032</t>
  </si>
  <si>
    <t>Feb. 25 Mercancia descargada hoy -- Feb. 25-/-23 En bodega a la espera de descargue -- Feb. 22 Ret. MSCU3922207 -- Se estima su despacho para hoy -- Feb. 21 Listo en transporte --  Feb. 20 Radicando planilla -- Declaracion con levante -- Aceptando declaracion -- Recepcionando en pagina de puerto para que se refleje la consulta de inventario --  Esperando finalizacion manifiesto -- Feb. 19 Motonave atracada -- Confirmando arribo de la motonave -- Feb. 18 Motonave estima arribar a las 21 horas -- Feb. 15-/-11  Naviera informa nueva ETA Y cambio de motonave. Feb. 8 Confirmando arribo de la motonave --  Feb. 8-7 Esperando arribo de la motonave -- Feb. 6 Documentos en revision --  Se recibe copia de bl, factura comercial,lista de empaque,certi de analisi.</t>
  </si>
  <si>
    <t>4947978380,4948605872,</t>
  </si>
  <si>
    <t>J2310324</t>
  </si>
  <si>
    <t xml:space="preserve">SUDUC9FRA000556X </t>
  </si>
  <si>
    <t>Feb. 25 Mercancia entregada en bodega hoy -- Feb. 25 Mercancia en transito, se estima su entrega en bodega hoy -- Feb. 23 Ret. TGHU7967290 -- Feb. 22 Ret. TCNU2177006 -- Listo en transporte -- Radicando planilla -- Declaracion con levante -- Aceptando declaracion --  Recepcionando en pagina de puerto -- Esperando finalizacion manifiesto --  Feb. 21 Motonave atracada estima zarpar a las 16 horas -- Feb. 20 Motonave estima aribar el dia de hoy  --  Feb. 19-/-13 Esperando arribo de motonave  -- Feb. 12 Documentos en revision --  Feb. 11 Se recibe copia de bl,factura comercial</t>
  </si>
  <si>
    <t>J1310651</t>
  </si>
  <si>
    <t>MEDUMM464753</t>
  </si>
  <si>
    <t>Feb. 26 Mercancia entregada en bodega hoy -- Feb. 26 Mercancia en transito, se estima su entrega el dia de hoy --  Feb. 25 Mercancia en transito, se estima su entrega el dia de mañana --  Feb. 23 Ret. --  Feb. 22-/-21 Se estima su despacho para hoy -- Feb. 20 Listo en transporte --   Radicando planilla -- Declaracion con levante --  Aceptando declaracion  -- Recepcionando en pagina de puerto para que se refleje la consulta de inventario --    Esperando finalizacion mnaifiesto --  Feb. 19 Motonave atracada -- C Confirmando arribo de la motonave --  Feb. 18 Motonave estima arribar a las 21 horas --  Feb. 15-/-1-Ene. 31-/-24 Esperando arribo de la motonave -- Ene. 23 Documentos en revision -- Ene. 22 Se recibe copia de bl, factura comercial</t>
  </si>
  <si>
    <t>J2310361</t>
  </si>
  <si>
    <t>ANR/CTG/13173</t>
  </si>
  <si>
    <t>Sulfopon 101 UP 220KG 1H2</t>
  </si>
  <si>
    <t>50209474</t>
  </si>
  <si>
    <t>Feb. 22 Mercancia entregada en el cliente hoy -- Feb. 27 Mercancia en transito, se estima su entrega en el cliente hoy -- Feb. 26 Ret. -- Solicitando cita de cargue -- Feb. 25 En espera de instrucciones de despacho -- Feb. 22 Listo en transporte --  Radicando planilla -- Declaracion con levante -- Aceptando declaracion -- Recepcionando en pagina de puerto -- Agente de carga informa que el vaciado se realizo el dia de ayer. -  Esperando programacion vaciado --  Feb. 21 Motonave atracada estima zarpar a las 16 horas --  Feb. 20 Motonave estima aribar el dia de hoy  -- Feb. 19-/-15 Esperando arribo de la motonave -- Feb. 14-13 Documentos en revision -- Feb. 12 Se recibe copia de bl, factura comercial lista de empaque 211776339</t>
  </si>
  <si>
    <t>Hada</t>
  </si>
  <si>
    <t>4948559176,4948734663,</t>
  </si>
  <si>
    <t>J2310386</t>
  </si>
  <si>
    <t>ANR/CTG/13195</t>
  </si>
  <si>
    <t>Efka SL 3244 55KG 1H2/Efka SL 3299 20KG 3H1</t>
  </si>
  <si>
    <t>50382874/56133720</t>
  </si>
  <si>
    <t>Feb. 27 Mercancia entregada en bodega hoy -- Feb. 27 Mercancia en transito se estima su entrega el dia  de hoy -- Feb. 26 Mercancia en transito se estima su entrega el dia  miercoles --Feb. 25 Ret. -- Solicitando cita de cargue -- Feb. 23 Listo en transporte -- Feb. 22 Radicando planilla -- Declaracion con levante -- Aceptando declaracion --  Recepcionando en pagina de puerto -- Agente de carga informa que el vaciado se realizo el dia de ayer. - Esperando programacion vaciado -- Feb. 21 Motonave atracada estima zarpar a las 16 horas --   Feb. 20 Motonave estima aribar el dia de hoy  -- Feb. 19-/-14 Esperando arribo de motonave  -- Feb. 13 Se recibe facrura corregida en numero de pallets -- Esperando aclaracion de numero de Pallets y pesos de acuerdo a Instrucción de Yolanda -- Feb. 13 Documentos en revision -- Feb. 12 Se recibe copia de bl, factura comercial 211775488</t>
  </si>
  <si>
    <t>J1310772</t>
  </si>
  <si>
    <t>ANR/CTG/13129</t>
  </si>
  <si>
    <t>Efka FA 4665 180KG 1A1</t>
  </si>
  <si>
    <t>50111679</t>
  </si>
  <si>
    <t>Feb. 4 Mercancia entregada en el dia de hoy -- Feb. 5 Mercancia en transito se estima su entrega el dia de hoy -- Feb. 4 Mercancia en transito se estima su entrega el dia de mañana --  Feb. 2 Ret. -- Listo en transporte -- Feb. 1 Radicando planilla - Declaracion con levante - Aceptando declaracion - Recepcionando carga en pagina de puerto -- Ene. 31  Agente de carga informa programacion de vaciado para el dia de hoy a las  18 horas - Ene. 30 Esperando programacion vaciado -- Ene. 30-29 Motonave atracada --  Motonave estima arribar el dia de hoy -- Ene. 28 Documentos en revision -- Ene. 25 Se recibe copia de bl, factura comercial 211756666</t>
  </si>
  <si>
    <t>J1310623</t>
  </si>
  <si>
    <t>ANR/CTG/13127</t>
  </si>
  <si>
    <t>Feb. 4 Mercancia entregada en el dia de hoy -- Feb. 5 Mercancia en transito se estima su entrega el dia de hoy -- Feb. 4 Mercancia en transito se estima su entrega el dia de mañana -- Feb. 2 Ret. -- Listo en transporte -- Feb. 1 Radicando planilla - Declaración con levante - Aceptando declaración - Recepcionando carga en pagina de puerto -- Ene. 31 Agente de carga informa programacion de vaciado para el dia de hoy a las  18 horas -  Ene. 30 Esperando programacion vaciado -- Ene. 30-29 Motonave atracada --  Motonave estima arribar el dia de hoy -- Ene. 28-24 Esperando arribo de la motonave --   Ene. 23 Documentos en re--vision -- Ene. 22 Se recibe copia de bl, factura comercial 211756664</t>
  </si>
  <si>
    <t>4948208970,4948208970,4948269027,4948267737,4948494931,</t>
  </si>
  <si>
    <t>J1510209</t>
  </si>
  <si>
    <t>1024454772</t>
  </si>
  <si>
    <t>Trichogen Veg LS 8960 10KG 3H1,Anasensyl LS 9322 10KG 1G,Sanicapyl BC 10030 10KG 3H1,Phytosoothe LS 9766 10KG 1G,Irwinol LS 9890 10KG 0A2,</t>
  </si>
  <si>
    <t>50221595,50208944,50475510,50210519,50211107,</t>
  </si>
  <si>
    <t>Traslado deposito/Inspeccion previa/FDS</t>
  </si>
  <si>
    <t>Feb. 5 Mercancia entregada en bodega hoy -- Feb. 4 Ret -- Retiro programado para el dia de hoy -- Feb. 2 Declaracion con levante - Aceptando declaracion -- Feb. 1 Se confirma en inspeccion previa todo llego completo - Esperando reporte inspeccion previa -- Ene. 31 En inspeccion previa -- Ene. 30 Programando inspección previa -- Ene. 29 Esperando traslado a deposito -- Ene. 28 Carga llego parcial, se procede a trasladar a deposito para verificar que llego fisicamente - En proceso de liberacion de la guia -- Ene. 25-/-23 Esperando arribo de la carga -- Ene. 22 Documentos en revision -- Ene. 21  Se recibe copia de guia, factura comercial</t>
  </si>
  <si>
    <t>J1510377</t>
  </si>
  <si>
    <t>1024454772P</t>
  </si>
  <si>
    <t>Puricare LS 9658 20KG 3H1,Cashmilan SPB LS 9864 10KG 3H1,Biophytex LS 9832 10KG 3H1,Purisoft POE LS 9726 20KG 3H1,</t>
  </si>
  <si>
    <t>50209257,50210977,50210687,50210245,</t>
  </si>
  <si>
    <t>Feb. 5 Mercancia entregada en bodega hoy -- Feb. 4 Ret -- Retiro programado para el dia de hoy -- Feb. 1 Declaración con levante - Aceptando declaración - Se confirma que llego todo completo - Esperando reporte inspeccion previa -- Ene. 31 En inspeccion previa -- Ene. 30 Programando inspección previa -- Ene. 29 Esperando traslado a deposito -- Ene. 28 Carga llego parcial, se procede a trasladar a deposito para verificar que llego fisicamente - En proceso de liberacion de la guia -- Ene. 25-/-23 Esperando arribo de la carga -- Ene. 22 Documentos en revision -- Ene. 21  Se recibe copia de guia, factura comercial</t>
  </si>
  <si>
    <t>IB510312</t>
  </si>
  <si>
    <t>Exacolor USA</t>
  </si>
  <si>
    <t xml:space="preserve">Guia mal cortada/Ingreso a deposito. </t>
  </si>
  <si>
    <t>Feb. 6 Mercancia entregada en BASF Quimica S.A Atte Luis Fernando Borreo -- Feb. 5 Ret -- Retiro programado para el dia de hoy - Declaracion con levante - Aceptando declaracion -- Feb. 4 En proceso de liberacion de la guia - Se genera consulta -- Feb. 1 Carga no llego como descargue directo, llego a deposito por lo tanto no se refleja consulta de inventario - Vuelo estima arribar en hrs pm -- 'Ene. 31 Esperando arribo de la carga -- Ene. 30 Confirmando detalles de vuelo -- Ene. 29 Vuelo no arribo - Confirmando arribo de la carga -- Ene. 28-/-25 Esperando arribo de la carga -- Ene. 24-/-23 Confirmando detalles de vuelo -- Ene. 22 Se recibe copia de guia -- Ene. 22-/-9 Pendiente copia de guia - Documentos en revision -- Nov. 13 Se recibe factura comercial</t>
  </si>
  <si>
    <t>4946736885,4946737921,4948241404,4947642973,4948208978,4948212548,4947772696,4948208979,</t>
  </si>
  <si>
    <t>J1310568</t>
  </si>
  <si>
    <t>SUDUC8FRA003066X</t>
  </si>
  <si>
    <t>Texapon K 12 P 15KG 5M2,Texapon K 12 P 15KG 5M2,Eumulgin O 5 25KG 1H2,Comperlan KD 190KG 1A1,Comperlan® 100 25KG 5H4,Emulgade PL 68/50 25KG 5H4,Cetiol AB 175KG 1A1,Texapon ASV 70 Spezial 225KG 1H2,</t>
  </si>
  <si>
    <t>50222715,50222715,50207242,50207851,50382246,50207246,50209132,50207651,</t>
  </si>
  <si>
    <t>Feb. 6 Mercancia entregada en bodega hoy -- Feb. 6 Mercancia en transito se estima su entrega el dia de hoy -- Feb. 5 Mercancia en transito se estima su entrega el dia de mañana --  Feb. 4 Mercancia en transito se estima su entrega el dia miercoles  --  Feb. 3 Ret. -- Feb. 2 Listo en transporte - Radicando planilla -- Feb. 1 Declaracion conlevante - Aceptando declaracion - BL ya cuenta con emision -- Ene. 31-/-29 BL no cuenta con emision - Motonave atracada -- Ene. 29 BL no cuenta con emision - Motonave atracada - Motonave estima arribar el dia de hoy -- Ene. 28-/-24 BL no cuenta con emision.-- 23 Esperando arribo de la motonave -- Ene. 22 Documentos en revision -- Ene. 21 Se recibe copia de bl, factura comercial</t>
  </si>
  <si>
    <t>J1510268</t>
  </si>
  <si>
    <t>FMO0037912</t>
  </si>
  <si>
    <t>53086060</t>
  </si>
  <si>
    <t>Feb. 6 Mercancia entregada en bodega hoy -- Feb. 6 Ret -- Retiro programado para el dia de hoy -- Feb. 5 Declaracion con levante - Aceptando declaracion -- Feb. 4 Por problemas del sistema siglo XXI no se pudo dar levante a la mercancia - En proceso de liberacion de la guia - Confirmando arribo de la carga -- Feb. 1-/-Ene. 31-/-29 Esperando arribo de la carga -- Ene. 28 Documentos en revision -- Ene. 25 Se recibe copia de guia,factura comercial,lista de empaque</t>
  </si>
  <si>
    <t>J1510204</t>
  </si>
  <si>
    <t>1024402715</t>
  </si>
  <si>
    <t>A00073 SLIM-EXCESS 5KG 3H1</t>
  </si>
  <si>
    <t>51296198</t>
  </si>
  <si>
    <t>Feb. 7 Mercancia entregada en bodega hoy -- Feb. 6 Ret -- Retiro programado para el dia de hoy -- Feb. 5 Declaracion con levante - Aceptando declaracion - Se recibe reporte de la inspeccion previa, encontrando todo completo - Esperando reporte inspeccion previa -- Feb. 4 Programando inspeccion previa -- Feb. 1 Esperando reporte inspeccion previa -- Ene. 31 En inspeccion previa -- Ene. 30 Programando inspección previa -- Ene. 29 Esperando traslado para programar inspeccion previa, con el fin de verificar que llego fisicamente -- Ene. 28 Carga arribo parcial, pero no llego completa se procede a trasladar a deposito - En proceso de liberacion de la guia -- Ene. 25-/-23 Esperando arribo de la carga -- Ene. 22 Documentos en revision -- Ene. 21  Se recibe copia de guia, factura comercial</t>
  </si>
  <si>
    <t>J2510043</t>
  </si>
  <si>
    <t>Elestab 3334 10KG 3H1</t>
  </si>
  <si>
    <t>50208994</t>
  </si>
  <si>
    <t>Feb. 7 Mercancia entregada en bodega hoy -- Feb. 6 Ret -- Retiro programado para el dia de hoy -- Feb. 5 Declaracion con levante - Aceptando declaracion - Se recibe reporte de la inspeccion previa, encontrando todo completo pero con diferencia en peso bruto de 17kg + - Esperando reporte inspeccion previa -- Feb. 4 Programando inspeccion previa -- Feb. 1 Esperando reporte inspeccion previa -- Ene. 31 En inspeccion previa -- Ene. 30 Programando inspección previa -- Ene. 29 Esperando traslado para programar inspeccion previa, con el fin de verificar que llego fisicamente -- Ene. 28 Carga arribo parcial, pero no llego completa se procede a trasladar a deposito - En proceso de liberacion de la guia -- Ene. 25-/-23 Esperando arribo de la carga -- Ene. 22 Documentos en revision -- Ene. 21  Se recibe copia de guia, factura comercial</t>
  </si>
  <si>
    <t>J1510289</t>
  </si>
  <si>
    <t>1024597869</t>
  </si>
  <si>
    <t>Anasensyl LS 9322 10KG 1G,Puricare POE LS 9727 10KG 3H1,Vit-ALikeSPB LS9793 10KG 3H1,Eterniskin LS 9881 0,5KG IP23,Trichogen Veg LS 8960 10KG 3H1,Sebaryl FL LS 9088 10KG 3H1,</t>
  </si>
  <si>
    <t>50208944,50210071,50210906,50222487,50221595,50208885,</t>
  </si>
  <si>
    <t>Inconvenientes sistema DIAN/FDS</t>
  </si>
  <si>
    <t>Feb. 7 Mercancia entregada en bodega hoy -- Feb. 6 Ret -- Retiro programado para el dia de hoy - Declaracion con levante - Aceptando declaracion -- Feb. 5 Esperando consulta de inventario actualizada con el deposito, para proceder con la nacionalizacion -- Feb. 4 Por problemas del sistema siglo XXI no se pudo dar levante a la mercancia - En proceso de liberacion de la guia -- 'Feb. 1-/-Ene. 31-/-30 Esperando arribo de la carga -- Ene. 29 Documentos en revision -- 'Ene. 28 Se recibe copia de guia, factura comercial</t>
  </si>
  <si>
    <t>J1510331</t>
  </si>
  <si>
    <t>Lipofructyl DP LS 9364 10KG 1A1</t>
  </si>
  <si>
    <t>50208925</t>
  </si>
  <si>
    <t>Feb. 7 Mercancia entregada en bodega hoy -- Feb. 6 Ret -- Retiro programado para el dia de hoy - Declaracion con levante - Aceptando declaracion -- Feb. 5 Esperando consulta de inventario actualizada con el deposito, para proceder con la nacionalizacion -- Feb. 4 Por problemas del sistema siglo XXI no se pudo dar levante a la mercancia - En proceso de liberacion de la guia -- Feb. 1-/-Ene. 31 Esperando arribo de la carga -- Ene. 30 Documentos en revision -- Ene. 29 Se recibe copia de guia,factura comercial</t>
  </si>
  <si>
    <t>J1310362</t>
  </si>
  <si>
    <t>ANR/CTG/13102</t>
  </si>
  <si>
    <t>6.870,00</t>
  </si>
  <si>
    <t>Spongolit 542</t>
  </si>
  <si>
    <t xml:space="preserve">Feb. 7 Mercancia entregada en bodega hoy -- Feb. 7 Mercancia en transito se estima su entrega el dia de hoy  -- Feb. 6 Mercancia en transito se estima su entrega el dia jueves  -- Feb. 5 Ret. - - Feb-  4 Solicitando cita de cargue -- Feb. 2 Listo en transporte - Radicando planilla - Declaración con levante -- Feb. 1 Aceptando declaracion - Se recibe certificado invima - Esperando certificado invima -- Ene. 31 En inspeccion invima en hrs pm - Programando inspección invima -- Ene. 30 Agente de carga informa programacion de vaciado para el dia de hoy a las 20 horas - Esperando programacion vaciado -- Ene. 30-29 Motonave atracada --  Motonave estima arribar el dia de hoy -- Ene. 28-24 Espeando arribo de la motonave -- Ene. 23-/-18 Agente de carga informa nueva ETA  y cambio de motonave.--  Ene. 17 Esperando arribo de la motonave -- Ene. 16 Documentos en revision -- Ene. 15 Se recibe factura,  copia de BL, Lista de empaque y certificado de analisis, copia certificado sanitario, Yolanda dice: Buenas tardes, 
Adjunto encontrarán documentos del embarque en referencia.  Favor tomar estos digitales como Originales.  211755677
 El B/L original será emitido en destino.
 El H&amp;FSC Original fue enviado a las oficinas de Hubemar Cartagena el pasado 03.01
Estimado Erling, 
Favor confirmar que este B/L tenga aprobación para la emisión del Original en destino.
</t>
  </si>
  <si>
    <t>4947974774,4947978372,4947771846,4947771846,</t>
  </si>
  <si>
    <t>J1310373</t>
  </si>
  <si>
    <t>ANR/CTG/13100</t>
  </si>
  <si>
    <t>Vitamin E Acetate 5KG 3H1,Lucarotin 30 SUN 8x2KG 4G,ecovio T2308 1000KG 13H3,ecovio TA1241 1000KG 13H3,</t>
  </si>
  <si>
    <t>55434595,50507851,50604378,50416585,</t>
  </si>
  <si>
    <t xml:space="preserve">Feb. 7 Mercancia entregada en bodega hoy -- Feb. 7 Mercancia en transito se estima su entrega el dia de hoy  -- Feb. 6 Mercancia en transito se estima su entrega el dia jueves  -- Feb. 5 Ret. - - Feb-  4 Solicitando cita de cargue -- Feb. 2 Listo en transporte -- Feb. 1 Radicando planilla - Declaración con levante - Aceptando declaracion -- Ene. 31 Se recibe certificado invima - Programando inspección invima Vitamin E acetate, Lucarotin -- Ene. 30 Agente de de carga informa programacion de vaciado para el dia de hoy a las 20 horas. -- Esperando programacion vaciado -- Ene. 30-29 Motonave atracada -- Motonave estima arribar el dia de hoy, esta carga llevara inspeccion Invima -- Ene. 28-24 Espeando arribo de la motonave -- Ene. 23-/-18 Agente de carga informa nueva ETA  y cambio de motonave.--  Ene. 17 Esperando arribo de la motonave -- Ene. 16 Documentos en revision -- Ene. 15 Se recibe factura, Lista de empaque y certificado de analisis, copia de bl,  Yolanda Dice:  Buenas tardes, 
Adjunto encontrarán documentos del embarque en referencia.  Favor tomar estos digitales como Originales.  211755676
 El B/L original será emitido en destino.
 El H&amp;FSC Original (anual) reposa en las instalaciones de Hubemar Cartagena
 Adjunto Lista de Empaque y CoAs requeridos para la inspección INVIMA de los materiales de ENH.
Estimado Erling, 
Favor confirmar que este B/L tenga aprobación para la emisión del Original en destino.
Favor tomar nota que el material 50416585 - ecovio TA1241 1000KG 13H3, no aplica Certificado de Origen.
</t>
  </si>
  <si>
    <t>4948540096,4948540087,4948494938,4948494938,</t>
  </si>
  <si>
    <t>J1310545</t>
  </si>
  <si>
    <t>ANR/CTG/13128</t>
  </si>
  <si>
    <t>Tinogard TL 20KG 3H2,Tinogard TT 2x20KG 4G,Tinogard TS 2x20KG 4G,Tinogard TL 20KG 3H2,</t>
  </si>
  <si>
    <t>56145327,56149673,56164990,56145327,</t>
  </si>
  <si>
    <t>Feb. 7 Mercancia entregada en bodega hoy -- Feb. 7 Mercancia en transito se estima su entrega el dia de hoy  -- Feb. 6 Mercancia en transito se estima su entrega el dia jueves -- Feb. 5 Ret. -- Feb. 4 Solicitando cita de cargue -- Feb. 2 Listo en transporte - Radicando planilla - Declaración con levante -- Feb. 1 Aceptando declaracion - Recepcionando carga en pagina de puerto -- Ene. 31 Agente de carga informa programacion de vaciado para el dia de hoy a las  18 horas - Ene. 30 Esperando programacion vaciado --  Ene. 30-29 Motonave atracada --  Motonave estima arribar el dia de hoy -- Ene. 28-/-21 Esperando arribo de la motonave --  Ene. 19 Documentos en revision -- Ene. 18 Se recibe copia de BL, factura comercial 211756665</t>
  </si>
  <si>
    <t>J1310627</t>
  </si>
  <si>
    <t>ANR/CTG/13133</t>
  </si>
  <si>
    <t>Feb. 7 Mercancia entregada en bodega hoy -- Feb. 7 Mercancia en transito se estima su entrega el dia de hoy --  Feb. 6 Mercancia en transito se estima su entrega el dia jueves --  'Feb. 5 Ret. -- Solicitando cita de cargue -- Feb. 4 Listo en transporte - Radicando planilla - Declaracion con levante - Aceptando declaracion - Se recibe reporte inspeccion previa, encontrando todo acorde a documentacion - Esperando reporte inspeccion previa -- Feb. 1 Inspeccion previa programada para el dia de hoy en hrs am --Ene. 31 Programando inspeccion previa -- Ene. 30 Agente de carga informa programacion de vaciado para el dia de hoy a las  18 horas. --  Esperando programacion vaciado -- Ene. 30-29 Motonave atracada -- Motonave estima arribar el dia de hoy -- Ene. 28-24 Esperando arribo de la motonave para programar inspeccion previa una vez realicen el vaciado -- Ene. 23 Documentos en revision -- Ene. 22 Se recibe copia de bl, factura comercial 211755663</t>
  </si>
  <si>
    <t>J1510382</t>
  </si>
  <si>
    <t>1024678264</t>
  </si>
  <si>
    <t>50210519</t>
  </si>
  <si>
    <t>Feb. 7 Mercancia entregada en bodega hoy -- Feb. 7 Ret -- Retiro programado para el día de hoy -- Feb. 6 Declaración con levante - Aceptando declaración - En proceso de liberacion de la guia -- Feb. 5 Confirmando arribo de la carga -- Feb. 4 Confirmando detalles de vuelo -- Feb. 1 Documentos en revision -- Ene. 31 Se recibe copia de guia,factura comercial</t>
  </si>
  <si>
    <t>IC310575</t>
  </si>
  <si>
    <t>HAM/CTG/01600</t>
  </si>
  <si>
    <t>Facet® SC,10X1 L,CO</t>
  </si>
  <si>
    <t>58988612</t>
  </si>
  <si>
    <t>Feb. 8 Mercancia entregada en bodega hoy -- Feb. 8 Mercancia en transito se estima su entrega el dia de hoy --   Feb. 7 Mercancia en transito se estima su entrega el dia de mañana -- Feb. 6 Ret. -- Feb. 5 Solicitando cita de cargue -- Feb. 4 Listo en transporte - Radicando planilla - Declaracion con levante - Aceptando declaracion -- Feb. 2 Vaciado programado para el dia de hoy -- Feb. 1-/-Ene. 31 Esperando programacion de vaciado - BL ya cuenta con emision -- Ene. 30-29 Agente de carga informa BL no cuenta con emision - Motonave estima arribar el dia de hoy -- Ene. 28 -/-25 Agente de carga informa BL no cuenta con emision.--24-/-23 Esperando arribo de la motonave --  Ene. 22 Motonave retrasada informa agente de carga -- Ene. 21-/-17 Esperando arribo de la motonave -- Ene. 16-15  Agente de carga informa nueva  ETA.-- 15-/-2- Confrmando ETA  con el agente de carga acuerdo  a la informacion suministrada carga se encuantra en panama para realizar el transborde.--Dic. 29 Confirmando arribo de la motonave -- Dic. 28-/-24 Esperando arribo de la motonave -- Dic. 22 Documenton en revision --  Dic. 21 Se recibe copia de bl, factura comercial 601890720</t>
  </si>
  <si>
    <t>J1310767</t>
  </si>
  <si>
    <t>SSZCTG1901064</t>
  </si>
  <si>
    <t>Tinosorb S 20KG 4G</t>
  </si>
  <si>
    <t>56108227</t>
  </si>
  <si>
    <t>Feb. 11 Mercancia entregada en bodega hoy -- Feb. 11 Mercancia en transito, se estima su entrega en bodega el dia de hoy  -- Feb. 8 Ret. -- Feb. 7 Solicitando cita de cargue -- Feb. 6 Listo en transporte -- Feb. 5 Radicando planilla - Declaracion con levante - Aceptando declaracion -- Feb. 4 Por problemas en pagina de siglo XXI no se logra dar levante - Recepcionando carga en pagina de puerto - Esperando finalizacion manifiesto -- Feb. 2 Vaciado progrmado para el dia 3/02 -- Feb. 1 Motonave estima arribar en el dia de hoy -- Ene. 31-/-29 Esperando arribo de la motonave -- Ene. 28 Documentos en revision -- Ene. 25 Se recibe copia de bl, factura comercial,lista de empaque 211757934</t>
  </si>
  <si>
    <t>J2310123</t>
  </si>
  <si>
    <t>HOU/CTG/D06896</t>
  </si>
  <si>
    <t>Feb. 11 Mercancia entregada en bodega hoy -- Feb. 11 Mercancia en transito, se estima su entrega en bodega el dia de hoy  -- Feb. 8 Ret. -- Solicitando cita de cargue -- Feb. 7 Listo en transporte -- Feb. 6 Radicando planilla - Declaración con levante - Aceptando declaración - Documentos en revision -- Feb. 5 Se recibe copia de bl, factura comercial, 211760863</t>
  </si>
  <si>
    <t>4947917126,4947945344,4947774259,4948242163,4948242163,4948242163,4948210658,</t>
  </si>
  <si>
    <t>J2310080</t>
  </si>
  <si>
    <t>HLCURTM190112784</t>
  </si>
  <si>
    <t>Cetiol CC 175KG 1A1,Texapon SB 3 KC 220KG 1H2,Euperlan PK 771 Benz 205KG 1H2,Cutina MD 25KG 5H4,Cetiol Ultimate 20KG 1A2,Cetiol V 175KG 1A1,Cosmedia Triple C 25KG 1H2,</t>
  </si>
  <si>
    <t>50207249,50207526,50207588,50207220,50417394,50207295,50334382,</t>
  </si>
  <si>
    <t>Feb. 11 Mercancia entregada en bodega hoy -- Feb. 11 Mercancia en transito, se estima su entrega en bodega el dia de hoy  -- Feb. 8 Ret. -- Listo en transporte -- Feb. 7 Radicando planilla - Declaración con levante - Aceptando declaracion - Esperando finalizacion manifiesto --  Feb. 6 Motonave estima arribar el dia de hoy -- Feb. 5 Documentos en revision -- Feb. 4  Se recibe copia de bl, factura comercial--Pendiente documentos -- Feb. 2 Se recibe aviso de arribo y se solicita a Basf Documentos</t>
  </si>
  <si>
    <t>J2510012</t>
  </si>
  <si>
    <t>1024597047</t>
  </si>
  <si>
    <t>Feb. 12 Mercancia entregada en bodega hoy -- Feb. 12 Ret -- Retiro programado para el dia de hoy -- Feb. 11 En proceso de liberacion de la guia -- Feb. 8 Confirmando arribo de la carga -- Feb. 7-/-6 Esperando arribo de la carga -- Feb. 5 Vuelo retrassado - Confirmando arribo de la carga -- Feb. 4 Documentos en revision -- Feb. 1 Se recibe copia de guia,factura comercial</t>
  </si>
  <si>
    <t>J1310812</t>
  </si>
  <si>
    <t>SUDUA9FRA000179X</t>
  </si>
  <si>
    <t>Feb. 12 Mercancia en transito, se estima su entrega en bodega el dia de hoy  -- Feb. 11 Mercancia en transito, se estima su entrega en bodega el dia de mañana  -- Feb. 9 Ret. -- Feb. 8 Listo en transporte -- Feb. 7 Radicando planilla - Declaración con levante - Aceptando declaracion - Esperando finalizacion manifiesto --  Feb. 6 Motonave estima arribar el dia de hoy -- Feb. 5 Documentos en revision -- Feb. 4  Se recibe copia de bl, factura comercial--Pendiente documentos -- Feb. 2 Se recibe aviso de arribo y se solicita a Basf Documentos</t>
  </si>
  <si>
    <t>J1310843</t>
  </si>
  <si>
    <t>HLCUANR190132776</t>
  </si>
  <si>
    <t xml:space="preserve">Feb. 13 Mercancia entregada en bodega hoy -- Feb. 13 Mercancia en transito, se estima su entrega en bodega el dia de hoy  -- Feb. 12 Mercancia en transito, se estima su entrega en bodega el dia de mañana  -- Feb. 11 Mercancia en transito, se estima su entrega en bodega el dia miercoles  -- Feb. 8 Ret. -- Listo en transporte -- Feb. 7 Radicando planilla - Declaración con levante - Aceptando declaracion - Esperando finalizacion manifiesto --  Feb. 6 Motonave atracada -- Feb. 5-/-Ene. 31 Esperando arribo de la motonave --  Ene. 30 Documentos en revision -- Ene. 29 Se recibe copia de bl y factura comercial -- </t>
  </si>
  <si>
    <t>J1510263</t>
  </si>
  <si>
    <t>1024568515</t>
  </si>
  <si>
    <t>Tinosorb M 500KG 31HA1</t>
  </si>
  <si>
    <t>55844393</t>
  </si>
  <si>
    <t>Feb. 13 Mercancia entregada en bodega hoy -- Feb. 13 Ret -- Retiro programado para el dia de hoy -- Feb. 12 Declaracion con levante - Aceptando declaracion - En proceso de liberacion de la guia -- Feb. 11 Carga arribo hoy en hrs pm - Confirmando arribo de la carga -- Feb. 8-/-5 Esperando arribo de la carga -- Feb. 4-/-Ene. 31-/-29 Confirmando detalles de vuelo -- Ene. 28 Documentos en revision -- Ene. 25 Se recibe copia de guia,factura comercial</t>
  </si>
  <si>
    <t>J2510045</t>
  </si>
  <si>
    <t>MHG-19000885</t>
  </si>
  <si>
    <t>Lutavit A 1000 NXT 20KG 5H4</t>
  </si>
  <si>
    <t>50466305</t>
  </si>
  <si>
    <t>Feb. 14 Mercancia entregada en bodega hoy -- Feb. 14 Ret -- Retiro programado para el dia de hoy -- Feb. 13 Declaracion con levante - Aceptando declaracion - En proceso de liberacion de la guia -- Feb. 12 Vuelo estima arribar en hrs pm -- Feb. 11 Esperando arribo de la carga -- Feb. 8 Esperando arribo de la carga -- Feb. 7 Confirmando detalles de vuelo -- Feb. 6 Documentos en revision --  Feb. 5 Se recibe copia de guia,factura comercial</t>
  </si>
  <si>
    <t>J2510089</t>
  </si>
  <si>
    <t>MHG-19001066</t>
  </si>
  <si>
    <t>Lugalvan G 35 120KG 1H1</t>
  </si>
  <si>
    <t>52011323</t>
  </si>
  <si>
    <t>Feb. 14 Mercancia entregada en bodega hoy -- Feb. 14 Ret -- Retiro programado para el dia de hoy -- Feb. 13 Declaracion con levante - Aceptando declaracion - En proceso de liberacion de la guia -- 'Feb. 12 Vuelo estima arribar en hrs pm -- Feb. 11 Documentos en revision -- Feb. 8 Se recibe copia de guia,factura comercial</t>
  </si>
  <si>
    <t>4947705171,4948037019,4947975537,4948242174,4948411915,4948494947,4947774262,4948540096,4947975534,4947975204,</t>
  </si>
  <si>
    <t>J1310707</t>
  </si>
  <si>
    <t>ILSE005009</t>
  </si>
  <si>
    <t>Eumulgin EO 33 25KG 5H4,Lamesoft PO 65 220KG 1H2,Lanette W 20KG 5H4,Nutrilan Keratin W PP 25KG 3H1,Lanette O 20KG 5H4,Eumulgin CO455 205KG 1H2,Cetiol B 175KG 1A1,Lanette E Granules 25KG 5M2 5,Emulgade SE-PF 20KG 5H4,Emulgade SE-PF 20KG 5H4,</t>
  </si>
  <si>
    <t>50208598,50207534,50207192,50211269,50212114,50301354,50207208,50221813,50207227,50207227,</t>
  </si>
  <si>
    <t>Feb. 15 Mercancia entregada en bodega hoy -- Feb. 15 Mercancia en transito, se estima su entrega en bodega el  dia de mañana -- Feb. 14 Mercancia en transito, se estima su entrega en bodega mañana o el sabado -- Feb. 13 Mercancia en transito, se estima su entrega en bodega el sabado -- Feb. 12 Ret. -- - Feb. 11 En consecucion de vehiculo para su despacho -- Feb. 8 Listo en transporte -- Feb. 7 Radicando planilla - Declaración con levante - Aceptando declaración - Esperando finalizacion manifiesto - Agente de carga informa programacion de vaciado para el dia de hoy en las horas de la mañana. - Esperando programacion vaciado  -Esperando programacion vaciado  -- Feb. 6 Motonave estima arribar el dia de hoy -- Feb. 5-/-Ene. 31-/-25 Esperando arribo de la motonave -- Ene. 24 Documentos en revision --  Ene. 23 Se recibe copia de bl, factura comercial 211763096</t>
  </si>
  <si>
    <t>J1310743</t>
  </si>
  <si>
    <t>MEDUBM933769</t>
  </si>
  <si>
    <t>Fastac® 10 EC,10X1 L,CO</t>
  </si>
  <si>
    <t>58058553</t>
  </si>
  <si>
    <t>Feb. 15 Mercancia entregada en bodega hoy -- Feb. 15 Mercancia en transito, se estima su entrega en bodega hoy -- Feb. 14 Mercancia en transito, se estima su entrega en bodega mañana -- Feb. 13 Mercancia en transito, se estima su entrega en bodega el viernes -- Feb. 12 Ret. -- Feb. 11 Listo en transporte - Radicando planilla - Declaracion con levante - Aceptando declaracion - Recepcionando carga en pagina de puerto -- Feb. 8-/-6 Esperando arribo de la motonave -- Feb. 5-4 Pagina de la naviera indica nueva ETA.- Feb. 1-Ene. 31-/-28 Esperando arribo de la motonave --Ene. 25 Documentos en revision -- Ene. 24  Se recibe copia de Draft bl, factura comercial,lista de empaque,certi de origen</t>
  </si>
  <si>
    <t>J1310713</t>
  </si>
  <si>
    <t>SSZCTG1901103</t>
  </si>
  <si>
    <t>Sulfopon CD UP 200KG 1H1</t>
  </si>
  <si>
    <t>50450048</t>
  </si>
  <si>
    <t>Feb. 18 Mercancia entregada en bodega hoy -- Feb. 18 Mercancia en transito se estima su entrega el dia de hoy --   Feb. 15 Ret. -- Cita de cargue asignada para hoy -- Feb. 14-/-13 Solicitando cita de cargue -- Feb. 12 Listo en transporte -- Feb. 11 Radicando planilla - Declaracion con levante - Aceptando declaracion - Agente de carga informa que el vaciado de esta carga se realizo el dia sabado 9 de Feb y finalizaran en el dia de hoy. - Esperando programacion de vaciado -- Feb. 8-/-1-Ene. 31-/-23 Esperando arribo de la motonave -- Ene. 22 Documentos en revision -- Ene. 21 Se recibe copia de Draft  bl, factura comercial 211765903</t>
  </si>
  <si>
    <t>J1310578</t>
  </si>
  <si>
    <t>SSZCTG1901089</t>
  </si>
  <si>
    <t>Foamaster MO 2111 SJ 170KG 1A1</t>
  </si>
  <si>
    <t>50227776</t>
  </si>
  <si>
    <t>Feb. 18 Mercancia entregada en bodega hoy -- Feb. 18 Mercancia entregada en bodega hoy -- Feb. 16 Mercancia en transito, se estima su entrega en bodega hoy -- Feb. 15 Mercancia en transito, se estima su entrega en bodega el hoy -- Feb. 14 Mercancia en transito, se estima su entrega en bodega mañana -- Feb. 13 Ret. -- Solicitando cita de cargue -- Feb. 12 Listo en transporte -- Feb. 11 Radicando planilla - Declaracion con levante - Aceptando declaracion - Agente de carga informa que el vaciado de esta carga se realizo el dia sabado 9 de Feb y finalizaran en el dia de hoy. - Esperando programacion de vaciado -- Feb. 8-/-1-Ene. 31-/-23 Esperando arribo de la motonave -- Ene. 22 Documentos en revision -- Ene. 21 Se recibe copia de Draft  bl, factura comercial 211765901</t>
  </si>
  <si>
    <t>4948282162,4948282162,4948282162,4948282162,</t>
  </si>
  <si>
    <t>J1310921</t>
  </si>
  <si>
    <t>HLCUHAM190156113</t>
  </si>
  <si>
    <t>MSeal P 770 PTA 2,2KG IP32,MSeal P 770 PTB 2,8KG 1A2,MSeal M 790 grey PTA 9KG 1A2,MSeal M 790 PTB 21KG 1A2L,</t>
  </si>
  <si>
    <t>50543670,50543681,50544522,50544523,</t>
  </si>
  <si>
    <t>Feb. 18 Mercancia entregada en bodega hoy -- Feb. 18 Mercancia en transito se estima su entrega el dia de hoy --  Feb. 15 Ret. -- Se estima su despacho para hoy -- Feb. 14 Listo en transporte -- Feb. 13 Radicando planilla - Declaracion con levante - Aceptando declaracion - Motonave atracada esperando estima zarpar a las 14 horas -- Feb. 12 Motonave estima arribar el dia de hoy -- Feb. 11-/-4 Esperando arribo de la motonave -- Feb. 1 Documentos en revision -- Ene. 31  Se recibe copia de bl,factura comercial,lista de empaque</t>
  </si>
  <si>
    <t>J2310101</t>
  </si>
  <si>
    <t>HLCUBSC1901BFIP8</t>
  </si>
  <si>
    <t>Plantaren 1200 N 215KG 1H2/Plantaren 2000 N UP 215KG 1H2</t>
  </si>
  <si>
    <t>50223880/50210007</t>
  </si>
  <si>
    <t>Feb. 19 Entregados en bodega hoy las 2 ultimas unidades -- Feb. 19 En transito las 2 ultimas unidades y se estima su entrega en bodega hoy -- Feb. 18 Entregada en el cliente hoy una unidad -- Mercancia en transito, se estima su entrega en bodega hoy -- Feb. 16 Ret. CAIU2670620, HLXU1142064  -- Feb. 15 Se estima el despacho de las 2 ultimas unidades el dia de mañana -- Feb. 14 Ret. GLDU3584465 --  Se estima su despacho para hoy -- Feb. 13 Se recibe instrucciones de despacho a cliente una unidad -- Feb. 12 Listo en transporte -- Feb. 11 Radicando planilla - Declaracion con levante - Aceptando declaracion - Confirmando arribo de la motonave -- Feb. 8-/-6 Esperando arribo de la motonave -- Feb. 5 Documentos en revision -- Ene. 4 Se recibe copia de bl, factura comercial</t>
  </si>
  <si>
    <t xml:space="preserve">Alpopular Cali </t>
  </si>
  <si>
    <t>J2310131</t>
  </si>
  <si>
    <t>HOU/CTG/D06897</t>
  </si>
  <si>
    <t>Trilon D Liquid 267KG 1H1</t>
  </si>
  <si>
    <t>54753494</t>
  </si>
  <si>
    <t>Feb. 20 Mercancia entregada en bodega hoy -- Feb. 19 Mercancia en transito se estima su entrega el dia de mañana --   Feb. 18 Mercancia en transito se estima su entrega el dia miercoles --   Feb. 15 Ret. -- Se estima su despacho para hoy -- Feb. 14 En espera de carga para consolidar -- Feb. 13  Listo en transporte -- Feb. 12 Radicando planilla - Declaración con levante - Aceptando declaración - Recepcionando carga en pagina de puerto -- Feb. 11 Vaciado programado para el dia de hoy en hrs pm - Confirmando arribo de la motonave -- Feb. 8-7 Esperando arribo de la carga -- Feb. 6 Documentos en revision -- Feb. 5 Se recibe copia de bl, factura comercial 211767204</t>
  </si>
  <si>
    <t>J2310218</t>
  </si>
  <si>
    <t>ANR/CTG/13169</t>
  </si>
  <si>
    <t>Tinopal CBS-X 20KG 5H4</t>
  </si>
  <si>
    <t>50531874</t>
  </si>
  <si>
    <t>Feb. 19 Mercancia entregada en bodega hoy -- Feb. 19 Mercancia en transito se estima su entrega el dia de hoy --  Feb. 18 Mercancia en transito se estima su entrega el dia de mañana --  Feb. 16 Ret. -- Feb. 15 Listo en transporte - Radicando planilla - Declaracion con levante - Aceptando declaracion - Recepcionando --Esperando finalizacion manifiesto -- Feb. 14 Vaciado programado para hoy en hrs pm -- Feb. 13  Agente de carga informa programaciona de vaciado para el dia de mañana 14/02 a las  17 horas.-Motonave estima zarpar hoy en la tarde -- Feb. 12 Motonave estima arribar en el dia de hoy -- Feb. 11 Esperando arribo de la motonave -- Feb. 8 Documentos en revision -- Feb. 7 Se recibe copia de bl, factura comercial 211769115</t>
  </si>
  <si>
    <t>J2310216</t>
  </si>
  <si>
    <t>ANR/CTG/13170</t>
  </si>
  <si>
    <t>Lutensol AO 7 180KG 1A2</t>
  </si>
  <si>
    <t>51146045</t>
  </si>
  <si>
    <t>Feb. 19 Mercancia entregada en bodega hoy -- Feb. 19 Mercancia en transito se estima su entrega el dia de hoy --  Feb. 18 Mercancia en transito se estima su entrega el dia de mañana --  Feb. 16 Ret. -- Feb. 15 Listo en transporte - Radicando planilla - Declaracion con levante - Aceptando declaracion - Recepcionando --Esperando finalizacion manifiesto -- Feb. 14 Vaciado programado para hoy en hrs pm -- Feb. 13 Agente de carga informa programaciona de vaciado para el dia de mañana 14/02 a las  17 horas.- Motonave estima zarpar hoy en la tarde -- Feb. 12 Motonave estima arribar en el dia de hoy -- Feb. 11 Esperando arribo de la motonave -- Feb. 8 Documentos en revision --  Feb. 7 Se recibe copia de bl, factura comercial 211769116</t>
  </si>
  <si>
    <t>J2510105</t>
  </si>
  <si>
    <t>1024776586</t>
  </si>
  <si>
    <t>Sphingoceryl WS LS 9859 10KG 3H1</t>
  </si>
  <si>
    <t>50211147</t>
  </si>
  <si>
    <t>Feb. 19 Mercancia entrega en bodega hoy -- Feb. 19 Ret -- Retiro programado para el dia de hoy -- Feb. 18 Declaracion con levante - Aceptando declaracion - En proceso de liberacion de la guia -- Feb. 15 Confirmando arribo de la carga -- Feb. 14-/-13 Esperando arribo de la carga -- Feb. 12 Documentos en revision -- Feb. 11 Se recibe copia de guia,factura comercial</t>
  </si>
  <si>
    <t>J2510162</t>
  </si>
  <si>
    <t>1024880267</t>
  </si>
  <si>
    <t>CBbag, Pla, w, UN, 920x640x150mm</t>
  </si>
  <si>
    <t>67635512</t>
  </si>
  <si>
    <t>Feb. 19 Mercancia entrega en bodega hoy -- Feb. 19 Ret -- Retiro programado para el dia de hoy -- Feb. 18 Declaracion con levante - Aceptando declaracion - En proceso de liberacion de la guia -- Feb. 15 Documentos en revision -- Feb. 14 Se recibe copia de guia,factura comercial,lista de empaque</t>
  </si>
  <si>
    <t>J2510140</t>
  </si>
  <si>
    <t>FMO0038191</t>
  </si>
  <si>
    <t xml:space="preserve">Pinturas Alemania </t>
  </si>
  <si>
    <t>Feb. 19 Mercancia entrega en bodega hoy -- Feb. 19 Ret -- Retiro programado para el dia de hoy -- Feb. 18 Declaracion con levante - Aceptando declaracion - En proceso de liberacion de la guia -- Feb. 15 Esperando arribo de la carga -- Feb. 14 Confirmando detalles de vuelo -- Feb. 13 Documentos en revision -- Feb. 12 Se recibe copia de guia,factura comercial,lista de empaque</t>
  </si>
  <si>
    <t>J2510178</t>
  </si>
  <si>
    <t>MHG-19001293</t>
  </si>
  <si>
    <t>Feb. 19 Mercancia entrega en bodega hoy -- Feb. 19 Ret -- Retiro programado para el dia de hoy -- Feb. 18 Declaracion con levante - Aceptando declaracion - En proceso de liberacion de la guia - Documentos en revision - Se recibe copia de guia,factura comercial</t>
  </si>
  <si>
    <t>J2510146</t>
  </si>
  <si>
    <t>1024839061</t>
  </si>
  <si>
    <t>Vegeseryl HGP LS9874 20KG 3H1</t>
  </si>
  <si>
    <t>50211110</t>
  </si>
  <si>
    <t>Feb. 20 Mercancia entregada en bodega hoy -- Feb. 20 Ret -- Retiro programado para el dia de hoy -- Feb. 19 Declaracion con levante - Aceptando declaracion - En proceso de liberacion de la guia -- Feb. 18 Vuelo estima arribar en hrs pm - Confirmando arribo de la carga -- Feb. 15 Esperando arribo de la carga -- Feb. 14 Documentos en revision -- Feb. 13 Se recibe copia de guia,factura comercial</t>
  </si>
  <si>
    <t>J2510174</t>
  </si>
  <si>
    <t>1024835082</t>
  </si>
  <si>
    <t>Feb. 20 Mercancia entregada en bodega hoy -- Feb. 20 Ret -- Retiro programado para el dia de hoy -- Feb. 19 Declaracion con levante - Aceptando declaracion - En proceso de liberacion de la guia -- Feb. 18 Vuelo estima arribar en hrs pm - Confirmando arribo de la carga - Documentos en revision -- Feb. 15 Se recibe copia de guia,factura comercial</t>
  </si>
  <si>
    <t>J2510153</t>
  </si>
  <si>
    <t>DSV0021833</t>
  </si>
  <si>
    <t>Dry n-3 5:25 C - 25kg</t>
  </si>
  <si>
    <t>50050099</t>
  </si>
  <si>
    <t>Feb. 21 Mercancia entregada en bodega hoy -- Feb. 21 Ret -- Retiro programado para el dia de hoy -- Feb. 20 Declaracion con levante - Aceptando declaracion - Se recibe certificado invima - Esperando certificado invima -- Feb. 19 Esperando traslado de la carga a deposito - Esperando certificado invima -- Feb. 18 Esperando certificado invima, por tal motivo no se logra nacionalizar como descargue directo - El invima realiza requerimiento y se da respuesta - Programando inspeccion invima - En proceso de liberacion de la guia -- Feb. 15 Documentos en revision -- Feb. 14 Se recibe copia de guia,factura comercial,lista de empaque</t>
  </si>
  <si>
    <t>invima</t>
  </si>
  <si>
    <t>J2310445</t>
  </si>
  <si>
    <t xml:space="preserve">ILSE005223 </t>
  </si>
  <si>
    <t>Cetiol SB 45 25KG 4G</t>
  </si>
  <si>
    <t>50463271</t>
  </si>
  <si>
    <t>Feb. 22 Mercancia entregada en bodega hoy -- Feb. 22 Mercancia en transito, se estima su entrega en bodega el dia de hoy --  Feb. 21 Mercancia en transito, se estima su entrega en bodega hoy --  Feb. 20 Mercancia en transito, se estima su entrega en bodega mañana -- Feb. 19 Ret. -- Se estima su despacho para hoy -- Feb. 18 Se estima su despacho para hoy -- Feb. 16 Listo en transporte -- Feb. 15 Radicando planilla - Declaracion con levante - Aceptando declaracion - Agente de carga informa programacion de vaciado para el dia de hoy a las 10 AM - Documentos en revision -- Feb. 14 Se recibe copia de bl, factura comercial 211769731</t>
  </si>
  <si>
    <t>J2310219</t>
  </si>
  <si>
    <t>SSZCTG1902029</t>
  </si>
  <si>
    <t>Acronis® Top FS,10X1 L,CO</t>
  </si>
  <si>
    <t>58014375</t>
  </si>
  <si>
    <t>Feb. 23 Mercancia entregada en bodega hoy -- Feb. 22 Mercancia en transito se estima su entrega el dia de mañana --   Feb. 21 Mercancia en transito se estima su entrega el dia  viernes --  Feb. 20 Ret. -- Solicitando cita de cargue -- Feb. 19 Listo en transporte -- Feb. 18 Radicando planilla - Declaracion con levante - Aceptando declaracion - Pendiente pais de origen - Recepcionando carga en pagina de puerto - Agente de carga informa que el vaciado de esta carga se realizo el dia  16 de Feb. - Esperando programacion de vaciado -- Feb. 15 Confirmando pais de origen - Motonave estima arribar el dia de hoy -- Feb. 14-/-11 Esperando arribo de la motonave -- Se recibe originales factura comercial,lista de empaque,certi de analsis bl-Feb. 8 Documentos en revision --  Feb. 7 Se recibe copia de bl, factura comercial,lista de empaque,certi de analisis 211771678</t>
  </si>
  <si>
    <t>4948495730,4948772945,4948772945,4948772945,4948772945,4948411913,4948495730,4948267740,4948242156,</t>
  </si>
  <si>
    <t>J2310271</t>
  </si>
  <si>
    <t>ILSE005222</t>
  </si>
  <si>
    <t>Cosmedia Triple C 25KG 1H2,Emulgade 1000 NI 20KG 5H4,Lameform TGI 190KG 1H2,Lamesoft CARE 190KG 1H2,Emulgade NLB 25KG 1H2,Euperlan PK 3000 AM 195KG 1H2,Texapon SB 3 KC 220KG 1H2,Euperlan PK 3000 AM 195KG 1H2,Eumulgin B 3 25KG 5H4,</t>
  </si>
  <si>
    <t>50334382,50207214,50207217,50210710,50312330,50210176,50207526,50210176,50207351,</t>
  </si>
  <si>
    <t>Feb. 25 Mercancia entregada en bodega hoy -- Feb. 25 Mercancia en transito, se estima su entrega en bodega hoy -- Feb. 22 Ret. --  Solicitando cita de cargue para los materiales con destino cali -- Feb. 21 Ret. -- En proceso de cargue los materiales con destino madrid --  Feb. 20 Cita de cargue asignada para hoy -- Feb. 19 Solicitando cita de cargue -- Feb. 18 Listo en transporte -- Feb. 16 Radicando planilla - Declaracion con levante - Aceptando declaracion -- Feb. 15 Vaciado programado para el dia de hoy -- Feb. 14 Agente de carga informa  programacion de vaciado para el dia de mañana a  las 10 de la mañana .- Esperando programacion de vaciado -- Feb. 13 Motonave atracada esperando estima zarpar a las 14 horas -- Feb. 12 Motonave estima arribar el dia de hoy -- Feb. 11 Documentos en revision -- Feb. 8 Se recibe copia de bl, factura comercial 211769730</t>
  </si>
  <si>
    <t>J2310411</t>
  </si>
  <si>
    <t>SSZCTG1902024</t>
  </si>
  <si>
    <t>AdditiveS 81325 12KG 3H1</t>
  </si>
  <si>
    <t>50604997</t>
  </si>
  <si>
    <t>Feb. 25 Mercancia entregada en bodega hoy -- Feb. 25 Mercancia en transito, se estima su entrega en bodega hoy -- Feb. 22 Ret. -- Feb. 22-/-20 Solicitando cita de cargue -- Feb. 19 Listo en transporte -- Feb. 18 Radicando planilla - Declaracion con levante - Aceptando declaracion - Recepcionando carga en pagina de puerto - Agente de carga informa que el vaciado de esta carga se realizo el dia  16 de Feb. - Esperando programacion de vaciado -- Feb. 15 Motonave estima arribar el dia de hoy -- Feb. 14 Documentos en revision -- Feb. 13  Se recibe copia de bl, factura comercial,lista de empaque  211771675</t>
  </si>
  <si>
    <t>J2310379</t>
  </si>
  <si>
    <t>HLCUANR190170604</t>
  </si>
  <si>
    <t>Luprosil NC Ammo.Pro 1000KG 31HA1</t>
  </si>
  <si>
    <t>50094981</t>
  </si>
  <si>
    <t>Feb. 25 Mercancia entregada en bodega hoy -- Feb. 25 Mercancia en transito, se estima su entrega en bodega hoy --  Feb. 23 ret. -- Feb. 22 Listo en transporte - Radicando planilla - Declaración con levante - Aceptando declaración - Recepcionando carga en pagina de puerto -- Feb. 21 Motonave atracada estima zarpar a las 16 horas -- Feb. 20 Motonave estima aribar el dia de hoy -- Feb. 19-/-14 Esperando arribo de la motonave -- Feb. 13 Documentos en revision -- Feb. 12 Se recibe copia de bl, factura comercial</t>
  </si>
  <si>
    <t>J2310342</t>
  </si>
  <si>
    <t>HLCUANR190175674</t>
  </si>
  <si>
    <t>Feb. 25 Mercancia entregada en bodega hoy -- Feb. 25 Mercancia en transito, se estima su entrega en bodega hoy --  Feb. 23 ret. -- Feb. 22 Listo en transporte - Radicando planilla - Declaración con levante - Aceptando declaración - Recepcionando carga en pagina de puerto -- Feb. 21 Motonave atracada estima zarpar a las 16 horas -- Feb. 20 Motonave estima aribar el dia de hoy -- Feb. 19-/-13 Esperando arribo de motonave  -- Feb. 12 Documentos en revision -- Feb. 11 Se recibe copia de bl, factura comercial</t>
  </si>
  <si>
    <t>J2510203</t>
  </si>
  <si>
    <t>FRA0626398</t>
  </si>
  <si>
    <t>Cutina GMS V 25KG 5H4</t>
  </si>
  <si>
    <t>50215344</t>
  </si>
  <si>
    <t>Feb. 25 Mercancia entregada el dia hoy -- Feb. 23 Ret -- Retiro programado para el dia de hoy -- Feb. 22 Declaracion con levante - Aceptando declaracion - En proceso de liberacion de la guia -- Feb. 21 Confirmando arribo de la carga -- Feb. 20 Documentos en revisión -- Feb. 19 Se recibe copia de guia, factura comercial</t>
  </si>
  <si>
    <t>J2510204</t>
  </si>
  <si>
    <t>FRA0626401</t>
  </si>
  <si>
    <t>J2310325</t>
  </si>
  <si>
    <t>ANR903051649</t>
  </si>
  <si>
    <t>Basamid GR,1X20 KG,CO</t>
  </si>
  <si>
    <t>58637824</t>
  </si>
  <si>
    <t>Certis USA LLC</t>
  </si>
  <si>
    <t>Feb. 26 Mercancia entregada en bodega hoy -- Feb. 26 Mercancia en transito, se estima su entrega en bodega hoy -- Feb. 25 Mercancia en transito, se estima su entrega en bodega mañana -- Feb. 23 Ret. --   Listo en transporte -- Feb. 22 Radicando planilla - Declaracion con levante - Aceptando declaracion - Esperando finalizacion manifiesto - Liberacion autorizada  se procede a liberar la carga en el dia  de hoy.-  Feb. 21 En el dia de hoy se esta realizando el pago de la factura de manejo y deposito de la carga - Motonave atracada estima zarpar a las 16 horas - Feb. 20 Carga sin poder liberar  debido  a que no contamos con poderes radicados  y a la ves necesitan crear al cliente  para generar las  facturas de manejos fletes y tiene que  estar al dia con  toda la documentacion de poderes. -  Motonave estima aribar el dia de hoy  -- Se recibe originales de bl, lista de empaque,certi de origen-- Feb. 19-/-13 Esperando arribo de motonave  -- Feb. 12 Documentos en revision -- Feb. 11 Se recibe copia de bl,factura comercial,Lista de empaque</t>
  </si>
  <si>
    <t>J2310304</t>
  </si>
  <si>
    <t>SUDUC9FRA000429X</t>
  </si>
  <si>
    <t>Trilon® B lq. 1200KG 31HA1</t>
  </si>
  <si>
    <t>50075900</t>
  </si>
  <si>
    <t>Feb. 26 Mercancia entregada en bodega hoy -- Feb. 26 Mercancia en transito, se estima su entrega en bodega hoy -- Feb. 25 Mercancia en transito, se estima su entrega en bodega mañana -- Feb. 23 Ret. --  Feb. 22 Listo en transporte - Radicando planilla - Declaración con levante - Aceptando declaración - Recepcionando carga en pagina de puerto -- Feb. 21 Motonave atracada estima zarpar a las 16 horas -- Feb. 20 Motonave estima aribar el dia de hoy -- Feb. 19-/-13 Esperando arribo de motonave  -- Feb. 12 Documentos en revision -- Feb. 11 Se recibe copia de bl,factura comercial</t>
  </si>
  <si>
    <t>4948828046,4948774494,4948413337,4948828031,4948951748,</t>
  </si>
  <si>
    <t>J2310313</t>
  </si>
  <si>
    <t>SUDUC9999A4YC002</t>
  </si>
  <si>
    <t>Emulphor OPS 25 1000KG 31HA1,Uvinul MC 80 200KG 1H1,Edeta BX POLVO 25KG 5M1,Uvinul A Plus Granular 25KG 4G 5,Uvinul N 539 T 110KG 1H2,</t>
  </si>
  <si>
    <t>50099116,57073035,50612839,57535621,52279662,</t>
  </si>
  <si>
    <t>Feb. 26 Entregados en bodega hoy el resto de materiales -- Feb. 26 Se estima la entrega en bodega hoy de los materias con destino cali hoy -- Feb. 25 Entregado en bodega hoy los materiales Emulphor y Edeta BX Polvo -- Mercancia en transito, se estima su entrega en bodega hoy -- Feb. 23 Ret. -- Feb. 22 Listo en transporte - Radicando planilla - Declaracion con levante - Aceptando declaracion - Recepcionando carga en pagina de puerto -- Feb. 21 Motonave atracada estima zarpar a las 16 horas -- Feb. 20 Motonave estima aribar el dia de hoy -- Feb. 19-/-13 Esperando arribo de motonave  -- Feb. 12 Documentos en revision -- Feb. 11 Se recibe copia de bl,factura comercial</t>
  </si>
  <si>
    <t>Alpopular cali/alpopular cartagena</t>
  </si>
  <si>
    <t>J2310340</t>
  </si>
  <si>
    <t>SUDUC9FRA000227X</t>
  </si>
  <si>
    <t>Feb. 26 Mercancia entregada en bodega hoy -- Feb. 26 Mercancia en transito, se estima su entrega el dia de  hoy -- Feb. 25 Mercancia en transito, se estima su entrega el dia de  mañana -- Feb. 23 Ret. -- Feb. 22 Listo en transporte - Radicando planilla - Declaración con levante - Aceptando declaración - Recepcionando carga en pagina de puerto -- Feb. 21 Motonave atracada estima zarpar a las 16 hora -- Feb. 20 Motonave estima aribar el dia de hoy -- Feb. 19-/-13 Esperando arribo de motonave  -- Feb. 12 Documentos en revision -- Feb. 11 Se recibe copia de bl, factura comercial</t>
  </si>
  <si>
    <t>4949366038,4949035714,</t>
  </si>
  <si>
    <t>J2510197</t>
  </si>
  <si>
    <t>1024947578</t>
  </si>
  <si>
    <t>Feb. 27 Mercancia entregada en bodega hoy -- Feb. 26 Ret -- Retiro programado para el dia de hoy -- Feb. 25 Declaracion con levante - Aceptando declaracion - En proceso de liberacion de la guia -- Feb. 22 Vuelo estima llegar en el dia de hoy -- Feb. 21-/-20 Esperando arribo de la carga -- Feb. 19 Documentos en revision -- Feb. 18 Se recibe copia de guia,factura comercial</t>
  </si>
  <si>
    <t>4949035714,4949035714,4949035714,4948951744,4949035713,4949035713,</t>
  </si>
  <si>
    <t>J2510196</t>
  </si>
  <si>
    <t>1024959306</t>
  </si>
  <si>
    <t>Cashmilan SPB LS 9864 10KG 3H1,Trichogen Veg LS 8960 10KG 3H1,Anasensyl LS 9322 10KG 1G,Proteasyl TP LS 8657 20KG 3H1,Biophytex LS 9832 10KG 3H1,A00259 D-STRIA 5KG 3H1,</t>
  </si>
  <si>
    <t>50210977,50221595,50208944,50208876,50210687,50165301,</t>
  </si>
  <si>
    <t>4948826970,4949096196,</t>
  </si>
  <si>
    <t>J2510198</t>
  </si>
  <si>
    <t>1024947636</t>
  </si>
  <si>
    <t>Lipofructyl DP LS 9364 10KG 1A1/Trichogen VEG UL LS 9922 10KG 3H1</t>
  </si>
  <si>
    <t>50208925/50211430</t>
  </si>
  <si>
    <t>J2510237</t>
  </si>
  <si>
    <t>1025017834</t>
  </si>
  <si>
    <t>Feb. 27 Mercancia entregada en bodega hoy -- Feb. 26 Ret -- Retiro programado para el dia de hoy -- Feb. 25 Declaracion con levante - Aceptando declaracion - En proceso de liberacion de la guia -- Feb. 22 Documentos en revision -- Feb. 21 Se recibe copia de guia, factura comercial</t>
  </si>
  <si>
    <t>J2310380</t>
  </si>
  <si>
    <t>HLCUEUR1901AWMY8</t>
  </si>
  <si>
    <t>Feb. 27 Mercancia entregada en bodega hoy -- Feb. 27 Mercancia en transito, se estima su entrega en bodega hoy -- Feb. 26 Ret. -- Programado para cargue hoy -- Feb. 25 Se estima su despacho para hoy -- Feb. 23 Listo en transporte -- Feb. 22 Radicando planilla - Declaracion con levante - Aceptando declaracion - Confirmando si se puede proceder a nacionalizar el tambor de 160litros - Recepcionando carga en pagina de puerto -- Feb. 21 Confirmando si se puede proceder a nacionalizar el tambor de 160litros - Motonave atracada estima zarpar a las 16 horas -- Feb. 20 El cliente confirmar que llego un tambor con presentacion de 210litros conteniendo 160litros - Motonave estima aribar el dia de hoy -- Feb. 19-/-14 Esperando arribo de la motonave -- Feb. 13 Documentos en revision -- Feb. 12 Se recibe copia de bl, factura comercial</t>
  </si>
  <si>
    <t>J1310687 / J1360052</t>
  </si>
  <si>
    <t>ONEYSAOU39097500</t>
  </si>
  <si>
    <t>Mar. 1 En espera de instruccion de despacho de 2 unidades  -- Feb. 28-/-26 En espera de instruccion de despacho de 2 unidades  -- Ret. CXTU1125582 --  Feb. 25 Ret. CXTU1025161 -- Feb. 24-/-12 En espera de instruccion de despacho -- Feb. 11 Listo en transporte -- Radicando planilla -- Declaracion con levante --  Aceptando declaracion -- Recepcionando en pagina de puerto para que se refleje la consulta de inventario --  Esperando finalizacion manifiesto --   Confirmando arribo de la motonave -- Feb. 8-/-1-Ene. 31-/-24 Esperando arribo de la motonave -- Ene. 23 Documentos en revision -- Se recibe borrador de bl,factura comercial,lista de empaque</t>
  </si>
  <si>
    <t>J1310694 / J1360053</t>
  </si>
  <si>
    <t>ONEYSAOU39091600</t>
  </si>
  <si>
    <t>Mar. 1 En espera de instruccion de despacho -- Feb. 28-/-12 En espera de instruccion de despacho -- Feb. 11 Listo en transporte -- Radicando planilla -- Declaracion con levante --  Aceptando declaracion -- Recepcionando en pagina de puerto para que se refleje la consulta de inventario --   Esperando finalizacion manifiesto --Confirmando arribo de la motonave --  Feb. 8-/-1-Ene. 31-/-24 Esperando arribo de la motonave -- Ene. 23 Documentos en revision --  Se recibe copia de bl, factura comercial</t>
  </si>
  <si>
    <t>J2310086</t>
  </si>
  <si>
    <t>HLCUANR190128710</t>
  </si>
  <si>
    <t>Mar. 1 En espera de instruccion de despacho -- Feb. 28-/-15 En espera de instruccion de despacho --  Feb. 14  Listo en transporte -- Feb. 13 Radicando planilla -- Declaracion con levante --  Aceptando declaracion  -- Recepcionando en pagina de puerto -- Esperando finalizacion manifiesto -- Motonave atracada esperando estima zarpar a las 14 horas --  Feb. 12 Motonave estima arribar el dia de hoy -- Feb. 11-/-5 Esperando arribo de la motonave --  Feb. 4  Documentos en revision -- Se recibe copia de bl, factura comercial--Se recibe copia de bl  y se solicita documentos</t>
  </si>
  <si>
    <t>Dersa</t>
  </si>
  <si>
    <t>J1310838</t>
  </si>
  <si>
    <t>HLCUANR190141050</t>
  </si>
  <si>
    <t>Mar. 1 En espera de instruccion de despacho -- Feb. 28-/-15 En espera de instruccion de despacho -- Feb. 14  Listo en transporte -- Feb. 13 Radicando planilla -- Declaracion con levante --  Aceptando declaracion  -- Recepcionando en pagina de puerto -- Esperando finalizacion manifiesto --  Motonave atracada esperando estima zarpar a las 14 horas --  Feb. 12-/-11 Bl ya cuenta con emision en destino. Feb. 1-Ene. 31-30  BL no cuenta con emision en destino.-- Documentos en revision -- Ene. 29 Se recibe copia de bl, factura comercial</t>
  </si>
  <si>
    <t>J2310359 / J2360020</t>
  </si>
  <si>
    <t>NAM3370792  / 00171178</t>
  </si>
  <si>
    <t>Pluracol* 4156 POLYOL</t>
  </si>
  <si>
    <t>57920137</t>
  </si>
  <si>
    <t>Mar. 1 En espera de instruccion de despacho -- Feb. 28-/-19 En espera de instruccion de despacho --  Feb. 18 Listo en transporte -- Feb. 13 Radicando planilla -- Declaracion con levante -- Aceptando declaracion -- Esperando finalizacion manifiesto --  Confirmando arribo de la motonave --  Feb. 15 Nueva eta segun pagina de puerto y de la naviera -- Feb. 14-13 Esperando arribo de la motonave -- Feb. 12 Documentos en revision -- Se recibe copia de bl, factura comercial,lista de empaque --Feb. 5 Se recibe nuevamente copia de bl y se pasa nuevamente a paola para recordar envio de documentos -- Feb. 4-Ene. 31-/-29 Esperando documentos -- Ene. 28 Se solicita documentos -- Se recibe aviso de arribo</t>
  </si>
  <si>
    <t>J2310523 / J2360029</t>
  </si>
  <si>
    <t>HLCUBSC1901BWUK5  // 00171038</t>
  </si>
  <si>
    <t>Pluracol* 4600 POLYPOL</t>
  </si>
  <si>
    <t>Feb. 27 Ret. -- TLLU9012605 -- Feb. 26-/-25 En espera de instruccion de despacho -- Feb. 22  Listo en transporte --  Radicando planilla -- Declaracion con levante -- Aceptando declaracion --  Se recibe bl original -- Rescatando bl en naviera hoy debido que Hapag queda fuera de la ciudad -- Feb. 21 BL ya cuenta con emision en destino.- Feb. 19  BL no cuenta con emision en destino.-- Feb. 18 Esperando factura correcta --  Documentos en revision -- Se recibe copia de bl, factura comercial,lista de empaque,cert de analisis--15 BL no cuenta con emision en destino.--Esperando documentos -- Feb. 14-13 Se recibe copia de bl y se envia a paola -- Feb. 12-/-1Ene. 31 Esperando documentos --  Ene. 30 Se recibe aviso de arribo y se le envia a Basf para el envio de documentos</t>
  </si>
  <si>
    <t>J2310551 / J2360030</t>
  </si>
  <si>
    <t>HLCUBSC1902APDV2</t>
  </si>
  <si>
    <t>Lupranate* T80 TYPE 1 ISO</t>
  </si>
  <si>
    <t>50306738</t>
  </si>
  <si>
    <t>CMT</t>
  </si>
  <si>
    <t>Mar. 1 En espera de instruccion de despacho -- Feb. 28-/-25 En espera de instruccion de despacho --  Feb. 23 Listo en Transporte -- Radicando planilla -- Declaracion con levante -- Aceptando declaracion -- Recepcionando en pagina de puerto para que se refleje la consulta de inventario -- Esperando finalizacion manifiesto -- Feb. 22 Motonave atracada --  Motonave estima arribar el dia de hoy  --  Feb. 21-20 Esperando arribo de la motonave -- Feb. 19  BL ya cuenta con emision en destino.-  Feb. 18 BL no cuenta con emision en destino, La factura dice CFR Buenaventura y la pagina de naviera y puerto tiene nueva eta de febrero 21.- Feb.15 Se recibe copia de bl, factura comeraicl,lista de empaque   -- BL no cuenta con emision en destino en la fecha de hoy.- Esperando arribo de la motonave --  Feb. 16 Documentos en revision -- Feb. 15 Se recibe copia de bl, factura  --  Feb. 12 Se recibe aviso de arribo y se le envia a Basf para el envio de documentos</t>
  </si>
  <si>
    <t>J2310480 / J2360027</t>
  </si>
  <si>
    <t>HLCUBSC1902APET5</t>
  </si>
  <si>
    <t>Luparanate* T80 TYPE 1 ISO</t>
  </si>
  <si>
    <t>Mar. 1 En espera de instruccion de despacho -- Feb. 28-/-26 En espera de instruccion de despacho -- Feb. 25 Listo en Transporte -- Radicando planilla -- Declaracion con levante -- Aceptando declaracion -- Feb. 23 Recepcionando en pagina de puerto para que se refleje la consulta de inventario -- Esperando finalizacion manifiesto -- Feb. 22 Motonave atracada --  Motonave estima arribar el dia de hoy  -- Feb. 21-20 Esperando arribo de la motonave -- Feb. 19 BL ya cuenta con emision en destino.- Feb. 18 BL no cuenta con emision en destino y la pagina de naviera y puerto tiene nueva eta de febrero 21.-  Feb. 18-/-15 BL no cuenta con emision en destino.- Documentos en revision -- Se recibe copia de bl, factura comercial,lista de empaque</t>
  </si>
  <si>
    <t>J2310608 / J2360037</t>
  </si>
  <si>
    <t>HLCUBSC1902APEA6</t>
  </si>
  <si>
    <t>Lupranate T80 TYPE 1 ISO</t>
  </si>
  <si>
    <t>Mar. 1 En espera de instruccion de despacho -- Feb. 28-/-26 En espera de instruccion de despacho -- Feb. 25 Listo en Transporte -- Radicando planilla -- Declaracion con levante -- Aceptando declaracion -- Feb. 23 Recepcionando en pagina de puerto para que se refleje la consulta de inventario -- Esperando finalizacion manifiesto -- Feb. 22 Motonave atracada --  Motonave estima arribar el dia de hoy  -- Feb. 21 Esperando arribo de la motonave --  Feb. 20 Documentos en revision --  Se recibe copia de bl, factura comeraicl,lista de empaque    -- Feb. 19-/-12 Se recibe aviso de arribo y se le envia a Basf para el envio de documentos</t>
  </si>
  <si>
    <t>J2310585  /J2360032</t>
  </si>
  <si>
    <t>HLCUBSC1902AUTD0</t>
  </si>
  <si>
    <t>Pluracol*4600 POLYPOL</t>
  </si>
  <si>
    <t>Mar. 1 En espera de instruccion de despacho -- Feb. 28-/-26 En espera de instruccion de despacho -- Feb. 25 Listo en Transporte -- Radicando planilla -- Declaracion con levante -- Aceptando declaracion --  Recepcionando en pagina de puerto para que se refleje consulta de inventario --  Esperando finalizacion manifiesto --  Confirmando arribo de la motonave --  Feb. 22-/-20 Esperando arribo de la motonave -- Feb. 19 Documentos en revision - Se recibe copia de bl, factura comercial,lista de empaque,certi de analisis--Feb. 4-Ene. 31 Esperando documentos --  Ene. 30 Se recibe aviso de arribo y se le envia a Basf para el envio de documentos</t>
  </si>
  <si>
    <t>J2310371 / J2360021</t>
  </si>
  <si>
    <t>ONEYSAOV02610800</t>
  </si>
  <si>
    <t>Mar. 1 En espera de instruccion de despacho -- Feb. 28-/-26 En espera de instruccion de despacho -- Feb. 25 Listo en Transporte -- Radicando planilla -- Declaracion con levante -- Aceptando declaracion -- Recepcionando en pagina de puerto para que se refleje consulta de inventario --  Esperando finalizacion manifiesto -- Confirmando arribo de la motonave -- Feb. 23 Motonave estima arribar a las 14 horas --  Feb. 22-/-13 Esperando arribo de la motonave --  Feb. 12 Documentos en revision --  Se recibe copia de bl, factura comercial,lista de empaque,certi de origen</t>
  </si>
  <si>
    <t>J2310372 / J2360022</t>
  </si>
  <si>
    <t>ONEYSAOV02612300</t>
  </si>
  <si>
    <t>Mar. 1 En espera de instruccion de despacho -- Feb. 28-/-26 En espera de instruccion de despacho -- Feb. 25 Listo en Transporte -- Radicando planilla -- Declaracion con levante -- Aceptando declaracion -- Recepcionando en pagina de puerto para que se refleje consulta de inventario --  Confirmando arribo de la motonave -- Feb. 23 Motonave estima arribar a las 14 horas --  Feb. 22-/-13 Esperando arribo de la motonave --  Feb. 12 Documentos en revision -- Se recibe copia de bl, factura comercial,lista de empaque,certi de origen</t>
  </si>
  <si>
    <t>J2310491</t>
  </si>
  <si>
    <t>HLCUANR190174700</t>
  </si>
  <si>
    <t>Mar. 1 En espera de instruccion de despacho -- Feb. 28 En espera de instruccion de despacho -- Feb. 27 Listo en Transporte -- Radicando planilla -- Declaracion con levante -- Aceptando declaracion -- Recepcionando en pagina de puerto para que se refleje la consulta de inventario -- Motonave estima zarpar el dia de hoy -- Feb. 26-/-19 Esperando arribo de la motonave -- Feb. 18 Documentos en revision -- Feb. 15 Se recibe copia de bl, factura comercial</t>
  </si>
  <si>
    <t>J2310492</t>
  </si>
  <si>
    <t>SUDUC9FRA000648X</t>
  </si>
  <si>
    <t>Lucantin Rojo 25KG 4GL</t>
  </si>
  <si>
    <t>55618980</t>
  </si>
  <si>
    <t>Mar. 4 Mercancia entregada en bodega hoy -- Mar. 4 Mercancia en transito. se estima su entrega en bodega hoy -- Mar. 1 Ret -- Se estima su despacho para hoy --  Feb. 28 Listo en Transporte --  Feb. 27  Radicando planilla -- Declaracion con levante -- Aceptando declaracion --Recepcionando en pagina de puerto para que se refleje la consulta de inventario -- Motonave estima zarpar el dia de hoy -- Feb. 26-25 Esperando arribo de la motonave --  Feb. 23  BL ya cuenta con emision en destino. - Feb.  22/-21 BL no cuenta con emision en destino.-- Feb. 20-/-19 Esperando arribo de la motonave --  Feb. 18 Documentos en revision -- Feb. 15 Se recibe copia de bl, factura comercial-</t>
  </si>
  <si>
    <t>4948559160,4948413338,4948951745,</t>
  </si>
  <si>
    <t>J2310575</t>
  </si>
  <si>
    <t>SUDUC9FRA000652X</t>
  </si>
  <si>
    <t>Efka MI 6790 ED 25KG 5H4,Emulgade PL 68/50 25KG 5H4,Texapon K 12 P 15KG 5M2,</t>
  </si>
  <si>
    <t>50534656,50207246,50222715,</t>
  </si>
  <si>
    <t>Mar. 6 Mercancia entregada en bodega hoy -- En bodega a la espera de descargue -- Mar. 5 Mercancia en transito, se estima su entrega en bodega hoy -- Mar. 4 Mercancia en transito, se estima su entrega en bodega mañana -- Mar. 2 Ret -- Mar. 1 Se estima su despacho para hoy -- Feb. 28 Listo en Transporte --  Feb. 27  Radicando planilla -- Declaracion con levante -- Aceptando declaracion -- Recepcionando en pagina de puerto para que se refleje la consulta de inventario --Motonave estima zarpar el dia de hoy -- Feb. 26-25 Esperando arribo de la motonave --  Feb. 23 BL ya cuenta con emision en destino. Feb 22/-21  BL no cuenta con emision en destino.- Esperando arribo de la motonave -- Feb. 20 Documentos en revision -- Feb. 19 Se recibe copia de bl, factura comercial</t>
  </si>
  <si>
    <t>4948830216,4948774454,4948830216,4948828040,4948494946,4948242153,4948242199,4948828049,4948892171,4948828033,4948771043,</t>
  </si>
  <si>
    <t>J2310475</t>
  </si>
  <si>
    <t>SUDUC9FRA000402X</t>
  </si>
  <si>
    <t>Cutina HR Powder 20KG 5H4,Lanette SX 20KG 5H4,Cetiol 868 175KG 1A1,Dehypon LS 54 190KG 1A1,Emulgade SE-PF 20KG 5H4,Emulgade SE-PF 20KG 5H4,Emulgade SE-PF 20KG 5H4,Lorol C 18 20KG 5H4,Comperlan IP 25KG 4G,Texapon K 12 G 25KG 5M2,Gluadin WLM Benz 25KG 3H1,</t>
  </si>
  <si>
    <t>50215298,50207294,50207299,50221190,50207227,50207227,50207227,50208463,50400633,50441990,50210972,</t>
  </si>
  <si>
    <t>Mar. 5 Mercancia entregada en bodega hoy -- Mar. 5 Mercancia en transito, se estima su entrega en bodega hoy -- Mar. 4 Mercancia en transito, se estima su entrega en bodega hoy -- Mar. 2 Ret -- Mar. 1 Se estima su despacho para hoy -- Feb. 28 Listo en Transporte --  Feb. 27  Radicando planilla -- Declaracion con levante -- Aceptando declaracion -- Recepcionando en pagina de puerto para que se refleje la consulta de inventario --  Motonave estima zarpar el dia de hoy -- Feb. 26-25 Esperando arribo de la motonave --  Feb. 23 BL Ya cuenta con emision en destino.- Feb. 22/-21 BL no cuenta con emision en destino.-20-/-19 Esperando arribo de la motonave -- Feb. 18 Documentos en revision -- Feb. 15 Se recibe copia de bl, factura comercial</t>
  </si>
  <si>
    <t>4947720143,4946346882,</t>
  </si>
  <si>
    <t>J23T0020</t>
  </si>
  <si>
    <t>SUDUA9FRA000625X</t>
  </si>
  <si>
    <t>Volley®,1X210 L,EC/Volley®,1X60 L,EC</t>
  </si>
  <si>
    <t>58115386/58115393</t>
  </si>
  <si>
    <t>Mar. 6 Mercancia entregada en bodega hoy -- Mar. 6 Mercancia en transito, se estima su entrega en bodega hoy -- Mar. 5 Ret -- Programado para cargue hoy -- Mar. 4-/-1 Despacho programado para el martes -- La bodega de Alpopular no laborara el viernes , sabado lunes y martes por motivo de los fiestas -- Feb. 28 Listo en Transporte --  Feb. 27 Presentando DTA en Dian -- Recepcionando planilla despacho -- Motonave estima zarpar el dia de hoy -- Feb. 26-25 Esperando arribo de la motonave --  Feb. 23 BL ya cuenta con emision en destino.- Feb. 22/-21 Bl no cuenta con emision en destino -- Feb. 20-/-14 Esperando arribo de la motonave --  Feb. 13 Documentos en revision --  Se recibe copia de bl, factura comercial</t>
  </si>
  <si>
    <t>J2310500</t>
  </si>
  <si>
    <t>SUDUC9FRA000653X</t>
  </si>
  <si>
    <t>Texapon N 70 225KG 1H2L</t>
  </si>
  <si>
    <t>50207508</t>
  </si>
  <si>
    <t>J2310663</t>
  </si>
  <si>
    <t>SMLU5547572A</t>
  </si>
  <si>
    <t>Lupranate* T80 TYPE 1 ISO 250KG 1A1</t>
  </si>
  <si>
    <t>56320435</t>
  </si>
  <si>
    <t>Mar. 5 Entregado en bodega hoy la ultima unidad -- Mar. 5 En transito la ultima unidad y se estima su entrega en bodega hoy -- Mar. 4 Entregadas en bodega hoy 2 unidades -- Mercancia en transito, se estima su entrega en bodega hoy -- Mar. 2 Ret -- Mar. 1 En espera de carga para consolidar -- Feb. 28 En espera de carga para consolidar -- Feb. 27 Listo en Transporte -- Radicando planilla --  Feb. 26 Declaracion con levante -- Aceptando declaracion -- Rescatando bl en Seaboard -- Feb. 25 Realizando pagos de cuenta para rescatar bl original --  Esperando finalizacion manifiesto -- Confirmando arribo de la motonave -- Feb. 22 Documentos en revision -- Feb. 21 Se recibe copia de bl, factura comercial,lista de empaque</t>
  </si>
  <si>
    <t>J1310910</t>
  </si>
  <si>
    <t>MXMEX0000003113</t>
  </si>
  <si>
    <t>Stock 1885 190KG 1A1</t>
  </si>
  <si>
    <t>50113099</t>
  </si>
  <si>
    <t>Feb. 28 Mercancia entregada en bodega hoy -- Feb. 28 Ret -- Solicitando cita de cargue -- Feb. 27 Listo en Transporte -- Radicando planilla -- Declaracion con levante -- Aceptando declaracion - Feb. 26 Recepcionando en pagina de puerto --  -- Feb. 25 Vaciado eralizado el dia de hoy --Confirmando arribo de la carga -- Feb. 22-/-18 Agente de carga informa nueva ETA  -- Confirmando arribo de la motonave --  Feb. 15 Nueva eta segun pagina de puerto -- Feb. 14-/-4 Esperando arribo de la motonave -- Feb. 1 Documentos en revision -- Ene. 31  Se recibe copia de bl,factura comercial 601899883</t>
  </si>
  <si>
    <t>J2310700</t>
  </si>
  <si>
    <t>HOU/CTG/D06914</t>
  </si>
  <si>
    <t>Mar. 4 Mercancia entregada en bodega hoy -- Mar. 4 Mercancia en transito, se estima su entrega en bodega hoy -- Mar. 1 Ret -- En espera de asignacion de cita por parte del puerto -- Feb. 28 Solicitando cita de cargue -- Feb. 27 Listo en Transporte -- Radicando planilla -- Declaracion con levante -- Aceptando declaracion --  Feb. 26  Recepcionando en pagina de puerto para que se refleje la consulta de inventario --  Agente de  carga informa programacion de vaciado para el dia de hoy en las horas de la mañana. - Feb.25 Esperando programacion vaciado --  Confirmando arribo de la motonave --  Feb. 23 Documentos en revision -- Feb. 22 Se recibe copia de bl, factura comercial 211781272</t>
  </si>
  <si>
    <t>J2310174</t>
  </si>
  <si>
    <t>MEDUUU820079</t>
  </si>
  <si>
    <t>Ucrete PT1 IF/MT/TZ+AS/UD+SR 2,37KG 3H1/Ucrete PT2 COMMON V2 2,86KG 3H1</t>
  </si>
  <si>
    <t>50140998/51361441</t>
  </si>
  <si>
    <t>Mar. 8 Estima entrega en bodega hoy -- Mar. 7 Mercancia en transito, se estima su entrega en bodega mañana -- Mar. 6 Ret -- Programado para cargue hoy -- Mar. 5-/-1 Se estima su despacho para hoy -- Feb. 28 Se estima su despacho para hoy -- Feb. 27 Listo en Transporte -- Feb. 26 Radicando planilla -- Declaracion con levante -- Aceptando declaracion -- Recepcionando en pagina de puerto para que se refleje la consulta de inventario -- Motonave atracada estima zarpar en horas de la mañana -- Feb. 25 Motonave esti a arribar a las 19 horas -- Feb. 24-/-9 Esperando arribo de la motonave -- Se recibe originales factura comercial,certi de origen,lista de empaque-- Feb. 8-7 Documentos en revision --  Feb. 6 Se recibe copia de bl, factura comercial</t>
  </si>
  <si>
    <t>J2310607</t>
  </si>
  <si>
    <t>HOU/CTG/D06900</t>
  </si>
  <si>
    <t>Integrity®,10X1 L,CO</t>
  </si>
  <si>
    <t>58944762</t>
  </si>
  <si>
    <t>Mar. 1 Mercancia en transito, se estima su entrega en bodega mañana -- Feb. 28 Ret -- Solicitando cita de cargue -- Feb. 27 Listo en Transporte -- Feb. 26 Radicando planilla -- Declaracion con levante -- Aceptando declaracion --  Recepcionando en pagina de puerto -- Agente de  carga informa programacion de vaciado para el dia de hoy en las horas de la mañana. - Feb. 25 Esperando programacion vaciado -- Confirmando arribo de la motonave --  Feb. 22 Esperando arribo de la motonave -- Feb. 21-20 Documentos en revision -- Feb. 19 se recibe copia de bl, factura comercial,lista de empaque,certi de origen 211781286</t>
  </si>
  <si>
    <t>J2310641</t>
  </si>
  <si>
    <t>HOU/CTG/D06899</t>
  </si>
  <si>
    <t>Prowl® H2O CS,10X1 L,CO</t>
  </si>
  <si>
    <t>59011417</t>
  </si>
  <si>
    <t>Mar. 1 Mercancia en transito, se estima su entrega en bodega mañana -- Feb. 28 Ret -- Solicitando cita de cargue -- Feb. 27 Listo en Transporte -- Feb. 26 Radicando planilla -- Declaracion con levante -- Aceptando declaracion --  Recepcionando en pagina de puerto -- Agente de  carga informa programacion de vaciado para el dia de hoy en las horas de la mañana. - Feb. 25 Esperando programacion vaciado -- Confirmando arribo de la motonave --  Feb. 22 Documentos en revision -- Feb. 21 Se recibe copia de bl,factura comercial,lista de empaque,certi de origen 211781285</t>
  </si>
  <si>
    <t>J2310680</t>
  </si>
  <si>
    <t>HOU/CTG/D06910</t>
  </si>
  <si>
    <t>Mar. 4 Mercancia entregada en bodega hoy -- Mar. 4 Mercancia en transito, se estima su entrega en bodega hoy -- Mar. 1 Ret -- Programado para cargue hoy -- Feb. 28 Solicitando cita de cargue -- Feb. 27 Listo en Transporte -- Feb. 26  Radicando planilla -- Declaracion con levante -- Aceptando declaracion --  Recepcionando en pagina de puerto --  Agente de  carga informa programacion de vaciado para el dia de hoy en las horas de la mañana. - Feb.25 Esperando programacion vaciado --  Confirmando arribo de la motonave --  Feb. 23 Documentos en revision -- Feb. 22 Se recibe copia de bl, factura comercial 211780889</t>
  </si>
  <si>
    <t>J13T0025</t>
  </si>
  <si>
    <t>MEDUBN119939</t>
  </si>
  <si>
    <t>Feb. 28 Mercancia entregada en bodega hoy -- Feb. 28 Mercancia en transito se estima su entrega el dia de hoy --Feb. 27 Ret -- Se estima su despacho para hoy -- Feb. 26 Listo en Transporte -- Esperando DTA aprobado por la Dian -- Feb. 25 Presentando DTA en Dian -- Solicitando Migracion en el sistema Muisca -- Radicando planilla despacho -- Esperando finalizacion manifiesto -- Feb. 23 Motonave atracada- Esta Carga se adelanto en la motonave Nilcolas el dia de hoy -- Feb. 22 /-8 Pagina dela naviera dice que llega el 26/02/2019  a CRISTOBAL, 3, PA, con ETA para Colombia 26 de febrero -- Feb. 7-/-1 Pagina de la naviera informa nueva ETA.-Ene. 31-30 Informa  Erica que  la motonave  zarpa el dia  31 de Enero  que depues de esa fecha  el BL debe contar con emision en destino. -- Ene.  29 Erica dice que esta gestionando con el proveedor la emision en destino --  BL no cuenta con emision, la pagina de la naviera dice que estara en puerto frances el dia 22 de enero --   Ene. 24 Acorde a  pagina de de la naviera se esta confirmando la ETA, motonave en la espera del zarpe en el  puerto de la Ciudad  de Lyion  de Francia Esperando arribo de la motonave -- Ene. 23 Documentos en revision -- Se recibe copia de bl, factura comercial</t>
  </si>
  <si>
    <t>J2310664</t>
  </si>
  <si>
    <t>MEDUBE791281</t>
  </si>
  <si>
    <t>Mar. 2 Entrega en bodega hoy la ultma unidad -- Mar. 1 Ret FCIU5929159 -- Cita de cargue 6:00 PM pára la ultima unidad -- Feb. 28-/-27 Se estima el despacho de la ultima unidad hoy -- Feb. 26 Ret. MEDU1956673 -- Listo en Transporte -- Feb. 25 Radicando planilla -- Declaracion con levante -- Aceptando declaracion --  Recepcionando en pagina de puerto para que se refleje consulta de inventario -- Esperando finalizacion manifiesto --  Confirmando arribo de la motonave -- Feb. 23 Motonave estima arribar a las 14 horas - Feb. 22 Documentos en revision --  Feb. 21 Se recibe copia de bl, factura comercial,certi de analisis</t>
  </si>
  <si>
    <t>J2310665</t>
  </si>
  <si>
    <t>MEDUBE791257</t>
  </si>
  <si>
    <t>Feb. 28 Entregados en bodega hoy las 2 ultimas unidades -- Feb. 28 Ret MEDU6999317 - MEDU2617000 - Se estima el despacho de las ultimas 2 unidades hoy -- Feb. 27 Ret. TCLU5377572 -- Se estima su despacho para hoy -- Feb. 26 Listo en Transporte -- Feb. 25  Radicando planilla -- Declaracion con levante -- Aceptando declaracion --  Recepcionando en pagina de puerto para que se refleje consulta de inventario -- Esperando finalizacion manifiesto -- Confirmando arribo de la motonave -- Feb. 23 Motonave estima arribar a las 14 horas -- Feb. 22 Documentos en revision -- Feb. 21 Se recibe copia de bl, factura comercial,certi de analisis</t>
  </si>
  <si>
    <t>J2310264</t>
  </si>
  <si>
    <t>SSZCTG1902028</t>
  </si>
  <si>
    <t>Juwel® SC,GU4X5 L,CO</t>
  </si>
  <si>
    <t>58028372</t>
  </si>
  <si>
    <t>Vaciado/Documentacion/FDS/inspeccion previa</t>
  </si>
  <si>
    <t>Feb. 28 Mercancia entregada en bodega hoy -- Feb. 28 Mercancia en transito se estima su entrega el dia de mañana -- Feb. 27 Mercancia en transito se estima su entrega el dia viernes -- Feb. 26 Ret. -- Solicitando cita de cargue -- Feb. 25 Listo en Transporte --  Radicando planilla -- Declaracion con levante -- Aceptando declaracion -- Se recibe inspeccion previa pero como los pesos del bl tienen coherencia con el resultado de la inmspeccion se procede a nacionalizar sin legalizacion -- Feb. 23 Esperando reporte de inspeccion previa -- Feb. 22 La inspeccion se realizara el dia de hoy en horas de la tarde --  Esperando respuesta por parte del puerto para disponibilidad de espacio para realizar la inspeccion previa - -- Feb. 21 Se pasa paquete para solicitar al puerto dispobibilidad de espacio para la operacion -- Se recibe instruccion de realizar inspeccion previa -- Se le consulta a erica para ver si se realiza inspeccion previa y dice que le demos chance hasta el dia de mañana para ella resolver debido que esta con un tema de agro DTA -- Feb. 20-/-19 Esperando factura correcta en peso bruto y finalizacion manifiesto --  Agente de carga informa que el vaciado de esta carga se realizo el dia  16 de Feb.- Feb. 16 Pendiente factura correcta en peso bruto -   -- Feb. 15 Motonave estima arribar el dia de hoy -- Feb. 14-/-10 Esperando arribo de la motonave --  Se recibe originales factura comercial,lista de empaque,bl- Feb. 9 Documentos en revision -- Feb. 8 Se recibe copia de bl y  factura comercial,lista de empaque,certi de analisis 211771677</t>
  </si>
  <si>
    <t>J2310572</t>
  </si>
  <si>
    <t>HOU/CTG/D06905</t>
  </si>
  <si>
    <t>58543286</t>
  </si>
  <si>
    <t>Feb. 28 Mercancia entregada en bodega hoy -- Feb. 28 Mercancia en transito se estima su entrega el dia de mañana -- Feb. 27 Mercancia en transito se estima su entrega el dia viernes -- Feb. 26 Ret. --- Solicitando cita de cargue -- Feb. 25 Listo en Transporte -- Feb. 23 Radicando planilla -- Declaracion con levante -- Aceptando declaracion --  Se recibe reporte de inspeccion previa donde ratifica que son 8 pallest tal como dice el bl y factura nueva corregida -- Esperando reporte de inspeccion previa -- Feb. 22 La inspeccion se realizara el dia de hoy en horas de la tarde --  Esperando respuesta por parte del puerto para disponibilidad de espacio para realizar la inspeccion previa - -- Feb. 21 Se pasa paquete para solicitar al puerto dispobibilidad de espacio para la operacion -- Se recibe instruccion de realizar inspeccion previa -- Se le consulta a erica para ver si se realiza inspeccion previa y dice que le demos chance hasta el dia de mañana para ella resolver debido que esta con un tema de agro DTA -- Feb. 20-/-19 Esperando factura correcta en peso bruto y finalizacion manifiesto --  Agente de carga informa que el vaciado de esta carga se realizo el dia  16 de Feb.- Feb. 16 Pendiente factura correcta en peso bruto -   -- Feb. 15 Motonave estima arribar el dia de hoy -- Feb. 14-/-10 Esperando arribo de la motonave --  Se recibe originales factura comercial,lista de empaque,bl- Feb. 9 Documentos en revision -- Feb. 8 Se recibe copia de bl y  factura  comercial,lista de empaque,certi de analisis 211773168</t>
  </si>
  <si>
    <t>J23T0016</t>
  </si>
  <si>
    <t>LEXBRE190208270507B</t>
  </si>
  <si>
    <t>Dash® HC,10X1 L,EC</t>
  </si>
  <si>
    <t>58981392</t>
  </si>
  <si>
    <t>Feb. 28 Mercancia entregada en bodega hoy -- Feb. 28 Mercancia en transito, se estima su entrega en bodega hoy -- Feb. 27 Ret -- Feb. 26 Solicitando cita de cargue -- Feb. 25 Listo en Transporte -- Esperando DTA aprobado por la Dian -- Feb. 23 Presentando DTA en Dian -- Radicando planilla despacho -- Esperando finalizacion manifiesto -- Feb. 22  Agente de carga informa  vaciado para esta carga  el dia de hoy a  las 11 AM.- Esperando programacion vaciado --  Feb. 21 Motonave atracada estima zarpar a las 16 horas --   Feb. 20 Motonave estima aribar el dia de hoy  -- Feb. 19-/-13 Esperando arribo de motonave  -- Feb. 12 Documentos en revision -- Se recibe copia de bl, factura comercial Feb/-5-DTA.  Ene. 31 Esperando documentos -- Se solicita documentos -- Se recibe aviso de arribo 211773744</t>
  </si>
  <si>
    <t>J2310258</t>
  </si>
  <si>
    <t>HLCUANR190163110</t>
  </si>
  <si>
    <t>Feb. 28 Mercancia entregada en bodega hoy -- Feb. 28 Mercancia en transito se estima su entrega el dia de hoy  --  Feb. 27 Mercancia en transito se estima su entrega el dia de mañana  --  Feb. 26 Mercancia en transito se estima su entrega el dia  jueves --  Feb. 25 Ret. --  Se estima su despacho para hoy -- Feb. 22 Listo en transporte --  Radicando planilla -- Declaracion con levante -- Aceptando declaracion --   Recepcionando en pagina de puerto -- Esperando finalizacion manifiesto --  Feb. 21 Motonave atracada estima zarpar a las 16 horas -- Feb. 20 Motonave estima aribar el dia de hoy  --  Feb. 19-/-10 Esperando arribo de la motonave --   Feb. 9 Documentos en revision --  Feb. 8 Se recibe copia de bl, factura comercial</t>
  </si>
  <si>
    <t>4947917128,4948242169,4948267741,</t>
  </si>
  <si>
    <t>J1310614</t>
  </si>
  <si>
    <t>MEDUBN031233</t>
  </si>
  <si>
    <t>Plantapon LGC Sorb 210KG 1H2,Dehyquart A-CA 200KG 1H1,Dehyton K 220KG 1H1</t>
  </si>
  <si>
    <t>50502598,50222457,50222717,</t>
  </si>
  <si>
    <t>FDS/Demora trasporte</t>
  </si>
  <si>
    <t>Feb. 28 Mercancia entregada en bodega hoy -- Feb. 28 Mercancia en transito se estima su entrega el dia de hoy  --  Feb. 27 Mercancia en transito se estima su entrega el dia de mañana  -- Feb. 26 Mercancia en transito se estima su entrega el dia  jueves -- Feb. 25 Ret. --  Se estima su despacho para hoy, se va a consolidar con la OC 4947106849  -- Feb. 22-/-20 Se envia alternativa de despacho exclusivo, y quedamos atento a su validacion --  Feb. 19-/-15 En espera de carga para consolidar -- Feb. 14 Se recibe instruccion para despacho a la bodega de Alpopular Cali -- Feb. 13 Listo en transporte -- Feb. 12 Radicando planilla --  Declaracion con levante --   Aceptando declaracion --Esperando finalizacion manifiesto -- Confirmando arribo de la motonave --   Feb. 11 Motonave se atrazo para el dia de hoy a las 19 horas -- Confirmando arribo de la motonave --  Feb. 8-/-1 Esperando arribo de la motonave -- Feb. 1-Ene. 31-/  Ene 30 Se recibe bl original - Ene. 29   BL no cuenta con emision .. Ene. 24 Esperando arribo de la motonave -- Ene. 23 Documentos en revision -- Ene. 22 Se recibe copia de bl, factura comercial</t>
  </si>
  <si>
    <t>J2310375</t>
  </si>
  <si>
    <t>LEXBRE190208270507A</t>
  </si>
  <si>
    <t>Kumulus® DF,1X25 KG,CO</t>
  </si>
  <si>
    <t>58753111</t>
  </si>
  <si>
    <t>Mar. 1 Mercancia en transito, se estima su entrega en bodega mañana -- Feb. 28 Mercancia en transito, se estima su entrega en bodega el sabado -- Feb. 27 Ret. -- Programado para cargue hoy -- Feb. 26-/-25 Solicitando cita de cargue -- Feb. 23 Listo en transporte -- Feb. 22 Radicando planilla -- Declaracion con levante -- Aceptando DI -- Rescatando HBL -- Agente de carga informa  vaciado para esta carga  el dia de hoy a  las 11 AM.-Esperando programacion vaciado -- Feb. 21 Motonave atracada estima zarpar a las 16 horas -- Feb. 20 Motonave estima aribar el dia de hoy  -- Feb. 19-/-14 Esperando arribo de la motonave -- Feb. 13 Documentos en revision -- Feb. 12 Se recibe copia de bl, factura comercial 211773743</t>
  </si>
  <si>
    <t>J2310384</t>
  </si>
  <si>
    <t>ANR/CTG/13142</t>
  </si>
  <si>
    <t>Feb. 28 Mercancia en transito, se estima su entrega en bodega mañana -- Feb. 27 Ret -- Feb. 26 Solicitando cita de cargue -- Feb. 25 Listo en transporte -- Radicando planilla -- Declaracion con levante -- Aceptando DI -- Se recibe certificado Invima -- Feb. 23 Esperando Certificado Invima -- Feb. 22  Programando Inspeccion Invima -- Agente de carga informa que el vaciado se realizo el dia de ayer. - Esperando programacion vaciado para realizar inspeccion Invima --  Feb. 21 Motonave atracada estima zarpar a las 16 horas --   Feb. 20 Motonave estima aribar el dia de hoy  -- Feb. 19-/-14 Esperando arribo de la motonave -- Feb. 13 Documentos en revision -- Feb. 12 Se recibe copia de bl, factura comercial,lista de empaque 211776338</t>
  </si>
  <si>
    <t>J2310012</t>
  </si>
  <si>
    <t>DSV0019869</t>
  </si>
  <si>
    <t>Dry Vitamin A-Palmitate 500 - 25kg</t>
  </si>
  <si>
    <t>50048562</t>
  </si>
  <si>
    <t>Feb. 28 Mercancia en transito, se estima su entrega en bodega mañana -- Feb. 27 Ret -- Feb. 26 Solicitando cita de cargue -- Feb. 25 Listo en transporte -- Radicando planilla -- Declaracion con levante -- Feb. 25 Aceptando DI -- Se recibe Certificado Invima -- Esperando Certificado Invima -- Feb. 23 Programando Inspeccion Invima -- Feb. 22 Agente de carga informa programacion de vaciado para el dia de hoy a las 18 horas.-  Esperando programacion vaciado para programar inspeccion Invima -- Feb. 21 Motonave atracada estima zarpar a las 16 horas -- Feb. 20 Motonave estima aribar el dia de hoy  -- Feb. 19-/-5 Esperando arribo de la motonave para realizar inspeccion invima -- , Se recibe certificado sanitario original -- Feb. 4 Documentos en revision -- Feb. 1 Se recibe copia de bl, factura comercial,lista de empaque,ecrti de analsisis 211774583</t>
  </si>
  <si>
    <t>4948775102,4948830238,</t>
  </si>
  <si>
    <t>J2310320</t>
  </si>
  <si>
    <t>012019011271</t>
  </si>
  <si>
    <t>Euperlan PCO 200KG 1H1/Sinnowax AO 20KG 5M1</t>
  </si>
  <si>
    <t>50222294/50208758</t>
  </si>
  <si>
    <t>Mar. 4 Mercancia entregada en bodega hoy -- Mar. 4 Mercancia en transito, se estima su entrega en bodega hoy -- Mar. 1 Mercancia en transito, se estima su entrega en bodega el lunes -- Feb. 28 Ret -- Feb. 27 Solicitando cita de cargue -- Feb. 26 Listo en transporte -- Radicando planilla -- Declaracion con levante -- Aceptando DI -- Se recibe HBL -- Feb. 25 Rescatando HBL -- Se refleja consulta -- Agente de carga informa programacion de vacaido apra el dia de hoy en las horas de la mañana.- Confirmando arribo de la motonave -- Feb. 23 Motonave estima arribar a las 14 horas - Feb. 22-21. Agente de carga informa nueva ETA.-Motonave estima arribar a las 22 horas --  Feb. 21-/-13 Esperando arribo de motonave  -- Feb. 12 Documentos en revision -- Feb. 11 Se recibe copia de bl,factura comercial 211780450</t>
  </si>
  <si>
    <t>4948618695,4948620862,4948620869,4948618698,</t>
  </si>
  <si>
    <t>J2310376</t>
  </si>
  <si>
    <t>HLCUANR190203873</t>
  </si>
  <si>
    <t>Natuphos E 5000 20KG 4G 5,Natuphos E 5000 Combi G 20KG 4G,Natuphos 5000 L 125KG 1H1N,Natuphos® E 10000 G 20KG 4GL,</t>
  </si>
  <si>
    <t>50411374,50470843,52481861,50428731,</t>
  </si>
  <si>
    <t>Mar. 5 Mercancia descargada el dia de hoy -- Mar. 4 Mercancia en bodega  en espera de descargue -- Mercancia en transito, se estima su entrega en bodega hoy -- Mar. 1 Ret -- Programado para cargue hoy -- Feb. 28 Sin cita disponible para retiro a la hora -- Se estima su despacho para hoy -- Feb. 27 Listo en transporte -- Radicando planilla -- Declaracion con leante -- Aceptando DI -- Motonave estima zarpar el dia de hoy -- Feb. 26 Esperando arribo de la motonave --  Feb. 25- Bl cuenta con emision en destino.- Feb. 23-13 BL no cuenta con emision en destino.-  Documentos en revision -- Feb. 12 Se recibe copia de bl, factura comercial</t>
  </si>
  <si>
    <t>J2310090</t>
  </si>
  <si>
    <t>MIL054666</t>
  </si>
  <si>
    <t>Dehyquart A-CA 200KG 1H1</t>
  </si>
  <si>
    <t>50222457</t>
  </si>
  <si>
    <t>Mar. 4 Mercancia descargada el dia de hoy -- Mar. 4 Mercancia en transito, se estima su entrega en bodega hoy -- Mar. 1 Ret -- Solicitando cita de cargue -- Feb. 28 Listo en transporte -- Feb. 27 Radicando planilla -- Se recine copia master -- Agente de craga informa que el master se esta liberando en el dia de hoy . -  Feb. 26 Esperando Master para radicar planilla -- Declaracion con levante -- Aceptando DI -- Recepcionando -- Aparece finalizacion -- Esperando programacion de vaciado -- Feb. 25 Confirmando arribo de la motonave -- Feb. 23 Motonave estima arribar a las 14 horas - Feb. 22 - 21. Agente de carga informa nueva ETA.-Motonave estima arribar a las 22 horas -- Feb. 21-/-7 Esperando arribo de la motonave --  Se recibe originales bl, factura comercial--Feb. 6-5 Documnetos en revision -- Feb. 4 Se recibe copia de bl, factura comercial 211780601</t>
  </si>
  <si>
    <t>4947722816,4946294197,</t>
  </si>
  <si>
    <t>J2310414</t>
  </si>
  <si>
    <t>HLCUHAM190208400</t>
  </si>
  <si>
    <t>Volley® 88 OL,1X60 L,CO</t>
  </si>
  <si>
    <t>58115263</t>
  </si>
  <si>
    <t>Mar. 4 Mercancia descargada el dia de hoy -- Mar. 4 Mercancia en transito, se estima su entrega en bodega hoy -- Mar. 2 Ret  -- Mar. 1 Solicitando cita de cargue -- Feb. 28 Listo en transporte -- Feb. 27 Radicando planilla -- Declaracion con levante -- Aceptando DI -- Recepcionando -- Aparece finalizacion -- Esperando finalizacion de manifiesto --Feb. 27 Motonave estima zarpar el dia de hoy -- Feb. 26-/-15 Esperando arribo de la motonave -- Feb. 14 Documentos en revision -- Feb. 13  Se recibe copia de bl, factura comercial,certi de analisis</t>
  </si>
  <si>
    <t>J2310548</t>
  </si>
  <si>
    <t>HLCUEUR1901ASQX5</t>
  </si>
  <si>
    <t>54785240</t>
  </si>
  <si>
    <t>Mar. 4 Mercancia descargada el dia de hoy -- Mar. 4 Mercancia en transito, se estima su entrega en bodega hoy -- Mar. 1 Ret -- Solicitando cita de cargue -- Feb. 28 Listo en transporte -- Radicando planilla -- Declaracion con levante -- Feb. 27 Sistema SIGLO XXI caido sin poder terminar el proceso - Aceptando DI -- Recepcionando -- Aparece finalizacion -- Esperando finalizacion de manifiesto -- Motonave estima zarpar el dia de hoy -- Feb. 26-/-20 Esperando arribo de la motonave -- Feb. 19 Documentos en revision -- Feb. 18 Se recibe copia de bl, factura comercial</t>
  </si>
  <si>
    <t>J2310318</t>
  </si>
  <si>
    <t>HLCUANR190143603</t>
  </si>
  <si>
    <t>Mar. 2 Mercancia entregada en bodega hoy -- Mar. 1 Mercancia en transito, se estima su entrega en bodega hoy -- Feb. 28 Mercancia en transito, se estima su entrega en bodega mañana -- Feb. 27 Mercancia en transito, se estima su entrega en bodega el viernes -- Feb. 26 Ret. -- Feb. 25 En espera de carga para consolidar -- Feb. 23 Listo en transporte - Radicando planilla -- Feb. 22 Declaración con levante - Aceptando declaración - Recepcionando carga en pagina de puerto -- Feb. 21 Motonave atracada estima zarpar a las 16 horas -- Feb. 20 Motonave estima aribar el dia de hoy -- Feb. 19-/-13 Esperando arribo de motonave  -- Feb. 12 Documentos en revision -- Feb. 11 Se recibe copia de bl,factura comercial</t>
  </si>
  <si>
    <t>J2310273</t>
  </si>
  <si>
    <t>LEXBRE190208120231</t>
  </si>
  <si>
    <t>Magnafloc LT27 25KG 5H4</t>
  </si>
  <si>
    <t>55776553</t>
  </si>
  <si>
    <t>Mar. 1 Mercancia en transito, se estima su entrega en el cliente el lunes -- Feb. 28 Ret -- Feb. 27-/-26 Solicitando cita de cargue -- Feb. 25 Listo en transporte -- Feb. 23 Radicando planilla - Declaracion con levante - Aceptando declaracion - Esperando finalizacion manifiesto -- Feb. 22 Agente de carga informa  vaciado para esta carga  el dia de hoy a  las 12 PM. - Esperando programacion de vaciado -- Feb. 21 Motonave atracada estima zarpar a las 16 horas -- Feb. 20 Motonave estima aribar el dia de hoy -- Feb. 19-/-12 Esperando arribo de la motonave -- Feb. 11 Documentos en revision -- Feb. 8 Se recibe copia de bl, factura comercial 211775469</t>
  </si>
  <si>
    <t>J2310385</t>
  </si>
  <si>
    <t>SSZCTG1902067</t>
  </si>
  <si>
    <t>Dehymuls PGPH 190KG 1H2</t>
  </si>
  <si>
    <t>50207302</t>
  </si>
  <si>
    <t>Mar. 1 Mercancia en transito, se estima su entrega en bodega mañana -- Feb. 28 Mercancia en transito, se estima su entrega en bodega el sabado -- Feb. 27 Ret -- Solicitando cita de cargue -- Feb. 26 Listo en transporte - Radicando planilla -- Feb. 25 Declaracion con levante - Aceptando declaracion - Recepcionando carga en pagina de puerto - Agente de carga confirma que el vaciado de esta carga se realizo el dia 24 de Enero.-Confirmando arribo de la carga -- Feb. 22 Motonave estima arribar el dia de hoy -- Feb. 21-/-14 Esperando arribo de la motonave -- Feb. 13 Documentos en revision -- Feb. 12 Se recibe copia de bl, factura comercial,lista de empaque 211777866</t>
  </si>
  <si>
    <t>J2310579</t>
  </si>
  <si>
    <t>SSZCTG1902025</t>
  </si>
  <si>
    <t>Triisopropanolamine 85%</t>
  </si>
  <si>
    <t>56046678</t>
  </si>
  <si>
    <t>Mar. 1 Mercancia en transito, se estima su entrega en bodega mañana -- Feb. 28 Ret -- Feb. 27 Solicitando cita de cargue -- Feb. 26 Listo en transporte - Radicando planilla - Declaracion con levante - Aceptando declaracion - Se confirma tipo de empaque - Esperando tipo de empaque del producto -- Feb. 25 Esperando tipo de empaque del producto - Agente de carga confirma que el vaciado de esta carga se realizo el dia 24 de Enero - Confirmando arribo de la carga -- Feb. 22 Confirmando presentacion del producto - Motonave estima arribar el dia de hoy --Feb. 21 Esperando arribo de la motonave -- Feb. 20 Documentos en revisión -- Feb. 19 Se recibe copia de factura comercial,lista de empaque,borrador de bl 211777859</t>
  </si>
  <si>
    <t xml:space="preserve">La Calera </t>
  </si>
  <si>
    <t>J2310408</t>
  </si>
  <si>
    <t>MXMEX0000003156</t>
  </si>
  <si>
    <t>Irganox L 57 190KG 1A1</t>
  </si>
  <si>
    <t>56391247</t>
  </si>
  <si>
    <t>Mar. 4 Mercancia descargada el dia de hoy -- Mar. 4 Mercancia en transito, se estima su entrega en bodega hoy -- Mar. 1 Ret -- En espera de asignacion de cita por parte del cliente -- Feb. 28 Solicitando cita de cargue -- Feb. 27 Listo en transporte -- Feb. 26 Radicando planilla - Declaracion con levante - Aceptando declaracion - Recepcionando carga en pagina de puerto -- Feb. 25 Esperando finalizacion manifiesto - Vaciado realizado el dia de hoy -- Confirmando arribo de la carga -- Feb. 22 Motonave estima arribar el dia de hoy -- Feb. 21-/-19 Esperando arribo de la motonave -- Feb. 18 Agente de carga informa nueva ETA -- Feb. 15 Nueva eta segun pagina de puerto --  Feb. 14 Documentos en revision -- Feb. 13  Se recibe copia de bl, factura comercial 601899884</t>
  </si>
  <si>
    <t>J2310735</t>
  </si>
  <si>
    <t>HOU/CTG/D06898</t>
  </si>
  <si>
    <t>Mar. 1 Mercancia en transito, se estima su entrega en bodega mañana -- Feb. 28 Ret -- Solicitando cita de cargue -- Feb. 27 Listo en transporte -- Feb. 26 Radicando planilla - Declaracion con levante - Aceptando declaracion - Agente de  carga informa programacion de vaciado para el dia de hoy en las horas de la mañana. -  Documentos en revision -- Feb. 25 Se recibe copia de bl, lista de empaque,certi de origen,pendiente factura 211780887</t>
  </si>
  <si>
    <t>J2310156</t>
  </si>
  <si>
    <t>CALCINED FLINT 1.6 - 2.5 MM 25KG 5H4</t>
  </si>
  <si>
    <t>50364501</t>
  </si>
  <si>
    <t>Luxol A/S</t>
  </si>
  <si>
    <t>Mar. 7 Mercancia en transito, se estima su entrega en bodega mañana -- Mar. 6 Mercancia en transito, se estima su entrega en bodega el viernes -- Mar. 5 Mercancia en transito, se estima su entrega en bodega el jueves -- Mar. 4-/-2 En proceso de desconsolidacion para despacho como carga suelta -- Mar. 1 Ret -- Solicitando cita para acarreo y desconsolidacion -- Feb. 28 Listo en transporte -- Feb. 27 Radicando planilla - Se recibe BL master original liberado - Pendiente BL master liberado original para planillar -- Feb. 26 Pendiente bl master liberado para planillar - Declaracion con levante - Aceptando declaracion - Se recibe factura comercial corregida - Pendiente factura comercial corregida con desglose - Pendiente BL master -- Feb. 25-/-22 Pendiente factura comercial corregida con desglose - Pendiente BL master - Recepcionando carga en pagina de puerto -- Feb. 21 Motonave atracada estima zarpar a las 16 horas -- Feb. 20 Motonave estima arribar en el dia de hoy  Se recibe bl original-- Feb. 19 Agente de carga informa que la motonave se retraso y estima arribar el dia de mañana. -  Motonave estima arribar en el dia de hoy -- Feb. 18-/-11 Esperando arribo de la motonave -- Feb. 8-7 Documentos en revision -- Feb. 6 Se recibe copia de factura comercial,certi de origen draft de bl 211775499</t>
  </si>
  <si>
    <t>4948494944,4948343776,4948830201,4948830205,4948830205,4948830205,4948411919,4948495881,</t>
  </si>
  <si>
    <t>J2310317</t>
  </si>
  <si>
    <t>ILSE005386</t>
  </si>
  <si>
    <t>Emulgade F 25KG 5H4,Cetiol CC 175KG 1A1,Sulfopon 1216 G 25KG 5H4,Palmitato de isopropilo 175KG 1A1,Texapon SB 3 KC 220KG 1H2,Cosmedia DC 25KG 1H2,Cetiol MM 20KG 5H4,Cetiol Sensoft 175KG 1A1,</t>
  </si>
  <si>
    <t>50207274,50207249,50232204,50207006,50207526,50489785,50207269,50210232,</t>
  </si>
  <si>
    <t>Agente de carga entrego carga en FCL copartida con cliente Handler/Vaciado</t>
  </si>
  <si>
    <t>Mar. 7 Mercancia en transito, se estima su entrega en bodega mañana -- Mar. 6 Mercancia en transito se estima su entrega el dia viernes -- Mar. 5 Ret -- Mar. 4 Listo en transporte -- Mar. 2 Vaciado realizado el dia de hoy -- Feb. 28-/-23 La carga llego como contenedor y no se puede planillar hasta que no se resuelva lo del vaciado ya que dentro del  contenedor viene carga de otro cliente --  Se recibe bl master liberado Feb. 22  En espera del master liberado por parte del agente de carga. - Recepcionando en pagina de puerto --Esperando finalizacion manifiesto -- Feb. 21 Motonave atracada estima zarpar a las 16 horas --   Feb. 20 Motonave estima aribar el dia de hoy  -- Feb. 19-/-13 Esperando arribo de motonave  -- Feb. 12 Documentos en revision -- Feb. 11 Se recibe copia de bl,factura comercial 211775336</t>
  </si>
  <si>
    <t>J1310922</t>
  </si>
  <si>
    <t>HLCURTM190164112</t>
  </si>
  <si>
    <t>Sokalan PA 30 CL 1200KG 31HA1</t>
  </si>
  <si>
    <t>50086566</t>
  </si>
  <si>
    <t>Mar. 7 Mercancia en transito, se estima su entrega en bodega mañana -- Mar. 6 Mercancia en transito, se estima su entrega en bodega el viernes -- Mar. 5 Ret -- Mar. 4-/-1 En espera de carga para consolidar -- Feb. 28 Listo en transporte -- Feb. 27 Radicando planilla - Declaracion con levante - Aceptando declaracion - Recepcionando carga en pagina de puerto - Motonave estima zarpar el dia de hoy -- Feb. 26-/-13 Esperando arribo de la motonave -- Feb. 12-/-11 Naviera informa nueva ETA y cambio de motonave - Feb. 4 Esperando arribo de la motonave -- Feb. 1 Acorde pagina de puerto indica que  la carga arriba el dia 19 de Febrero y pagina de la naviera indica que arriba el dia 26 de Febrero, BL no cuenta con emision en destino.- Ene. 31 Se recibe copia de bl,factura comercial</t>
  </si>
  <si>
    <t>J2310488</t>
  </si>
  <si>
    <t>HLCUANR190211970</t>
  </si>
  <si>
    <t>Mar. 4 Mercancia entregada en bodega hoy -- Mar. 4 Mercancia en transito, se estima su entrega en bodega hoy -- Mar. 2 Ret -- Mar. 1 Se estima su despacho para hoy -- Feb. 28 Listo en transporte -- Feb. 27 Radicando planilla - Declaracion con levante - Aceptando declaracion - Motonave estima zarpar el dia de hoy -- Feb. 26-/-19 Esperando arribo de la motonave -- Feb. 18 Documentos en revision -- Feb. 15 Se recibe copia de bl, factura comercial</t>
  </si>
  <si>
    <t>4948495884,4948772914,4949035720,4949035723,4949035723,</t>
  </si>
  <si>
    <t>J2310615</t>
  </si>
  <si>
    <t>HLCURTM190207399</t>
  </si>
  <si>
    <t>Cosmedia Ultragel 300 25KG 5H4,Cetiol OE 165KG 1A1,Lorol C 16 20KG 5H4,Emulgade 1000 NI 20KG 5H4,Emulgade NLB 25KG 1H2,</t>
  </si>
  <si>
    <t>50356063,50207268,50207467,50207214,50312330,</t>
  </si>
  <si>
    <t>Mar. 5 Mercancia entregada en bodega hoy -- Mar. 5 Mercancia en transito, se estima su entrega en bodega hoy -- Mar. 4 Mercancia en transito, se estima su entrega en bodega mañana -- Mar. 1 Ret -- Se estima su despacho para hoy -- Feb. 28 Listo en transporte -- Feb. 27 Radicando planilla - Declaracion con levante - Aceptando declaracion - Motonave estima zarpar el dia de hoy -- Feb. 26-/-22 Esperando arribo de la motonave -- Feb. 21 Documentos en revision -- Feb. 20 Se recibe copia de bl, factura comercial</t>
  </si>
  <si>
    <t>J2610039/J2660002</t>
  </si>
  <si>
    <t>NAM3365513</t>
  </si>
  <si>
    <t>Mar. 4-1-Feb. 28-/-27  Pendiente instrucciones de despacho para unidad TQMU1845491 y SLZU2524820 -- las demas fueron retiradas el 23 de Febrero -- Feb. 26-/20 En espera de instrucciones de despacho -- Feb. 19 Listo en transporte -- Feb. 18 Listo en transporte -- Radicando planilla -- Declaracion con levante -- Aceptando DI -- Declaracion en 2da revision -- Se completa pedido -- Confirmando arribo de la motonave -- Feb. 15-/-12 Esperando arribo de la motonave -- Feb. 11-8 Documentos en revision -- Feb. 7  Se recibe copia de bl, factura comercial</t>
  </si>
  <si>
    <t>J2610096</t>
  </si>
  <si>
    <t>SUDUB9603A3HKTYK</t>
  </si>
  <si>
    <t xml:space="preserve">Feb. 27 Mercancia entregada en bodega hoy -- Feb. 27 Mercancia en transito, se estima su entrega en bodega hoy -- Feb. 26 Ret -- Se estima su despacho para hoy -- Feb. 25 Listo en transporte -- Radicando planilla -- Declaracion con levante -- Aceptando DI -- Se refleja consulta -- Esperando finalizacion de manifiesto -- Feb. 22 Confirmando arribo de la motonave -- Feb. 21-20 Esperando arribo de la motonave -- Feb. 19 Se recibe CO -- Documentos en revision -- Feb. 18 Se recibe copia de bl, factura comercial,lista de carga </t>
  </si>
  <si>
    <t>J2610030</t>
  </si>
  <si>
    <t>CENSHA19010133</t>
  </si>
  <si>
    <t>DEIPA &gt;= 85% 1000KG R-IBC</t>
  </si>
  <si>
    <t>Mercator (SHANGHAI) TRADING CO LTD</t>
  </si>
  <si>
    <t>Mar. 1 Mercancia en transito, se estima su entrega en bodega hoy --  Feb. 28 Ret -- Programado para cargue hoy -- Feb. 27 Listo transporte -- Radicando planilla -- Declaracion con levante -- Aceptando DI -- Se refleja consulta -- Esperando que se refleje consulta de inventario -- Feb. 26 Recepcionando -- Esperando finalizacion de manifiesto -- Esperando programacion de vaciado -- Feb. 25-23 Confirmando llegada de la carga con el agente -- Feb. 22-21 Esperando arribo de la motonave -- Se recibe carta con desgloce de termino -- Feb. 20-/-13 Se recibe correo de consolcargo indicando ETA para 23 de Febrero -- Feb. 12-/-8 Confirmando ETA -- Feb. 7 Documentos en revision --  Feb. 6 Se recibe copia de bl, factura comercial,lista de emaque,certi de origen</t>
  </si>
  <si>
    <t>Mar.</t>
  </si>
  <si>
    <t>J23T0041</t>
  </si>
  <si>
    <t>SSZCTG1902086</t>
  </si>
  <si>
    <t>Mar. 7 Mercancia entregada en bodega hoy -- Mar. 7 Mercancia en transito, se estima su entrega en bodega hoy -- Mar. 6 Ret -- Solicitando cita de cargue -- Mar. 5 Listo en transporte -- Se recibe DTA aprobado -- Esperando DTA aprobado -- Mar. 4 Presentando DTA -- Aparece consulta -- Esperando programacion de vaciado -- Mar. 1 Confirmando arribo de la motonave -- Feb. 28-27 Esperando arribo de la motonave --  Feb. 26 Documentos en revision -- se recibe originales bl, factura comercial,lista de empaque -- Feb. 25 SE recibe copia de bl, factura comercial,lista de empaque 211785617</t>
  </si>
  <si>
    <t>J23T0039</t>
  </si>
  <si>
    <t xml:space="preserve">SSZCTG1902084 </t>
  </si>
  <si>
    <t>Expander® 150 SC,1X200 L,CO</t>
  </si>
  <si>
    <t>58569415</t>
  </si>
  <si>
    <t>Mar. 8 Mercancia entregada en bodega hoy -- Mar. 8 Mercancia en transito, se estima su entrega en bodega hoy -- Mar. 7 Ret -- Mar. 6 Solicitando cita de cargue -- Mar. 5 Listo en transporte -- Se recibe DTA aprobado -- Esperando DTA aprobado -- Mar. 4 Presentando DTA -- Aparece consulta -- Esperando programacion de vaciado -- Mar. 1 Confirmando arribo de la motonave -- Feb. 28-/-22 Esperando arribo de la motonave -- Se recibe originales bl, factura comercial,lista de empaque-- Feb. 21 Documentos en revision --  Se recibe copia de bl, factura comercial,lista d empaque 211785365</t>
  </si>
  <si>
    <t>J33T0002</t>
  </si>
  <si>
    <t>HLCUBSC190243363</t>
  </si>
  <si>
    <t>Mar. 8 Mercancia entregada en bodega hoy -- Mar. 8 Mercancia en transito, se estima su entrega en bodega hoy -- Mar. 7 Ret -- Programado para cargue hoy -- Mar. 6 Listo en transporte -- Mar. 5 Se recibe DTA aprobado -- Presentando DTA -- Se refleja consulta -- Esperando finalizacion de manifiesto -- Mar. 4 Documentos en revision -- Mar. 1 Se recibe copia de bl, factura comercial,lista de empaque,certi de origen</t>
  </si>
  <si>
    <t>J33T0004</t>
  </si>
  <si>
    <t>HLCUBSC190240924</t>
  </si>
  <si>
    <t>J33T0006</t>
  </si>
  <si>
    <t>HLCUBSC190243597</t>
  </si>
  <si>
    <t>J33T0003</t>
  </si>
  <si>
    <t>HLCUBSC190241251</t>
  </si>
  <si>
    <t>Mar. 11 Mercancia entrega en bodega hoy -- Mar. 11 Mercancia en transito, se estima su entrega en bodega hoy -- Mar. 9 Ret -- Mar. 8 Se estima su despacho para mañana ya que la bodega no laborar los sabados -- Mar. 7 Pro Capacidad de recibo en bodega se programada despacho para el sabado --  Mar. 6 Listo en transporte -- Mar. 5 Se recibe DTA aprobado -- Presentando DTA -- Se refleja consulta -- Esperando finalizacion de manifiesto -- Mar. 4 Documentos en revision -- Mar. 1 Se recibe copia de bl, factura comercial,lista de empaque,certi de origen</t>
  </si>
  <si>
    <t>J33T0008</t>
  </si>
  <si>
    <t>HLCUEUR190238343</t>
  </si>
  <si>
    <t>Mar. 19 Mercancia entregada en bodega hoy -- Mar. 19 Mercancia en transito se estima su entrega el dia de hoy -- Mar. 18  Ret. -- Se estima su despacho para hoy -- Mar. 15 Listo en Transporte-- Esperando DTA aprobado por la Dian -- Mar. 14 Presentando DTA en Dian -- Radicando planilla desapcho -- Esperando finalizacion manifiesto -- Mar. 13 Motonave atracada estima zarpar a las 23 horas --  Confirmando arribo de la motonave -- Mar. 12 Motonave estima arribar a las 19 horas --  Mar. 11-/-6 Esperando arribo de la motonave -- Mar. 5 Documentos en revision -- Mar. 4 Se recibe copia de bl, factura comercial</t>
  </si>
  <si>
    <t>J33T0027</t>
  </si>
  <si>
    <t>HLCUHAM190299890</t>
  </si>
  <si>
    <t>Mar. 19 Mercancia entregada en bodega hoy -- Mar. 19 Mercancia en transito se estima su entrega el dia de hoy -- Mar. 18  Ret. -- Se estima su despacho para hoy -- Mar. 15 Listo en Transporte-- Esperando DTA aprobado por la Dian -- Mar. 14 Presentando DTA en Dian -- Radicando planilla desapcho -- Esperando finalizacion manifiesto --  Mar. 13 Motonave atracada estima zarpar a las 23 horas -- Confirmando arribo de la motonave -- Mar. 12 Documentos en revision -- Mar. 11 Se recibe copia de bl, factura comercial</t>
  </si>
  <si>
    <t>J33T0024</t>
  </si>
  <si>
    <t xml:space="preserve">SSZCTG1903026 </t>
  </si>
  <si>
    <t>Opera® Ultra,24X0,25 L,EC</t>
  </si>
  <si>
    <t>Mar. 21 Mercancia entregada en bodega hoy -- Mar. 21 Mercancia en transito, se estima su entrega en bodega hoy -- Mar. 20  Ret -- Solicitado cita de cargue -- Mar. 19 Listo en transporte -- Esperando DTA aprobado por la Dian -- Mar. 18 Radicando planilla despacho -- Presentando DTA en Dian -- Agente de carga informa que la programacion fue el dia  17 de Mar y  se estara finalizando en el dia de hoy.  Esperando programacion vaciado -- Mar. 16 Confirmando arribo de la motonave -- Mar. 15 Motonave estima arribar el dia de hoy - Mar. 14 Se recibe  originales factura comercial,lista de empaque,certi de origen--13 En espera de los documentos originales -- Erica Informa " El día de hoy enviaré documentos originales  " -- Mar. 12-11Pendiente Documentos originales -- Documentos en revision -- Mar. 8 Se recibe copia de bl, factura comercial,lista de empaque,certi de analisis,cert de origen 211800056</t>
  </si>
  <si>
    <t>4947010975,4947225892,</t>
  </si>
  <si>
    <t>J33T0031</t>
  </si>
  <si>
    <t xml:space="preserve">SSZCTG1903032 </t>
  </si>
  <si>
    <t>Opera®,10X1 L,EC</t>
  </si>
  <si>
    <t>58567190</t>
  </si>
  <si>
    <t>Mar. 21 Mercancia entregada en bodega hoy -- Mar. 21 Mercancia en transito, se estima su entrega en bodega hoy -- Mar. 20  Ret -- Solicitado cita de cargue -- Mar. 19 Listo en transporte -- Esperando DTA aprobado por la Dian -- Mar. 18 Radicando planilla despacho -- Presentando DTA en Dian -- Agente de carga informa que la programacion fue el dia  17 de Mar y  se estara finalizando en el dia de hoy.  Esperando programacion vaciado -- Mar. 16 Confirmando arribo de la motonave -- Mar. 15 Motonave estima arribar el dia de hoy - Mar. 14 Se recibe originales bl, factura comercial,lista de empaque,certi de analisis--Esperando bl original por parte de BASF y arribo de la motonave -- Mar. 13 Erica Informa " El día de hoy enviaré originales, incluido el BL. " Documentos en revision -- Se recibe copia de bl, factura comercial 211800059</t>
  </si>
  <si>
    <t>J33T0005</t>
  </si>
  <si>
    <t>SSZCTG1902119</t>
  </si>
  <si>
    <t>Versatilis®,GY4X5 L,BR</t>
  </si>
  <si>
    <t>Mar. 22 Mercancia entregada en bodega hoy -- Mar. 22 Mercancia en transito, se estima su entrega en bodega mañana -- Mar. 21 Ret. -- Mar. 20  Solicitado cita de cargue -- Mar. 19 Listo en transporte -- Esperando DTA aprobado por la Dian -- Mar. 18 Radicando planilla despacho -- Presentando DTA en Dian --  Agente de carga informa que la programacion fue el dia  17 de Mar y  se estara finalizando en el dia de hoy. -Esperando programacion vaciado -- Mar. 16 Confirmando arribo de la motonave -- Mar. 15 Motonave estima arribar el dia de hoy - Mar. 14 Se recibe originales bl,factura comercia,lista de empaque,certi de origen--13 En espera de los documentos originales -- Erica Informa " El día de hoy enviaré documentos originales, inclusive el BL.  " -- Mar. 12-11 Agente de carga informa nueva ETA y Pendiente Documentos originales -- -- Mar. 8 Confirmando ETA con el agente de carga.-  Se recibe copia de bl. Mar. 7-/-5 Esperando arribo de la motonave -- Mar. 4 Documentos en revision -- Feb. 1 Se recibe copia de borrador de bl,factura comercial,lista de empaque 211800054</t>
  </si>
  <si>
    <t>4947226223,4946209908,</t>
  </si>
  <si>
    <t>J33T0039</t>
  </si>
  <si>
    <t>ANR/CTG/13246</t>
  </si>
  <si>
    <t>Vivando®,10X0,5 L,EC/Meltatox®,10X1 L,EC</t>
  </si>
  <si>
    <t>58562416/58977623</t>
  </si>
  <si>
    <t>Mar. 28 Mercancia entregada en bodega hoy -- Mar. 28 Mercancia en transito, se estima su entrega en bodega hoy --  Mar. 27 Ret. -- Programado para cargue hoy -- Mar. 26 Solicitando cita de cargue -- Mar. 23 En bodega no laboran los sabado -- Mar. 22 Listo en Transporte --  Esperando DTA aprobado por la Dian -- Mar. 21 Radicando planilla -- Presentando DTA en Dian -- Esperando finalizacion manifiesto -- Mar. 20  Agente de carga informa programacion de vaciado para el dia de hoy a las 17 horas. - Esperando Programacion vaciado --   Mar. 19 Motonave estima arribar el dia de hoy --  Mar. 18-/-15 Esperando arribo de la motonave -- Mar. 14 Documentos en revision -- Mar. 13 Se recibe copia de bl, factura comercial 211803708</t>
  </si>
  <si>
    <t>4947870951,4947226210,</t>
  </si>
  <si>
    <t>J33T0045</t>
  </si>
  <si>
    <t>SUDU69200A74TKG7</t>
  </si>
  <si>
    <t>Abacus® HC,10X1 L,EC/Vivace® 50 SC,1X1000 L,CR</t>
  </si>
  <si>
    <t>58045942/58075697</t>
  </si>
  <si>
    <t>Mar. 28 Mercancia entregada en bodega hoy -- Mar. 27 Ret. -- Se estima su despacho para hoy -- Mar. 26 Listo en transporte --Presentando DTA en Dian --  Mar. 23 Radicando planilla despacho -- Esperando finalizacion manifiesto --  Confirmando arribo de la motonave -- Mar. 22 Motonave estima arribar el dia de hoy -- Mar. 21-20 Esperando arribo de la motonave -- Se recibe originales factura comercial,lista de empaque-- Mar. 19 Documentos en revision -- Mar. 18 Se recibe copia de bl, factura comercial,lista de empaque</t>
  </si>
  <si>
    <t>J2310347</t>
  </si>
  <si>
    <t>DSV0020330</t>
  </si>
  <si>
    <t>Mar. 5 Mercancia entregada en bodega hoy -- Mar. 5 Mercancia en transito, se estima su entrega en bodega hoy  -- Mar. 4 Mercancia en transito, se estima su entrega en bodega mañana  -- Mar. 2 Ret -- Mar. 1  Listo en transporte -- Declaracion con levante -- Aceptando DI -- Feb. 28 Esperando mañana por cierre UAP para aceptar DI -- Se recibe Certificado Invima -- Esperando programacion vaciado y certificado Invima -- Feb. 27 Salio inspeccion documental -- Pendiente programacion vaciado para realizar inspeccion Invima -- Motonave estima zarpar el dia de hoy -- Feb. 26-/-15 Esperando arribo de la motonave para realizar inspecion Invima -- Feb. 14-13 Documentos en revision -- Feb. 12 Se recibe originales certi de libre venta ,certi de analisis-- Se recibe copia de bl,factura comercial,lista de empaque,certi de analisis 211781652</t>
  </si>
  <si>
    <t>4948559409,4948242184,</t>
  </si>
  <si>
    <t>J2310501</t>
  </si>
  <si>
    <t>ANR/CTG/13236</t>
  </si>
  <si>
    <t>Vitamin E-Acetate Care 5KG 3H1/Tinolux BBS 30KG 3H1</t>
  </si>
  <si>
    <t>50131674/50295506</t>
  </si>
  <si>
    <t>Mar. 5 Mercancia entregada en bodega hoy -- Mar. 5 Mercancia en transito, se estima su entrega en bodega  hoy -- Mar. 4 Mercancia en transito, se estima su entrega en bodega  mañana -- Mar. 2 Ret -- Mar. 1 Listo en transporte -- Declaracion con levante -- Aceptando DI -- Feb. 28 Esperando mañana por cierre UAP para aceptar DI -- Feb. 28 Realizando vaciado el dia de hoy --  Feb. 27  Agente de carga informa programacion de vaciado para el dia de mañana a las  8 AM.-  Motonave estima zarpar el dia de hoy -- Feb. 26-/-20 Esperando arribo de la motonave --  Feb. 19-18 Documentos en revision --  Se recibe copia de bl, factura comercial 211781497</t>
  </si>
  <si>
    <t>J2310631</t>
  </si>
  <si>
    <t>HLCUANR190140682</t>
  </si>
  <si>
    <t>Mar. 8 Mercancia entregada en bodega hoy -- Mar. 8 Mercancia en transito, se estima su entrega en bodega hoy -- Mar. 7 Ret -- Listo en transporte -- Mar. 6 Declaracion con levante -- Aceptando DI -- Se refleja consulta -- Aceptando declaracion - Recepcionando -- Esperando finalizacion de manifiesto -- Motonave estima zarpar hoy horas A.M. -- Mar. 5 Confirmando arribo de la motonave -- Mar. 4-/-2 BL ya cuenta con emision en destino.- Mar. 1  Esperando arribo de la motonave -- Feb. 28-27 Esperando arribo de la motonave --  Feb. 26 BL ya cuenta con emision en destino.-Feb. 22  BL no cuenta con emision en destino.- Esperando arribo de la motonave -- Feb. 21 Documentos en revision --   Se recibe copia de bl, factura comercial,lista de empaque</t>
  </si>
  <si>
    <t>J2310644</t>
  </si>
  <si>
    <t>012019012499</t>
  </si>
  <si>
    <t>Mar. 11 Mercancia entrega en bodega hoy -- Mar. 11 Mercancia en transito, se estima su entrega en bodega hoy -- Mar. 8 Mercancia en transito, se estima su entrega en bodega el lunes -- Mar. 7 Ret -- Listo en transporte -- Mar. 6 Declaracion con levante -- Aceptando DI -- Se refleja consulta -- Recepcionando -- Esperando finalizacion de manifiesto -- Mar. 5  Agente de carga informa programacion de  vaciado para el dia de hoy a las  18 horas.-Esperando programacion de vaciado -- Mar. 4 Confirmando arribo de la motonave -- Mar. 1 Esperando arribo de la motonave -- Feb. 28 Agente de carga informa cambio de ETA.-Feb. 25 Esperando arribo de la motonave -- Feb. 22 Documentos en revision -- Feb. 21 Se recibe copia de bl, factura comercial 211787086</t>
  </si>
  <si>
    <t>J2310576</t>
  </si>
  <si>
    <t>SUDU69200A6WW3EV</t>
  </si>
  <si>
    <t xml:space="preserve">Pinturas Brasil </t>
  </si>
  <si>
    <t>Mar. 11 Mercancia entrega en bodega hoy -- Mar. 11 Mercancia en transito, se estima su entrega en bodega hoy -- Mar. 8 Mercancia en transito, se estima su entrega en bodega el lunes -- Mar. 7 Ret -- Se estima su despacho para hoy -- Mar. 6 En espera de carga para consolidar -- Mar. 5 Listo en transporte -- Mar. 4 Radicando Planilla -- Declaracion con levante -- Aceptando DI -- Recepcionando -- Mar. 4 Esperando finalizacion de manifiesto -- Mar. 1 Confirmando arribo de la motonave -- Feb. 28-/-22 Esperando arribo de la motonave -- Feb. 21-20 Documentos en revision -- Feb. 19 Se recibe copia de factura comercial,lista de empaque,certi de origen,borrador de bl</t>
  </si>
  <si>
    <t>J2310322</t>
  </si>
  <si>
    <t xml:space="preserve">DSV0020798 </t>
  </si>
  <si>
    <t>Mar. 15 Mercancia entregada en bodega hoy -- Mar. 15 Mercancia en transito, se estima su entrega en bodega hoy --  Mar. 14 Mercancia en transito, se estima su entrega en bodega mañana -- Mar. 13 Ret. -- Mar. 12 En espera de carga para consolidar, se le informoa al clostes en espera de sus revision -- Mar. 11 Listo en transporte -- Mar. 9 Radicando planilla -- Declaracion con levante -- Aceptando Declaracion de importacion -- Se recibe Inspeccion Invima -- Mar. 8 Inspeccion realizada hoy horas PM -- Programando Inspeccion Invima -- Mar. 7 Agente de carga informa que el avaciado se realizo el dia  de  ayer -  Esperando programacion de vaciado para realizar Inspecion Invima -- Mar. 6 Motonave estima zarpar hoy horas A.M. -- Mar. 5 Confirmando arribo de la motonave -- Mar. 4-/-1 Esperando arribo de la motonave -- Feb. 28-/-26 Esperando arribo de la motonave --  Feb. 20-/-15 Se recibe copia de bl  donde aclara que dentro de la pallets vienen  las 24 cajas -- Esperando Confirmacion de bultos y arribo de la motonave para realizar inspeccion Invima -- Feb. 14-13 Yolanda reenvia correo de nueva eta y nueva motonave --   Agente de carga informa al cliente nueva ETA y cambio de motonave ._- Esperando arribo de motonave y aprobacion de registro de importacion  para realizar inspecion Invima -- Feb. 12 Documentos en revision -- Feb. 11  Se recibe originales certi de libre venta certi de analisis -- Se recibe copia de bl,factura comercial 211789266</t>
  </si>
  <si>
    <t>4941326582,4946611863,</t>
  </si>
  <si>
    <t>J3310272</t>
  </si>
  <si>
    <t>SUDUA9FRA000831X</t>
  </si>
  <si>
    <t>Polyram® DF,1X25 KG,CO/Aguila® WG,20X0,5 KG,CO</t>
  </si>
  <si>
    <t>58054524/58007360</t>
  </si>
  <si>
    <t>Mar. 18 Mercancia entregada en bodega hoy -- Mar. 18 Mercancia en transito, se estima su entrega en bodega hoy -- Mar. 16 Programado para cargue hoy -- Mar. 15 Ret.. -- Programado para acarreo y desconsolidacion -- Mar. 14 Listo en Transporte -- Radicando planilla -- Declaracion con levante -- Aceptando Declaracion de importacion -- Recepcionando en pagina de puerto -- Esperando finalizacion manifiesto -- Mar. 13 Motonave atracada estima zarpar a las 23 horas - Confirmando arribo de la motonave -- Mar. 12 Documentos en revision -- Mar. 11 Se recibe copia de bl, factura comercial</t>
  </si>
  <si>
    <t>J2310629 / J2360038</t>
  </si>
  <si>
    <t>ONEYSAOV02820400</t>
  </si>
  <si>
    <t>Mar. 19 Ret. TQMU1845362  -- Mar. 18 En espera de instrucciones de despacho de 1 unidad -- Mar. 17 Ret. CRXU8684530 --  Mar. 16 CRXU8688177  --  Mar. 15 Ret. GESU8086094 -- Mar. 14-/-6 En espera de instrucciones de despacho -- Mar. 5 Listo en transporte -- Mar. 4 Radicando Planilla -- Declaracion con levante -- Aceptando DI -- Recepcionando -- Esperando finalizacion de manifiesto -- Mar. 2-1 Esperando arribo de la motonave -- Feb. 28-/-22 Esperando arribo de la motonave -- Feb. 21 Documentos en revision -- Se recibe copia de bl,factura comercial,lista de empaque,certi de origen</t>
  </si>
  <si>
    <t>J3310347</t>
  </si>
  <si>
    <t>ANR/CTG/13245</t>
  </si>
  <si>
    <t>Corbel® EC,1X200 L,CO</t>
  </si>
  <si>
    <t>Mar. 19 Mercancia entregada en bodega hoy -- Mar. 19 Mercancia en transito, se estima su entrega en bodega hoy -- Mar. 18 Ret. -- Solicitando cita de cargue -- Mar. 16 Listo en Transporte-- Mar. 15 Radicando planilla -- Declaracion con levante -- Aceptando Declaracion de importacion -- Se refleja consulta de inventario -- Dian da respuesta del numero  de acpetacion y se envia nuevamente al puerto para que genere planilla de envio y poder rtecepcionar -- El puerto responde y se envia a la Dian para que haga tambien su proceso -- Solicitando al puerto cambio de disposicion -- Esperando finalizacion manifiesto para poder solicitar cambio de disposicion --  Mar. 14 Agente de carga informa  programacion de vaciado para el dia de hoy a las 18 horas.-  Esperando programacion vaciado para realizar cambio de disposicion -- Mar. 13 Motonave atracada estima zarpar a las 23 horas -- Confirmando arribo de la motonave -- Mar. 12 Motonave estima arribar a las 19 horas -- Mar. 11-/-6 Esperando arribo de la motonave -- Mar. 5 Documentos en revision -- Mar. 4 Se recibe copia de bl, factura comercial, 211797847</t>
  </si>
  <si>
    <t>J3310301</t>
  </si>
  <si>
    <t>HOU/CTG/D06915</t>
  </si>
  <si>
    <t>55420443</t>
  </si>
  <si>
    <t>Mar. 19 Mercancia entregada en bodega hoy -- Mar. 19 Mercancia en transito, se estima su entrega en bodega hoy -- Mar. 18 Mercancia en transito, se estima su entrega en bodega mañana -- Mar. 16 Ret -- Mar. 15 En espera de carga para consolidar -- Mar. 14 Listo en transporte -- Mar. 13 Radicando planilla -- Declaracion con levante -- Aceptando Declaracion --  Vaciado realizado -- Esperando programacion vaciado -- Documentos en revision -- Mar. 12 Se recibe copia de bl, factura comercial  211794987</t>
  </si>
  <si>
    <t>J2310658 / J2360039</t>
  </si>
  <si>
    <t>ONEYSAOV02818400</t>
  </si>
  <si>
    <t>Mar. 24 Ret. EXFU5508165 --  Mar. 23 En espera de instrucciones de despacho de 1 unidad -- Mar. 22 Ret. ITTU7064290, GESU8089745  -- Mar. 21-/-15 En espera de instrucciones de despacho de 3 unidades -- Mar. 14 Ret.  CRXU8644570 -- Mar. 13-/-6 En espera de instrucciones de despacho -- Mar. 5 Listo en transporte -- Mar. 4 Radicando Planilla -- Declaracion con levante -- Aceptando DI -- Recepcionando -- Esperando finalizacion de manifiesto -- Mar. 2-1 Esperando arribo de la motonave -- Feb. 28-/-22 Esperando arribo de la motonave -- Feb. 21 Documentos en revision -- Se recibe copia de bl,factura comercial,lista de empaque,certi de origen</t>
  </si>
  <si>
    <t>4947226234,4941326582,</t>
  </si>
  <si>
    <t>J3310400</t>
  </si>
  <si>
    <t>HLCUEUR1902ASQJ9</t>
  </si>
  <si>
    <t>Polyram® DF,1X25 KG,CO</t>
  </si>
  <si>
    <t>58054524</t>
  </si>
  <si>
    <t>Mar. 23 Mercancia descargada el dia de hoy -- Mar. 22 Vehiuclo en bodega a la espera de descargue -- Mar. 22 En bodega a la espera de descargue -- Mercancia en transito, se estima su entrega en bodega hoy -- Mar. 21 Ret. -- Se estima su despacho para hoy --  Mar. 20  Listo en transporte -- Radicando planilla -- Declaracion con levante -- Aceptando Declaracion -- Recepcionando para que se refleje la consulta de inventario  - Esperando finalizacion manifiesto -- Mar. 19 Motonave estima arribar el dia de hoy -- Mar. 18-/-15 Esperando arribo de la motonave -- Mar. 14 Documentos en revision -- Mar. 13 Se recibe copia de bl, factura comercial</t>
  </si>
  <si>
    <t>SERCOLPACK CARIBE</t>
  </si>
  <si>
    <t>4949532977,4949532984,</t>
  </si>
  <si>
    <t>J3310264</t>
  </si>
  <si>
    <t>ANR/CTG/13272</t>
  </si>
  <si>
    <t>Tinogard TL 20KG 3H2/Tinogard TS 2x20KG 4G</t>
  </si>
  <si>
    <t>56145327/56164990</t>
  </si>
  <si>
    <t>Mar. 26 Mercancia entregada en bodega hoy -- Mar. 26 Mercancia en transito, se estima su entrega en bodega hoy -- Mar. 23 Ret. -- Mar. 22 Solicitando cita de cargue -- Mar. 21 Listo en Transporte -- Radicando planilla --  Declaracion con levante -- Aceptando declaracion de importacion -- Recepcionando en pagina de puerto -- Esperando finalizacion manifiesto -- Mar. 20  Agente de carga  informa programacion de vaciado en el dia de hoy  a las 17 horas. - Esperando Programacion vaciado --  Mar. 19 Motonave estima arribar el dia de hoy --  Mar. 18-/-14 Esperando arribo de la motonave -- Mar. 13-12 Documentos en revision -- Mar. 11 Se recibe copia de bl, factura comercial 211803712</t>
  </si>
  <si>
    <t>J3310265</t>
  </si>
  <si>
    <t>ANR/CTG/13264</t>
  </si>
  <si>
    <t>Cibafast HA Liquid 60KG 1H2</t>
  </si>
  <si>
    <t>50157410</t>
  </si>
  <si>
    <t>Mar. 26 Mercancia entregada en bodega hoy -- Mar. 26 Mercancia en transito, se estima su entrega en bodega hoy -- Mar. 23 Ret. -- Mar. 22 Solicitando cita de cargue -- Mar. 21 Listo en Transporte -- Radicando planilla --  Declaracion con levante - Aceptando declaracion de importacion -- Recepcionando en pagina de puerto --  Esperando finalizacion manifiesto -- Mar. 20  Agente de carga informa programacion de vaciado para el dia de hoy a las 17 horas. - Esperando Programacion vaciado --  Mar. 19 Motonave estima arribar el dia de hoy --  Mar. 18-/-14 Esperando arribo de la motonave -- Mar. 13-12 Documentos en revision -- Mar. 11 Se recibe copia de bl, factura comercial 211803710</t>
  </si>
  <si>
    <t>4949336180,4949336178,</t>
  </si>
  <si>
    <t>J3310306</t>
  </si>
  <si>
    <t>HLCUANR190249312</t>
  </si>
  <si>
    <t>Cloruro DE colina SOL.75% 1100KG 31HA 2</t>
  </si>
  <si>
    <t>Mar. 26 Entregado en bodega y cliente hoy respectivamente una unidad -- Mar. 26 Mercancia en transito, se estima su entrega en destino hoy -- Mar. 23 Ret. CAXU3302841 -- Mar. 22 En espera  de istrucciones para la unidad IRA -- Mar. 21 Ret. TGHU0894252 -- En espera  de istrucciones para la unidad IRA/ En espera de consolidiacion para la unidad con entrega a madrid -- Se estima su despacho para hoy  para una unidad // En espera de instrucciones de despacho para la segunda unidad -- Mar. 20  Listo en transporte -- Radicando planilla -- Declaracion con levante -- Aceptando Declaracion -- Recepcionando para que se refleje la consulta de inventario  - Esperando finalizacion manifiesto -- Mar. 19 Motonave estima arribar el dia de hoy --  Mar. 18-/-14 Esperando arribo de la motonave -- Mar. 13 Documentos en revision -- Mar. 12 Se recibe copia de bl, factura comercial</t>
  </si>
  <si>
    <t>Albateq</t>
  </si>
  <si>
    <t>J33T0007</t>
  </si>
  <si>
    <t xml:space="preserve">012019021974 </t>
  </si>
  <si>
    <t>Zampro® DM,10X1 L,EC</t>
  </si>
  <si>
    <t>58982856</t>
  </si>
  <si>
    <t>Mar. 26 Mercancia entregada en bodega hoy -- Mar. 26 Mercancia en transito, se estima su entrega en bodega hoy -- Mar. 23 Ret. -- Mar. 22 Se programa despacho para el martes ya que no laboran en ZF en martes -- Mar. 21 Listo en Transporte -- Mar. 20 Esperando DTA aprobado por al Dian -- Mar. 19 Radicando planilla despacho --  Presentando DTA en Dian -- Esperando finalizacion manifiesto -- Mar. 18 Agente de carga informa programacion de vaciado para el dia de hoy   a las 19 horas. - Esperando programacion vaciado --  Mar. 18 Confirmando arribo de la motonave -- Mar. 16 Motonave estima arribar el dia de hoy --  Mar. 15-14 En espera arribo de la motonave -- Mar. 13 Documentos en revision -- Se recibe copia de bl, factura comercial 211801413</t>
  </si>
  <si>
    <t>4948992868,4949305807,4949451292,4948830211,</t>
  </si>
  <si>
    <t>J3310270</t>
  </si>
  <si>
    <t>HLCUANR190274088</t>
  </si>
  <si>
    <t>Vitamin E Acetate 5KG 3H1,Edeta B Pulver 25KG 5M1,Lucantin Rojo 4x5KG 4GL,Protectol PE CO 230KG 1H1,</t>
  </si>
  <si>
    <t>55434595,50612838,50184685,50439649,</t>
  </si>
  <si>
    <t>Mar. 26 Mercancia entregada en bodega hoy -- Mar. 26 Mercancia en transito, se estima su entrega en bodega hoy -- Mar. 23 Ret. -- Mar. 22 Listo en Transporte --  Mar. 21 Radicando planilla --  Declaracion con levante -- Aceptando declaracion de importacion -- Se recibe certinvima -- Invima solicitó formato de rotulado -- Mar. 20 Inspeccion invima el horas de la tarde -- Solicitando Movilizacion para inspeccion Invima -- Mar. 19 Motonave estima arribar el dia de hoy, pendiente para realizar inspecion Invima--  Mar. 18-/-15 Esperando arribo de la motonave -- Mar. 14-12 Pendiente lista de empaque para la inspeccion Invima apenas arribe la carga -- Documentos en revision -- Mar. 11 Se recibe copia de bl, factura comercial</t>
  </si>
  <si>
    <t>4948541366,4949035728,</t>
  </si>
  <si>
    <t>J3310294</t>
  </si>
  <si>
    <t>HLCUANR190234663</t>
  </si>
  <si>
    <t>Monoethanolamin Care 210kg 1H1/Trilon® B lq. 250KG 1H1</t>
  </si>
  <si>
    <t>51167298/50076377</t>
  </si>
  <si>
    <t>Mar. 26 Mercancia entregada en bodega hoy -- Mar. 26 Mercancia en transito, se estima su entrega en bodega hoy -- Mar. 23 Ret. GLDU5691420 -- Mar. 22 Se estima su despacho para hoy -- Mar. 21 En espera de carga para consolidar -- Mar. 20  Listo en transporte -- Radicando planilla -- Declaracion con levante -- Aceptando Declaracion -- Recepcionando para que se refleje la consulta de inventario  -Esperando finalizacion manifiesto -- Mar. 19 Motonave estima arribar el dia de hoy --  Mar. 18-/-14 Esperando arribo de la motonave -- Mar. 13 Documentos en revision -- Mar. 12 Se recibe copia de bl, factura comercial</t>
  </si>
  <si>
    <t>4949366040,4949416071,4949416073,</t>
  </si>
  <si>
    <t>J3310277</t>
  </si>
  <si>
    <t>SUDUC9FRA001026X</t>
  </si>
  <si>
    <t>Monoethanolamin Care 210kg 1H1,Trilon® B lq. 250KG 1H1,Protectol PE CO 230KG 1H1,</t>
  </si>
  <si>
    <t>51167298,50076377,50439649,</t>
  </si>
  <si>
    <t>Mar. 26 Mercancia entregada en bodega hoy -- Mar. 26 Mercancia en transito, se estima su entrega en bodega hoy -- Mar. 22 Ret. -- Se estima su despacho para hoy -- Mar. 21 En espera de carga para consolidar -- Mar. 20  Listo en transporte -- Radicando planilla -- Declaracion con levante -- Aceptando Declaracion -- Recepcionando para que se refleje la consulta de inventario  - Esperando finalizacion manifiesto --   Mar. 19 Motonave estima arribar el dia de hoy -- Mar. 18-/-14 Esperando arribo de la motonave -- Mar. 13-12 Documentos en revision -- Mar. 11 Se recibe copia de bl, fatura comercial</t>
  </si>
  <si>
    <t>J2310502</t>
  </si>
  <si>
    <t>MEX093675</t>
  </si>
  <si>
    <t>Basorol P DB-9935 200kg 1A1</t>
  </si>
  <si>
    <t>Vaciado/FDS/Cita en puerto</t>
  </si>
  <si>
    <t>Mar. 26 Mercancia entregada en bodega hoy -- Mar. 26 En bodega a la espera de descargue -- Mar. 22 Mercancia en transito, se estima su entrega en bodega mañana -- Mar. 21 Ret -- En espera de asignacion de cita por parte del puerto -- Mar. 20  Solicitado cita de cargue -- Mar. 19 Listo en transporte -- Radicando planilla -- Declaracion con levante -- Aceptando Declaracion -- Recepcionando para que se refleje la consulta de inventario  -- Recepcionando en pagina de puerto -- Mar. 18 Agente de  carga Informa  el vaciado para  esta  para hoy en las horas de la mañana. - Esperando programacion vaciado -  Mar. 15  Agente de carga informa que la motonave se adelanto.- 14-/-12 Agente de carga informa nueva ETA. -Confirmando arribo de la motonave -- Mar. 11-/-1 Esperando arribo de la motonave -- Feb. 28-/-26 Agente de carga informa nueva ETA  y que esta pendiente por confirmar la motonave en que estima arribar a puerto. - Feb. 25 Se recibe copia de bl --  Feb. 24-/-18 Pendiente bl para realizar una buena revision -- --  Se recibe copia de factura comercial,lista de empaque,pendiente bl  211801385</t>
  </si>
  <si>
    <t>4949188788,4949188792,</t>
  </si>
  <si>
    <t>J3310300</t>
  </si>
  <si>
    <t>SSZCTG1903039</t>
  </si>
  <si>
    <t>Lupranat M 50 1200KG 31HA 5/Lupranate M20S Ex Korea 250KG 1A1 1</t>
  </si>
  <si>
    <t>56643417/53385190</t>
  </si>
  <si>
    <t>Mar. 26 Mercancia entregada en bodega hoy -- Mar. 26 En bodega a la espera de descargue -- Mar. 22 Mercancia en transito, se estima su entrega en bodega el dia de mañana --   Mar. 21 Mercancia en transito, se estima su entrega en bodega el sabado --  Mar. 21 Mercancia en transito, se estima su entrega en bodega el sabado -- Mar. 20  Ret -- Solicitado cita de cargue -- Mar. 19 Listo en transporte --  Mar. 18 Radicando planilla -- Declaracion con levante -- Aceptando Declaracion -- Recepcionando para que se refleje la consulta de inventario  - Recepcionando en pagina de puerto -- Agente de carga informa que la programacion fue el dia  17 de Mar y  se estara finalizando en el dia de hoy.   Esperando programacion vaciado -- Mar. 16 Confirmando arribo de la motonave -- Mar. 15 Motonave estima arribar el dia de hoy -- Mar. 14 En espera arribo de la motonave -- Mar. 13 Documentos en revision -- Mar. 12 Se recibe copia de bl, factura comercial,lista de empaque 211799894</t>
  </si>
  <si>
    <t>J3310496</t>
  </si>
  <si>
    <t>HLCUBSC1902BYBI8</t>
  </si>
  <si>
    <t>Mar. 26 Mercancia entregada en bodega hoy -- Mar. 26 En bodega a la espera de descargue -- Mar. 22 Mercancia en transito, se estima su entrega en bodega el dia de mañana --  Mar. 21-20 Mercancia en transito se estima su entrega el dia  sabado -- Ret. --  Se estima su despacho para hoy -- Mar. 19 Listo en transporte --  Mar. 18 Radicando planilla -- Declaracion con levante -- Aceptando Declaracion -- Recepcionando para que se refleje la consulta de inventario  - Recepcionando en pagina de puerto -- Documentos en revision -- Mar. 15 Se recibe copia de bl, factura comercial</t>
  </si>
  <si>
    <t>J3310462</t>
  </si>
  <si>
    <t>SMLU5547576A</t>
  </si>
  <si>
    <t>Mar. 27 Mercancia entregada en bodega hoy -- Mar. 27 Ret -- En proceso de cargue -- Mar. 26 Se estima su despacho para hoy -- Mar. 23 Listo en transporte -- Radicando planilla -- Mar. 22  Declaracion con levante -- Aceptando Declaracion -- Sale consulta y se recibe bl original --  Recepcionando en pagina de puerto para que se refleje la consulta de inventario -- Confirmando arribo de la motonave --  Mar. 21 Motonave estima arribar el dia de hoy --  Mar. 20-/-18 Esperando arribo de la motonave -- Mar. 15 Documentos en revision -- Mar. 14 Se recibe copia de bl, factura comercial,lista de empaque</t>
  </si>
  <si>
    <t>J3310453</t>
  </si>
  <si>
    <t>SMLU5547574B</t>
  </si>
  <si>
    <t>Mar. 27 Mercancia entregada en bodega hoy -- Mar. 27 Mercancia en transito, se estima su entrega en bodega hoy -- Mar. 26 Ret -- Se estima su despacho para hoy -- Mar. 23 Listo en transporte -- Radicando planilla -- Mar. 22  Declaracion con levante -- Aceptando Declaracion -- Sale consulta y se recibe bl original -- Recepcionando en pagina de puerto para que se refleje la consulta de inventario -- Mar. 21 Motonave estima arribar el dia de hoy -- Mar. 20-/-18 Esperando arribo de la motonave -- Mar. 15 Documentos en revision -- Mar. 14 Se recibe copia de bl, factura comercial,lista de empaque</t>
  </si>
  <si>
    <t xml:space="preserve">Alpopular Cartagena </t>
  </si>
  <si>
    <t>J2310413</t>
  </si>
  <si>
    <t>HAM/CTG/01608</t>
  </si>
  <si>
    <t>Mar. 29 Mercancia entregada en bodega hoy -- Mar. 28 Mercancia en transito, se estima su entrega en bodega hoy -- Mar. 27 Mercancia en transito, se estima su entrega en bodega mañana -- Mar. 26 Ret. -- Solicitando cita de cargue -- Mar. 22 Listo en transporte -- Radicando planilla de despacho -- Se recibe copia del bl master liberado -- Mar. 21 Pendiente bl master para radicar planilla de despacho  --  Declaracion con levante -- Aceptando declaracion de importacion -- Recepcionando carga en pagina de puerto -- Esperando finalizacion manifiesto -- Mar. 20 Agente de carga informa  que el vaciado de esta carga fue el dia de ayer. -  Esperando programacion vaciado -- Mar. 19 Motonave estima arribar el dia de hoy -- Mar. 18-/-5 Esperando arribo de la motonave -- Mar. 4  Agente de carga informa  nueva ETA.- Mar. 2 Confirmando ETA de la carga con el agente de carga - Esperando programacion de vaciado -- Mar. 1 Esperando arribo de la motonave -- Feb. 28-/- 18 Agente de carga informa nueva ETA.- Feb.15 Esperando arribo de la motonave --  Feb. 14 Documentos en revision -- Feb. 13 Se recibe copia de bl, factura comercial,certi de analsis 601910011</t>
  </si>
  <si>
    <t>J3310454</t>
  </si>
  <si>
    <t>SMLU5547575A</t>
  </si>
  <si>
    <t>Mar. 29 Entreados en bodega hoy la 2 ultimas unidades -- En bodega hoy la dos ultimas unidades para descargue -- Mar. 28 en proceso de cargue hoy las 2 ultimas unidades -- Entregado en bodega hoy una unidad -- En transito una unidad y se estima su entrega en bodega hoy -- Mar. 27 Ret -- Mar. 26 Se estima su despacho para hoy -- Mar. 23 Listo en transporte -- Radicando planilla -- Mar. 22  Declaracion con levante -- Aceptando Declaracion -- Sale consulta y se recibe bl original -- Recepcionando en pagina de puerto para que se refleje la consulta de inventario -- Mar. 21 Motonave estima arribar el dia de hoy -- Mar. 20-/-18 Esperando arribo de la motonave -- Mar. 15 Documentos en revision -- Mar. 14 Se recibe copia de bl, factura comercial,lista de empaque</t>
  </si>
  <si>
    <t>4948541353,4948771043,</t>
  </si>
  <si>
    <t>J3310176</t>
  </si>
  <si>
    <t>ILSE005781</t>
  </si>
  <si>
    <t>Cutina GMS-SE 25KG 5H4/Emulgade F 25KG 5H4</t>
  </si>
  <si>
    <t>50207252/50207274</t>
  </si>
  <si>
    <t>Error en recepcion de carga/FDS</t>
  </si>
  <si>
    <t>Mar. 29 Mercancia entregada en bodega hoy -- Mar. 29 En transito, se estima su entrega en bodega hoy -- Mar. 28 Ingresando a bogota, descargue para mañana -- Mercancia en transito, se estima su entrega en bodega hoy -- Mar. 27 Mercancia en transito, se estima su entrega en bodega mañana -- Mar. 26 Ret. -- Se estima su despacho para hoy -- Mar. 23 Listo en transporte -- Radicando planilla -- Mar. 22 Declaracion con levante -- Aceptando Declaracion -- Se soluciona lo de la consulta de inventario -- Esperando Solucion de ABC -- Mar. 21 Se habla con ABC y dicen que ellos estan gestionando con su oficina en bogota para que procedan --  Se llama a Servicio al cliente para obtener respuesta y este dice que ABC Cargo debe solicitar a la naviera que escriba al puerto indicando los pesos correctos de los pesos de bl's y a la vez indique a nombre de quien se hace la factura por la correccion o cambio de datos en su sistema --  -- Se le escribe al puerto servisio al cliente -- Se manda correos a Documentacion de puerto y este responde que hay inconvenientes con el peso bruto, la suma de los 2 bl suma digferente a lo registrado pro la naviera, que consultemos con abc cargo y despues con atencion al lciente del puerto --   La rececpiona fue rechazada por el sistema SPRC On Line -- Recepcionando en pagina de puerto -- Mar. 20 Esperando finalizacion manifiesto,  Contenedor compartido con la orden 4948772924   -- Mar. 19 Motonave estima arribar el dia de hoy --  Mar. 18-/-11 Esperando arribo de la motonave -- Mar. 8 Documentos en revision -- Mar. 7 Se recibe copia de bl, factura comercial 211802756</t>
  </si>
  <si>
    <t>4948620871,4948898907,</t>
  </si>
  <si>
    <t>J2310494</t>
  </si>
  <si>
    <t>ANR/CTG/13208</t>
  </si>
  <si>
    <t>Lucantin Pink 25KG 4G 8/Vitamin E Acetate 5KG 3H1</t>
  </si>
  <si>
    <t>55619086/55434595</t>
  </si>
  <si>
    <t>Mar. 5 Mercancia entregada en bodega hoy -- Mar. 5 Mercancia en transito, se estima su entrega en bodega hoy  -- Mar. 4 Mercancia en transito, se estima su entrega en bodega mañana  -- Mar. 2 Ret -- Mar. 1 Listo en transporte -- Declaracion con levante -- Aceptando DI -- Feb. 28 Esperando mañana por cierre UAP para aceptar DI -- Feb. 28 Realizando vaciado el dia de hoy --   Feb. 27  Agente de carga informa programacion de vaciado para el dia de mañana a las 9 AM.-  Motonave estima zarpar el dia de hoy -- Feb. 26-/-19 Esperando arribo de la motonave -- Feb. 18 Documentos en revision -- Feb. 15 Se recibe copia de bl, factura comercial,Certi de analisis 211782798</t>
  </si>
  <si>
    <t>4948793511,4948281616,4948860667,</t>
  </si>
  <si>
    <t>J2310554</t>
  </si>
  <si>
    <t>HLCUEUR1901ASSY7</t>
  </si>
  <si>
    <t>Cierre UAP/FDS</t>
  </si>
  <si>
    <t>Mar. 7 Mercancia entregada en bodega hoy -- Mar. 7 Mercancia en transito, se estima su entrega en bodega hoy -- Mar. 6 Mercancia en transito, se estima su entrega en bodega mañana -- Mar. 5 Ret -- Mar. 4 Se estima su despacho para hoy -- Mar. 2 Listo en transporte -- Mar. 1 Radicando panilla -- Declaracion con levante -- Aceptando DI -- Feb. 28 Esperando 1 de marzo para aceptar por cierre UAP -- Recepcionando -- Esperando finalizacion de manifiesto -- Feb. 27 Motonave estima zarpar el dia de hoy -- Feb. 26/-20 Esperando arribo de la motonave -- Feb. 19 Documentos en revision -- Feb. 18 Se recibe copia de bl, factura comercial,lista de empaque</t>
  </si>
  <si>
    <t>J2310409</t>
  </si>
  <si>
    <t>SSZCTG1902098</t>
  </si>
  <si>
    <t>50588837</t>
  </si>
  <si>
    <t>Mar. 11 Mercancia entrega en bodega hoy -- Mar. 11 Mercancia en transito, se estima su entrega en bodega hoy -- Mar. 8 Ret -- En proceso de cargue en puerto -- Mar. 7 Cita de cargue asignada para mañana -- En espera de cita en otro corte -- Sin Pagina de puerto a la hora -- En espera de asignacion de cita por parte del puerto  -- Mar. 6 Cita de cargue asignada para hoy -- Solicitando cita de cargue -- Mar. 5 Listo en transporte -- Mar. 4 Radicando planilla -- Declaracion con levante -- Aceptando DI -- Recepcionando -- Esperando finalizacion de manifiesto -- Esperando programacion de vaciado -- Mar. 1 Confirmando arribo de la motonave -- Feb. 28-/-19 Esperando arribo de la motonave -- Feb. 18-/15 Esperando arribo de la motonave -- Feb. 14 Documentos en revision -- Feb. 13  Se recibe borrador de bl,copia de factura comercial,lista de empaque 211785368</t>
  </si>
  <si>
    <t>4948495881,4948830203,</t>
  </si>
  <si>
    <t>J2310649</t>
  </si>
  <si>
    <t>012019012500</t>
  </si>
  <si>
    <t>Dehyquart C 4046 20KG 5H4/Dehyquart F 75 T 20KG 5H4/</t>
  </si>
  <si>
    <t>50521222/50368278</t>
  </si>
  <si>
    <t>Mar. 11 Mercancia entrega en bodega hoy -- Mar. 11 Mercancia en transito, se estima su entrega en bodega hoy -- Mar. 8 Mercancia en transito, se estima su entrega en bodega el lunes -- Mar. 7 Ret -- Listo en transporte -- Mar. 6 Declaracion con levante -- Aceptando DI -- Se refleja consulta -- Recepcionando -- Esperando finalizacion de manifiesto -- Mar. 5  Agente de carga informa programacion de  vaciado para el dia de hoy a las  18 horas.-Esperando programacion de vaciado -- Mar. 4 Confirmando arribo de la motonave -- Mar. 1 Esperando arribo de la motonave -- Feb. 28  Agente de carga informa cambio de ETA.-Feb. 25 Esperando arribo de la motonave -- Feb. 22 Documentos en revision -- Feb. 21 Se recibe copia de bl, factura comercial 211787087</t>
  </si>
  <si>
    <t>4948559405,4949100380,</t>
  </si>
  <si>
    <t>J2310833</t>
  </si>
  <si>
    <t>HLCUANR190234769</t>
  </si>
  <si>
    <t>Rheovis AT 120 120KG 1H2/Styronal D 517 1000KG 31HA1</t>
  </si>
  <si>
    <t>50145734/50066778</t>
  </si>
  <si>
    <t>Mar. 11 Mercancia entrega en bodega hoy -- Mar. 11 Mercancia en transito, se estima su entrega en bodega hoy -- Mar. 8 Ret -- Programado para acarreo y desconsolidacion -- Mar. 7 Listo en transporte -- Mar. 6 Declaracion con levante -- Aceptando DI -- Se refleja consulta -- Aceptando declaracion - Recepcionando -- Esperando finalizacion de manifiesto -- Motonave estima zarpar hoy horas A.M. -- Mar. 5 Confirmando arribo de la motonave -- Mar. 4-/-1 Esperando arribo de la motonave -- Feb. 28 Documentos en revision -- Feb. 27 Se recibe copia de bl, factura comercial.</t>
  </si>
  <si>
    <t>4948417073,4946611876,4946611875,4946611874,</t>
  </si>
  <si>
    <t>J3310024</t>
  </si>
  <si>
    <t>HLCUHAM190252523</t>
  </si>
  <si>
    <t>Kumulus® DF,10X1 KG,CO</t>
  </si>
  <si>
    <t>58109154</t>
  </si>
  <si>
    <t>Mar. 11 Mercancia entrega en bodega hoy -- Mar. 11 Mercancia en transito, se estima su entrega en bodega hoy -- Mar. 8 Ret -- Programado para despacho hoy -- Mar. 7 Listo en transporte -- Mar. 6 Declaracion con levante -- Aceptando DI -- Se refleja consulta -- Aceptando declaracion - Recepcionando -- Esperando finalizacion de manifiesto -- Motonave estima zarpar hoy horas A.M. -- Mar. 5 Confirmando arribo de la motonave -- Mar. 4 Documentos en revision -- Feb. 1 Se recibe copia de bl, factura comercial</t>
  </si>
  <si>
    <t>J3310023</t>
  </si>
  <si>
    <t>HLCUHAM190253431</t>
  </si>
  <si>
    <t>Volley®,1X60 L,EC</t>
  </si>
  <si>
    <t>Mar. 11 Mercancia entrega en bodega hoy -- Mar. 11 Mercancia en transito, se estima su entrega en bodega hoy -- .Mar. 9 Ret -- Mar. 8 Se programa despacho para el sabado y entrega el lunes ya que la bodega no labora los sabados -- Mar. 7 Listo en transporte -- Mar. 6 Declaracion con levante -- Aceptando DI -- Se refleja consulta -- Aceptando declaracion - Recepcionando -- Esperando finalizacion de manifiesto -- Motonave estima zarpar hoy horas A.M. -- Mar. 5 Confirmando arribo de la motonave -- Mar. 4 Documentos en revision -- Feb. 1 Se recibe copia de bl, factura comercial</t>
  </si>
  <si>
    <t>J3310079</t>
  </si>
  <si>
    <t>HLCUANR190243506</t>
  </si>
  <si>
    <t>Tuned Spacer III HAL 18,144KG 5M1C</t>
  </si>
  <si>
    <t>Mar. 11 Mercancia entrega en bodega hoy -- Mar. 11 Mercancia en transito, se estima su entrega en bodega hoy -- .Mar. 8 Mercancia en transito, se estima su entrega en bodega mañana -- Mar. 7 Ret -- Listo en transporte -- Mar. 6 Declaracion con levante -- Aceptando DI -- Se refleja consulta -- Aceptando declaracion - Recepcionando -- Esperando finalizacion de manifiesto -- Motonave estima zarpar hoy horas A.M. -- Mar. 5 Documentos en revision -- Mar. 4 Se recibe copia de bl, factura comercial</t>
  </si>
  <si>
    <t>J2310809</t>
  </si>
  <si>
    <t>HOU/CTG/D06916</t>
  </si>
  <si>
    <t>Mar. 11 Mercancia entrega en bodega hoy -- Mar. 11 Mercancia en transito, se estima su entrega en bodega hoy -- .Mar. 9 Ret -- Mar. 8 Listo en transporte -- Mar. 7 Radicando planilla -- Declaracion con levante -- Mar. 7 Aceptando DI -- Recepcionando -- Esperando finalizacion de manifiesto -- Mar. 6 Esperando programacion de vaciado -- Mar. 5 Confirmando arribo de la motonave -- Mar. 4 Confirmando arribo de la motonave -- Mar. 1 Esperando arribo de la motonave -- Feb. 28 Documentos en revision -- Feb. 27 Se recibe copia de bl, factura comercial,lista de empaque,certi de origen 211787200</t>
  </si>
  <si>
    <t>J2310373</t>
  </si>
  <si>
    <t>ANR/CTG/03448</t>
  </si>
  <si>
    <t>Puricare LS 9658 200KG 1H1</t>
  </si>
  <si>
    <t>50209259</t>
  </si>
  <si>
    <t>Mar. 11 Mercancia entrega en bodega hoy -- Mar. 11 Mercancia en transito, se estima su entrega en bodega hoy -- Mar. 9 Ret -- Mar. 8 Listo en transporte -- Radicando planilla - Mar. 7 Declaracion con levante - Aceptando declaracion - Mar. 7  Agente de carga informa programacion de vaciado  de esta carga fue el dia de ayer. - horas.- Esperando programacion de vaciado -- Mar. 6 Motonave estima zarpar hoy horas A.M. -- Mar. 5 Confirmando arribo de la motonave -- Mar. 4-/-1 Esperando arribo de la motonave -- Feb. 28-/-25 Esperando arribo de la motonave -- Se recibe factura corregida -- Feb. 23-/-19 Esperando factura corregida y arribo de la motonave -- Feb. 18 Agente de carga informa nueva ETA.- 14 Esperando factura corregida y arribo de la motonave -- Feb. 13 Documentos en revision -- Feb. 12 Se recibe copia de bl, factura comercial 211790212</t>
  </si>
  <si>
    <t>J2610099</t>
  </si>
  <si>
    <t>PLIHQ4A07936</t>
  </si>
  <si>
    <t>Mar. 11 Entregado en bodega hoy la ultima unidad -- Mercancia en transito, se estima su entrega en bodega hoy --Mar. 8 entregado en bodega hoy la segunda unidad -- Ret MRKU8620845 -- En proceso de cargue de la ultima unidad -- Mar. 7-/-6 Se estima el despacho de la ultima unidad mañana -- Mar. 5 Ret TGHU2902260 -- SUDU1337680 -- Mar. 4 En espera de carga para consolidar -- Mar. 1 Listo en transporte -- Radicando planilla -- Declaracion con levante -- Aceptando DI -- Feb. 28 Esperando 1 de marzo para Aceptar DI -- Se refleja consulta -- Esperando finalizacion de manifiesto -- Feb. 27 Confirmando arribo de la motonave -- Feb. 26 Carga retrazada para mañana -- Confirmando arribo de la Motonave -- Feb. 25-/-21 Esperando arribo de la motonave -- Feb. 20 Documentos en revision -- Feb. 19 Se recibe copia de bl, factura comercial,lista de empaque,certi de analisis</t>
  </si>
  <si>
    <t>J3310019 / J3360003</t>
  </si>
  <si>
    <t>HLCUBSC1902ASKE1</t>
  </si>
  <si>
    <t>Mar. 13 Ret. IHOU1049050 -- Mar. 12-/-6 En espera de instrucciones de despacho -- Mar. 5 Listo en transporte -- Mar. 4 Radicando Planilla -- Declaracion con levante -- Aceptando DI -- Recepcionando -- Documentos en revision -- Mar. 1 Se recibe copia de bl, factura comercial,lista de empaque</t>
  </si>
  <si>
    <t>4948495885,4948772924,4948772939,4948540087,4949035733,4948951750,</t>
  </si>
  <si>
    <t>J3310033</t>
  </si>
  <si>
    <t>SUDUC9FRA000785X</t>
  </si>
  <si>
    <t>Cetiol V 175KG 1A1,Nutrilan Keratin W PP 25KG 3H1,Emulgade CM 200KG 1H2,Eumulgin EO 33 25KG 5H4,Cutina PES 25KG 5H4,Comperlan® 100 25KG 5H4,</t>
  </si>
  <si>
    <t>50207295,50211269,50207169,50208598,50209933,50382246,</t>
  </si>
  <si>
    <t>FDS/Confirmando destino</t>
  </si>
  <si>
    <t>Mar. 14 Mercancia entrega en bodega hoy -- Mar. 14 Mercancia en transito, se estima su entrega en bodega hoy  --  Mar. 13 Mercancia en transito, se estima su entrega en bodega mañana -- Mar. 12 Ret -- Programado para cargue hoy -- Mar. 11 Se confirma destino Alpopular Madrid -- Mar. 11-/-8 En espera de confirmacion de destino por parte de la UB -- Listo en transporte -- Radicando planilla - Mar. 7 Declaracion con levante - Aceptando declaracion - Esperando finalizacion de manifiesto -- Mar. 6 Motonave estima zarpar hoy horas A.M. -- Mar. 5 Confirmando arribo de la motonave -- Mar. 4 Documentos en revision -- Mar. 1  Se recibe copia de bl, factura comercial</t>
  </si>
  <si>
    <t>J2310834</t>
  </si>
  <si>
    <t>SSZCTG1902089</t>
  </si>
  <si>
    <t>Mar. 15 Mercancia entregada en bodega hoy -- Mar. 15 Mercancia en transito, se estima su entrega en bodega hoy -- Mar. 14 Mercancia en transito, se estima su entrega en bodega mañana -- Mar. 13 Ret. -- Solicitando cita de cargue -- Mar. 12 Listo en transporte -- Mar. 11 Radicando planilla -- Declaracion con levante -- Acpetando DI -- Mar. 11 Recepcionando -- Esperando finalizacion de manifiesto -- Mar. 9 Agente de carga informa programacion de vaciado para el dia de hoy  en las horas de la mañana.- Mar. 8 Motonave estima arribar en el dia de hoy -- Mar. 7-/-1 Esperando arribo de la motonave -- Feb. 28 Documentos en revision -- Feb. 27 Se recibe copia de bl, factura comercial,lista de empaque,certi de origen 211791450</t>
  </si>
  <si>
    <t>J2310687</t>
  </si>
  <si>
    <t>HLCURTM190231782</t>
  </si>
  <si>
    <t>Mar. 18 Mercancia entregada en bodega hoy -- Mar. 18 Mercancia en transito, se estima su entrega en bodega el hoy -- Mar. 15 RET. HLXU5018370, UACU8255330  -- Listo en Transporte --  Mar. 14 Radicando planilla --  Declaracion con levante -- Aceptando Declaracion de  Aceptando declaracion - Esperando finalizacion manifiesto -- Mar. 13 Motonave atracada estima zarpar a las 23 horas -- Confirmando arribo de la motonave --  Mar. 12 Confirmando arribo de la motonave -- Mar. 11-/-1-Feb. 28-/-26 Esperando arribo de la motonave -- Feb. 25 Documentos en revision -- Feb. 22 Se recibe copia de bl, factura comercial</t>
  </si>
  <si>
    <t>4949192138,4948772936,4948772936,4948952402,4949414670,</t>
  </si>
  <si>
    <t>J3310065</t>
  </si>
  <si>
    <t>HLCURTM190246800</t>
  </si>
  <si>
    <t>Cetiol SB 45 25KG 4G,Emulgade SE-PF 20KG 5H4,Eumulgin B 3 25KG 5H4,Cutina GMS V 25KG 5H4,Cutina GMS V 25KG 5H4,</t>
  </si>
  <si>
    <t>50463271,50207227,50207351,50215344,50215344,</t>
  </si>
  <si>
    <t>Mar. 18 Mercancia entregada en bodega hoy -- Mar. 18 Mercancia en transito, se estima su entrega en bodega el hoy -- Mar. 15 Ret. -- Listo en Transporte -- Mar. 14 Radicando planilla --  Declaracion con levante - Aceptando declaracion - Esperando finalizacion manifiesto -- Mar. 13 BL  con emision en destino y liberado horas PM -- Mar. 12-/-5 BL en la fecha de hoy no cuenta con emision en destino - Documentos en revision -- Mar. 4 Se recibe copia de bl, factura comercial</t>
  </si>
  <si>
    <t>J2310682</t>
  </si>
  <si>
    <t>HLCURTM190231771</t>
  </si>
  <si>
    <t>Mar. 18 Mercancia entregada en bodega hoy -- Mar. 18 Mercancia en transito, se estima su entrega en bodega el hoy -- Mar. 15 Ret. --  Listo en Transporte --  Mar. 14 Radicando planilla -- Declaracion con levante -- Aceptando Declaracion de importacion --  Esperando finalizacion manifiesto -- Mar. 13 Motonave atracada estima zarpar a las 23 horas -- Confirmando arribo de la motonave --  Mar. 12 Confirmando arribo de la motonave -- Mar. 11-/-1-Feb. 28-/7-26 Esperando arribo de la motonave -- Feb. 25 Documentos en revision -- Feb. 22 Se recibe copia de bl, factura comercial</t>
  </si>
  <si>
    <t>4948776858,4949037253,</t>
  </si>
  <si>
    <t>J2310566</t>
  </si>
  <si>
    <t>MEDUBN230595</t>
  </si>
  <si>
    <t>Plantapon LGC Sorb 210KG 1H2/Dehyquart A-CA 200KG 1H1</t>
  </si>
  <si>
    <t>50502598/50222457</t>
  </si>
  <si>
    <t>Mar. 19 Mercancia entregada en bodega hoy -- Mar. 19 Continua en bodega en espera de descargue -- Mar. 18 En bodega en espera de descargue -- Mercancia en transito, se estima su entrega en bodega el hoy -- Mar. 15 Ret. -- Mar. 14 Se confirma destino para cali -- Mar. 13 Validando destino de la carga -- Listo en transporte -- Radicando planilla -- DI con levante -- Aceptando DI -- Esperando finalizacion de manifiesto -- Mar. 12-11 Confirmando arribo de la motonave -- Mar. 8-/-1 Esperando arribo de la motonave -- Feb. 28 Se recibe BL original -- Feb. 27 -/-26 Esperando que el cliente envie el BL original -- BL sin emision -- Feb. 25-/-20 Esperando arribo de la motonave -- Feb. 19 Documentos en revision -- Feb. 18 Se recibe copia de bl, factura comercial</t>
  </si>
  <si>
    <t>J3310185</t>
  </si>
  <si>
    <t>HLCUBSC1902BCGU1</t>
  </si>
  <si>
    <t>Mar. 19 Mercancia entregada en bodega hoy -- Mar. 19 Continua en bodega en espera de descargue -- Mar. 18 En bodega en espera de descargue -- Mercancia en transito, se estima su entrega en bodega el hoy -- Mar. 15 Ret. -- Mar. 14 En espera de carga para consolidar -- Mar. 13 Listo en transporte -- Radicando planilla -- DI con levante -- Aceptando DI -- Esperando finalizacion de manifiesto -- Mar. 12-11 Confirmando arribo de la motonave -- Mar. 8 Documentos en revision -- Mar. 7 Se recibe copia de bl, factura comercial</t>
  </si>
  <si>
    <t>J3310026</t>
  </si>
  <si>
    <t>ANR/CTG/13241</t>
  </si>
  <si>
    <t>Tinogard TS 2x20KG 4G</t>
  </si>
  <si>
    <t>Mar. 19 Mercancia entregada en bodega hoy -- Mar. 19 Mercancia en transito, se estima su entrega en bodega hoy --  Mar. 18 Mercancia en transito, se estima su entrega en bodega mañana -- Mar. 16 Ret -- Mar. 15 Listo en Transporte -- Radicando planilla --  Declaracion con levante - Aceptando declaracion -- Recepcionando en pagina de puerto -- Esperando finalizacion manifiesto -- Mar. 14 Agente de carga informa  programacion de vaciado para el dia de hoy a las 18 horas.- Esperando programacion vaciado --  Mar. 13 Motonave atracada estima zarpar a las 23 horas --  Confirmando arribo de la motonave -- Mar. 12 Motonave estima arribar a las 19 horas --  Mar. 11-/-5 Esperando arribo de la motonave -- Mar. 4 Documentos en revision -- Feb. 1 Se recibe copia de bl, factura comercial 211797844</t>
  </si>
  <si>
    <t>J3310178</t>
  </si>
  <si>
    <t>SMLU5547574A</t>
  </si>
  <si>
    <t>Mar. 20 Mercancia entregada en bodega hoy -- Mar. 20 Ret -- Programado para cargue hoy -- Mar. 19-/-18 Reliquidando bodegajes -- Mar. 15 Listo en Transporte --  Radicando planilla -- Mar. 14 Declaracion con levante -- Aceptando Declaracion de importacion --Motonave arribo fue ayer y se encuentra atracada -- Mar. 13 Confirmando arribo de la motonave -- Mar. 12-11 Esperando arribo de la motonave -- Mar. 8 Documentos en revision -- Mar. 7 Se recibe copia de bl, factura comercial,lista de empaque,certi de analisis</t>
  </si>
  <si>
    <t>4948892100,4949229729,</t>
  </si>
  <si>
    <t>J3310231/J3360052</t>
  </si>
  <si>
    <t>HLCUBSC1902BWUR0</t>
  </si>
  <si>
    <t>Mar. 20. ITTU1050216 -- Mar. 19-18 En espera de instrucciones de despacho de 1 unidad --  Mar. 17 Ret. ITTU1055286 -- Mar. 16-/-14 En espera de instrucciones de despacho -- Mar. 13 Listo en transporte -- Radicando planilla -- DI con levante -- Aceptando DI -- Esperando finalizacion de manifiesto -- Mar. 12-11 Confirmando arribo de la motonave -- Mar. 9 Documentos en revision -- Mar. 8 Se recibe copia de bl, factura comercial,certi de analisis</t>
  </si>
  <si>
    <t>J3610092</t>
  </si>
  <si>
    <t>HLCULI3190307952</t>
  </si>
  <si>
    <t>Mar. 20 Mercancia entregada en bodega hoy -- Mar. 20 Mercancia en transito, se estima su entrega en bodega hoy -- Mar. 19 Ret -- Listo en transporte -- Mar. 18 Radicando planilla -- Declaracion con levante -- Aceptando DI - Mar. 15-14 Documentos en revision -- Mar. 13- Se recibe copia de bl, factura comercial,lista de empaque,certi de origen-12 Se recibe aviso de arribo y se envia al cluster</t>
  </si>
  <si>
    <t>J3610037</t>
  </si>
  <si>
    <t>SUDUB9603A3J3YXK</t>
  </si>
  <si>
    <t>Mar. 18 Retirado --  En espera de instrucciones de despacho -- Mar. 18 Listo en transporte -- Radicando planilla -- Declaracion con levante -- Aceptando DI -- Se refleja consulta -- Mar. 15-/-12 Esperando arribo de la motonave y facturas originales en BUN -- Confirmando emision -- Ayer se recibio copia del BL -- Mar. 11-8 Pendiente BL para confirmar ETA y revisar documentos, ademas que lleguen los originales de factura a BUN -- Mar. 7 Se recibe copia de factura comercial,lista de empaque,certi de origen- pendiente bl</t>
  </si>
  <si>
    <t>cinta andina</t>
  </si>
  <si>
    <t>J3610038</t>
  </si>
  <si>
    <t>SUDUB9603A3J4HPP</t>
  </si>
  <si>
    <t>4949231338,4949035723,4949366039,4949336177,</t>
  </si>
  <si>
    <t>J3310120</t>
  </si>
  <si>
    <t>ANR/CTG/13269</t>
  </si>
  <si>
    <t>Uvinul A Plus Granular 25KG 4G 5,Uvinul MC 80 200KG 1H1,Lutensol FA 12 K 110KG 1H1,Fe(II)-Glycinate 25KG 5M2,</t>
  </si>
  <si>
    <t>57535621,57073035,56771996,50351987,</t>
  </si>
  <si>
    <t>Mar. 21 Entregados enbodega hoy el resto de materiales -- En transito el resto de materiales y se estima su entrega en bodega hoy -- Mar. 20 En transito el resto de materiales y se estima su entrega en bodega mañana -- Mar. 19 entregados en bodega hoy los materiales con destino a madrid hoy -- En transito se estima su entrega en bodega hoy la mercancia con destino madrid // en transito se estima su entrega en bodega mañana para la carga de cali -- Mar. 18 En transito los materiales con destino a madrid, y se estima su entrega en bodega mañana // Se estima el despacho de los materiales con desino a cali hoy --  -- Mar. 16 Ret -- Mar. 15 Solicitando cita de cargue -- Mar. 14 Listo en Transporte -- Radicando planilla -- Declaracion con levante -- Aceptando Declaracion de importacion -- Recepcionando en pagina de puerto --  Mar. 13 Agente de carga informa programacion de vaciado para el dia de hoy a a las 19 horas.- Esperando programacion vaciado --  Mar. 13 Motonave atracada estima zarpar a las 23 horas --  Confirmando arribo de la motonave -- Mar. 12 Motonave estima arribar a las 19 horas --  Mar. 11/--7 Esperando arribo de la motonave -- Mar. 6 Documentos en revision -- Mar. 5 Se recibe copia de bl, factura comercial 211795472</t>
  </si>
  <si>
    <t>J2310874 / J2360048</t>
  </si>
  <si>
    <t>HLCUSS5190245377</t>
  </si>
  <si>
    <t>Mar. 21 Ret. IHOU1840754 -- Mar. 20-/-18 En espera de instrucciones de despacho de 1 unidad -- Ret. RFCU8210816 -- -- Mar. 16 Ret. CRXU8688407, TQMU1745379  -- Mar. 15-/-13 En espera de instrucciones de despacho -- Mar. 12 Listo en transporte -- Mar. 11 Radicando planilla -- Declaracion con levante -- Acpetando DI -- Recepcionando -- Esperando finalizacion de manifiesto -- Mar. 9 Confirmando arribo de la motonave -- Mar. 8-/-4 Esperando arribo de la motonave -- Mar. 1 Documentos en revision -- Feb. 28 Se recibe copia de bl, factura comercial,lista de empaque,certi de analisis</t>
  </si>
  <si>
    <t>J3610039</t>
  </si>
  <si>
    <t>SUDUB9603A3J4411</t>
  </si>
  <si>
    <t>Mar. 20 Retirado IHOU4050347 Mar. 19 Retiro iso ITTU1052585-- Listo en transporte -- Radicando planilla -- Declaracion con levante -- Aceptando DI -- Se refleja consulta -- Mar. 15-/-12 Esperando arribo de la motonave y facturas originales en BUN -- Confirmando emision -- Ayer se recibio copia del BL -- Mar. 11-8 Pendiente BL para confirmar ETA y revisar documentos, ademas que lleguen los originales de factura a BUN -- Mar. 7 Se recibe copia de factura comercial,lista de empaque,certi de origen- pendiente bl</t>
  </si>
  <si>
    <t>J3610044</t>
  </si>
  <si>
    <t>HOU/BUE/D02532</t>
  </si>
  <si>
    <t>Joncryl 74-A 217,724KG 1G</t>
  </si>
  <si>
    <t>Mar. 22 Mercancia entregada en bodega hoy -- Mar. 21 Ret -- Se estima su despacho para hoy -- Mar. 20 Listo en transporte -- Mar. 19 Declaracion con levante -- Aceptando DI -- Recepcionando -- Esperando finalizacion de manifiesto -- Esperando programacion de vaciado -- Mar. 18 Confirmando arribo de la motonave -- Mar. 15-/-13 Esperando arribo de la motonave -- Mar. 12 Documentos en revision -- Mar.  11 Se recibe copia de copia de bl,factura comercial</t>
  </si>
  <si>
    <t>J3310031</t>
  </si>
  <si>
    <t>HLCULIV190229224</t>
  </si>
  <si>
    <t>Ucrete PT1 IF/MT/TZ+AS/UD+SR 2,37KG 3H1,Ucrete PT2 COMMON V2 2,86KG 3H1,Ucrete PT4 grey 0,5KG 5H4,Ucrete PT4 green 0,5KG 5H4,</t>
  </si>
  <si>
    <t>50140998,51361441,50271661,50271665,</t>
  </si>
  <si>
    <t>Mar. 22 Mercancia entregada en bodega hoy -- Mar. 22 En bodega a la espera de descargue -- Mar. 21 Mercancia en transito, se estima su entrega en bodega hoy --  Mar. 20 Mercancia en transito, se estima su entrega en bodega mañana -- Mar. 19 Ret. --  Listo en transporte -- Mar. 18 Radicando planilla -- Declaracion con levante -- Aceptando DI -- Se refleja consulta -- Mar. 16 Esperando finalizacion manifiesto -- Mar. 15 Motonave ataracada -- Motonave estima arribar el dia de hoy -- Mar. 14 Se recibe documentos originales -- En pagina de naviera y puerto la motonave estima arribar el dia de mañana -- Mar. 13-12 Esperando arribo de la motonave -- Se reciben doucmentos originales -- Mar. 11-/-6 Esperando documentos originales y arribo de la motonave -- Mar. 5 BL cuenta con emsiion en destino -- Esperando Emision de BL y arribo de la motonave -- Mar. 4 Documentos en revision -- Mar. BL no cuenta con emision en destino. -  Mar. 2 Se recibe copia de bl, factura comercial,lista de empaque</t>
  </si>
  <si>
    <t>J3610045</t>
  </si>
  <si>
    <t>HOU/BUE/D02530</t>
  </si>
  <si>
    <t>Joncryl 624 217,724KG 1G</t>
  </si>
  <si>
    <t>Mar. 23 Mercancia entregada en bodega hoy -- Mar. 23 Ret -- Mar. 22-/-21 Se estima su despacho para hoy -- Mar. 20 Listo en transporte -- Mar. 19 Declaracion con levante -- Aceptando DI -- Recepcionando -- Esperando finalizacion de manifiesto -- Esperando programacion de vaciado -- Mar. 18 Confirmando arribo de la motonave -- Mar. 15-/-13 Esperando arribo de la motonave -- Mar. 12 Documentos en revision -- Mar.  11 Se recibe copia de copia de bl,factura comercial</t>
  </si>
  <si>
    <t>J3310501</t>
  </si>
  <si>
    <t>HLCUEUR190258240</t>
  </si>
  <si>
    <t>MSeal TC 258 RAL7012 V1 24KG 1A2,MSeal M 860 PTA 10,7KG 1A2,MSeal M 860 PTB 19,3KG 1A2,</t>
  </si>
  <si>
    <t>57206757,50160619,50160672,</t>
  </si>
  <si>
    <t>Mar. 26 Mercancia entregada en bodega hoy -- Mar. 26 Mercancia en transito, se estima su entrega en bodega hoy -- Mar. 23 Ret. HLXU5276863 -- Mar. 22 Ret. HLXU5406150 -- Mar. 21 Listo en transporte -- Mar. 20 Radicando planilla -- Declaracion con levante -- Aceptando DI -- Esperando finalizacion manifiesto --- Mar. 19 BL ya cuenta con emision  en destino. -  Se recibe originales factura comercial,lista de carga -Mar. 18 BL no cuenta cone emision en destino.-  Se recibe copia de bl y factura comercial --Mar. 13 Se recibe aviso de arribo y se solicita documentos 211800790</t>
  </si>
  <si>
    <t>J2310875 / J2360049</t>
  </si>
  <si>
    <t>HLCUSS5190245607</t>
  </si>
  <si>
    <t>Mar. 30 Ret. IHOU1015358, IHOU1015682  -- Mar. 29-/-22 En espera de instrucciones de despacho 2 unidades  -- Ret. IHOU1015070 -- Mar. 21 Ret. IHOU1015445 -- Mar. 20-/-13 En espera de instrucciones de despacho --  Mar. 12 Listo en transporte -- Mar. 11 Radicando planilla -- Declaracion con levante -- Acpetando DI -- Recepcionando -- Esperando finalizacion de manifiesto -- Mar. 9 Confirmando arribo de la motonave -- Mar. 8-/-4 Esperando arribo de la motonave -- Mar. 1 Documentos en revision -- Feb. 28 Se recibe copia de bl, factura comercial,lista de empaque,certi de analisis</t>
  </si>
  <si>
    <t>J2310806</t>
  </si>
  <si>
    <t>FRA0343117</t>
  </si>
  <si>
    <t>Mar. 29 Mercancia entregada en bodega hoy -- Mar. 29 En transito, se estima su entrega en bodega hoy -- Mar. 28 Ingresando a bogota, descargue para mañana -- Mercancia en transito, se estima su entrega en bodega hoy -- Mar. 27 Mercancia en transito, se estima su entrega en bodega mañana -- Mar. 26 Ret. -- Mar. 25-/-20 En espera de carga para consolidar -- Mar. 19 Listo en transporte -- Mar. 18 Radicando planilla -- Declaracion con levante -- Aceptando DI -- Recepcionando -- Confirmando arribo de la motonave -- Mar. 17 Motonave estima arribar el dia de hoy -- Mar. 16-/-1 Esperando arribo de la motonave -- Feb. 28 Documentos en revision -- Feb. 27 Se recibe copia de bl, factura comercial.</t>
  </si>
  <si>
    <t>J3610052</t>
  </si>
  <si>
    <t>ANT1217215</t>
  </si>
  <si>
    <t>Mar. 29 Mercancia entregada en bodega hoy -- Mar. 29 Mercancia en transito, se estima su entrega en bodega hoy -- Mar. 28 Ret -- Se estima su despacho para hoy -- Mar. 27 Listo en transporte -- Radicando planilla -- Mar. 26 Confirmando arribo de la motonave -- Mar. 23-14 Esperando arribo de la motonave -- Mar. 13 Documentos en revision -- Mar. 12 Se recibe copia de bl, factura comercial</t>
  </si>
  <si>
    <t>J3610116</t>
  </si>
  <si>
    <t>ANT1213776</t>
  </si>
  <si>
    <t>Mar. 29 Mercancia entregada en bodega hoy -- Mar. 29 Mercancia en transito, se estima su entrega en bodega hoy -- Mar. 28 Ret -- Se estima su despacho para hoy -- Mar. 27 Listo en transporte -- Radicando planilla -- Mar. 26 Confirmando arribo de la motonave -- Mar. 23-20 Esperando arribo de la motonave -- Mar. 19 Documentos revisados -- Mar. 18 Se recibe copia de bl, factura comercial</t>
  </si>
  <si>
    <t>J2310487</t>
  </si>
  <si>
    <t>ANR/CTG/13216</t>
  </si>
  <si>
    <t>Isopropylmyristate 175KG 1A1</t>
  </si>
  <si>
    <t>50207008</t>
  </si>
  <si>
    <t>Mar. 6 Mercancia entregada en bodega hoy -- Mar. 6 Continua en bodega a la espera de descargue -- Mar. 5 En bodega a la espera de descargue -- Mercancia en transito, se estima su entrega en bodega hoy  -- Mar. 4 Mercancia en transito, se estima su entrega en bodega mañana  -- Mar. 2 Ret -- Mar. 1 Listo en transporte - Radicando planilla - Declaracion con levante - Aceptando declaracion -- Feb. 28 Esperando 1 Mar. por cierre UAP para aceptar DI - Realizando vaciado el dia de hoy --   Feb. 27  Agente de carga informa programacion de vaciado para el dia de mañana a las 9 AM.- Motonave estima zarpar el dia de hoy -- Feb. 26-/-19 Esperando arribo de la motonave -- Feb. 18 Documentos en revision -- Feb. 15 Se recibe copia de bl, factura comercial 211782804</t>
  </si>
  <si>
    <t>4948775104,4949035724,</t>
  </si>
  <si>
    <t>J2310486</t>
  </si>
  <si>
    <t>ANR/CTG/13198</t>
  </si>
  <si>
    <t>Cosmedia SP 25KG 5M1/Texapon ASV 50 220KG 1H2</t>
  </si>
  <si>
    <t>50232278/50207664</t>
  </si>
  <si>
    <t>Mar. 6 Mercancia entregada en bodega hoy -- Mar. 6 Continua en bodega a la espera de descargue -- Mar. 5 En bodega a la espera de descargue -- Mercancia en transito, se estima su entrega en bodega hoy  -- Mar. 4 Mercancia en transito, se estima su entrega en bodega mañana  -- Mar. 2 Ret -- Mar. 1 Listo en transporte - Radicando planilla - Declaracion con levante - Aceptando declaracion -- Feb. 28 Esperando 1 Mar. por cierre UAP para aceptar DI - Realizando vaciado el dia de hoy --   Feb. 27  Agente de carga informa programacion de vaciado para el dia de mañana a las 9 AM.- Motonave estima zarpar el dia de hoy -- Feb. 26-/-19 Esperando arribo de la motonave -- Feb. 18 Documentos en revision -- Feb. 15 Se recibe copia de bl, factura comercial 211782795</t>
  </si>
  <si>
    <t>J2310485</t>
  </si>
  <si>
    <t>ANR/CTG/13199</t>
  </si>
  <si>
    <t>Mar. 6 Mercancia entregada en bodega hoy -- Mar. 6 Continua en bodega a la espera de descargue -- Mar. 5 En bodega a la espera de descargue -- Mercancia en transito, se estima su entrega en bodega hoy  -- Mar. 4 Mercancia en transito, se estima su entrega en bodega mañana  -- Mar. 2 Ret -- Mar. 1 Listo en transporte - Radicando planilla - Declaracion con levante - Aceptando declaracion -- Feb. 28 Esperando 1 Mar. por cierre UAP para aceptar DI - Realizando vaciado el dia de hoy --   Feb. 27 Agente de carga informa programacion de vaciado para el dia de mañana a las 9 AM.- Motonave estima zarpar el dia de hoy -- Feb. 26-/-19 Esperando arribo de la motonave -- Feb. 18 Documentos en revision -- Feb. 15 Se recibe copia de bl, factura comercial 211782796</t>
  </si>
  <si>
    <t>J2510320</t>
  </si>
  <si>
    <t>1025091419</t>
  </si>
  <si>
    <t>Pilinhib Veg LS 9618 10KG 3H1</t>
  </si>
  <si>
    <t>50209158</t>
  </si>
  <si>
    <t>Mar. 5 Mercancia entregada en bodega hoy -- Mar. 5 Ret -- Retiro programado para el dia de hoy -- Mar. 4 Declaracion con levante - Aceptando declaracion - En proceso de liberacion de la guia -- Mar. 1 Confirmando arribo de la carga -- Feb. 28 Documentos en revision -- Feb. 27 Se recibe copia de guia, factura comercial</t>
  </si>
  <si>
    <t>J2510300</t>
  </si>
  <si>
    <t>1025042855</t>
  </si>
  <si>
    <t>Mar. 5 Mercancia entregada en bodega hoy -- Mar. 5 Ret -- Retiro programado para el dia de hoy -- Mar. 4 Declaracion con levante - Aceptando declaracion - En proceso de liberacion de la guia -- Mar. 1-/-Feb. 28 Esperando arribo de la carga -- Feb. 27 Documentos en revision -- Feb. 26 Se recibe copia de guia,factura comercial</t>
  </si>
  <si>
    <t>J2510318</t>
  </si>
  <si>
    <t>1025211802</t>
  </si>
  <si>
    <t>Intercep100CGR56B1050H220BR,50X1 PZ</t>
  </si>
  <si>
    <t>58097538</t>
  </si>
  <si>
    <t>Mar. 5 Mercancia entregada en bodega hoy -- Mar. 5 Ret -- Retiro programado para el dia de hoy -- Mar. 4 Declaracion con levante - Aceptando declaracion - En proceso de liberacion de la guia - Se recibe copia de guia -- Mar. 1-/-Feb. 28 Pendiente copia de guia para hacer una buena revision -- Feb. 27 Se recibe copia de factura ,lista de empaque,pendiente guia--Feb. 18 Denis dice: Buenas tardes Erica. Notado. Equipo, por favor incluir en bitácora. Saludos.</t>
  </si>
  <si>
    <t>4949035719,4948494932,4949571458,</t>
  </si>
  <si>
    <t>J2510319</t>
  </si>
  <si>
    <t>1025153105</t>
  </si>
  <si>
    <t>Melhydran LS 4420 20KG 3H1,Melhydran LS 4420 20KG 3H1,A00199 DELINER 5KG 3H1,</t>
  </si>
  <si>
    <t>50207076,50207076,50650551,</t>
  </si>
  <si>
    <t>Mar. 5 Mercancia entregada en bodega hoy -- Mar. 5 Ret -- Retiro programado para el dia de hoy -- Mar. 4 Declaracion con levante - Aceptando declaracion - En proceso de liberacion de la guia -- Mar. 1 Esperando arribo de la carga -- Feb. 28 Documentos en revision -- Feb. 27 Se recibe copia de guia, factura comercial</t>
  </si>
  <si>
    <t>J2510336</t>
  </si>
  <si>
    <t>1025176913</t>
  </si>
  <si>
    <t>Trichogen Veg LS 8960 10KG 3H1</t>
  </si>
  <si>
    <t>50221595</t>
  </si>
  <si>
    <t>J2510273</t>
  </si>
  <si>
    <t>Maprenal MF 650</t>
  </si>
  <si>
    <t>53826255</t>
  </si>
  <si>
    <t>Mar. 6 Mercancia entregada en bodega hoy -- Mar. 6 Ret -- Retiro programado para el dia de hoy -- Mar. 5 Declaracion con levante - Aceptando declaracion - En proceso de liberacion de la guia -- Mar. 4 Confirmando arribo de la carga -- Mar. 1-/-Feb. 28 Esperando arribo de la carga -- Feb. 27 Confirmando detalles de vuelo -- Feb. 26 Se recibe copia de guia - Pendiente copia de guia para hacer una buena revision -- 'Feb. 25  Se recibe copia  factura comercial y lista de empaque Pendiente guia aerea</t>
  </si>
  <si>
    <t>J2310497</t>
  </si>
  <si>
    <t>ANR/CTG/13215</t>
  </si>
  <si>
    <t>Divergan RS 20KG 6HG1</t>
  </si>
  <si>
    <t>50116236</t>
  </si>
  <si>
    <t>Mar. 6 Mercancia entregada en bodega hoy -- Continua en bodega a la espera de descargue -- Mar. 5 En bodega a la espera de descargue -- Mercancia en transito, se estima su entrega en bodega hoy  -- Mar. 4 Mercancia en transito, se estima su entrega en bodega mañana  -- Mar. 2 Ret -- Mar. 1 Listo en transporte - Radicando planilla - Declaracion con levante - Aceptando declaracion -- Feb. 28 Esperando 1 Mar. por cierre UAP para aceptar DI - Realizando vaciado el dia de hoy --   Feb. 27  Agente de carga informa programacion de vaciado para el dia de mañana a las 9 AM.-  Motonave estima zarpar el dia de hoy -- Feb. 26-/-19 Esperando arribo de la motonave -- Feb. 18 Documentos en revision -- Feb. 15 Se recibe copia de bl, factura comercial,Certi de analisis,lista de carga  211782803</t>
  </si>
  <si>
    <t>J2510238</t>
  </si>
  <si>
    <t>ATL-111877</t>
  </si>
  <si>
    <t>Mar. 1 Mercancia entregada en bodega hoy -- Mar. 1 Ret -- Retiro programado para el dia de hoy - Declaracion con levante - Aceptando declaracion -- Feb. 28 Consulta se reflete despues de 3 pm - Esperando finalizacion para que se refleje la consulta - Vuelo arribo hoy en hrs am, esperando finalizacion del vuelo - Confirmando arribo de la carga -- Feb. 27 Vuelo retrasado informa agente de carga, estima llegar hoy en hrs pm - Feb. 26 Vuelo estima arribar hoy en hrs pm -- Feb. 25 Confirmando detalles de vuelo -- Feb. 22 Documentos en revision -- Feb. 21 Se recibe copia de guia, factura comercial</t>
  </si>
  <si>
    <t>J2510263</t>
  </si>
  <si>
    <t>1025024782</t>
  </si>
  <si>
    <t>Mar. 4 Mercancia entregada en bodega hoy -- Mar. 4 Ret -- Retiro programado para el dia de hoy -- Mar. 1 Declaracion con levante - Aceptando declaracion - En inspeccion previa rescatando la documentacion original -- Feb. 28 Se procede a programar inspeccion previa para rescatar los documentos originales - Cleinte informa que el CO original llego junto con la carga - En proceso de liberacion de la guia -- Feb. 27 Esperando arribo de la carga -- Feb. 26 Documentos en revision -- Feb. 25 Se recibe copia de factura comercial, certi de origen,certi de analisis - Pendiente factura comercial para hacer una buena revision -- Feb. 22 Se recibe copia de guia,lista de empaque</t>
  </si>
  <si>
    <t>J2510334</t>
  </si>
  <si>
    <t>19J100328</t>
  </si>
  <si>
    <t>53605194</t>
  </si>
  <si>
    <t>Mar. 4 Mercancia entregada en bodega hoy -- Mar. 4 Ret -- Retiro programado para el dia de hoy -- Mar. 1 Declaracion con levante - Aceptando declaracion - En proceso de liberacion de la guia -- Feb. 28 Documentos en revision -- Feb. 27 Se recibe copia de guia, factura comercial</t>
  </si>
  <si>
    <t>J3310020</t>
  </si>
  <si>
    <t>NAM3400587</t>
  </si>
  <si>
    <t>Mar. 8 Mercancia entregada en bodega hoy -- Mar. 8 Mercancia en transito, se estima su entrega en bodega hoy -- Mar. 7 Mercancia en transito, se estima su entrega en bodega mañana -- Mar. 6 Ret -- Se estima su despacho para hoy -- Mar. 5 Listo en transporte -- Mar. 4 Radicando planilla - Declaracion  con levante - Aceptando declaracion - Documentos en revision -- Mar.  1 Se recibe copia de bl, factura comercial,certi de analisis</t>
  </si>
  <si>
    <t>4947226229,4946765518,</t>
  </si>
  <si>
    <t>J3310032</t>
  </si>
  <si>
    <t>HLCUPSE190250775</t>
  </si>
  <si>
    <t>Mar. 11 Mercancia entrega en bodega hoy -- Mar. 11 Mercancia en transito, se estima su entrega en bodega hoy -- Mar. 8 Mercancia en transito, se estima su entrega en bodega el lunes -- Mar. 7 Ret -- Se estima su despacho para hoy -- Mar. 6 Listo en transporte -- Mar. 5 Radicando planilla - Declaracion con levante - Aceptando declaracion -- Mar. 4 Recepcionando carga en pagina de puerto - Documentos en revision -- Mar. 1 Se recibe copia de bl, factura comercial,lista de empaque,ecrti de origen</t>
  </si>
  <si>
    <t>J2310653</t>
  </si>
  <si>
    <t>SSZCTG1902047</t>
  </si>
  <si>
    <t>Texapon AM-DM Concentrate 200KG 1H1</t>
  </si>
  <si>
    <t>Mar. 11 Mercancia entrega en bodega hoy -- Mar. 11 Mercancia en transito, se estima su entrega en bodega hoy -- Mar. 8 Mercancia en transito, se estima su entrega en bodega el lunes -- Mar. 7 Ret -- Solicitando cita de cargue -- Mar. 6 Listo en transporte -- Mar. 5 Radicando planilla - Declaracion con levante - Aceptando declaracion -- Mar. 4 Recepcionando carga en pagina de puerto - Esperando finalizacion manifiesto -- Feb. 28-/-25 Esperando arribo de la motonave -- Feb. 22 Documentos en revision -- Feb. 21 Se recibe copia de bl, factura comercial,lista de empaque,certi de origen 211785360</t>
  </si>
  <si>
    <t>4946630991,4946630989,</t>
  </si>
  <si>
    <t>J2310741</t>
  </si>
  <si>
    <t>SSZCTG1902088</t>
  </si>
  <si>
    <t>Basagran® SL,GU4X5 L,CO/Basagran® SL,GU10X1 L,CO</t>
  </si>
  <si>
    <t>58033253/58028259</t>
  </si>
  <si>
    <t>Mar. 11 Mercancia entrega en bodega hoy -- Mar. 11 Mercancia en transito, se estima su entrega en bodega hoy -- Mar. 8 Mercancia en transito, se estima su entrega en bodega el lunes -- Mar. 7 Ret -- Solicitando cita de cargue -- Mar. 6 Listo en transporte -- Mar. 5 Radicando planilla - Declaracion con levante - Aceptando declaracion -- Mar. 4 Recepcionando carga en pagina de puerto - Esperando finalizacion manifiesto -- Feb. 28-27 Esperando arribo de la motonave -- Feb. 26 Documentos en revision-- Se recibe originales bl, factura comercial lista de empaque,ceri de analisis -- Feb. 25 Se recibe copia de bl, factura comercial,lista de empaque,cert de analisis 211785379</t>
  </si>
  <si>
    <t>4948208977,4949035723,4948772924,4948242156,4947612645,4948495848,4949162091,4949162088,4948208978,</t>
  </si>
  <si>
    <t>J2310612</t>
  </si>
  <si>
    <t>SUDUC9FRA000710X</t>
  </si>
  <si>
    <t>Texapon ASV 70 Spezial 225KG 1H2,Arlypon TT 205KG 1H2,Cetiol HE 200KG 1A1,Eumulgin L 205KG 1H2,Dehymuls PGPH 190KG 1H2,Cetiol B 175KG 1A1,Cosmedia Ultragel 300 25KG 5H4,Cosmedia Triple C 25KG 1H2,Eumulgin SG 10KG 1G,</t>
  </si>
  <si>
    <t>50207651,50210882,50207557,50207277,50207302,50207208,50356063,50334382,50209782,</t>
  </si>
  <si>
    <t>Inconvenites sistema DIAN/Inspeccion previa</t>
  </si>
  <si>
    <t>Mar. 11 Mercancia entrega en bodega hoy -- Mar. 11 Mercancia en transito, se estima su entrega en bodega hoy -- Mar. 8 Mercancia en transito, se estima su entrega en bodega el lunes -- Mar. 7 Ret -- Se estima su despacho para hoy -- Mar. 6 Listo en transporte -- Radicando planilla - Declaracion con levante - Aceptando declaracion -- Mar. 5 Por problemas con Siglo XXI, no se ha podido aceptar las declaraciones - Aceptando declaracion -- Mar. 4 Se recibe reporte inspeccion previa, encontrando todo completo - Esperando reporte inspeccion previa -- Mar. 1 Inspeccion previa programada para el dia de hoy -- Feb. 28 Programando inspeccion previa -- Feb. 27 Motonave estima zarpar el dia de hoy -- Feb. 26-/-25 Esperando arribo de la motonave -- Feb. 22 BL ya cuenta con emision en destino - Bl no cuenta con emision - Esperando arribo de la motonave -- Feb. 21  Bl no cuenta con emision - Documentos en revision -- Feb. 20 Se recibe copia de bl, factura comercial</t>
  </si>
  <si>
    <t>J2310133</t>
  </si>
  <si>
    <t>SSZCTG1902033</t>
  </si>
  <si>
    <t>Mar. 11 Mercancia entrega en bodega hoy -- Mar. 11 Mercancia en transito, se estima su entrega en bodega hoy -- Mar. 8 Mercancia en transito, se estima su entrega en bodega el lunes -- Mar. 7 Ret -- Solicitando cita de cargue -- Mar. 6 Listo en transporte - Radicando planilla - Declaracion con levante - Aceptando declaracion -- Mar. 5 Por problemas con Siglo XXI, no se ha podido aceptar las declaraciones - Aceptando declaracion -- Mar. 4 Recepcionando carga en pagina de puerto - Esperando finalizacion manifiesto -- Feb. 28-/-26 Esperando arribo de la motonave -- Feb. 25  Agente de carga informa nueva ETA  y cambio de Motonave. - Confirmando ETA, al parecer la carga no arribo en la motonave estimada - Feb. 22 Motonave estima arribar el dia de hoy -- Feb. 21-/-11 Esperando arribo de la motonave -- Feb. 8-7 Confirmando ETA -- Feb. 6 Documentos en revision -- Feb. 5 Se recibe copia de draft de bl, factura comercial,certi de analisis,lista de empaque 211785612</t>
  </si>
  <si>
    <t>J2310739</t>
  </si>
  <si>
    <t>ONEYSAOV03772400</t>
  </si>
  <si>
    <t>FDS/Inconvenites sistema DIAN</t>
  </si>
  <si>
    <t>Mar. 11 Mercancia entrega en bodega hoy -- Mar. 11 Mercancia en transito, se estima su entrega en bodega hoy -- Mar. 8 Mercancia en transito, se estima su entrega en bodega el lunes -- Mar. 7 Ret -- Se estima su despacho para hoy -- Mar. 6 Listo en transporte - Radicando planilla - Declaracion con levante - Aceptando declaracion -- Mar. 5 Por problemas con Siglo XXI, no se ha podido aceptar las declaraciones - Aceptando declaracion -- Mar. 4 Recepcionando carga en pagina de puerto -- Mar. 1-/-Feb. 28-27 Esperando arribo de la motonave - Se recibe factura Pendiente factura comercial - Feb. 26 Documentos en revision -- Feb. 25 Se recibe copia de bl, lista de empaque,certi de origen,pendiente factura</t>
  </si>
  <si>
    <t>4949162084,4948776998,4949035730,</t>
  </si>
  <si>
    <t>J2310835</t>
  </si>
  <si>
    <t>ANR/CTG/13231</t>
  </si>
  <si>
    <t>Tinogard TT 2x20KG 4G,Cibafast H Liquido 20KG 3H1,</t>
  </si>
  <si>
    <t>56149673/55177335</t>
  </si>
  <si>
    <t>Mar. 11 Mercancia entrega en bodega hoy -- Mar. 11 Mercancia en transito, se estima su entrega en bodega hoy -- Mar. 9 Ret -- Listo en transporte -- Mar. 8 Radicando planilla - Declaracion con levante - Aceptando declaracion - Esperando finalizacion manifiesto -- Mar. 7  Agente de carga informa programacion de vaciado pàra el dia de hoy a las  17 horas.- Esperando programacion de vaciado -- Mar. 6 Motonave estima zarpar hoy horas A.M. --  Mar. 5 Motonave estima arribar hoy -- Mar. 4-/-1 Esperando arribo de la carga -- Feb. 28 Documentos en revision -- Feb. 27 Se recibe copia de bl, factura comercial.  211790919</t>
  </si>
  <si>
    <t>4949099751,4949100876,4949100400,4949100400,</t>
  </si>
  <si>
    <t>J3310035</t>
  </si>
  <si>
    <t>ANR/CTG/13201</t>
  </si>
  <si>
    <t>Efka SL 3244 55KG 1H2,Efka SL 3244 55KG 1H2,Efka FA 4608 190KG 1A1,Efka FA 4608 190KG 1A1,</t>
  </si>
  <si>
    <t>50382874,50382874,50304117,50304117,</t>
  </si>
  <si>
    <t>Mar. 11 Mercancia entrega en bodega hoy -- Mar. 11 Mercancia en transito, se estima su entrega en bodega hoy -- Mar. 9 Ret -- Mar. 8 Listo en transporte - Radicando planilla - Declaracion con levante - Aceptando declaracion - Esperando finalizacion manifiesto -- Mar. 7 Agente de carga informa programacion de vaciado para el dia de hoya a las 17 horas.-  Esperando programacion de vaciado -- Mar. 6 Motonave estima zarpar hoy horas A.M. --  Mar. 5 Motonave estima arribar hoy -- Mar. 4-/-1 Esperando arribo de la carga -- Feb. 28 Documentos en revision -- Feb. 27 Se recibe copia de bl, factura comercial. 211790916</t>
  </si>
  <si>
    <t>J3310018</t>
  </si>
  <si>
    <t>SMLU5538055A</t>
  </si>
  <si>
    <t>Novasilect AF 25KG 5M1</t>
  </si>
  <si>
    <t>50374934</t>
  </si>
  <si>
    <t>Mar. 11 Mercancia entregada en bodega hoy -- Mar. 11 Mercancia en transito, se estima su entrega en bodega hoy -- Mar. 9 Ret -- Listo en transporte -- Mar. 8 Radicando planilla - Declaracion con levante - Aceptando declaracion -- Mar. 7 Esperando finalizacion manifiesto -- Mar. 6 Motonave atracada -- Mar. 5 Motonave estima arribar hoy -- Mar. 4 Documentos en revision -- Mar. 1 Se recibe copia de bl, factura comercial</t>
  </si>
  <si>
    <t>J3510027</t>
  </si>
  <si>
    <t>FRA0630199</t>
  </si>
  <si>
    <t>Cutina CP 20KG 5H4</t>
  </si>
  <si>
    <t>50207200</t>
  </si>
  <si>
    <t>Mar. 12 Mercancia entregada en bodega hoy -- Mar. 12 Ret -- Retiro programado para el dia de hoy -- Mar. 11 Declaracion con levante - Aceptando declaracion - En proceso de liberacion de la guia -- Mar. 8 Confirmando arribo de la carga -- Mar. 7-/-6 Esperando arribo de la carga -- Mar. 5 Documentos en revision -- Mar. 4 Se recibe copia de guia,factura comercial</t>
  </si>
  <si>
    <t>J3510011</t>
  </si>
  <si>
    <t>1025144550</t>
  </si>
  <si>
    <t>Lactolan LS 5879 20KG 3H1</t>
  </si>
  <si>
    <t>50208853</t>
  </si>
  <si>
    <t>Mar. 12 Mercancia entregada en bodega hoy -- Mar. 12 Ret -- Retiro programado para el dia de hoy -- Mar. 11 Declaracion con levante - Aceptando declaracion - 11 En proceso de liberacion de la guia -- Mar. 8 Confirmando arribo de la carga -- Mar. 7-/-5 Esperando arribo de la carga -- Mar. 4 Documentos en revision -- Mar. 1 Se recibe copia de guia,factura comercial</t>
  </si>
  <si>
    <t>J2510277</t>
  </si>
  <si>
    <t>FMO0038503</t>
  </si>
  <si>
    <t>Mar. 12 Mercancia entregada en bodega hoy -- Mar. 12 Ret -- Retiro programado para el dia de hoy -- Mar. 11 Declaracion con levante - Aceptando declaracion - En proceso de liberacion de la guia -- Mar. 8 Confirmando arribo de la carga -- Mar. 7 Mar. 6 Vuelo retrasado informa agente de carga - Confirmando arribo de la carga -- 'Mar. 5 Vuelo estima arribar en hrs pm -- 'Mar. 4-/-Feb. 28-/-27 Confirmando detalles de vuelo -- Feb. 26 Documentos en revision -- Feb. 25 se recibe copia de guia,factura comercial,lista de carga</t>
  </si>
  <si>
    <t>J3510044</t>
  </si>
  <si>
    <t>1025286423</t>
  </si>
  <si>
    <t>Mar. 12 Mercancia entregada en bodega hoy -- Mar. 12 Ret --   Retiro programado para el dia de hoy -- Mar. 11 Declaracion con levante - Aceptando declaracion - En proceso de liberacion de la guia -- Mar. 8-/-7 Esperando arribo de la carga -- Mar. 6 Documentos en revision -- Mar. 5 Se recibe copia de guia,factura comercial</t>
  </si>
  <si>
    <t>J3510077</t>
  </si>
  <si>
    <t>19J100379</t>
  </si>
  <si>
    <t>Joncryl 89 217,724KG 1G</t>
  </si>
  <si>
    <t>53651410</t>
  </si>
  <si>
    <t>Mar. 12 Mercancia entregada en bodega hoy -- Mar. 12 Ret --  Retiro programado para el dia de hoy -- Mar. 11 Declaracion con levante - Aceptando declaracion - En proceso de liberacion de la guia - Documentos en revision -- Mar. 8 Se recibe copia de guia, factura comercial</t>
  </si>
  <si>
    <t>J2310655</t>
  </si>
  <si>
    <t>012019012260</t>
  </si>
  <si>
    <t>Sinnowax AO 20KG 5M1</t>
  </si>
  <si>
    <t>50208758</t>
  </si>
  <si>
    <t>Mar. 11 Mercancia entrega en bodega hoy -- Mar. 11 Mercancia en transito, se estima su entrega en bodega hoy -- Mar. 8 Mercancia en transito, se estima su entrega en bodega hoy -- Mar. 7 Ret -- Listo en transporte -- Mar. 6 Declaracion con levante -- Aceptando DI -- Se refleja consulta -- Aceptando declaracion - Recepcionando -- Esperando finalizacion de manifiesto -- Mar. 5 Agente de carga informa programacion de  vaciado para el dia de hoy a las  18 horas.- Mar. 4  Confirmando arribo de la carga -- Mar. 1 Esperando arribo de la motonave -- Feb. 28   Agente de carga informa cambio de ETA.-Feb. 25 Esperando arribo de la motonave -- Feb. 22 Documentos en revision -- Feb. 21 Se recibe copia de bl, factura comercial 211787085</t>
  </si>
  <si>
    <t>4948826974,4948826974,4949192133,</t>
  </si>
  <si>
    <t>J2510337</t>
  </si>
  <si>
    <t>1025097591</t>
  </si>
  <si>
    <t>AH-CARE L-65 10KG 3H1,Elestab CPN 25KG 1G,Eterniskin LS 9881 0,5KG IP23,</t>
  </si>
  <si>
    <t>50208490,50208990,50222487,</t>
  </si>
  <si>
    <t>Guia mal cortada/Ingreso a deposito/Inspeccion previa/inspeccion aduanera/FDS</t>
  </si>
  <si>
    <t>Mar. 13 Mercancia entregada en bodega hoy -- Mar. 13 Ret -- Retiro programado para el dia de hoy -- Mar. 12 Declaracion conlevante - Aceptando declaracion de legalizacion eterniskin, dim inicial ah-care, elestab -- Mar. 11 Reportando ante dian - se recibe reporte inspeccion previa encontrando todo acorde a factura comercial - Esperando reporte de inspeccion previa -- Mar. 9 Inspeccion previa programada para el dia de hoy -- Mar. 8 Esperando traslado de la carga a deposito para programar inspeccion previa -- Mar. 7 Guia no relaciona todos los nombres de los materiales, por tal motivo no se logra nacionalizar como descargue directo - En proceso de liberacion de la guia -- Mar. 6 Confirmando arribo de la carga -- Mar. 5-/-1 Esperando arribo de la carga -- Feb. 28 Documentos en revision -- Feb. 27 Se recibe copia de guia, factura comercial</t>
  </si>
  <si>
    <t>J2310732</t>
  </si>
  <si>
    <t>ONEYSAOV02359400</t>
  </si>
  <si>
    <t>Mar. 14 Mercancia entregada en bodega hoy -- Mar. 14 Ret. -- Cita de cargue asignada para hoy -- Mar. 13 Se estima su despacho para hoy -- Mar. 12 Listo en transporte - Radicando planilla - Declaracion con levante - Aceptando declaracion -- Mar. 11 Esperando finalizacion manifiesto -- Mar. 8-/-Feb. 28-27 Esperando arribo de la motonave -- Feb. 26 Documentos en revision -- Feb. 25 Se recibe copia de bl, factura comercial,lista de empaque,cert de analisis,certi de origen</t>
  </si>
  <si>
    <t>4949096194,4948984290,4948618663,4949192135,4949035723,</t>
  </si>
  <si>
    <t>J3310012</t>
  </si>
  <si>
    <t>SUDUC9FRA000744X</t>
  </si>
  <si>
    <t>Lutensol FA 12 K 110KG 1H1,Lucantin CX forte 25KG 4GL,Lucantin Rojo 4x5KG 4GL,Sokalan PA 25 CL PN 1200KG 31HA1,Uvinul A Plus Granular 25KG 4G 5,</t>
  </si>
  <si>
    <t>56771996,55619298,50184685,50060122,57535621,</t>
  </si>
  <si>
    <t>Mar. 14 Mercancia entregada en bodega hoy -- Mar. 14 Mercancia entregada en bodega hoy -- Mar. 14 Mercancia en transito, se estima su entrega en bodega hoy  --  Mar. 13 Mercancia en transito, se estima su entrega en bodega mañana -- Mar. 12 Ret -- Se estima su despacho para hoy -- Mar. 11 Se confirma destino Alpopular Madrid -- Mar. 11-/-8 En espera de confirmacion de destino por parte de la UB -- Listo en transporte -- Radicando planilla - Mar. 7 Declaracion con levante - Aceptando declaracion - Esperando finalizacion de manifiesto -- Mar. 6 Motonave estima zarpar hoy horas A.M. -- Mar. 5 Motonave estima arribar hoy -- Mar. 4 Documentos en revision -- Mar. 1 Se recibe copia de borrador de  bl, factura comercial</t>
  </si>
  <si>
    <t>J3310034</t>
  </si>
  <si>
    <t>ANR903086296</t>
  </si>
  <si>
    <t>Mar. 14 Mercancia entregada en bodega hoy -- Mar. 14 Mercancia en transito, se estima su entrega en bodega hoy  --Mar. 13 Mercancia en transito, se estima su entrega en bodega mañana -- Mar. 12 Ret -- Programado para cargue hoy -- Mar. 11 En espera de carga para consolidar -- Mar. 9  Listo en transporte - Radicando planilla -- Mar. 8 Declaracion con levante - Aceptando declaracion -- Mar. 7 Recepcionando carga en pagina de puerto -- Mar. 6 Esperando finalizacion manifiesto - Motonave estima zarpar hoy horas A.M. -- Mar. 5 Motonave estima arribar en el dia de hoy -- Mar. 4 Documentos en revision -- Mar. 2 Se recibe copia de bl, factura comercial,lista de empaque,certi de origen</t>
  </si>
  <si>
    <t>J2310498</t>
  </si>
  <si>
    <t xml:space="preserve">SSZCTG1902066 </t>
  </si>
  <si>
    <t>Versamid 750 20KG 5M1</t>
  </si>
  <si>
    <t>50227677</t>
  </si>
  <si>
    <t>Mar. 15 Mercancia entregada en bodega hoy -- Mar. 15 Mercancia en transito, se estima su entrega en bodega hoy --  Mar. 14 Mercancia en transito, se estima su entrega en bodega mañana -- Mar. 13 Ret. -- Solicitando cita de cargue -- Mar. 12 Listo en transporte - Radicando planilla -- Mar. 11 Declaracion con levante - Aceptando declaracion - Esperando finalizacion manifiesto -- Mar. 9 Agente de carga informa programacion de vaciado para el dia de hoy  en las horas de la mañana.- Mar. 8 Motonave estima arribar en el dia de hoy -- Mar. 7-/-4 Esperando arribo de la motonave -- Mar. 1  Agente de carga informa nueva ETA suejeta a cambio. - Confirmando  ETA  de arribo con el agente de carga. - Feb. 28-/-19 Esperando arribo de la motonave -- Feb. 18 Documentos en revision -- Feb. 15 Se recibe copia de factura comercial,lista de empaque,certi de analisis,borrador  de bl 211791401</t>
  </si>
  <si>
    <t>J3310058</t>
  </si>
  <si>
    <t xml:space="preserve">SSZCTG1902003 </t>
  </si>
  <si>
    <t>Versamid 115 BR 180KG 1A2</t>
  </si>
  <si>
    <t>50256274</t>
  </si>
  <si>
    <t>Mar. 15 Mercancia entregada en bodega hoy -- Mar. 15 Mercancia en transito, se estima su entrega en bodega hoy -- Mar. 14 Mercancia en transito, se estima su entrega en bodega mañana -- Mar. 13 Ret. -- En espera de carga para consolidar -- Mar. 12 Listo en transporte - Radicando planilla - Declaracion con levante - Aceptando declaracion -- Mar. 11 Esperando finalizacion manifiesto -- Mar. 9 Agente de carga informa programacion de vaciado para el dia de hoy  en las horas de la mañana.- Mar. 8 Motonave estima arribar en el dia de hoy -- Mar. 7-/-6 Esperando arribo de la motonave -- Mar. 5 Documentos en revision -- Mar. 4 Se recibe copia de bl, factura comercial,lista de empaque 211791398</t>
  </si>
  <si>
    <t>J2310812</t>
  </si>
  <si>
    <t>012019021080</t>
  </si>
  <si>
    <t>Myritol 318 190KG 1A1</t>
  </si>
  <si>
    <t>50207288</t>
  </si>
  <si>
    <t>Mar. 18 Mercancia entregada en bodega hoy -- Mar. 18 Mercancia en transito, se estima su entrega en bodega el hoy -- Mar. 15 Mercancia en transito, se estima su entrega en bodega el lunes -- Mar. 14 Ret -- Solicitando cita de cargue -- Mar. 13 Listo en transporte -- Mar. 12 Radicando planilla - Declaracion con levante - Aceptando declaracion - Esperando finalizacion manifiesto -- Mar. 11 Agente de carga informa programacion de vaciado para el dia de hoy a las  15 horas. - Confirmando arribo de la carga -- Mar. 8 Agente de carga informa nueva ETA.- Mar. 7-/-1 Esperando arribo de la motonave -- Feb. 28 Documentos en revision -- Feb. 27 Se recibe copia de bl, factura comercial. 211793799</t>
  </si>
  <si>
    <t>4946611854,4947169232,4946611852,4947169231,4947169235,4946611856,4946581605,4946581603,</t>
  </si>
  <si>
    <t>J3310075</t>
  </si>
  <si>
    <t>FRA0342601</t>
  </si>
  <si>
    <t>Opus® 12.5 SC,10X1 L,CO,Opus® 12.5 SC,10X1 L,CO,Lonselor® SC,10X1 L,CO,Cumora® SC,1X210 L,CO,Opus® 12.5 SC,1X200 L,CO,Opus® 12.5 SC,1X60 L,CO,Cumora® SC,1X60 L,CO,Cumora® SC,1X210 L,CO,</t>
  </si>
  <si>
    <t>58980913,58980913,58012418,58576031,58637183,58637190,58697101,58576031,</t>
  </si>
  <si>
    <t>CON 20/ CON  40</t>
  </si>
  <si>
    <t>Mar. 18 Entrega en madrid la ultima unidad --Mar. 18 En transito la ultima unidad y se estima su entrega en bodega hoy --  -- Mar. 16 Se estima la entrega de dos unidades hoy -- Mar. 15 Entregado en bodega hoy una unidad -- Ret. APZU4605494, ECMU2027883, APZU3469325   -- Se estima retiro el resto de unidades el dia de hoy -- Mar. 14 Ret. JAYU1084421 -- Listo en transporte -- Mar. 13 Radicando planilla - Declaracion con levante - Aceptando declaracion - La pagina de la naviera dice que hay emision -- Mar. 12 Esperando BL original, no cuenta con emision -- Mar. 11  Naviera informa nueva ETA Y  BL no cuenta con  emision en destino. - Mar. 8-/-6 Esperando arribo de la motonave -- Mar. 5 Documentos en revision -- Mar. 4 Se recibe copia de bl, factura comercial</t>
  </si>
  <si>
    <t>J2310391</t>
  </si>
  <si>
    <t xml:space="preserve">SSZCTG1902102 </t>
  </si>
  <si>
    <t>MSeal 550 KIT 18KG 5H4</t>
  </si>
  <si>
    <t>50515548</t>
  </si>
  <si>
    <t>Mar. 18 Mercancia entregada en bodega hoy -- Mar. 18 Mercancia en transito, se estima su entrega en bodega el hoy -- Mar. 15 Mercancia en transito, se estima su entrega en bodega el lunes ya que no laboran los sabado en la calera -- Mar. 14 Mercancia en transito, se estima su entrega en bodega mañana -- Mar. 13 Re -- Solicitando cita de cargue -- Mar. 12 Listo en transporte - Radicando planilla - Declaracion con levante - Aceptando declaracion -- Mar. 11 Esperando finalizacion manifiesto --  Mar. 9 Agente de carga informa programacion de vaciado para el dia de hoy  en las horas de la mañana.- Mar.  8 Motonave estima arribar en el dia de hoy -- Mar. 7-/-4 Esperando arribo de la motonave -- Mar. 1 Agente de carga informa nueva  ETA  sujeta a cambios. - Confirmando  ETA  de arribo con el agente de carga. - Feb. 28-/-14 Esperando arribo de la motonave -- Feb. 13 Documentos en revision -- Feb. 12 Se recibe copia de factura comercial,lista de empaque borrador de bl 211791407</t>
  </si>
  <si>
    <t>J3310078</t>
  </si>
  <si>
    <t>HLCUANR190140711</t>
  </si>
  <si>
    <t>Mar. 18 Mercancia entregada en bodega hoy -- Mar. 18 Ret. -- Se estima su despacho para hoy -- Mar. 15 Listo en transporte -- Mar. 14 Radicando planilla - Declaracion con levante - Aceptando declaracion - Esperando finalizacion manifiesto -- Mar. 13 Motonave atracada estima zarpar a las 23 horas -- Mar. 12 Motonave estima arribar hoy -- Mar. 11-/-6 Esperando arribo de la motonave -- Mar. 5 Documentos en revision -- Mar. 4 Se recibe copia de bl, factura comercial</t>
  </si>
  <si>
    <t>4949336171,4949336175,</t>
  </si>
  <si>
    <t>J3310077</t>
  </si>
  <si>
    <t>SUDUC9FRA000999X</t>
  </si>
  <si>
    <t>Mar. 19 Entregada en bodega hoy la ultima unidad -- Mar. 18 Entregado en bodega hoy una unidad -- Mercancia en transito, se estima su entrega en bodega hoy -- Mar. 16 Ret -- Mar. 15 Listo en transporte -- Mar. 14 Radicando planilla - Declaracion con levante - Aceptando declaracion - Esperando finalizacion manifiesto -- Mar. 13 Motonave atracada estima zarpar a las 23 horas --  Mar. 12 Motonave estima arribar hoy -- Mar. 11-/-6 Esperando arribo de la motonave -- Mar. 5 Documentos en revision -- Mar. 4 Se recibe copia de bl, factura comercial</t>
  </si>
  <si>
    <t>J3310055</t>
  </si>
  <si>
    <t>ANR/CTG/13210</t>
  </si>
  <si>
    <t>Cu-Glycinate 25KG 5M2</t>
  </si>
  <si>
    <t>50351985</t>
  </si>
  <si>
    <t>Mar. 19 Mercancia entregada en bodega hoy -- Mar. 19 Mercancia en transito, se estima su entrega en bodega hoy --   Mar. 18 Mercancia en transito, se estima su entrega en bodega mañana -- Mar. 16 Ret -- Mar. 15 Listo en transporte - Radicando planilla - Declaracion con levante - Aceptando declaracion - Esperando finalizacion manifiesto -- Mar. 14  Agente de carga informa  programacion de vaciado para el dia de hoy a las 18 horas - Esperando programacion vaciado -- Mar. 13 Motonave atracada estima zarpar a las 23 horas --  Mar. 12 Motonave estima arribar en el dia de hoy -- Mar. 11-/-6 Esperando arribo de la motonave -- Mar. 5 Documentos en revision -- Mar. 4 Se recibe copia de bl, factura comercial-- 211797842**Canal Rojo ** 4948618679 - Cu-Glycinate 25KG 5M2
Fecha:  Thu, 14 Feb 2019 16:52:58 +0000
De:  YOLANDA AMAYA SANTAMARIA &lt;yolanda.amaya@basf.com&gt;
Para:  Nelibeth Barrios &lt;nbarrios@hubemar.com&gt;, auxbasf@hubemar.com &lt;auxbasf@hubemar.com&gt;, eimpo01@hubemar.com &lt;eimpo01@hubemar.com&gt;, Denides Sequea &lt;dsequea@hubemar.com&gt;, Erling ortega &lt;eortega@hubemar.com&gt;, Kiut Ortegon &lt;kortegon@hubemar.com&gt;, Karen Bustos &lt;kbustos@hubemar.com&gt;, jbarrios@hubemar.com &lt;jbarrios@hubemar.com&gt;, Paula Andrea Rodriguez &lt;paula-andrea.rodriguez@basf.com&gt;
Estimados colegas de Hubemar,
Por solicitud de la BU en el correo abajo,  favor incluir esta Orden en nuestro radar de  “Canal Rojo”
La carga estima cargue en la Bodega de Origen el próximo 18.02.
Datos estimados de embarque:
CAP SAN TAINARO
ETD: 26.02
ETA: 13.03
@Paula Andrea Rodriguez,  agradezco tu estricto seguimiento al zarpe y arribo de esta carga, cualquier novedad, por favor infórmame urgente !!!</t>
  </si>
  <si>
    <t>J3510086</t>
  </si>
  <si>
    <t xml:space="preserve">1025366165 </t>
  </si>
  <si>
    <t>Puricare POE LS 9727 10KG 3H1</t>
  </si>
  <si>
    <t>50210071</t>
  </si>
  <si>
    <t>Mar. 19 Mercancia entregada en bodega hoy -- Mar. 19 Ret -- Retiro programado para el dia de hoy -- Mar. 18 Declaracion con levante - Aceptando declaracion - En proceso de liberacion de la guia -- Mar. 15 Confirmando arribo de la carga -- Mar. 14-/-12 Esperando arribo de la carga -- Mar. 11 Documentos en revision -- Mar. 8 Se recibe copia de guia, factura comercial</t>
  </si>
  <si>
    <t>4949571460,4949571460,4949571463,</t>
  </si>
  <si>
    <t>J3510118</t>
  </si>
  <si>
    <t xml:space="preserve">1025365817  </t>
  </si>
  <si>
    <t>Elestab CPN 25KG 1G,Dulcemin LS 8594 10KG 3H1,A00297 Patch2O 5KG 3H1,</t>
  </si>
  <si>
    <t>50208990,50208834,50271427,</t>
  </si>
  <si>
    <t>Mar. 19 Mercancia entregada en bodega hoy -- Mar. 19 Ret -- Retiro programado para el dia de hoy -- Mar. 18 Declaracion con levante - Aceptando declaracion - En proceso de liberacion de la guia -- Mar. 15 Confirmando arribo de la carga -- Mar. 14-/-13 Esperando arribo de la carga -- Mar. 12 Documentos en revision -- Mar. 11 Se recibe copia de guia,factura comercial</t>
  </si>
  <si>
    <t>J3510160</t>
  </si>
  <si>
    <t>19J100458</t>
  </si>
  <si>
    <t>LF 45 204KG 1A1 BM</t>
  </si>
  <si>
    <t>55422457</t>
  </si>
  <si>
    <t>Mar. 19 Mercancia entregada en bodega hoy -- Mar. 19 Ret -- Retiro programado para el dia de hoy -- Mar. 18 Declaracion con levante - Aceptando declaracion - En proceso de liberacion de la guia -- Mar. 15 Documentos en revision -- Mar. 14 Se recibe copia de factura comercial,guia aerea</t>
  </si>
  <si>
    <t>4948774467,4948774467,4949331824,4949366040,4948494948,4948494944,4948772936,4949137004,</t>
  </si>
  <si>
    <t>J2310737</t>
  </si>
  <si>
    <t>SUDUC9FRA001052X</t>
  </si>
  <si>
    <t>Lamesoft CARE 190KG 1H2,Arlypon TT 205KG 1H2,Texapon N 70 225KG 1H2L,Lanette E Granules 25KG 5M2 5,Emulgade F 25KG 5H4,Emulgade F 25KG 5H4,Emulgade F 25KG 5H4,Comperlan IP 25KG 4G,</t>
  </si>
  <si>
    <t>50210710,50210882,50207508,50221813,50207274,50207274,50207274,50400633,</t>
  </si>
  <si>
    <t>Mar. 19 Mercancia entregada en bodega hoy -- Mar. 19 Mercancia en transito, se estima su entrega en bodega hoy --  Mar. 18 Mercancia en transito, se estima su entrega en bodega mañana -- Mar. 16 Ret -- Mar. 15 Listo en transporte -- Mar. 14 Radicando planilla - Declaracion con levante - Aceptando declaracion - Esperando finalizacion manifiesto -- Mar. 13 Motonave atracada estima zarpar a las 23 horas -- Mar. 12 Motonave estima arribar hoy -- Mar. 11/-Feb. 28-/-27 Esperando arribo de la motonave --   Feb. 26 Documentos en revision -- Feb. 25 Se recibe copia de bl, factura comercial.</t>
  </si>
  <si>
    <t>J2310742</t>
  </si>
  <si>
    <t>GEN0991878</t>
  </si>
  <si>
    <t xml:space="preserve">Centro de procesamiento Prefabricado </t>
  </si>
  <si>
    <t>Enterprise Projects Ventures limit</t>
  </si>
  <si>
    <t>Mar. 19 Ret. -- Vehiculo cuenta con cita de cargue en puerto para hoy en hrs pm - Esperando que el transporte tome cita en puerto - Arim reflejado en pagina de puerto -- Mar. 18 Coordinando el transporte con agente de carga para el retiro de la carga -- Mar. 15 Declaracion con levante - Aceptando declaracion - Se recibe doc originales - Documentos originales estiman llegar hoy en hrs pm -- Mar. 14 Pendiente documentos originales incluido el BL -- Mar. 13 Cliente informa  que el BL llegara a cartagena el dia viernes  15 de Marzo a las 18 horas.- Mar. 12 Esperando BL original y de mas documentos -- Mar. 11 Naviera informa nueva ETA - Esperando BL original y de mas documentos - Mar. 8-/-5 Esperando arribo de la motonave -- Mar. 4 BL original sera enviado por el cliente.- Feb. 28-26 BL no cuenta con emision en destino. -  Feb. 25 Se recibe copia de bl, factura comercial</t>
  </si>
  <si>
    <t>Fusagasuga</t>
  </si>
  <si>
    <t>4949192133,4949035718,</t>
  </si>
  <si>
    <t>J3510153</t>
  </si>
  <si>
    <t>1025448394</t>
  </si>
  <si>
    <t>Mar. 20 Mercancia entregada en bodega hoy -- Mar. 20 Ret -- Retiro programado para el dia de hoy -- Mar. 19 Declaracion con levante - Aceptando declaracion - En proceso de liberacion de la guia -- Mar. 18 Confirmando arribo de la carga -- Mar. 15 Esperando arribo de la carga -- Mar. 14 Documentos en revision -- Mar. 13 Se recibe copia de guia,factura comercial</t>
  </si>
  <si>
    <t>J3510152</t>
  </si>
  <si>
    <t>1025448449</t>
  </si>
  <si>
    <t>Biophytex LS 9832 10KG 3H1</t>
  </si>
  <si>
    <t>50210687</t>
  </si>
  <si>
    <t>J3310186</t>
  </si>
  <si>
    <t>ANR/CTG/13244</t>
  </si>
  <si>
    <t>Mar. 21 Mercancia entregada en bodega hoy -- Mar. 21 Mercancia en transito, se estima su entrega en bodega hoy --  Mar. 20 Mercancia en transito, se estima su entrega en bodega mañana -- Mar. 19 Ret. -- En espera de asignacion de cita de cargue -- Mar. 18 Solicitando cita de cargue -- Mar. 16 Listo en transporte -- Mar. 15 Radicando planilla - Declaracion con levante - Aceptando declaracion - Esperando finalizacion manifiesto -- Mar. 14  Confirmando la emision  con el agente de carga en  origen. - Agente de carga informa  programacion de vaciado para el dia de hoy a las 18 horas.- Esperando programacion vaciado -- Mar. 13 Motonave atracada estima zarpar a las 23 horas -- Mar. 12 Motonave estima arribar en el dia de hoy -- Mar. 11 Esperando arribo de la motonave -- Mar. 8 Documentos en revision -- Mar. 7 Se recibe copia de bl, factura comercial 211797846</t>
  </si>
  <si>
    <t>4949251496,4949098588,</t>
  </si>
  <si>
    <t>J3310057</t>
  </si>
  <si>
    <t>ANR/CTG/13243</t>
  </si>
  <si>
    <t>Efka SI 2723 170KG 1A1/Efka PX 4751 200KG 1A1</t>
  </si>
  <si>
    <t>54977048/50350602</t>
  </si>
  <si>
    <t>Mar. 21 Mercancia entregada en bodega hoy -- Mar. 21 Mercancia en transito, se estima su entrega en bodega hoy -- Mar. 20 Mercancia en transito, se estima su entrega en bodega mañana -- Mar. 19 Ret. -- En espera de asignacion de cita de cargue -- Mar. 18 Solicitando cita de cargue -- Mar. 16 Listo en transporte -- Mar. 15 Radicando planilla - Declaracion con levante - Aceptando declaracion - Esperando finalizacion manifiesto -- Mar. 14  Agente de carga informa  programacion de vaciado para el dia de hoy a las 18 horas - Esperando programacion vaciado -- Mar. 13 Motonave atracada estima zarpar a las 23 horas -- Mar. 12 Motonave estima arribar en el dia de hoy -- Mar. 11-/-6 Esperando arribo de la motonave -- Mar. 5 Documentos en revision -- Mar. 4 Se recibe copia de bl, factura comercial 211797845</t>
  </si>
  <si>
    <t>J2310721</t>
  </si>
  <si>
    <t>ILSE005619</t>
  </si>
  <si>
    <t>Documento errado en peso/Inspeccion previa/Inspeccion aduanera/Repeso del FCL</t>
  </si>
  <si>
    <t>Mar. 21 Mercancia entregada en bodega hoy -- Mar. 21 Mercancia en transito, se estima su entrega en bodega hoy --  Mar. 20 Mercancia en transito, se estima su entrega en bodega mañana -- Mar. 19 Ret. -- Mar. 18 Listo en transporte -- Mar. 16 Radicando planilla -- Mar. 15 Inspeccion fisica para hoy en hrs pm para el DO j2310721 -- Mar. 14 Declaracion con levante - Se recibe reporte repeso - Esperando reporte repeso DO J3310177 -- Mar. 13 Programando repeso a la carga para verificar la diferencia del peso bruto y legalizar el sobrante que llego para el producto Comperlan DO J3310177 -- Mar. 12 Reportando ante Dian la inconsistencia DO J3310177 - Se recibe reporte inspeccion previa encontrando 1 pallet con 4 tambores de mas que no se encuentran amparados por el BL para el producto Comperlan KD DO J3310177 - Esperando reporte inspeccion previa del DO J3310177 -- Mar. 11 Inspeccion previa programada para el dia de hoy del DO j2310721 -- Mar. 8 Conetenedor compartido con DO J3310177, programando inspeccion previa ya que el producto comperlan tiene el peso bruto errado -- Mar. 7 Esperando Finalizacion manifiesto -- Mar. 6 Motonave estima zarpar hoy horas A.M. -- Mar. 5 Motonave estima arribar en el dia de hoy -- Mar. 4-/-Feb. 28-/-26 Esperando arribo de la motonave -- Feb. 25 Documentos en revision -- Feb. 22 Se recibe copia de bl,Factura comercial</t>
  </si>
  <si>
    <t>4948495848,4949309835,</t>
  </si>
  <si>
    <t>J3310177</t>
  </si>
  <si>
    <t>ILSE005618</t>
  </si>
  <si>
    <t>Eutanol G 175KG 1A1/Comperlan KD 190KG 1A1</t>
  </si>
  <si>
    <t>50207282/50207851</t>
  </si>
  <si>
    <t>Documentos/Inspeccion previa/inspeccion aduanera</t>
  </si>
  <si>
    <t>Mar. 21 Mercancia entregada en bodega hoy -- Mar. 21 Mercancia en transito, se estima su entrega en bodega hoy -- Mar. 20 Mercancia en transito, se estima su entrega en bodega mañana -- Mar. 19 Ret. --  Mar. 18 Listo en transporte -- Mar. 16 Radicando planilla - Declaracion con levante producto comperlan KD - Inspeccion fisica para hoy en hrs pm producto Comperlan -- Mar. 14 Declaracion con levante producto Eutanol, selectividad fisica producto Comperlan - Se procede aceptar declaracion inicial y a legalizacion para la carga sobrante - Se recibe reporte repeso - Esperando reporte repeso -- Mar. 13 Programando repeso a la carga para verificar la diferencia del peso bruto y legalizar el sobrante que llego para el producto Comperlan -- Mar. 12 Reportando ante Dian la inconsistencia - Se recibe reporte inspeccion previa encontrando 1 pallet con 4 tambores de mas que no se encuentran amparados por el BL para el producto Comperlan KD - Esperando reporte inspeccion previa -- Mar. 11 Inspeccion previa programada para el dia de hoy -- Mar. 8 Programando inspeccion previa, el producto Comperlan tiene el peso bruto errado en bl - Documentos en revision -- Mar. 7 Se recibe copia de bl, factura comercial</t>
  </si>
  <si>
    <t>J3310211</t>
  </si>
  <si>
    <t>ONEYSAOV05005900</t>
  </si>
  <si>
    <t>Abacus® SC,10X1 L,CO</t>
  </si>
  <si>
    <t>58023834</t>
  </si>
  <si>
    <t>Mar. 23 Mercancia entregada en bodega hoy -- Mar. 22 Mercancia en transito, se estima su entrega en bodega el dia de mañana --  Mar. 21 Mercancia en transito, se estima su entrega en bodega mañana -- Mar. 20 Ret. --  Solicitando cita de cargue -- Mar. 19 Listo en transporte - Radicando planilla - Declaracion con levante - Aceptando declaracion -- Mar. 18 Recepcionando carga en pagina de puerto - Confirmando arribo de la motonave -- Mar. 16 Motonave estima arribar el dia de hoy -- Mar. 15-/-12 Esperando arribo de la motonave -- Mar. 11 Se recibe originales factura comercial,ista de empaque,certi de analisi - Documentos en revision -- Mar. 8 Se recibe copia de factura comercial,lista de empaque,certi de analisis,borrador de bl</t>
  </si>
  <si>
    <t>J2310877</t>
  </si>
  <si>
    <t>SUDU69200A6WXS42</t>
  </si>
  <si>
    <t>Plantaren 1200 N 215KG 1H2</t>
  </si>
  <si>
    <t>50223880</t>
  </si>
  <si>
    <t>Finalizacion de manifiesto/FDS/Consolidacion de carga</t>
  </si>
  <si>
    <t>Mar. 26 Mercancia entregada en bodega hoy -- Mar. 26 En bodega a la espera de descargue -- Mar. 22 Mercancia en transito, se estima su entrega en bodega el dia de mañana --  Mar. 21 Mercanacia en transito se estima su entrega el dia de sabado -- Mar. 20 Ret. -- Programado para cargue hoy -- Mar. 19-/-13 En espera de carga para consolidar -- Mar. 12 Listo en transporte - Radicando planilla - Declaracion con levante - Aceptando declaracion -- Mar. 11 Recepcionando carga en pagina de puerto -- Mar. 8 Motonave estima arribar en el dia de hoy -- Mar. 7-/-4 Esperando arribo de la motonave -- Mar. 1 Documentos en revision -- Feb. 28 Se recibe copia de bl, factura comercial,lista de empaque,certi de analisis</t>
  </si>
  <si>
    <t>J3310458</t>
  </si>
  <si>
    <t>ANR/CTG/13279</t>
  </si>
  <si>
    <t>Vit.Misch.oel 02/185 5KG 3H1</t>
  </si>
  <si>
    <t>56052469</t>
  </si>
  <si>
    <t>Vaciado/Documentos/FDS/Festivo/invima</t>
  </si>
  <si>
    <t>Mar. 26 Mercancia entregada en bodega hoy -- Mar. 26 En bodega a la espera de descargue -- Mar. 22 Mercancia en transito, se estima su entrega en bodega el dia de mañana --  Mar. 21 Ret. -- En espera de asignacion de cita de cargue -- Mar. 20 Solicitando cita de cargue -- Mar. 19 Listo en transporte - Radicando planilla - Declaracion con levante - Aceptando declaracion - Se recibe certificado invima - Esperando certificado invima -- Mar. 18 Programando inspeccion invima -- Mar. 15 Documentos en revision -- Mar. 14  Se recibe copia de bl, factura comercial,lista de empaque,certi de analisis--Agente de craga informa que la programacion de vaciado de esta carga se realizo el dia de ayer.-  Esperando documentos  Mar. 13 Se recibe copia de bl por parte del agente de carga y se solicita documentos 211795474</t>
  </si>
  <si>
    <t>J3310491</t>
  </si>
  <si>
    <t>HOU/CTG/D06936</t>
  </si>
  <si>
    <t>Trilon C Liquid 272KG 1H1</t>
  </si>
  <si>
    <t>56735638</t>
  </si>
  <si>
    <t>Mar. 26 Mercancia entregada en bodega hoy -- Mar. 26 En bodega a la espera de descargue -- Mar. 22 Mercancia en transito, se estima su entrega en bodega el dia de mañana --  Mar. 21 Ret. -- Solicitando cita de cargue -- Mar. 20 Listo en transporte - Radicando planilla - Declaracion con levante - Aceptando declaracion -- Mar. 19 Esperando finalizacion manifiesto - Vaciado programado para hoy -- Mar. 18  Agente de carga informa  programacion de vaciado para el dia de mañana a las 11 AM. -Documentos en revision -- Mar. 15 Se recibe copia de bl, factura comercial 211801579</t>
  </si>
  <si>
    <t>J3510254</t>
  </si>
  <si>
    <t>1025616154</t>
  </si>
  <si>
    <t>Mar. 27 Mercancia entregada en bodega hoy -- Mar. 27 Ret -- Retiro programado para el dia de hoy -- Mar. 26 Declaracion con levante - En proceso de liberacion de la guia -- Mar. 22 Documentos en revision -- Mar. 21 Se recibe copia de guia,factura comercial</t>
  </si>
  <si>
    <t>4949920788</t>
  </si>
  <si>
    <t>J3510256</t>
  </si>
  <si>
    <t xml:space="preserve">1025564630 </t>
  </si>
  <si>
    <t>Meter Only R253/4 BRZ LCP/Transmitter PFT-1E XTMR</t>
  </si>
  <si>
    <t>Badger Meter INC</t>
  </si>
  <si>
    <t>Mar. 27 Mercancia entregada en bodega hoy -- Mar. 27 Ret -- Mercancia entregada en bodega hoy -- Mar. 27 Ret -- Retiro programado para el dia de hoy -- Mar. 26 Declaracion con levante - Aceptando declaracion - Se realiza inspeccion previa y se confirma que los cuentalitros no tienen serial - Programando inspeccion previa para confirmar serial - En proceso de liberacion de la guia -- Mar. 22 Documentos en revision -- Mar. 21 Se recibe copia de guia,factura comercial</t>
  </si>
  <si>
    <t>J3510173</t>
  </si>
  <si>
    <t>1025436525</t>
  </si>
  <si>
    <t>Mar. 27 Mercancia entregada en bodega hoy -- Mar. 27 Ret -- Retiro programado para el dia de hoy -- Mar. 26 Declaracion con levante - En proceso de liberacion de la guia -- Mar. 22 Vuelo retrasado informa KN - Confirmando arribo de la carga -- Mar. 21 Vuelo estima llegar en hrs de la noche -- Mar. 20-/-19 Esperando arribo de la carga -- Mar. 18 Documentos en revision -- Mar. 15 Se recibe copia de guia, factura comercial</t>
  </si>
  <si>
    <t>J3510216</t>
  </si>
  <si>
    <t xml:space="preserve">3CCZ957 </t>
  </si>
  <si>
    <t>Mar. 27 Mercancia entregada en bodega hoy -- Mar. 27 Ret -- Retiro programado para el dia de hoy -- Mar. 26 Declaracion con levante - En proceso de liberacion de la guia -- Mar. 22 Informa DHL que el vuelo a un no ha finalizado, por lo tanto no cuentan con documentacion original liberada - En proceso de liberacion de la guia -- Mar. 21 Confirando arribo de la motonave -- Mar. 20 Documentos en revision --  Mar. 19 Se recibe copia de guia,factura comercial</t>
  </si>
  <si>
    <t>J3510255</t>
  </si>
  <si>
    <t>1025576392</t>
  </si>
  <si>
    <t>Lipofructyl Argan BE LS 9779 10KG 3H1</t>
  </si>
  <si>
    <t>50460511</t>
  </si>
  <si>
    <t>Mar. 29 Mercancia entregada en el cliente hoy -- Mar. 28 Mercancia en transito, se estima eu entrega en el cliente hoy -- Mar. 27 Ret -- Retiro programado para el dia de hoy -- Mar. 26 Declaracion con levante - En proceso de liberacion de la guia -- Mar. 22 Documentos en revision -- Mar. 21 Se recibe copia de guia,factura comercial</t>
  </si>
  <si>
    <t>J3310175</t>
  </si>
  <si>
    <t>ILSE005780</t>
  </si>
  <si>
    <t>Inconvenintes en recpecion de carga por peso Bruto/FDS/Festivo</t>
  </si>
  <si>
    <t>Mar. 29 Mercancia entregada en bodega hoy -- Mar. 29 En transito, se estima su entrega en bodega hoy -- Mar. 28 Ingresando a bogota, descargue para mañana -- Mercancia en transito, se estima su entrega en bodega hoy -- Mar. 27 Mercancia en transito, se estima su entrega en bodega mañana -- Mar. 26 Ret. -- Se estima su despacho para hoy -- Mar. 23 Listo en transporte -- Radicando planilla -- Mar. 22 Declaracion con levante -- Solucionando ante el puerto problemas del peso bruto para poder recepcionar la carga -- Mar. 21 Solucionando ante el puerto problemas del peso bruto para poder recepcionar la carga - Recepcionando carga en pagina de puerto -- Mar. 20 Esperando finalizacion manifiesto,  Contenedor compartido con la orden 4948771043, 4948541353   --  Mar. 19 Motonave estima arribar el dia de hoy -- Mar. 18-/-11 Esperando arribo de la motonave -- Mar. 8 Documentos en revision -- Mar. 7 Se recibe copia de bl, factura comercial</t>
  </si>
  <si>
    <t>J2310610</t>
  </si>
  <si>
    <t>HLCUANR190208526</t>
  </si>
  <si>
    <t>Abr. 2-1-Mar. 29-/-8 En espera de instrucciones de despacho -- Mar. 7 Listo en transporte -- Mar. 6 Declaracion con levante -- Aceptando DI -- Se refleja consulta -- Aceptando declaracion - Recepcionando -- Esperando finalizacion de manifiesto -- Motonave estima zarpar hoy horas A.M. -- Mar. 5 Confirmando arribo de la motonave -- Mar. 4-/- 2 BL ya cuenta con emision en destino.- Mar. 1 Esperando arribo de la motonave -- Feb. 28-27 Esperando arribo de la motonave --  Feb. 26 BL ya cuenta con emision en destino. - Feb. 21 Bl no tiene emision en destino -- Documentos en revision --  Feb. 20 Se recibe copia de bl, factura comercial,cert de analisis</t>
  </si>
  <si>
    <t>J2310633</t>
  </si>
  <si>
    <t>SUDUC9ANR002955X</t>
  </si>
  <si>
    <t>Abr. 2-1-Mar. 29-/-9 En espera de instrucciones de despacho -- Mar. 8 Listo en transporte -- Mar. 7 Radicando planilla -- Declaracion con levante -- Aceptando Declaracion -- Recepcionando -- Esperando finalizacion de manifiesto -- Mar. 6 Motonave estima zarpar hoy horas A.M. -- Mar. 5-/-1 Esperando arribo de la motonave -- Feb. 28-/-22 Esperando arribo de la motonave -- Feb. 21 Documentos en revision --  Se recibe copia de bl, factura comercial</t>
  </si>
  <si>
    <t>J2310876 / J2360051</t>
  </si>
  <si>
    <t>HLCUSS5190245004</t>
  </si>
  <si>
    <t>Abr. 2-1-Mar. 29-/-13 En espera de instrucciones de despacho -- Mar. 12 Listo en transporte -- Mar. 11 Radicando planilla -- Declaracion con levante -- Acpetando DI -- Recepcionando -- Esperando finalizacion de manifiesto -- Mar. 9 Confirmando arribo de la motonave -- Mar. 8-/-4 Esperando arribo de la motonave -- Mar. 1 Documentos en revision -- Feb. 28 Se recibe copia de bl, factura comercial,lista de empaque,certi de analisis</t>
  </si>
  <si>
    <t>J3310286 / J3360023</t>
  </si>
  <si>
    <t>HLCUSS5190258064</t>
  </si>
  <si>
    <t>Abr. 2-1-Mar. 29-/-19 En espera de instrucciones de despacho -- Mar. 8 Listo en transporte -- Radicando planilla -- Declaracion con levante -- Aceptando Declaracion -- Recepcionando para que se refleje la consulta de inventario  -- Confirmando arribo de la motonave -- Mar. 16 Motonave estima arribar el dia de hoy -- Mar. 15-14 En espera arribo de la motonave -- Mar. 13 Documentos en revision -- Mar. 12 Se recibe copia de bl, factura comercial,lista de empaque,certi de origen,certi de analisis</t>
  </si>
  <si>
    <t>J3310297 / J3360025</t>
  </si>
  <si>
    <t>HLCUSS5190258137</t>
  </si>
  <si>
    <t>Abr. 2-1-Mar. 29-/-19 En espera de instrucciones de despacho -- Mar. 8 Listo en transporte -- Radicando planilla -- Declaracion con levante -- Aceptando Declaracion -- Recepcionando para que se refleje la consulta de inventario  -- Confirmando arribo de la motonave -- Mar. 16 Motonave estima arribar el dia de hoy --  Mar. 15-14 En espera arribo de la motonave -- Mar. 13 Documentos en revision -- Mar. 12 Se recibe copia de bl, factura comercial,lista de empaque,certi de origen,certi de analisis</t>
  </si>
  <si>
    <t>J3310292  /J3360024</t>
  </si>
  <si>
    <t>ONEYSAOV03768900</t>
  </si>
  <si>
    <t>J3310076</t>
  </si>
  <si>
    <t>HLCUANR190249111</t>
  </si>
  <si>
    <t>Abr. 2-1-Mar. 29-/-21 En espera de instrucciones de despacho -- Mar. 20  Listo en transporte -- Radicando planilla -- Declaracion con levante -- Aceptando Declaracion -- Recepcionando para que se refleje la consulta de inventario  - Esperando finalizacion manifiesto --   Mar. 19 BL ya cuenta con emision en destino. -- Mar. 18-/-6 Esperando emision de BL y arribo de la motonave -- Mar. 5 Documentos en revision -- Mar. 4 BL no cuenta con emision en desrtino. - Se recibe copia de bl, factura comercial</t>
  </si>
  <si>
    <t>J3310464 / J3360033</t>
  </si>
  <si>
    <t>HLCUSS5190308579</t>
  </si>
  <si>
    <t>Abr. 2-1-Mar. 29-/-27 En espera de instrucciones de despacho --  Mar. 26 Listo en transporte -- Radicando planilla -- Declaracion con levante -- Aceptando Declaracion -- Recepcionando en pagina de puerto para que se refleje la consulta de inventario -- Confirmando arribo de la motonave -- Mar. 23 Motonave estima arribar a las 14 horas -- Mar. 22-/-16 Esperando arribo de la motonave --  Mar. 15 Documentos en revision -- Mar. 14 Se recibe copia de bl, factura comercial,lista de empaque</t>
  </si>
  <si>
    <t>J3310533 / J3360050</t>
  </si>
  <si>
    <t>HLCUBSC190366446</t>
  </si>
  <si>
    <t>Abr. 2-1-Mar. 29-/-27 En espera de instrucciones de despacho --  Mar. 26 Listo en transporte -- Radicando planilla -- Declaracion con levante -- Aceptando Declaracion -- Recepcionando en pagina de puerto para que se refleje la consulta de inventario - Recepcionando en pagina de puerto para que se refleje la consulta de inventario -- Confirmando arribo de la motonave -- Mar. 22-21 Esperando arribo de la motonave -- Mar. 20 Documentos en revision -- Mar. 19 Se recibe copia de bl, factura comercial,lista de empaque</t>
  </si>
  <si>
    <t>J3310743 / J3360066</t>
  </si>
  <si>
    <t>HLCUBSC190357180</t>
  </si>
  <si>
    <t>Abr. 2-1-Mar. 29-28 En espera de instrucciones de despacho --  Mar. 27 Listo en transporte -- Radicando planilla -- Declaracion con levante -- Aceptando Declaracion --  Rescatando bl en naviera -- Mar. 26 Documentos en revision -- Se recibe copia de bl, factura comercial-- Pendiente documentos -- Recepcionando en pagina de puerto para que se refleje la consulta de inventario -- Mercancia en puerto y no hay docuemntos -- Mar. 19 Se recibe copia de bl</t>
  </si>
  <si>
    <t>J3310753 /J3360067</t>
  </si>
  <si>
    <t>HLCUBSC1903AQUS8</t>
  </si>
  <si>
    <t>Abr. 2-1-Mar. 29-28 En espera de instrucciones de despacho --  Mar. 27 Listo en transporte -- Radicando planilla -- Declaracion con levante -- Aceptando Declaracion --7 Recepcionando en pagina de puerto para que se refleje la consulta de inventario -- Documentos en revision -- Mar. 26 Se recibe copia de bl, Factura comercial,lista de empaque-- Carga en puerto y no hay documentos -- Mar. 19 Se recibe copia de bl</t>
  </si>
  <si>
    <t>J3310777</t>
  </si>
  <si>
    <t>SMLU5575018A</t>
  </si>
  <si>
    <t>Abr. 1 Reliquidando bodegajes -- Mar. 30 Listo en transporte -- Radicando planilla despacho -- Mar. 29  Declaracion con levante -- Aceptando Declaracion -- Recepcionando en pagina de puerto para que se refleje la consulta de inventario -- Esperando finalizacion manifiesto -- Mar. 28 Motonave atracada -- Documentos en revision -- Mar. 27 Se recibe copia de bl, factura comercial,lista de empaque</t>
  </si>
  <si>
    <t>J3310808</t>
  </si>
  <si>
    <t>SMLU5575015A</t>
  </si>
  <si>
    <t>Abr. 1 Reliquidando bodegajes -- Mar. 30 Listo en transporte -- Radicando planilla despacho -- Mar. 29  Declaracion con levante -- Aceptando Declaracion -- Recepcionando en pagina de puerto para que se refleje la consulta de inventario --   Esperando finalizacion manifiesto -- Mar. 28 Motonave atracada --Documentos en revision -- Mar. 27 Se recibe copia de bl, factura comercial,lista de empaque</t>
  </si>
  <si>
    <t>J3310783</t>
  </si>
  <si>
    <t>HOU/CTG/D06937</t>
  </si>
  <si>
    <t>Glucopon EC-GS 1000,2KG 31HA1</t>
  </si>
  <si>
    <t>Abr. 1 Mercancia entregada en bodega hoy -- Mar. 29 Ret. -- Solicitando cita de cargue -- Mar. 28 Listo en transporte -- Radicando planilla -- Declaracion con levante -- Aceptando Declaracion -- Recepcionando en pagina de puerto para que se refleje la consulta de inventario --Se recibe certificado de origen --  Pendiente certificado de origen Documentos en revision -- Mar. 27  Se recibe copia de bl, factura comercial</t>
  </si>
  <si>
    <t>J3310784</t>
  </si>
  <si>
    <t>HOU/CTG/D06929</t>
  </si>
  <si>
    <t>Abr. 2 Mercancia entregada en bodega hoy -- Abr. 1 Mercancia en transito, se estima su entrega en bodega hoy -- Mar. 30 Ret. -- Mar. 29 Solicitando cita de cargue -- Mar. 28 Listo en transporte -- Radicando planilla -- Declaracion con levante -- Aceptando Declaracion -- Recepcionando en pagina de puerto para que se refleje la consulta de inventario -- Documentos en revision -- Mar. 27 Se recibe copia de bl, factura comercial</t>
  </si>
  <si>
    <t>4949724157,4949662475,</t>
  </si>
  <si>
    <t>J3310744</t>
  </si>
  <si>
    <t xml:space="preserve">MEDUBW217294   </t>
  </si>
  <si>
    <t>Attagel 50 22,68KG 5M2/Attagel 40 22,68KG 5M2</t>
  </si>
  <si>
    <t>56313865/55526762</t>
  </si>
  <si>
    <t>Documentos/Cosolidacion de carga/FDS</t>
  </si>
  <si>
    <t xml:space="preserve">Abr. 1 En espera de carga para consolidar --  Mar. 30-/-29 En espera de carga para consolidar --  Mar. 28 Listo en transporte -- Radicando planilla -- Declaracion con levante -- Aceptando Declaracion -- Se recibe certificado de origen --  Pendiente certificado de origen  Mar. 27 Pendiente certificado de origen para el material 56313865 -- Recepcionando en pagina de puerto para que se refleje la consulta de inventario --  Documentos en revision -- Mar. 26 Se recibe copia de bl, factura comercial,certi de origen-- Carga en puerto y no hay documentos -- </t>
  </si>
  <si>
    <t>J3310441</t>
  </si>
  <si>
    <t>012019022842</t>
  </si>
  <si>
    <t>Abr. 1 Mercancia entregada en bodega hoy -- Mar. 30 Ret. -- Mar. 29 Solicitando cita de cargue -- Mar. 28 Listo en transporte -- Radicando planilla -- Declaracion con levante -- Aceptando Declaracion -- Recepcionando en pagina de puerto para que se refleje la consulta de inventario --  Esperando finalizacion manifiesto -- Mar. 27  Agente de carga  informa programacion de vaciado para el dia de hoy a las 13 horas. -  Esperando programacion vaciado -- Mar. 26 Confirmando arribo de la motonave -- Mar. 22-/-20 Agente de carga informa nueva ETA Mar. 19 -/-18 Esperando arribo de la motonave -- Mar. 15 Documentos en revision --  Mar. 14 Se recibe copia de bl, factura comercial</t>
  </si>
  <si>
    <t>J3310527</t>
  </si>
  <si>
    <t>HOU/CTG/D06943</t>
  </si>
  <si>
    <t>Foamaster MO 2172 186KG 1A2</t>
  </si>
  <si>
    <t>50224452</t>
  </si>
  <si>
    <t>Abr. 1 Mercancia entregada en bodega hoy -- Mar. 29 Ret. -- Mar. 28 Solicitando cita de cargue -- Mar. 27 Listo en transporte -- Radicando planilla -- Declaracion con levante -- Aceptando Declaracion -- Recepcionando en pagina de puerto para que se refleje la consulta de inventario -- Mar. 26 Vaciado realizado hoy --  Confirmando arribo de la motonave -- Mar. 22-21 Esperando arribo de la motonave -- Mar. 20 Confirmando arribo de la carga -- Mar. 19 Documentos en revision -- Se recibe copia de bl, factura comercial 211809592</t>
  </si>
  <si>
    <t>J3310711</t>
  </si>
  <si>
    <t xml:space="preserve">HOU/CTG/D06940 </t>
  </si>
  <si>
    <t>Abr. 1 Mercancia entregada en bodega hoy -- Mar. 29 Ret. -- Mar. 28 Solicitando cita de cargue -- Mar. 27 Listo en transporte -- Radicando planilla -- Declaracion con levante -- Aceptando Declaracion -- Recepcionando en pagina de puerto para que se refleje la consulta de inventario --  Mar. 26 Vaciado realizado hoy --  Esperando programacion vaciado -- Confirmando arribo de la motonave - Mar. 23 Documentos en revision --  Se recibe copia de bl, factura comercial,certi de origen 211809566</t>
  </si>
  <si>
    <t>J3310526</t>
  </si>
  <si>
    <t>HLCUME3190324040</t>
  </si>
  <si>
    <t>Abr. 1 Mercancia entregada en bodega hoy -- Mar. 29 Mercancia en transito, se estima su entrega en bodega el sabado -- Mar. 28 Ret -- Se estima su despacho para hoy -- Mar. 27 Listo en transporte -- Radicando planilla -- Declaracion con levante -- Aceptando Declaracion -- Recepcionando en pagina de puerto para que se refleje la consulta de inventario -- Esperando finalizacion manifiesto -- Mar. 26 Motonave atracada -- Confirmando arribo de la motonave -- Mar. 22-21 Esperando arribo de la motonave -- Se recibe certificado de origen -- Mar. 20 Pendiente certificado de origen y  BL no cuenta con emision en destino. - Esperando arribo de la motonave -- Mar. 19 Documentos en revision -- Mar. 18 Se recibe copia de bl y factura comercial</t>
  </si>
  <si>
    <t>J3310379</t>
  </si>
  <si>
    <t>SUDU69200A74TH92</t>
  </si>
  <si>
    <t>Abr. 2 En el cliente a ala espera de descargue -- Abr. 1 Mercancia en transito, se estima su entrega en el cliente mañana -- Mar. 29 Ret. -- Mar. 28-/27 En espera de instrucciones de despacho -- Mar. 26 Listo en transporte -- Mar. 23 Radicando planilla -- Declaracion con levante -- Aceptando Declaracion - Recepcionando en pagina de puerto para que se refleje la consulta de inventario -- Esperando finalizacion manifiesto -- Confirmando arribo de la motonave -- Mar. 22 Motonave estima arribar el dia de hoy --  Mar. 21-/-18 Esperando arribo de la motonave -- Mar. 15 Se recibe Original de CO --  Mar. 14 Documentos en revision -- Mar. 13 Se recibe copia de bl factura comercial,lista de empaque,certi de origen</t>
  </si>
  <si>
    <t>J3310381</t>
  </si>
  <si>
    <t>SUDU69200A74TSVZ</t>
  </si>
  <si>
    <t>Abr. 2 En el cliente a ala espera de descargue -- Abr. 1 Mercancia en transito, se estima su entrega en el cliente mañana -- Mar. 29 Ret. -- Mar. 28-/-27 En espera de instrucciones de despacho -- Mar. 26 Listo en transporte -- Mar. 23 Radicando planilla -- Declaracion con levante -- Aceptando Declaracion - Recepcionando en pagina de puerto para que se refleje la consulta de inventario -- Esperando finalizacion manifiesto -- Mar. 23 Confirmando arribo de la motonave -- Mar. 22 Motonave estima arribar el dia de hoy -- Mar. 21-/-18 Esperando arribo de la motonave -- Mar. 15 Se recibe Original de CO --  Mar. 14 Documentos en revision -- Mar. 13 Se recibe copia de bl factura comercial,lista de empaque,certi de origen</t>
  </si>
  <si>
    <t>4947996109,4948984296,4949309841,4949336187,</t>
  </si>
  <si>
    <t>J3310440</t>
  </si>
  <si>
    <t>ANR/CTG/13266</t>
  </si>
  <si>
    <t>Lutavit B2 SG 80. 25KG 5H4,Lucantin CX forte 25KG 4GL,Dehypon LT 104 185KG 1A1,Lutavit® A/D3 1000/200 NXT 20KG 5H4,</t>
  </si>
  <si>
    <t>54690103,55619298,50230650,50473860,</t>
  </si>
  <si>
    <t>Vaciado/FDS/Polizapara despacho</t>
  </si>
  <si>
    <t>Abr. 1 Mercancia entregada en bodega hoy -- Mar. 29 Ret. -- Solicitando cita de cargue -- Mar. 28-/-26 Solicitando poliza especifica para su despacho por el valor de la mercancia -- Mar. 23 Listo en transporte -- Mar. 22  Radicando planilla -- Declaracion con levante -- Aceptando Declaracion --  Recepcionando en pagina de puerto para que se refleje la consulta de inventario -- Esperando finalizacion manifiesto -- Mar. 21 Agente de carga informa programacion de vaciado para el dia de hoy a las 14 horas.- Mar. 20  Esperando Programacion vaciado -- Mar. 19 Motonave estima arribar el dia de hoy --  Mar. 18 Esperando arribo de la motonave --  Mar. 15 Documentos en revision -- Mar. 14 Se recibe copia de bl, factura comercial 211805492</t>
  </si>
  <si>
    <t>J3310490</t>
  </si>
  <si>
    <t>HLCUBSC1902BTDU4</t>
  </si>
  <si>
    <t>Cosolidacion  de carga/FDS</t>
  </si>
  <si>
    <t>Abr. 1 Mercancia entregada en bodega hoy -- Mar. 30 Ret. -- Mar. 29 Ret. FCIU3967099 -- Se estima su despacho para hoy -- Mar. 28-/-20 En espera de carga para consolidar -- Mar. 19 Listo en transporte - Radicando planilla - Declaracion con levante - Aceptando declaracion -- Mar. 18 Documentos en revision -- Mar. 15 Se recibe copia de bl, factura comercial</t>
  </si>
  <si>
    <t>J2310810</t>
  </si>
  <si>
    <t>SSZCTG1903033</t>
  </si>
  <si>
    <t>Abr. 1 Mercancia entregada en bodega hoy -- Abr. 1 Mercancia en transito, se estima su entrega en bodega mañana -- Mar. 29 Ret. -- Mar. 29-/-28 Solicitando cita de cargue -- Mar. 27 Listo en transporte -- Mar. 26 Radicando planilla - Declaracion con levante - Aceptando declaracion - Recepcionando carga en pagina de puerto -- Mar. 22 Motonave estima arribar en el dia de hoy -- Mar. 21-/-1 Esperando arribo de la motonave -- Feb. 28 Documentos en revision -- Feb. 27 Se recibe copia de factura comercial,lista de empaque,certi de origen,borrador de bl 211807330</t>
  </si>
  <si>
    <t>J3310030</t>
  </si>
  <si>
    <t>MEDUMM897937</t>
  </si>
  <si>
    <t>Abr. 1 Mercancia entregada en bodega hoy -- Abr. 1 Mercancia en transito, se estima su entrega en bodega hoy -- Mar. 29 Mercancia en transito se estima su entrega el dia de lunes -- Mar. 28 Ret. -- Se estima su despacho para hoy -- Mar. 27 Listo en transporte - Radicando planilla - Declaracion con levante - Aceptando declaracion - Recepcionando carga en pagina de puerto - Confirmando arribo de la motonave -- Mar. 26 Motonave estima arribar en el dia de hoy -- Mar. 22-/-6 Esperando arribo de la motonave -- Mar. 5-/-2 Confirmando ETA con la naviera. - Se recibe copia de bl, factura comercial,lista de empaque</t>
  </si>
  <si>
    <t>J3310776</t>
  </si>
  <si>
    <t xml:space="preserve">HLCUBSC190359744 </t>
  </si>
  <si>
    <t>Abr. 2 Mercancia en transito, se estima su entrega en bodega hoy -- Abr. 1 Mercancia en transito, se estima su entrega en bodega mañana -- Mar. 29 Ret. TLLU2446370 -- Solicitando cita de cargue -- Mar. 28 Listo en transporte - Radicando planilla - Declaracion con levante - Aceptando declaracion - Documentos en revision -- Mar. 27  Se recibe copia de bl, factura comercial-En espera de documentos -- Mar. 26 Recepcionando en pagina de puerto para que se refleje la consulta de inventario -- Solicitando documentos --  Mar. 24 Ariba carga en puerto y no hay documentos</t>
  </si>
  <si>
    <t>4949416075,4949587515,4949662472,</t>
  </si>
  <si>
    <t>J3310446</t>
  </si>
  <si>
    <t>012019022509</t>
  </si>
  <si>
    <t>Dehyquart F 75 T 20KG 5H4,Dehyquart F 75 T 20KG 5H4,Euperlan PCO 200KG 1H1,</t>
  </si>
  <si>
    <t>50368278,50368278,50222294,</t>
  </si>
  <si>
    <t>Abr. 1 Mercancia entregada en bodega hoy -- Abr. 1 Mercancia en transito, se estima su entrega en bodega mañana -- Mar. 29 Ret. -- Solicitando cita de cargue -- Mar. 28 Listo en transporte - Radicando planilla - Declaracion con levante - Aceptando declaracion - Recepcionando en pagina de puerto -- Mar. 27  Agente de carga  informa programacion de vaciado para el dia de hoy a las 13 horas. - Esperando programacion de vaciado -- Mar. 26 Confirmando arribo de la motonave -- Mar. 22-/-18 Esperando arribo de la motonave -- Mar. 21-20 Agente de carga informa nueva ETA Mar. 19-/-18 Esperando arribo de la motonave -- Mar. 15 Documentos en revision -- Mar. 14 Se recibe copia de bl, factura comercial 211809870</t>
  </si>
  <si>
    <t>J3310449</t>
  </si>
  <si>
    <t>012019022508</t>
  </si>
  <si>
    <t>Dehyton AB 30 220KG 1H1</t>
  </si>
  <si>
    <t>50207478</t>
  </si>
  <si>
    <t>Abr. 1 Mercancia entregada en bodega hoy -- Abr. 1 Mercancia en transito, se estima su entrega en bodega mañana -- Mar. 29 Ret. -- Solicitando cita de cargue -- Mar. 28 Listo en transporte - Radicando planilla - Declaracion con levante - Aceptando declaracion - Recepcionando en pagina de puerto -- Mar. 27  Agente de carga  informa programacion de vaciado para el dia de hoy a las 13 horas. - Esperando programacion de vaciado -- Mar. 26 Confirmando arribo de la motonave -- Mar. 22-/-18 Esperando arribo de la motonave -- Mar. 21-20 Agente de carga informa nueva ETA Mar. 19-/-18 Esperando arribo de la motonave -- Mar. 15 Documentos en revision -- Mar. 14 Se recibe copia de bl, factura comercial 211809861</t>
  </si>
  <si>
    <t>J3310439</t>
  </si>
  <si>
    <t>012019022369</t>
  </si>
  <si>
    <t>Dehyquart C 4046 20KG 5H4</t>
  </si>
  <si>
    <t>50521222</t>
  </si>
  <si>
    <t>Abr. 1 Mercancia entregada en bodega hoy -- Abr. 1 Mercancia en transito, se estima su entrega en bodega mañana -- Mar. 29 Ret. --  Solicitando cita de cargue -- Mar. 28 Listo en transporte - Radicando planilla - Declaracion con levante - Aceptando declaracion - Recepcionando en pagina de puerto -- Mar. 27 Agente de carga  informa programacion de vaciado para el dia de hoy a las 13 horas. -  Esperando programacion de vaciado -- Mar. 26 Confirmando arribo de la motonave -- Mar. 22-/-18 Esperando arribo de la motonave -- Mar. 21-20 Agente de carga informa nueva ETA Mar. 19 -/-18 Esperando arribo de la motonave -- Mar. 15 Documentos en revision -- Mar. 14 Se recibe copia de bl, factura comercial 211809860</t>
  </si>
  <si>
    <t>4947917129,4949309838,</t>
  </si>
  <si>
    <t>J2310807</t>
  </si>
  <si>
    <t>ILSE005693</t>
  </si>
  <si>
    <t>Euperlan KE 4776 200KG 1H2/Comperlan KD 190KG 1A1</t>
  </si>
  <si>
    <t>50486563/50207851</t>
  </si>
  <si>
    <t>Vaciado/Inconvenintes con agente de carga ABC/FDS</t>
  </si>
  <si>
    <t>Abr. 2 En transito el material Euperlan KE 4776 200KG 1H2 y se estima su entrega en bodega hoy --  Abr. 1 Entregado en bodega de Alpopular Madrid hoy el Material Comperlan KD -- Mercancia en transito, se estima su entrega en bodega hoy y mañana la entrega del material Euperolan KE 4776 -- Mar. 30 Ret. -- Mar. 29 Ret. -- Mar. 29-/-28 Solicitando cita de cargue -- Mar. 27 Listo en transporte -- Radicando planilla -- Declaracion con levante -- Aceptando DI -- Esperandoque se refleje la  consulta de inventario -- ABC resuelve inconveniente de vaciado y se coloca la carga a recepcionar -- Mar. 26-/-18 Agente de carga ABC esta resolviendo inconveniente de vaciado y la carga es compartida con otro cliente para poder recepcionar la carga. Mar. 15-14 Esperando programacion vaciado -- Mar. 13 Confirmando arribo de la motonave -- Mar. 12 Motonave estima arribar a las 19 horas --  Mar. 11-/-1 Esperando arribo de la motonave -- Feb. 28 Documentos en revision -- Feb. 27 Se recibe copia de bl, factura comercial. 211800974</t>
  </si>
  <si>
    <t>J3310089</t>
  </si>
  <si>
    <t>7020-0954-902.014</t>
  </si>
  <si>
    <t>Uvinul T 150 60KG 1A2 5/Uvinul A Plus Granular 25KG 4G 5</t>
  </si>
  <si>
    <t>57811988/57535621</t>
  </si>
  <si>
    <t>Vaciado/Consolidacion de carga/FDS</t>
  </si>
  <si>
    <t>Abr. 2 En espera de carga para consolidar -- Abr. 1 Listo en transporte -- Mar. 30 Radicando planilla -- Se recibe copia master -- Pte copia master para radicar planilla - Mar. 29 Declaracion con levante -- Aceptando DI -- Mar. 28 Reclamando BL para aceptar DI -- Mar. 27 Esperando finalizacion de manifiesto -- Esperando programacion de vaciado -- Mar. 26 Confirmando arribo de la motonave -- Mar. 23-/-15 Esperando arribo de la motonave -- Mar. 14 Agente de carga informa nueva ETA -- Mar. 13-11  Agente de carga informa ETA para el dia 12  de marzo pero  pagina de puerto indica que arriba el dia 13 de marzo.  -  Mar. 9-/-6 Esperando que K+N confirme puerto y arribo de la motonave, segun documentos esto debe llegar a CTG y ellos dicen BUN -- Mar. 5 Documentos en revision -- Mar. 4 Se recibe originales bl, factura comercial,lista de empaque 601912457</t>
  </si>
  <si>
    <t>J3610001</t>
  </si>
  <si>
    <t>TWSC19020426</t>
  </si>
  <si>
    <t>Abr. 1 Entregada en bodega hoy la ultima unidad -- En transito la ultima unidad y se estima su entrega en bodega hoy -- Mar. 29 Entregados en bodega hoy 2 unidades -- Mar. 28 Ret MSKU7898730 -- Se estima el despacho de la ultima unidad hoy -- Mar. 27 En proceso de retiro de 2 unidades -- Mar. 26 Listo en transporte -- Mar. 23 Radicando planilla -- Declaracion con levante -- Aceptando DI -- Se refleja consulta -- Recepcionando -- Carga finaliza hoy a las 09:32:50 a.m. -- Mar. 22 Esperando finalizacion de manifiesto -- Mar. 21 Confirmando arribo de la motonave -- Mar. 20-/-12 Esperando arribo de la motonave -- Se reciben documentos originales en BUN -- Mar. 11-/-4 Esperando documentos originales en BUN incluido el BL y arribo de la motonave -- Confirmando ETA -- Mar. 1 Documentos en revision -- Feb. 28 Se recibe copia de bl, factura comercial,lista de empaque,certi de origen</t>
  </si>
  <si>
    <t>J3610008</t>
  </si>
  <si>
    <t>TSHX048869</t>
  </si>
  <si>
    <t>MLife SF 100 950KG 13H1</t>
  </si>
  <si>
    <t>Gansu Sanyuan Silicon Materials</t>
  </si>
  <si>
    <t>Abr. 2 En el cliente a la espera de descargue la primera unidad -- Abr. 1 En espera de carga para consolidar una unidad // En transito una unidad y se estima su entrega en bodega hoy -- Mar. 30 Ret TGHU2821609 --Mar. 29 En espera de carga para consolidar -- Mar. 28 Listo en transporte -- Radicando planilla -- Mar. 27 Declaracion con levante -- Aceptando DI -- Esperando finalizacion de manifiesto -- Mar. 26 Confirmando arribo de la motonave -- Mar. 23-/-12 Esperando arribo de la motonave -- Se reciben documentos originales en BUN -- Mar. 11-/-6 Esperando arribo de la motonave -- Mar. 5 Documentos en revision -- Mar. 4 Se recibe copia de bl, factura comercial,lista de empaque,certi de origen</t>
  </si>
  <si>
    <t>J3510302</t>
  </si>
  <si>
    <t>XBC9C018452</t>
  </si>
  <si>
    <t>Retinol PRIMASPHERE PF 1KG IP3A</t>
  </si>
  <si>
    <t>50270865</t>
  </si>
  <si>
    <t>Abr. 1 Mercancia entregada en bodega hoy -- Abr. 1 Ret -- Retiro programado para el dia de hoy -- Mar. 29 Declaracion con levante - Aceptando declaracion - En proceso de liberacion de la guia -- Mar. 28 Documentos en revision -- Mar. 27 Se recibe copia de guia, factura comercial</t>
  </si>
  <si>
    <t>Q2</t>
  </si>
  <si>
    <t>Abr.</t>
  </si>
  <si>
    <t>J3310562</t>
  </si>
  <si>
    <t>HLCUHAM190313150</t>
  </si>
  <si>
    <t>Abr. 4 Mercancia entrega en bodega hoy -- Abr. 4 Mercancia en transito ,se estima su entrega en bodega hoy -- Abr. 3 Mercancia en transito ,se estima su entrega en bodega mañana -- Abr. 2 Mercancia en transito ,se estima su entrega en bodega el jueves -- Abr. 1 Ret. -- Listo en transporte -- Radicando planilla -- Declaracion con levante -- Aceptando declaracion - Esperando finalizacion de manifiesto -- Mar. 30 Motonave estima zarpar hoy -- Mar. 29 Motonave estima arribar en el dia de hoy -- Mar. 28-/-21 Esperando arribo de la motonave --  Mar. 20 Documentos en revision -- Mar. 19 Se recibe copia de bl, factura comercial</t>
  </si>
  <si>
    <t>J3610158</t>
  </si>
  <si>
    <t>HLCULI3190324533</t>
  </si>
  <si>
    <t>Abr. 5 Mercancia entregada en bodega hoy -- Abr. 4 Ret --Se estima el despacho para hoy -- Abr. 3 Listo en transporte -- Abr. 2 Radicando planilla -- Abr. 1 Se reciben originales -- Esperando Facturas originales en BUN y CO -- Esperando finalizacion de manifiesto -- Mar. 30 Documentos en revision -- Mar. 28 Se recibe copia de bl, factura comercial lista de empaque,lMar. 27 Solicitando documentos - Se recibe aviso de arribo</t>
  </si>
  <si>
    <t>4949422382,4948793511,4949594062,</t>
  </si>
  <si>
    <t>J3310375</t>
  </si>
  <si>
    <t>HLCUEUR190270497</t>
  </si>
  <si>
    <t>Abr. 8 Mercancia entrega en bodega hoy -- Abr. 8 Mercancia en transito, se estima su entrega en bodega hoy lunes --  Abr. 5 Mercancia en transito, se estima su entrega en bodega el lunes -- Abr. 4 Ret. -- Se estima su despacho para hoy -- Abr. 3 Listo en transporte -- Radicando planilla -- Abr. 2 DI con levante -- Aceptando DI -- Abr. 1 Sistema Dian intermitente por lo que no se pudo aceptar Dim -- Aceptando declaracion - Esperando finalizacion de manifiesto -- Mar. 30 Motonave estima zarpar hoy -- Mar. 29 Motonave estima arribar en el dia de hoy -- Mar. 28-/-21 Esperando arribo de la motonave --  Mar. 20 Cambio de ETA segun pagina de naviera --  Esperando arribo de la motonave -- Mar. 19-/-16 Documentos en revision -- Mar. 15-14  Se recibe copia de bl-- Mar. 13 Se recibe copia de faturas comercial, pendiente bl</t>
  </si>
  <si>
    <t>J3310555</t>
  </si>
  <si>
    <t>ANR/CTG/13302</t>
  </si>
  <si>
    <t>Kirnol SV 45 25KG 5M1</t>
  </si>
  <si>
    <t>50208647</t>
  </si>
  <si>
    <t>Abr. 8 Mercancia entregada en bodega hoy -- Abr. 8 Mercancia en transito, se estima su entrega en bodega hoy lunes - Abr. 5 Mercancia en transito, se estima su entrega en bodega el lunes -- Abr. 4 Ret. -- Solicitando cita de cargue -- Abr. 3 Listo en transporte -- Abr. 2 Radicando planilla -- DI con levante -- Aceptando DI -- Gestionando en Dian ya que no se refleja la consulta despues de haber recepcionado en pagina de puerto -- Se recibe Certificado invima porque fue documental la inspeccion -- Recepcionando -- Abr. 1 Esperando finalizacion de manifiesto -- Agente de carga informa que el vaciado de esta carga se realizo el dia  de ayer. -  Esperando programacion de vaciado para realizar Invima -- Mar. 29 Motonave estima arribar en el dia de hoy -- Mar. 28-/-21 Esperando arribo de la motonave para realizar inspeccion Invima --  Mar. 20 Documentos en revision -- Mar. 19 Se recibe copia de bl, factura comercial,LIsta de empaque 211814264</t>
  </si>
  <si>
    <t>J3310564</t>
  </si>
  <si>
    <t>ANR/CTG/13295</t>
  </si>
  <si>
    <t>Delios S Powder 20KG 5M1</t>
  </si>
  <si>
    <t>50208569</t>
  </si>
  <si>
    <t>Abr. 8 Mercancia entregada en bodega hoy -- Abr. 8 Mercancia en transito, se estima su entrega en bodega hoy lunes --  Abr. 5 Mercancia en transito, se estima su entrega en bodega el lunes -- Abr. 4 Ret. -- Solicitando cita de cargue -- Abr. 3 Listo en transporte -- Abr. 2 Radicando planilla -- DI con levante -- Aceptando DI -- Se recibe certificado Invima -- Realizando Inspeccion Invima -- Problemas en Dian para reflejar consulta -- Recepcionando -- Abr. 1 Esperando finalizacion de manifiesto -- Agente de carga informa que el vaciado de esta carga se realizo el dia  de ayer. - Esperando programacion de vaciado para realizar Invima -- Mar. 29 Motonave estima arribar en el dia de hoy -- Mar. 28-/-21 Esperando arribo de la motonave para realizar inspeccion Invima --  Mar. 20 Documentos en revision -- Mar. 19 Se recibe copia de bl, factura comercial,LIsta de empaque 211814261</t>
  </si>
  <si>
    <t>J3310541</t>
  </si>
  <si>
    <t>ANR/CTG/13298</t>
  </si>
  <si>
    <t>Sulfopon 101 UP 220KG 1H2/Lanette 22 20KG 5M1</t>
  </si>
  <si>
    <t>50209474/50208663</t>
  </si>
  <si>
    <t>Abr. 8 Mercancia entregada en bodega hoy -- Abr. 8 Mercancia en transito, se estima su entrega en bodega hoy lunes --  Abr. 5 Mercancia en transito, se estima su entrega en bodega el lunes -- Abr. 4 Ret. -- Listo en transporte -- Abr. 3 Radciando planilla -- DI Aceptada -- Abr. 2 Sistema Dian Caido e intermitente sin poder aceptar -- Gestionando en Dian ya que no se refleja la consulta despues de haber recepcionado en pagina de puerto -- Recepcionando -- Abr. 1 Esperando finalizacion de manifiesto -- Agente de carga informa que el vaciado de esta carga se realizo el dia  de ayer. -Esperando programacion de vaciado-- Mar. 29 Motonave estima arribar en el dia de hoy -- Mar. 28-/-21 Esperando arribo de la motonave --  Mar. 20 Documentos en revision -- Mar. 19 Se recibe copia de bl, factura comercial 211814263</t>
  </si>
  <si>
    <t>4949587510,4949591599,</t>
  </si>
  <si>
    <t>J3310542</t>
  </si>
  <si>
    <t>ANR/CTG/13293</t>
  </si>
  <si>
    <t>Rheocare C Plus 20KG 4G/Sulfopon 101 UP 220KG 1H2</t>
  </si>
  <si>
    <t>50222489/50209474</t>
  </si>
  <si>
    <t>Abr. 8 Mercancia entregada en bodega hoy -- Abr. 8 Mercancia en transito, se estima su entrega en bodega hoy lunes --  Abr. 5 Mercancia en transito, se estima su entrega en bodega el lunes -- Abr. 4 Ret. -- Listo en transporte -- Abr. 3 Radciando planilla -- DI Aceptada -- Abr. 2 Sistema Dian Caido e intermitente sin poder aceptar --Gestionando en Dian ya que no se refleja la consulta despues de haber recepcionado en pagina de puerto -- Recepcionando -- Abr. 1 Esperando finalizacion de manifiesto -- Agente de carga informa que el vaciado de esta carga se realizo el dia  de ayer. -  Esperando programacion de vaciado -- Mar. 29 Motonave estima arribar en el dia de hoy -- Mar. 28-/-21 Esperando arribo de la motonave --  Mar. 20 Documentos en revision -- Mar. 19 Se recibe copia de bl, factura comercial 211814260</t>
  </si>
  <si>
    <t>J3310568</t>
  </si>
  <si>
    <t>012019030490</t>
  </si>
  <si>
    <t>Pinturas España</t>
  </si>
  <si>
    <t>54815344</t>
  </si>
  <si>
    <t>Basf Espanola S.L.</t>
  </si>
  <si>
    <t>Abr. 6 Mercancia entregada en bodega hoy -- Abr. 5 Mercancia en transito, se estima su entrega en bodega mañana -- Abr. 4 Ret. -- Listo en transporte -- Abr. 3 Radicando planilla -- Declaracion con levante -- Aceptando DI -- Recepcionando -- Esperando finalizacion de manifiesto -- Abr. 2 Agente de carga informa programacion para el dia de hoy a las 16 horas. -  Esperando programacion de vaciado -- Abr. 1 Confirmando arribo de la motonave -- Mar. 29-/-27 Agente de carga informa  una nueva ETA.  Mar.26-/-22 Esperando arribo de la motonave -- Se recibe factura comercial corregida -- Mar. 21 Pendiente que el cluster confirme moneda de negociacion de la factura comercial y sea corregida -- Documentos en revision -- Mar. 20 Se recibe copia de bl, factura comercial,lista de empaque 211818272</t>
  </si>
  <si>
    <t>J3310485</t>
  </si>
  <si>
    <t>HLCUEUR190271478</t>
  </si>
  <si>
    <t>50172103</t>
  </si>
  <si>
    <t>Abr. 8 Mercancia entregada en bodega hoy -- Abr. 8 Mercancia en transito, se estima su entrega en bodega el dia de hoy --  Abr. 5 Ret. -- Abr. 5-/-3 Se estima su despacho para hoy -- Abr. 2 Listo en transporte -- Radicando planilla -- Cuatro Declaraciones con levante de hoy por sistema Dian intermitente todo el dia de ayer -- Abr. 1 Trece Declaraciones con levante por sistema Dian intermitente quedaron pendiente cuatro -- Aceptando declaracion - Esperando finalizacion de manifiesto -- Mar. 30 Motonave estima zarpar hoy -- Mar. 29 Motonave estima arribar en el dia de hoy -- Mar. 28-/-21 Esperando arribo de la motonave --  Mar. 20-/-15 Cambio de ETA segun pagina de naviera --  Documentos en revision -- Mar. 14 Se recibe copia de bl, factura comercial</t>
  </si>
  <si>
    <t>4949188758,4949257928,</t>
  </si>
  <si>
    <t>J3310745</t>
  </si>
  <si>
    <t>SUDU69200A74UEA0</t>
  </si>
  <si>
    <t>Elastopan S 81090/OA 190KG 1A2/Additive S 81770 11KG 3H1</t>
  </si>
  <si>
    <t>50184815/57882507</t>
  </si>
  <si>
    <t>FDS/Cita en puerto/Descripciones minimas</t>
  </si>
  <si>
    <t>Abr. 10 Mercancia entregada en bodega hoy -- Abr. 9 Mercancia en transito, se estima su entrega en bodega el dia de hoy --  Abr. 8 Mercancia en transito, se estima su entrega en bodega el dia de mañana --  Abr. 5 Ret. --  Abr. 5-/-4 Solicitando cita de cargue -- Abr. 3 Listo en transporte -- Abr. 2 Radicando planilla -- DI con levante -- Aceptando DI -- Se recibe Informacion antes mencionada -- Mar. 30 Pte marca y si es Saturado o No -- Se reciben minimas --  Mar. 29-28 Esperando posara y minimas cod. 50184815 -- Esperando arribo de la motonave -- Mar. 27 Documentos en revision -- Mar. 26 Se recibe copia de bl, factura comercial,lista de empaque</t>
  </si>
  <si>
    <t>J3310910</t>
  </si>
  <si>
    <t>HLCUBSC1903AVGZ0</t>
  </si>
  <si>
    <t>Abr. 9 Mercancia entregada en bodega hoy -- Abr. 8 Mercancia en transito, se estima su entrega en bodega mañana -- Abr. 6 Mercancia en transito, se estima su entrega en bodega el lunes --  Abr. 5 Ret -- Abr. 4 En espera de carga para consolidar -- Abr. 3 Listo en transporte -- Radicando planilla -- Abr. 2 DI con levante -- Recepcionando -- Abr. 2 Esperando finalizacion manifiesto -- Abr. 1 Documentos en revision -- Mar. 29 Se recibe copia de bl,factura comercial</t>
  </si>
  <si>
    <t>J3310117</t>
  </si>
  <si>
    <t>LEH/CTG/03473</t>
  </si>
  <si>
    <t>Pinturas Francia</t>
  </si>
  <si>
    <t>Basf Frances S.A.S</t>
  </si>
  <si>
    <t>Vaciado/Aprobacion de licencia</t>
  </si>
  <si>
    <t>Abr. 13 Mercancia entregada en bodega hoy -- Abr. 12 Mercancia en transito, se estima su entrega mañana -- Abr. 11 Mercancia en transito, se estima su entrega en bodega el sabado  -- Abr. 10 Ret. -- Solicitando cita de cargue -- Abr. 9 Listo en transporte -- Radicando planilla -- Aceptando DI -- Licencia del codigo: 54597091 aprobada -- Abr. 8 Confirma Posicion arancelaria de para aceptar DI -- Abr. 5 Recepcionando -- Esperando finalizacion de manifiesto -- Abr. 4 Agente de carga informa  programacion de vaciado para el dia de hoy a las 20 horas. - Abr.3 Esperando programacion de vaciado -- Licencia aprobada -- Abr. 2 Esperando aprobacion de una licencia -- Agente de carga informa que la  carga  tiene nueva ETA -  Abr. 1 Esperando aprobacion de una licencia -- Mar. 30 Aprobada una licencia -- Mar. 29-28 Esperando aprobacion de las licencias -- Mar. 27 Se requiere licencia previa cod. 54764782 y cod. 50508528 y se procede a montarlas segun instrucciones -- Mar. 26-22 Se reciben minimas pendientes al final de la tarde y se estan revisadondo y confirmando si lleva licencia de importacion -- Esperando minimas de dos codigos: 30513861 y 30392842 -- Se recibe posara y minimas del codigo: 53221104 -- Mar. 21 revisando posara y minimas -- Se recibe en horas pm cuadro de posara y minimas -- Mar. 20 Esperando Posara y minimas de los materiales, arribo de la motonave y zarpe para confirmar emision del HBL,  Agente de carga informa nueva ETA -- Mar. 19-/ Se recibe originales factura comercial,lista de empaque,certi de origen -11 Esperando Posara y minimas de los materiales, arribo de la motonave y zarpe para confirmar emision del HBL -- Se recibe copia de HBL -- Mar. 10-/-6 Esperando BL, en proceso de revision de la factura, todos los 83 Item de la factura son nuevos necesitamos Posara y minimas -- Mar. 5 Se recibe copia de factura-pendiente copia de bl 211821154</t>
  </si>
  <si>
    <t>J3310671</t>
  </si>
  <si>
    <t>MIL058324</t>
  </si>
  <si>
    <t>Abr. 13 Mercancia entregada en bodega hoy -- Abr. 12 Mercancia en transito, se estima su entrega mañana -- Abr. 11 Mercancia en transito, se estima su entrega en bodega el sabado  -- Abr. 10 Ret. -- Listo en transporte -- Abr. 9 Radicando panilla -- Aceptando DI -- Esperando finalizacion manifiesto -- Confirmando programacion de vaciado -- Abr. 8 Confirmando arribo de la motonave -- Abr. 5-/-1-Mar. 29-/-27 Esperando arribo de la motonave -- Mar. 26 Documentos en revision -- Mar. 21 Se recibe copia de bl, factura comercial</t>
  </si>
  <si>
    <t>J3610009</t>
  </si>
  <si>
    <t>TTOR001234</t>
  </si>
  <si>
    <t>Qingdao Abel Technology CO.,LTD</t>
  </si>
  <si>
    <t>Abr. 15 Mercancia entregada en bodega hoy -- Abr. 15 Mercancia en transito, se estima su entrega en bodega hoy -- Abr. 12 Ret -- Reliquidando bodegajes --Abr. 11-/-8 En espera de carga para consolidar -- Abr. 6 Listo en transporte -- Radicando planilla -- Abr. 5 Declaracion con levante -- Aceptando DI -- se recibe certifletes -- Esperando confirmancion de la liberacion y la certifletes para aceptar DI -- Abr. 4 Realizando pagos para certificacion de fletes y liberacion -- Abr. 3 Esperando finalizacion de manifiesto -- Abr. 2 Confirmando arribo de la motonave -- Abr. 1-Mar. 29-/-12 Esperando arribo de la motonave -- Se reciben documentos originales en BUN -- Mar. 11-/-6 Esperando arribo de la motonave -- Mar. 5 Documentos en revision -- Mar. 4 se recibe copia de bl, factura comercial,lista de empaque,certi de origen</t>
  </si>
  <si>
    <t>J3310656</t>
  </si>
  <si>
    <t>MIL058348</t>
  </si>
  <si>
    <t>Abr. 15 Mercancia entregada en bodega hoy -- Abr. 15 Mercancia en transito,se estima su entrega en bodega hoy -- Abr. 13 Ret. -- Abr. 12 Solicitando cita de cargue -- Abr. 11 Listo en transporte -- Abr. 10 Radicando planilla -- Declaracion con levante -- Aceptando declaracion - Se recibe certifletes - Pte certifletes para aceptar DI -- Abr. 9 Esperando finalizacion manifiesto -- Confirmando programacion de vaciado -- Abr. 8 Confirmando arribo de la motonave -- Abr. 5-/-1-Mar. 29-28-/-26 Esperando arribo de la motonave -- Mar. 22 Documentos en revision -- Mar. 21 Se recibe copia de bl, factura comercial</t>
  </si>
  <si>
    <t>J3610144</t>
  </si>
  <si>
    <t>CNCP150341</t>
  </si>
  <si>
    <t>Texapon ALES 3-70 A 155KG 1H2</t>
  </si>
  <si>
    <t>50211155</t>
  </si>
  <si>
    <t>FDS/Festivo semana santa</t>
  </si>
  <si>
    <t>Abr. 22 Mercancia entregada en bodega hoy -- Abr. 22 Mercancia en transito, se estima su entrega en bodega hoy -- Abr. 17 Ret -- Listo en transporte -- Abr. 16 Radicando planilla -- Abr. 15 Declaracion con levante - Aceptando declaracion - Confirmando arribo de la motonave -- Abr. 12-/-1-Mar. 29-28 Esperando arribo de la motonave -- Mar. 27 Documentos en revision -- Mar. 26 Se recibe copia de bl, factura comercial,lista de empaque</t>
  </si>
  <si>
    <t>J3310909</t>
  </si>
  <si>
    <t>HLCUBSC1903ASEX6</t>
  </si>
  <si>
    <t>Abr. 22 Entregada en bodega hoy la ultima unidad -- Abr. 22-/-16 En transito la ultima unidad y se estima su entrega en bodega el lunes ya que la bodega no labora este sabado -- Abr. 15 Ret.TGHU0653316 -- Abr. 14-/-11 En espera de carga para consolidar la segunda unidad -- Abr. 10 Ret. HLXU3309823 -- Abr. 9-/-4 En espera de carga para consolidar -- Abr. 3 Listo en transporte -- Radicando planilla -- Abr. 2 DI con levante -- Recepcionando -- Abr. 2 Esperando finalizacion manifiesto -- Abr. 1 Documentos en revision -- Mar. 29 Se recibe copia de bl,factura comercial</t>
  </si>
  <si>
    <t>4949366042,4949818313,4949662198,4949591600,4949532989,</t>
  </si>
  <si>
    <t>J3310901</t>
  </si>
  <si>
    <t>SUDUC9046A54Y003</t>
  </si>
  <si>
    <t>Eumulgin CO455 205KG 1H2,Cutina CP 20KG 5H4,Eumulgin B 3 25KG 5H4,Texapon N 70 225KG 1H2L,Texapon K 12 G 25KG 5M2,</t>
  </si>
  <si>
    <t>50301354,50207200,50207351,50207508,50441990,</t>
  </si>
  <si>
    <t>Inspeccion fisica/ Mercancia para consolidar/FDS -Semana santa</t>
  </si>
  <si>
    <t>Abr. 22 Mercancia entregada en bodega hoy -- Abr. 22-/-16 Mercancia en transito, se estima su entrega en bodega el lunes ya que la bodega no labora este sabado -- Abr. 15-/-11 En espera de carga para consolidar, la carga debe ser entrega en cali --  Abr. 10 Se solicita a el Cluster si la mercancia puede ser entregada en madrid -- Abr. 9 Ret -- En espera de carga para consolidar -- Abr. 8 Listo en transporte - Radicando planilla - Declaracion con levante producto Eumulgin B3 - Esperando actuacion aduanera para que se refleje levante -- Abr. 5 En inspeccion fisica hoy horas PM -- Abr. 4 DI con selectividad fisica Material: Eumulgin B 3 -- Aceptando DI -- Se refleja consulta -- Abr. 3 Recepcionando -- Esperando finalizacion manifiesto  -- Abr. 2  Motonave estima arribar el dia de hoy --  Abr. 1 Documentos revisados - Mar. 29 Se recibe copia de bl,factura comercial</t>
  </si>
  <si>
    <t>J3610163</t>
  </si>
  <si>
    <t>CNCP150346</t>
  </si>
  <si>
    <t>Texapon ALS 1470 150KG 1H2</t>
  </si>
  <si>
    <t>50524771</t>
  </si>
  <si>
    <t>Festivo semana santa</t>
  </si>
  <si>
    <t>Abr. 24 Entregado en bodega hoy la ultima unidad -- Abr. 23 Ret CMAU1176386 Entregado en bodega hoy la primera unidad -- En transito una unidad y se estima su entrega en bodega hoy -- Abr. 22 Ret TEMU3167764 -- Listo en transporte -- Abr. 17 Radicando planilla - Declaracion con levante - Aceptando declaracion - Esperando finalizacion manifiesto -- Abr. 16 Motonave estima arribar en el dia de hoy -- Abr. 15-/-2 Esperando arribo de la motonave -- Abr. 1 Documentos en revision -- Mar. 29 Se recibe copia de bl, factura comercial,lista de empaque</t>
  </si>
  <si>
    <t>4950058946,4949339716,</t>
  </si>
  <si>
    <t>J4310413</t>
  </si>
  <si>
    <t>HLCUEUR1903AYKN2</t>
  </si>
  <si>
    <t>54646115</t>
  </si>
  <si>
    <t>Abr. 29 Mercancia entregada en bodega hoy -- Abr. 29 Mercancia en transito, se estima su entrega en bodega hoy -- Abr. 26 Ret. -- Se estima su despacho para hoy -- Abr. 25 Listo en transporte -- Racidando planilla -- Declaraciones con levante -- DI aceptadas -- Recepcionando -- Abr. 24 Esperando finalizacion manifiesto y en revision de las declaraciones -- Abr. 23-/-17 Revisando desripciones minimas recibidas ayer -- Abr. 15 Documentos en revision -- Abr. 11 Se recibe copia de bl, factura comercial</t>
  </si>
  <si>
    <t>4950212582,4949422382,4950058946,</t>
  </si>
  <si>
    <t>J4310209</t>
  </si>
  <si>
    <t>HLCUEUR1903AYFH9</t>
  </si>
  <si>
    <t>54774481</t>
  </si>
  <si>
    <t xml:space="preserve">Abr. 29 Mercancia entregada en bodega hoy -- Abr. 29 Mercancia en transito, se estima su entrega en bodega hoy -- Abr. 27 Ret. -- Abr. 26 Listo en transporte -- Radicando planilla -- Abr. 25 Declaracion con levante -- DI aceptadas -- Recepcionando -- Abr. 24 Esperando finalizacion manifiesto y en revision de las declaraciones -- Abr. 23 Se recibe draft de BL corregido en pallets, pero aun no es el BL definitivo -- Abr. 22-17 Esperando confirmacion de pallets correctas, ya que BL y Factura no coinciden -- Abr. 10-9 Documentos en revision --  Abr. 8 Se recibe copia de factura comercial,Pendiente bl y factura 4949339716 </t>
  </si>
  <si>
    <t>J33T0041</t>
  </si>
  <si>
    <t>SUDUA9FRA001241X</t>
  </si>
  <si>
    <t>Abr. 4 Mercancia entregada en bodega hoy -- Abr. 4 Mercancia en transito, se estima su entrega en bodega hoy -- Abr. 3 Ret -- Programado para cargue hoy -- Abr. 2 Listo en transporte -- Esperando DTA aprobado por la Dian -- Abr. 1 Presentando DTA en Dian -- Radicando planilla de despacho -- Esperando finalizacion manifiesto -- Mar. 30 Confirmando arribo de la motonave -- Mar. 29 Motonave estima arribar en el dia de hoy --  Mar. 28-/-15 Esperando arribo de la motonave -- Mar. 14 Documentos en revision -- Se recibe copia de bl, factura comercial</t>
  </si>
  <si>
    <t>J33T0052</t>
  </si>
  <si>
    <t>ANR/CTG/13319</t>
  </si>
  <si>
    <t>Stroby®,10X0,6 KG,EC</t>
  </si>
  <si>
    <t>58086587</t>
  </si>
  <si>
    <t>Abr. 9 Mercancia entregada en bodega hoy -- Abr. 9 Mercancia en transito, se estima su entrega en bodega el dia de hoy -- Abr. 8 Ret. -- Listo en transporte -- Abr. 6 Esperando DTA aprobado por la Dian -- Abr. 5 Presentando DTA en Dian -- Radicando planilla de despacho -- Abr. 4 Agente de carga informa  programacion de vaciado para el dia de hoy a las 20 horas. - Abr.3 Esperando programacion vaciado -- Abr. 2  Motonave estima arribar el dia de hoy -- Abr. 1 -Mar. 29-/-27 Esperando arribo de la motonave -- Mar. 26 Documentos en revision -- Mar. 22 Se recibe copia de bl, factura comercial 211821147</t>
  </si>
  <si>
    <t>4949417105,4949416098,</t>
  </si>
  <si>
    <t>J43T0002</t>
  </si>
  <si>
    <t>FRA0344705</t>
  </si>
  <si>
    <t>Agnique KE 3658 800KG 31HA1</t>
  </si>
  <si>
    <t>Abr. 15 Mercancia entregada en bodega hoy -- Abr. 15 Mercancia en transito, se estima su entrega en bodega hoy -- Abr. 13 Ret. ECMU2109744, CMAU0043481  -- Abr. 12-/-11 Se estima su despacho para hoy -- Abr. 10 Listo en transporte --  Esperando DTA aprobado por la Dian -- Abr. 9 Presentando DTA en Dian -- Radicando planilla -- Abr. 8 Esperando finalizacion manifiesto -- Confirmando arribo de la motonave y solicitando copia no negociable a la naviera ya que la que suministro fue tambien borrador --   Abr. 5-3 Pendiente copia del bl ya que el recibido fue un Draft -- Documentos en revision -- Se recibe copia de bl y factura comercial</t>
  </si>
  <si>
    <t>J43T0011</t>
  </si>
  <si>
    <t>HLCUBSC1903BTJE0</t>
  </si>
  <si>
    <t>Stomp® Aqua,2X10 L,EC</t>
  </si>
  <si>
    <t>58054340</t>
  </si>
  <si>
    <t>Abr. 23 Mercancia entregada en bodega hoy -- Abr. 23 Mercancia en transito, se estima su entrega en bodega hoy -- Abr. 22 Ret. --  Se estima su despacho para hoy -- Abr. 17 Listo en transporte -- Abr. 16 Presentando DTA en Dian -- Abr. 15 Radicando planilla despacho --  Esperando finalizacion manifiesto --Confirmando arribo de la motonave --   Abr. 14 Motonave estima arribar el dia de hoy --  Abr. 12 Esperando arribo de la motonave -- Abr. 11 Documentos en revision --  Abr. 10 Se recibe copia de bl, factura comercial,Lista de empaque</t>
  </si>
  <si>
    <t>4948269702,4945773645,</t>
  </si>
  <si>
    <t>J43T0001</t>
  </si>
  <si>
    <t>SUDUA9FRA001609X</t>
  </si>
  <si>
    <t>Kumulus®,1X25 KG,EC/Dash® HC,4X5 L,EC</t>
  </si>
  <si>
    <t>58054166/58993760</t>
  </si>
  <si>
    <t>Abr. 25 Mercancia entregada en bodega hoy -- Abr. 25 Mercancia en transito se estima su entrega en bodega el dia de hoy -- Abr. 24 Ret. -- En proceso de cargue -- Abr. 23 Se estima su despacho para hoy -- Abr. 22 Listo en transporte --Esperando DTA aprobado por la Dian -- Abr. 17 Presentando DTA en Dian -- Esperando finalizacion manifiesto -- Abr. 16 Motonave estima arribar el dia de hoy -- Abr. 15-/-3 Esperando arribo de la motonave --  Abr. 2 Documentos en revision -- Se recibe copia de bl, factura comercial</t>
  </si>
  <si>
    <t>J3310396</t>
  </si>
  <si>
    <t>SUDU69200A74U1UZ</t>
  </si>
  <si>
    <t>Abr. 4 Mercancia entregada en bodega hoy -- Abr. 4 En bodega a la espera de descargue -- Abr. 3 Mercancia en transito ,se estima su entrega en bodega el dia de mañana  -- Abr. 2 Mercancia en transito ,se estima su entrega en bodega el jueves -- Abr. 1 Ret. --  Listo en transporte -- Radicando planilla -- Declaracion con levante -- Aceptando Declaracion -- Recepcionando en pagina de puerto para que se refleje la consulta de inventario --     Esperando finalizacion manifiesto -- Mar. 30 Confirmando arribo de la motonave --   Mar. 29 Motonave estima arribar en el dia de hoy --  Mar. 28-/-21 Esperando arribo de la motonave -- Mar. 20 Se recibe copia de bl -- Mar. 19-18 Esperando copia de bl y  arribo de la motonave -- Mar. 15-14 Documentos en revision -- Mar. 13 Se recibe copia de factura comercial,lista de empaque,Pendiente bl</t>
  </si>
  <si>
    <t>J3310898</t>
  </si>
  <si>
    <t>SMLU5575017A</t>
  </si>
  <si>
    <t>Abr. 8 Entregada en bodega hoy la ultima unidad -- Ret SMLU3106098 -- El tercer arim presenta problemas en Muelles del bosque, se estia que quede solucionado hoy -- Se estima la entrega de la segunda unidad hoy en bodega -- Abr. 6 Ret SMLU3126427 -- Abr. 5 Entregada en bodega hoy la primera unidad -- Reliquidando bodegajes -- Abr. 4 SMLU2579286 -- Ret Abr. 3 Por motivos de inventarios se programa despacho para el dia viernes -- Abr. 2 Listo en transporte -- Radicando planilla --  Abr. 1 Declaracion con levante --  Aceptando Declaracion --  Se recibe bl original -- Realizando pagos para poder rescatar bl original -- Mar. 30 Solicitando cuenta de manejo para realizar pagos -- Mar. 29 Documentos en revision -- Se recibe copia de bl, factura comercial,lista de empaque</t>
  </si>
  <si>
    <t>4949484779,4949387377,</t>
  </si>
  <si>
    <t>J3310519</t>
  </si>
  <si>
    <t>SUDUA9FRA001251X</t>
  </si>
  <si>
    <t>Halad 413 HAL 22,68KG 5M1C/SCR 100 HAL 22,68KG 5M1C</t>
  </si>
  <si>
    <t>55532116/55543617</t>
  </si>
  <si>
    <t>Abr. 8 Mercancia entregada en bodega hoy -- Abr. 8 Mercancia en transito, se estima su entrega en bodega hoy lunes --  Abr. 5 Mercancia en transito, se estima su entrega en bodega el lunes -- Abr. 4 Ret. -- Listo en transporte -- Abr. 3 Radicando planilla -- Declaracion con levante -- Aceptando declaracion -- Recepcionando en pagina de puerto para que se refleje la consulta de inventario --  Esperando finalizacion manifiesto  -- Abr. 2  Motonave estima arribar el dia de hoy -- Abr. 1 -Mar. 29-/-20 Esperando arribo de la motonave -- Mar. 19 Documentos en revision -- Mar. 18 Se recibe copia de bl, factura comercial</t>
  </si>
  <si>
    <t>J3310518</t>
  </si>
  <si>
    <t>SUDUA9FRA001276X</t>
  </si>
  <si>
    <t>Halad 344 HAL 22,68KG 5M2C</t>
  </si>
  <si>
    <t>55531904</t>
  </si>
  <si>
    <t>Abr. 8 Mercancia entregada en bodega hoy -- Abr. 8 Mercancia en transito, se estima su entrega en bodega hoy lunes --  Abr. 5 Mercancia en transito, se estima su entrega en bodega el lunes -- Abr. 4 Ret. -- Se estima su despacho para hoy -- Abr. 3 Listo en transporte --  Radicando planilla -- Declaracion con levante -- Aceptando declaracion -- Recepcionando en pagina de puerto para que se refleje la consulta de inventario -- Esperando finalizacion manifiesto  -- Abr. 2  Motonave estima arribar el dia de hoy -- Abr. 1 -Mar. 29-/-20 Esperando arribo de la motonave -- Mar. 19 Documentos en revision -- Mar. 18 Se recibe copia de bl, factura comercial</t>
  </si>
  <si>
    <t>4948149080,4948980151,</t>
  </si>
  <si>
    <t>J3310064</t>
  </si>
  <si>
    <t>SSZCTG1903065</t>
  </si>
  <si>
    <t>Abr. 6 Mercancia entregada en bodega hoy -- Abr. 5 Mercancia en transito, se estima su entrega en bodega el sabado -- Abr. 4 Ret. -- Abr. 4-/-3 Solicitando cita de cargue -- Abr. 2 Listo en transporte -- Radicando planilla -- Declaracion con levante -- Aceptando declaracion -- Gestionando en Dian ya que no se refleja la consulta despues de haber recepcionado en pagina de puerto --  Abr. 1 Recepcionando en pagina de puerto para que se refleje la consulta de inventario -- Agente de carga informa que el vaciado de esta carga se realizo el dia 30 de Mar. - Confirmando arribo de la motonave -- Mar. 29 Motonave estima arribar el dia de hoy -- Mar. 28-/-21 Esperando arribo de la motonave -- Mar. 20 Se recibe copia de bl -- Mar. 19-/-12 Esperando copia de bl y  arribo de la motonave --  Esperando arribo de la motonave --  Mar. 11-/-6 Confirmando ETA -- Mar. 5 Documentos en revision -- Mar. 4 Se recibe draft de bl, factura comercial,lista de empaque,certi de origen 211815447</t>
  </si>
  <si>
    <t>J3310561</t>
  </si>
  <si>
    <t>ANR/CTG/13297</t>
  </si>
  <si>
    <t>Vaciado/FDS/Invima documental/Inconenientes consulta de inventario/cita en puerto</t>
  </si>
  <si>
    <t>Abr. 8 Mercancia entregada en bodega hoy -- Abr. 8 Mercancia en transito, se estima su entrega en bodega hoy lunes -- Abr. 5 Mercancia en transito, se estima su entrega en bodega el lunes -- Abr. 4 Ret. -- Abr. 4-/-3 Solicitando cita de cargue -- Abr. 2 Listo en transporte -- Radicando planilla -- Declaracion con levante - Aceptando declaracion -- Gestionando en Dian ya que no se refleja la consulta despues de haber recepcionado en pagina de puerto --  Certificado Invima fue Documental no se hizo movilizacion --  --  Abr. 1 Agente de carga informa que el vaciado de esta carga se realizo el dia  de ayer. - Esperando programacion vaciado para realizar inspeccion Invima  -- Mar. 30 Confirmando arribo de la motonave -- Mar. 29 Motonave estima arribar en el dia de hoy -- Mar. 28-/-21 Esperando arribo de la motonave para realizar inspeccion Invima  -- Mar. 20 Documentos en revision -- Mar. 19 Se recibe copia de bl, factura comercial 211814262</t>
  </si>
  <si>
    <t>4949387708,4949387705,</t>
  </si>
  <si>
    <t>J3310307</t>
  </si>
  <si>
    <t>HLCUANR190229404</t>
  </si>
  <si>
    <t>Abr. 8 Entregado en bodega hoy la ultima unidad -- Abr. 7 En transito la ultima unidad y se estima su entrega en bodega hoy -- Abr. 6 Entregada en bodega hoy una unidad -- Abr. 5 Ret. UACU4139666, TGHU2996989 -- Se estima su despacho para hoy -- Abr. 4 Se recibe instruccion para cambio de destino de una unidad hacia Madrid -- Abr. 3 Por motivos de inventarios se programa despacho para el dia sabado -- Abr. 2 Listo en transporte -- Abr. 1  Radicando planilla -- Declaracion con levante --   Aceptando Declaracion -- Recepcionando en pagina de puerto para que se refleje la consulta de inventario --    Esperando finalizacion manifiesto -- Mar. 30 Confirmando arribo de la motonave --  Mar. 29 Motonave estima arribar en el dia de hoy -- Mar. 28-/-18 Esperando arribo de la motonave -- Mar.15 BL ya cuenta con emision en destino. - Mar. 13  BL no cuenta con emision en destino. -Documentos en revision -- Mar. 12 Se recibe copia de bl, fatura comercial,lista de empaque.certi de analisis</t>
  </si>
  <si>
    <t>J3310531</t>
  </si>
  <si>
    <t>SUDUA9FRA001320X</t>
  </si>
  <si>
    <t>Halad 413 HAL 22,68KG 5M1C</t>
  </si>
  <si>
    <t>Abr. 8 Mercancia entregada en bodega hoy -- Abr. 8 Mercancia en transito, se estima su entrega en bodega el dia de hoy --  Abr. 5 Ret. -- Abr. 5-/-4 Se estima su despacho para hoy -- Abr. 3 Listo en transporte -- Radicando planilla -- Declaracion con levante -- Aceptando declaracion --  Recepcionando en pagina de puerto para que se refleje la consulta de inventario --   Esperando finalizacion manifiesto  -- Abr. 2  Motonave estima arribar el dia de hoy -- Abr. 1 -Mar. 29-/-20 Esperando arribo de la motonave -- Mar. 19 Documentos en revision --  Se recibe copia de bl, factura comercial</t>
  </si>
  <si>
    <t>J3310746</t>
  </si>
  <si>
    <t>SUDUA9FRA001189X</t>
  </si>
  <si>
    <t>POLY-MVA 2454 L/54% N.D 1100KG 31HA1</t>
  </si>
  <si>
    <t>Abr. 10 Entregado en bodega hoy la ultima unidad -- Abr. 9 Mercancia en transito, se estima su entrega en bodega hoy -- Abr. 8 Entregado en bodega hoy la primera unidad -- Mercancia en transito, se estima su entrega en bodega mañana -- Abr. 6 Ret. MRKU8327924 -- Abr. 5 Se estima el despacho de la ultima unidad hoy -- Abr. 4 Ret. MRKU8333887 -- Abr. 4 En espera de carga para consolidar -- Abr. 3 Listo en transporte --  Radicando planilla -- Declaracion con levante -- Aceptando declaracion --  Recepcionando en pagina de puerto para que se refleje la consulta de inventario --  Esperando finalizacion manifiesto  -- Abr. 2  Motonave estima arribar el dia de hoy -- Abr. 1 -Mar. 29-28 Esperando arribo de la motonave --  Mar. 27  Se recibe originales de bl, factura comercial,lista de emnpaque---Documentos en revision -- Mar. 26 Se recibe copia de bl, factura comercial,lista de empaque</t>
  </si>
  <si>
    <t>J3310027</t>
  </si>
  <si>
    <t>LAX/CTG/D03466</t>
  </si>
  <si>
    <t>Cytozyme Foliar,1X1 L,UNSPEC.</t>
  </si>
  <si>
    <t>50323274</t>
  </si>
  <si>
    <t>Abr. 9 Mercancia entregada en bodega hoy -- Abr. 9 Mercancia en transito, se estima su entrega en bodega el dia de hoy -- Abr. 8 Mercancia en transito, se estima su entrega en bodega el dia de mañana -- Abr. 6 Ret. -- Listo en transporte --  Abr. 5 Radicando planilla -- Declaracion con levante - Aceptando declaracion --  Recepcionando en pagina de puerto para que se refleje la consulta de inventario - Esperando  programacion vaciado -- Abr. 4 Motonave atracada arribo el dia de hoy -- Confirmando arribo de la motonave -- Abr. 3-/-1-Mar. 29-28 Esperando arribo de la motonave --  Mar. 27 Agente de carga informa nueva motonave y nueva ETA. -  Mar. 26Esperando confirmacion de eta por parte del agente de carga -- Mar. 26  Agente de carga informa que la motonave tuvo problemas  por lo cual nos estaran confirmando  nueva ETA. -Confirmando arribo de la motonave -- Mar. 22-/-20  Cambio de ETA Mar. 19-/-18  Pagina de puerto informa nueva ETA -- Mar. 14 Se recibe confirmacion de solo la presentacion nde 1 litro -- Mar. 13-/-11 Confirmando en bl aparecen 2 presentaciones del producto y en factura y lista de empaque 1 sola presentacion --  -- Esperando arribo de la motonave y revisando documentos -- Mar. 9 Se recibe Copia de HBL -- Mar. 8-/-4 Pte BL para proceder con la revision de documentos -- Se recibe originales factura comercial,lista de empaque,certi de origen,certi de analisis-- Mar. 1 Se recibe copia de factura comercial,lista de empaque,certi de origen , pendiente bl 211820723</t>
  </si>
  <si>
    <t>J3310857</t>
  </si>
  <si>
    <t>ANR/CTG/13307</t>
  </si>
  <si>
    <t>Abr. 9 Mercancia entregada en bodega hoy -- Abr. 9 Mercancia en transito, se estima su entrega en bodega el dia de hoy -- Abr. 8 Mercancia en transito, se estima su entrega en bodega el dia de mañana -- Abr. 6 Ret. -- Abr. 5 Listo en transporte -- Radicando planilla -- Declaracion con levante - Aceptando declaracion --  Recepcionando en pagina de puerto para que se refleje la consulta de inventario -- Abr. 4 Esperando finalizacion manifiesto -- Abr. 3 Agente de carga informa programacion de vaciado para el dia de hoy a las 17 horas. -  Motonave atracada estima zarpar al medio dia --  Abr. 2  Motonave estima arribar el dia de hoy --  Abr. 1 Esperando arribo de la motonave -- Mar. 29 Documentos en revision -- Mar. 28 Se recibe copia de bl, factura comercial 211819473</t>
  </si>
  <si>
    <t>J3310709</t>
  </si>
  <si>
    <t>ANR/CTG/13327</t>
  </si>
  <si>
    <t>Amasil NA 1200KG 31HA1</t>
  </si>
  <si>
    <t>50246968</t>
  </si>
  <si>
    <t>Abr. 9 Mercancia entregada en bodega hoy -- Abr. 9 Mercancia en transito, se estima su entrega en bodega el dia de hoy -- Abr. 8 Mercancia en transito, se estima su entrega en bodega el dia de mañana --  Abr. 6 Ret. -- Abr. 5 Listo en transporte -- Radicando planilla -- Declaracion con levante - Aceptando declaracion -- Recepcionando en pagina de puerto -- Abr. 4 Agente de carga informa  programacion de vaciado para el dia de hoy a las 20 horas. - Abr.3 Esperando programacion vaciado -- Abr. 2  Motonave estima arribar el dia de hoy -- Abr. 1 -Mar. 29-/-27 Esperando arribo de la motonave -- Mar. 26 Documentos en revision -- Se recibe copia de bl, factura comercial  211821150</t>
  </si>
  <si>
    <t>J3310517</t>
  </si>
  <si>
    <t>SUDUA9FRA001299X</t>
  </si>
  <si>
    <t>Aura® 20 EC,10X1 L,CO</t>
  </si>
  <si>
    <t>58977449</t>
  </si>
  <si>
    <t>Abr. 9 Mercancia entregada en bodega hoy -- Abr. 9 Mercancia en transito, se estima su entrega en bodega el dia de hoy -- Abr. 8 Mercancia en transito, se estima su entrega en bodega el dia de mañana -- Abr. 6 Ret. MRKU7322363 -- Abr. 5-/-4 Se estima su despacho para hoy -- Abr. 3 Listo en transporte --  Radicando planilla -- Declaracion con levante -- Aceptando declaracion --  Recepcionando en pagina de puerto para que se refleje la consulta de inventario --  Esperando finalizacion manifiesto  --Abr. 2  Motonave estima arribar el dia de hoy -- Abr. 1 -Mar. 29-/-20 Esperando arribo de la motonave -- Mar. 19 Documentos en revision -- Mar. 18 Se recibe copia de bl, factura comercial</t>
  </si>
  <si>
    <t>J3310907</t>
  </si>
  <si>
    <t>SUDUC9FRA001534X</t>
  </si>
  <si>
    <t>Abr. 9 Mercancia entregada en bodega hoy -- Abr. 9 Mercancia en transito, se estima su entrega en bodega el dia de hoy -- Abr. 8 Mercancia en transito, se estima su entrega en bodega el dia de mañana -- Abr. 6 Ret.  Abr. 5 Se estima su despacho para hoy -- Abr. 4 En espera de carga para consolidar -- Abr. 3 Listo en transporte -- Radicando planilla -- Declaracion con levante -- Aceptando declaracion -- Recepcionando en pagina de puerto para que se refleje la consulta de inventario --   Esperando finalizacion manifiesto  -- Abr. 2  Motonave estima arribar el dia de hoy --  Abr. 1 Documentos en revision --  Mar. 29 Se recibe copia de bl,factura comercial</t>
  </si>
  <si>
    <t>J3310700</t>
  </si>
  <si>
    <t>HLCURTM190328867</t>
  </si>
  <si>
    <t>Abr. 9 Mercancia entregada en bodega hoy -- Abr. 9 Mercancia en transito, se estima su entrega en bodega el dia de hoy -- Abr. 8 Mercancia en transito, se estima su entrega en bodega el dia de mañana -- Abr. 6 ret. -- Abr. 5 Se estima su despacho para hoy -- Abr. 4 En espera de carga para consolidar -- Abr. 3 Listo en transporte -- Radicando planilla -- Declaracion con levante -- Aceptando declaracion --  Recepcionando en pagina de puerto para que se refleje la consulta de inventario --  Esperando finalizacion manifiesto  -- Abr. 2 BL ya cuenta con emision en destino. -  Abr. 1 -Mar. 29-/-22 BL no cuenta con emision en destino. - Documentos en revision -- Mar. 21 Se recibe copia de bl, factura comercial</t>
  </si>
  <si>
    <t>4949532973,4948951749,4949287007,4948774475,4948892173,4948772914,4949037263,4949366043,4949532985,4949591593,4949037263,4949037263,4949037263,</t>
  </si>
  <si>
    <t>J3310389</t>
  </si>
  <si>
    <t>ILSE005857</t>
  </si>
  <si>
    <t>Myritol 331 175KG 1A1,Cetiol AB 175KG 1A1,Glucopon 425 N/HH 225KG 1H2,Euperlan PK 3000 AM 195KG 1H2,Euperlan PK 3000 AM 195KG 1H2,Cutina AGS 25KG 5H4,Cetiol OE 165KG 1A1,Cosmedia Triple C 25KG 1H2,Lorol C 16 20KG 5H4,Cetiol SN 175KG 1A1,Gluadin Soy Benz 25KG 3H1,Gluadin R Benz 25KG 3H1,Gluadin WQ PP 25KG 3H1,</t>
  </si>
  <si>
    <t>50207171,50209132,50432449,50210176,50210176,50215324,50207268,50334382,50207467,50207179,50372958,50375088,50373056,</t>
  </si>
  <si>
    <t>FDS/Inconveniente consulta DIAN</t>
  </si>
  <si>
    <t>Abr. 9 Mercancia entregada en bodega hoy -- Abr. 9 Mercancia en transito, se estima su entrega en bodega el dia de hoy --  Abr. 8 Mercancia en transito, se estima su entrega en bodega el dia de mañana --  Abr. 5 Ret. --  Abr. 5-/-4 Se estima su despacho para hoy -- Abr. 3 Listo en transporte -- Radicando planilla -- Declaracion con levante -- Por problemas con el sistema siga no se puedo dar levante el dia de ayer -- Abr. 2  Aceptando declaracion --  Gestionando en Dian ya que no se refleja la consulta despues de haber recepcionado en pagina de puerto --  Abr. 1 Recepcionando en pagina de puerto para que se refleje la consulta de inventario -- Esperando finalizacion manifiesto -- Mar. 30 Confirmando arribo de la motonave -- Mar. 29 Motonave estima arribar en el dia de hoy --  Mar. 28-/-18 Esperando arribo de la motonave --  Mar. 15-14 Documentos en revision -- Mar. 13 Se recibe copia de bl, factura comercial 211814144</t>
  </si>
  <si>
    <t>J3310836</t>
  </si>
  <si>
    <t>FRA0344784</t>
  </si>
  <si>
    <t>Opus® 12.5 SC,1X200 L,CO</t>
  </si>
  <si>
    <t>58637183</t>
  </si>
  <si>
    <t>Abr. 11 Mercancia entregada en bodega hoy -- Abr. 11 Mercancia en transito, se estima su entrega en bodega hoy -- Abr. 10 Ret. -- Listo en transporte -- Radicando planilla --  Declaracion con levante  -- En inspeccion Fisica duanera -- Abr. 9 Selectividad fisica -- Aceptando declaracion de importacion -- Esperando se restablezca el internet para aceptar declaracion -- Recepcionando en pagina de puerto -- Abr. 8 Confirmando arribo de la motonave --   Abr. 5-/-3 Esperando arribo de la motonave -- Abr. 2 BL ya cuenta con emision en destino - Abr.1-Mar. 29 BL no cuenta con orden de impresión en destino. -Documentos en revision -- Mar. 28 Se recibe copia de bl, factura comercial</t>
  </si>
  <si>
    <t>J4310179</t>
  </si>
  <si>
    <t>SMLU5576514A</t>
  </si>
  <si>
    <t>Abr. 11 Mercancia entregada en bodega hoy -- Abr. 11 Ret -- Se estima su despacho para hoy -- Abr. 10 Listo en transporte -- Radicando planilla -- Abr. 9 Declaracion con levante --  Aceptando declaracion -- Esperando se restablezca el internet para aceptar declaracion --   Esperando finalizacion manifiesto -- Abr. 8 Documentos en revision -- Abr. 6 Se recibe copia de bl, factura comercial,lista de empaque</t>
  </si>
  <si>
    <t>J4310180</t>
  </si>
  <si>
    <t>SMLU5576510A</t>
  </si>
  <si>
    <t>Abr. 12 Entregada en bodega hoy las 2 ultimas unidades -- Abr. 12 Ret SMLU3113230 - SMLU3101178 -- Abr. 11 En bodega a la espera de descargue la primera unidad -- Ret SMLU2571449 -- Se estima su despacho para hoy -- Abr. 10 Listo en transporte -- Radicando planilla -- Abr. 9 Declaracion con levante --  Aceptando declaracion -- Esperando se restablezca el internet para aceptar declaracion --  Esperando finalizacion manifiesto -- Abr. 8 Documentos en revision --  Abr. 6 Se recibe copia de bl, factura comercial,lista de empaque</t>
  </si>
  <si>
    <t>J4310042</t>
  </si>
  <si>
    <t>FRA0345138</t>
  </si>
  <si>
    <t>Belanty® SC,10X1 L,CO</t>
  </si>
  <si>
    <t>58089779</t>
  </si>
  <si>
    <t>Abr. 13 Mercancia entregada en bodega hoy -- Abr. 12 Mercancia en transito, se estima su entrega en bodega mañana -- Abr. 11 Ret. -- Se estima su despacho para hoy -- Abr. 10 Listo en transporte -- Abr. 9 Radicando planilla --  Declaracion con levante --  Aceptando declaracion -- Esperando se restablezca el internet para aceptar declaracion --  Recepcionando en pagina de puerto --  Abr. 8 Confirmando arribo de la motonave -- Abr. 5-/-4 Esperando arribo de la motonave -- Abr. 3 Esperando certificado de origen y arribo de la motonave -- Abr. 2 Documentos en revision -- Abr. 1 Se recibe copia de bl, factura comercial</t>
  </si>
  <si>
    <t>J4310088</t>
  </si>
  <si>
    <t>ANR/CTG/13320</t>
  </si>
  <si>
    <t>MSeal NP 1 white LAN 8,85KG 4G</t>
  </si>
  <si>
    <t>50452194</t>
  </si>
  <si>
    <t>Vaciado/Documentos/Inconveniente con internet/Bl original</t>
  </si>
  <si>
    <t>Abr. 15 Mercancia entregada en bodega hoy -- Abr. 13 Vehiculo en bogota a la espera de descargue el lunes la bodega no labora los sabados -- Abr. 12 Mercancia en transito, se estima su entrega en bodega mañana -- Abr. 11 Ret. -- Solicitando cita de cargue -- Abr. 10 Listo en transporte -- Radicando planilla --  Declaracion con levante --  Aceptando declaracion - Abr.   Esperando se restablezca el internet para aceptar declaracion -- Liberando bl  -- Abr. 8 Se recibe bl original -- Abr. 7/-5 En espera de bl original -- Paula contesta "Apenas contemos con los documentos y el BL físicos se los hare llegar." --  Abr. 4 Claudia Maldonado de Eculines informa "Buenos dias Erling: El proveedor inform que ellos enviaron los bls originales directamente al cliente, te copio mensaje. " -- Abr. 3  BL no cuenta con emision en destino - Agente de craga informa programacion de vaciado para el dia de hoy a las 17 horas - Se recibe copia de bl, factura comercial,lista de empaque--No hay emision en destino -- Documentos en revision -- Se recibe copia de bl, de factura comercial y lista de empaque  211819474</t>
  </si>
  <si>
    <t xml:space="preserve">La calera </t>
  </si>
  <si>
    <t>4947816328,4949250042,4949250042,</t>
  </si>
  <si>
    <t>J3310393</t>
  </si>
  <si>
    <t>SSZCTG1903092</t>
  </si>
  <si>
    <t>Abr. 13 Mercancia entregada en bodega hoy -- Abr. 12 Mercancia en transito, se estima su entrega en bodega mañana -- Abr. 11 Mercancia en transito, se estima su entrega el sabado -- Abr. 10 Ret. -- Solicitando cita de cargue -- Abr. 9 Listo en transporte -- Abr. 8 Radicando planilla -- Declaracion con levante - Aceptando declaracion de importacion --  Recepcionando en pagina de puerto para que se refleje la consulta de inventario -- Abr. 6 Esperando programacion vaciado  -- Abr. 5 Motonave atracada --  Motonave estima arribar el dia de hoy --  Abr. 4-/-1-Mar. 29-28 Esperando arribo de la motonave -- Mar. 27 Se recibe copia de bl -- Mar. 26-/-20 En espera de copia del bl ya que lo recibido fue copia de un borrador -- Segun pagina de puerto mn Cadiz estima arribar el 5 de abril -- Mar. 18 Se recibe confirmacion de No preferencia --  Mar. 17-/15 Esperando Confirmacion de preferencia y arribo de la motonave -- Mar. 14 Pagina de puerto informa que la motonave estima arribar el dia 12 de  Abril , por otra parte se esta consultando con el agente de carga  la ETA.- Documentos en revision -- Mar. 13 Se recibe copia de factura comercial,lista de empaque,borrador de bl 211821900</t>
  </si>
  <si>
    <t>J3310921</t>
  </si>
  <si>
    <t>HLCUHAM190362422</t>
  </si>
  <si>
    <t>MSeal M 860 PTA 10,7KG 1A2,MSeal M 860 PTB 19,3KG 1A2,MSeal TC 258 RAL7012 V1 24KG 1A2,MSeal TC 258 RAL7040 24KG 1A2,</t>
  </si>
  <si>
    <t>50160619,50160672,57206757,57205644,</t>
  </si>
  <si>
    <t>Abr. 16 Entregada en bodega hoy la ultima unidad -- Abr. 15 Entregado en bodega hoy una unidad -- Mercancia en transito, se estima su entrega en bodega hoy -- Abr. 13 Ret. UACU8599823, HLBU1056729  -- Abr. 12 Se estima su despacho para hoy -- Abr. 11 Listo en transporte --  Radicando planilla -- Declaracion con levante -- Aceptando declaracion - Recepcionando en pagina de puerto para que se refleje la consulta de inventario -- Abr. 10 Esperando finalizacion manifiesto -- Abr. 9 Motonave atracada --  Motonave estima arribar en el dia de hoy - Abr. 8-/-3 Esperando arribo de la motonave --  Se recibe originales de factura comercial--Abr. 2-1 Documentos en revision -- Mar. 29 Se recibe copia de bl,factura comercial,lista de empaque</t>
  </si>
  <si>
    <t>4947010969,4947226202,4947189181,</t>
  </si>
  <si>
    <t>J3310668</t>
  </si>
  <si>
    <t>SUDU69200A74VW08</t>
  </si>
  <si>
    <t>Opera® SC,24X0,25 L,CO,Opera® SC,24X0,25 L,CO,Stroby® SC,24X0,25 L,</t>
  </si>
  <si>
    <t>58489577,58489577,58463614,</t>
  </si>
  <si>
    <t>FDS/Inspeccion previa/Inconveniente con internet</t>
  </si>
  <si>
    <t>Abr. 15 Mercancia entregada en bodega hoy -- Abr. 15 Mercancia en transito, se estima su entrega en bodega hoy -- Abr. 12 Ret. -- Abr. 11 Se estima su despacho para hoy -- Abr. 10 Listo en transporte -- Radicando planilla --  Declaracion con levante --  Aceptando declaracion - Abr. 9 Esperando se restablezca el internet para aceptar declaracion --   Se recibe Reporte de inspeccion informando que todo esta acorde a la factura y lista de empaque -- Esperando reporte de inspeccion previa  para verificar realmente la cantidad de pallets y la cantidad de cajas  -- Abr. 8 Realizando inspeccion previa el dia de hoy -- Abr. 6 Solicitando Movilizacion para inspeccion previa  -- Abr. 5 Motonave atracada --  Motonave estima arribar el dia de hoy -- Abr. 4-/-1 Esperando arribo de la motonave -- Se recibe originales factura comercial,lista de empaque,certi de origen-- Mar. 29 Se recibe copia de bl -- Mar. 28-27 En espera de copia del bl ya que lo recibido fue copia de un borrador -- Mar. 26 Erica informa Para las PO 4947226202 y  4947010969 se debe verificar los pesos brutos acorde al PL, ya que la factura no relaciona los pallets.  Para la PO 4947189181 hemos solicitado al proveedor verificar los pesos acorde a PL. -- Mar. 25-/-23 Pesos del bl no coinciden con pesos de las facturas, bl recibido es un borrador  --   Mar. 22 Pendiente bl para hacer una buena revision -- Documentos en revision -- Mar. 21 Se recibe copia de factura comercial,lista de empaque borrador de bl</t>
  </si>
  <si>
    <t>J3310782</t>
  </si>
  <si>
    <t>SUDUA9FRA001441X</t>
  </si>
  <si>
    <t>Abr. 15 Mercancia entregada en bodega hoy -- Abr. 15 Mercancia en transito, se estima su entrega en bodega hoy -- Abr. 12  Ret. -- Se estima su despacho para hoy -- Abr. 11 Listo en transporte -- Abr. 10 Radicando planilla -- Declaracion con levante --  Aceptando declaracion --   Recepcionando en pagina de puerto para que se refleje la consulta de inventario -- Esperando finalizacion manifiesto --  Abr. 9 Motonave estima arribar en el dia de hoy -  Abr. 8-/-1-Mar. 29 Esperando arribo de la motonave --  Mar. 28 Documentos en revision -- Mar. 27  Se recibe copia de bl, factura comercial</t>
  </si>
  <si>
    <t>J4310139</t>
  </si>
  <si>
    <t>HLCUHAM190385266</t>
  </si>
  <si>
    <t>Abr. 15 Mercancia entregada en bodega hoy -- Abr. 15 Mercancia en transito, se estima su entrega en bodega hoy -- Abr. 12 Ret. UACU8153683, HLXU5294980, HLBU1522160, TCLU4492205 -- Abr. 11 Listo en transporte -- Radicando planilla -- Declaracion con levante --  Aceptando declaracion -- Recepcionando en pagina de puerto para que se refleje la consulta de inventario -- Abr. 10 Esperando finalizacion manifiesto --   Abr. 9 Motonave estima arribar en el dia de hoy -  Abr. 8 Esperando arribo de la motonave -- Abr. 6-5 Documentos en revision --   Documentos en revision -- Abr. 4 Se recibe copia de bl, factura comercial Abr. 3 Esperando documentos -- Se recibe copia de bl y se pide documentos</t>
  </si>
  <si>
    <t>J3310469</t>
  </si>
  <si>
    <t>SUDUC9046A54Y002</t>
  </si>
  <si>
    <t>Abr. 15 Mercancia entregada en bodega hoy -- Abr. 15 En bodega a la espera de descargue -- Abr. 13 Vehiculo en cali descargue para el lunes -- Abr. 12 Mercancia en transito, se estima su entrega mañana -- Abr. 11 Mercancia en transito, se estima su entrega el sabado -- Abr. 10 Ret. -- Abr. 9-/-4 En espera de carga para consolidar -- Abr. 3 Listo en transporte --  Radicando planilla -- Declaracion con levante -- Aceptando declaracion -- Recepcionando en pagina de puerto para que se refleje la consulta de inventario -- Esperando finalizacion manifiesto  -- Abr. 2  Motonave estima arribar el dia de hoy -- Abr. 1 -Mar. 29-/-18 Esperando arribo de la motonave --  Mar. 15 Documentos en revision -- Mar. 14  Se recibe copia de bl, factura comercial</t>
  </si>
  <si>
    <t>J4310161</t>
  </si>
  <si>
    <t>ANR/CTG/03485</t>
  </si>
  <si>
    <t>Abr. 16 Mercancia entregada en bodega hoy -- Abr. 16 Mercancia en transito, se estima su entrega en bodega hoy -- Abr. 15 Mercancia en transito, se estima su entrega en bodega mañana -- Abr. 13 Ret. -- Abr. 12 Solicitando cita de cargue -- Abr. 11 Listo en transporte --  Radicando planilla -- Declaracion con levante -- Aceptando declaracion --   Esperando finalizacion manifiesto -- Abr. 10- Agente de carga informa  programacion de vaciado pàra hoy a  las 15 horas Abr.  9 Solicitando copia del blal agente de carga -- Abr. 8 En espera de bl ya que llego borrador -- Abr. 6-5 Documentos en revision --  Se recibe copia de bl, factura comercial 211825581</t>
  </si>
  <si>
    <t>4949591262,4948605871,</t>
  </si>
  <si>
    <t>J4310243</t>
  </si>
  <si>
    <t xml:space="preserve">SUDUA9FRA001611X </t>
  </si>
  <si>
    <t>ecovio F2332 1000KG 13H3/Lutavit E 50 25KG 5H4 1</t>
  </si>
  <si>
    <t>50359379/50075923</t>
  </si>
  <si>
    <t xml:space="preserve">Abr. 16 Entregado en bodega hoy el resto de material -- Abr. 16 En transito el Material Lutavit y se estima su entrega en bodega hoy -- Abr. 15 Entregado en bodega hoy el producto Ecovio -- Mercancia en transito, se estima su entrega en bodega hoy -- Abr. 12 Ret. -- Se estima su despacho para hoy -- Abr. 11 Listo en transporte --  Radicando planilla -- Declaracion con levante -- Aceptando declaracion -- Abr. 10  Recepcionando en pagina de puerto para que se refleje la consulta de inventario -- Documentos en revision -- Abr. 9  Se recibe copia de bl, factura comercial--Llega contenedor a puerto y no hay documentos </t>
  </si>
  <si>
    <t>J3310774</t>
  </si>
  <si>
    <t>SUDU69200A74VGED</t>
  </si>
  <si>
    <t>Abr. 16 Mercancia entregada en el cliente hoy -- Abr. 16 En el cliente a la espera de descargue -- Abr. 15 Mercancia en transito, se estima su entrega en el cliente mañana -- Abr. 12 Ret. --Se estima su despacho para hoy -- Abr. 11-/- En espera de documentos para despacho -- Abr. 8 Listo en transporte -- Radicando planilla -- Declaracion con levante --  Aceptando declaracion -- Recepcionando en pagina de puerto para que se refleje la consulta de inventario -- Abr. 6 Esperando finalizacion manifiesto -- Abr. 5 Motonave atracada -- Motonave estima arribar el dia de hoy --  Abr. 4-/-1-Mar. 29 Esperando arribo de la motonave --  Mar. 28 Documentos en revision -- Mar. 27 Se recibe copia de bl, factura comercial</t>
  </si>
  <si>
    <t>J4310454</t>
  </si>
  <si>
    <t>HLCUBSC1903CELJ3</t>
  </si>
  <si>
    <t>Abr. 17 Mercancia entregada en bodega hoy -- Abr. 16 Ret  -- Listo en transporte -- Abr. 15 Radicando planilla -- Declaracion con levante -- Aceptando declaracion de importacion --   Recepcionando en pagina de puerto para que se refleje la consulta de inventario --  Documentos en revision -- Abr. 12 Se recibe copia de bl, factura comercial,lista de empaque</t>
  </si>
  <si>
    <t>J3310515</t>
  </si>
  <si>
    <t>MXMEX0000003316</t>
  </si>
  <si>
    <t>Abr. 17 Mercancia entregada en bodega hoy -- Abr. 16 Mercancia en transito, se estima su entrega en bodega hoy -- Abr. 15 Mercancia en transito, se estima su entrega en bodega mañana -- Abr. 13 Ret. -- Abr. 12 Solicitando cita de cargue -- Abr. 11 Listo en transporte --  Radicando planilla -- Declaracion con levante -- Aceptando declaracion -- Recepcionando en pagina de puerto para que se refleje la consulta de inventario -- Abr. 10 Esperando programacion vaciado -- Abr. 9 Confirmando arribo de la motonave -- Abr. 8 Motonave estima arribar el dia de hoy -- Abr. 5-/-1-Mar. 29-28 Esperando arribo de la motonave -- Mar. 27-26 Agente de carga informa nueva ETA . -Confirmando arribo de la motonave -- Mar. 23 Motonave estima arribar a las 14 horas --  Mar. 22-/-20 Esperando arribo de la motonave --  Mar. 19 Documentos en revision -- Mar. 18 Se recibe copia de bl, factura comercial 211824162</t>
  </si>
  <si>
    <t>J4310166</t>
  </si>
  <si>
    <t>ANR903142780</t>
  </si>
  <si>
    <t>FDS/Festivo semana santa/Consolidacion de carga/Registro de importacion</t>
  </si>
  <si>
    <t>Abr. 22 Mercancia entregada en bodega hoy -- Abr. 22 Mercancia en transito, se estima su entrega en bodega hoy -- Abr. 17 Mercancia en transito, se estima su entrega en bodega el lunes -- Abr. 16 Ret. -- Abr. 16-/-15 En espera de carga para consolidar -- Abr. 13 Listo en transporte --   Abr. 12  Radicando planilla -- Declaracion con levante --  Aceptando declaracion -- Aceptando declaracion de importacion --  Registro de importacion aprobado -- Abr. 11-/-8 Pendiente Registro de importacion --Se recibe originale bl, factura comercial,lista de empaque  -- Se recibe factura corregido -- Esperando factura corregida, Documentos originales y arribo de la motonave --  Abr. 5 Documentos en revision --  Se recibe copia de bl, factura comercial,lista de empaque 211825128</t>
  </si>
  <si>
    <t>4949366047,4949845519,4949876195,</t>
  </si>
  <si>
    <t>J3310712</t>
  </si>
  <si>
    <t>HLCURTM190356224</t>
  </si>
  <si>
    <t>Eumulgin B 25 25KG 5M1,Amasil NA 1200KG 31HA1,Natuphos E 17500 G 20KG 4G,</t>
  </si>
  <si>
    <t>50469711,50246968,50510235,</t>
  </si>
  <si>
    <t>Abr. 22 Entregados en bodega hoy el resto de materiales -- Abr. 22 En transito el resto de materiales y se estima su entrega en bodega hoy -- Abr. 17 Entregado en bodega hoy el material Natuphos -- Programado para cargue hoy -- Abr. 16 Ret. --  Listo en transporte -- Abr. 15 Radicando planilla -- Declaracion con levante -- Aceptando declaracion de importacion --   Rescatando bl en naviera -- -- Hoy se refleja liberacion en la pagina de la naviera -- Pendiente emision de bl -- Abr. 12 Juan dice por el chat del comptador de basf que ya hablo con el proveedor donde le aclara que ellos deben asumir todos los gastos generados por la demora de la liberacion -- Abr. 11 Pendiente emision de bl -- Abr. 10 Juan dice "Hola Carmen, Aun no hay confirmación de esta liberación. Ya me encuentro presionando al consolidador en origen para que acelere su proceso. En cuanto tenga novedades les informaré."  -- Abr. 9 Pendiente emision de bl -- Juan esteban Gallego dice "Ya le escribí al proveedor para que nos ayude con esto " -- Abr. 8-/-3 BL no cuenta con emision en destino. -  Abr. 2 Documentos en revision -- Abr. 2 Se recibe copia de bl, factura comercial</t>
  </si>
  <si>
    <t>4949484774,4948242171,</t>
  </si>
  <si>
    <t>J4310102</t>
  </si>
  <si>
    <t>LEXBRE 190308122603</t>
  </si>
  <si>
    <t>Dispex AA 4140 1250KG 31HA1/Salcare SC 60 25KG 5H4</t>
  </si>
  <si>
    <t>56393261/55807770</t>
  </si>
  <si>
    <t>Vaciado/cita puerto/FDS/Festivo semana santa</t>
  </si>
  <si>
    <t>Abr. 22 Mercancia entregada en bodega hoy -- Abr. 22 Mercancia en transito, se estima su entrega en bodega hoy -- Abr. 17 Ret. -- Abr. 17-/-16 Solicitando cita de cargue -- Abr. 15 Listo en transporte -- Radicando planilla -- Declaracion con levante -- Aceptando declaracion de importacion --   Recepcionando en pagina de puerto para que se refleje la consulta de inventario --  Esperando finalizacion manifiesto -- Abr. 12 Agente de carga informa que la programacion de vaciado para esta carga es en el dia de hoy a las  Esperando programacion vaciado -- Abr. 11 Confirmando arribo de la motonave -- Abr. 10 Motonave estima arribar el dia de hoy -- Abr. 9-/-5 Esperando arribo de la motonave --   Abr. 4 Documentos en revision -- Abr. 3 Se recibe copia de bl, factura comercial 601919448</t>
  </si>
  <si>
    <t>J4310153</t>
  </si>
  <si>
    <t>HLCUEUR1903BBCE4</t>
  </si>
  <si>
    <t>Abr. 23 Mercancia entregada en bodega hoy -- Abr. 23 Mercancia en transito, se estima su entrega en bodega hoy -- Abr. 22 Ret. -- Se estima su despacho para hoy -- Abr. 17 Listo en transporte -- Radicando planilla -- Declaracion con levante -- Aceptando declaracion de importacion --  Recepcionando en pagina de puerto para que se refleje la consulta de inventario --   Esperando finalizacion manifiesto --  Abr. 16 Motonave estima arribar el dia de hoy -- Abr. 15-/-8 Esperando arribo de la motonave -- Abr. 6 Documentos en revision -- Abr. 5 Se recibe copia de bl, factura comercial</t>
  </si>
  <si>
    <t>4949627409,4949653304,</t>
  </si>
  <si>
    <t>J4310333</t>
  </si>
  <si>
    <t>SUDUC9046A56Y007</t>
  </si>
  <si>
    <t>Abr. 24 Mercancia entregada en bodega hoy -- Abr. 24 Mercancia en transito, se estima su entrega en bodega hoy -- Abr. 23 Mercancia en transito, se estima su entrega en bodega mañana -- Abr. 22 Ret MRKU8895626, MSKU5749276  -- Se estima su despacho para hoy -- Abr. 17 Listo en transporte -- Radicando planilla -- Declaracion con levante -- Aceptando declaracion de importacion --  Esperando finalizacion manifiesto --  Abr. 16 Motonave estima arribar el dia de hoy -- Abr. 15-/-12 Esperando arribo de la motonave -- Abr. 11 Documentos en revision --  Abr. 10 Se recibe copia de bl,factura comercial</t>
  </si>
  <si>
    <t>4949591271,4949590074,</t>
  </si>
  <si>
    <t>J3310837</t>
  </si>
  <si>
    <t>ANR/CTG/13346</t>
  </si>
  <si>
    <t>ecovio F2332 1000KG 13H3/Luviskol VA37E 100KG 1A2</t>
  </si>
  <si>
    <t>50359379/50000725</t>
  </si>
  <si>
    <t>Vaciado/Producto Agnique sin concepto de insumo para aprobacion del registro de importacion/separacion de bultos/</t>
  </si>
  <si>
    <t>Abr. 25-/-22 Prorroga autorizada hasta el 1 de Junio para el desaduanamiento de la orden  4949417130 Agnique CSO-35 1000KG 31HA1 -- Abr. 17 Pendiente el desaduanamiento de la orden  4949417130 Agnique CSO-35 1000KG 31HA1  -- Abr. 16 prorroga autorizada-- Entregado el Luviskol en Madrid  -- Abr. 15 Pendiente el desaduanamiento de la orden  4949417130 Agnique CSO-35 1000KG 31HA1  -- Abr. 15 Entregado el producto Ecovio en Cale --   Abr. 13 Retirada la primera parte -- Abr. 12 Solicitando prorroga de permanencia en deposito para  la orden  4949417130 Agnique CSO-35 1000KG 31HA1  -- Abr. 11 Listo en transporte planilla activa pendiente el desaduanamiento de la orden  4949417130 Agnique CSO-35 1000KG 31HA1  --  --  El puerto dice que esta revisando el caso, ya que se habia procedido a desaduanar con los pesos establecidos por ellos --  -- queda pendiente el desaduanamiento de la orden  4949417130 Agnique CSO-35 1000KG 31HA1  -- Abr. 10 Planilla fue rechazada por el puerto por la deferencias de los pesos --  Radicando planilla -- Declaracion con levante -- Aceptando declaracion -- Nacionalizando parcial -- Abr. 9 Esperando reporte de inspeccion previa  para separacion de bultos -- Abr. 8 Inspeccion autorizada pa el dia de hoy en horas de la tarde --  Esperando respuesta del puerto sobre disponibilidad de espacio para hacer la previa -- Abr. 6 Solicitando movilizacion para inspeccion previa con repeso con enfasis a separacion de bultos -- Abr. 5 Se recibe listas de empaque -- Esperando Lista de empaque parasolicitar la separacion de bultos --  Se recibe instruccion de solicitar separacion de bultos -- Abr. 4 Se realiza vaciado -- Abr. 3 Pendiente Carta de autorizacion para proceder con el concepto de insumo de la orden 4949417130   Agnique CSO-35 1000KG 31HA1 Agente de carga informa  programacion de vaciado para el dia de hoy a las 20 horas.  - Abr. 1 Esperando arribo de la motonave -- Mar. 29 Documentos en revision -- Mar. 28 Se recibe copia de bl, factura comercial 211820707</t>
  </si>
  <si>
    <t>4949662455,4949662455,4948771043,4949366046,4950090416,4950090419,4950090417,4950090419,4950057190,</t>
  </si>
  <si>
    <t>J4310155</t>
  </si>
  <si>
    <t>HLCURTM190360162</t>
  </si>
  <si>
    <t>Cetiol Sensoft 175KG 1A1,Cetiol Sensoft 10KG 3H1,Isopropylmyristate 175KG 1A1,Cutina GMS-SE 25KG 5H4,Cetiol J 600 175KG 1A1,Cutina CP 20KG 5H4,Cutina CP 20KG 5H4,Cutina CP 20KG 5H4,Eumulgin S 2 25KG 1H2,</t>
  </si>
  <si>
    <t>50210232,50308747,50207008,50207252,50207331,50207200,50207200,50207200,50379055,</t>
  </si>
  <si>
    <t>Abr. 25 Mercancia entregada en bodega hoy -- Abr. 25-/-24 Mercancia en transito, se estima su entrega en bodega hoy -- Abr. 23 Mercancia en transito, se estima su entrega en bodega mañana -- Abr. 22 Ret. -- Se estima su despacho para hoy -- Abr. 20 Listo en transporte -- Abr. 17 Radicando planilla -- Declaracion con levante -- Aceptando declaracion de importacion --Recepcionando en pagina de puerto para que se refleje la consulta de inventario --   Esperando finalizacion manifiesto -- Abr. 16 Motonave estima arribar el dia de hoy -- Abr. 15-/-8 Esperando arribo de la motonave -- Abr. 6 Documentos en revision -- Abr. 5 Se recibe copia de bl, factura comercial</t>
  </si>
  <si>
    <t>4948495888,4945565224,</t>
  </si>
  <si>
    <t>J4310103</t>
  </si>
  <si>
    <t>SUDUC9ANR006881X</t>
  </si>
  <si>
    <t>Lutensol M 7 200KG 1A1/Lutensol AO 7 180KG 1A1</t>
  </si>
  <si>
    <t>55245014/50050780</t>
  </si>
  <si>
    <t>Abr. 25 Mercancia entregada en bodega hoy -- Abr. 25 Mercancia en transito se estima su entrega en bodega el dia de hoy --   Abr. 24 Mercancia en transito, se estima su entrega mañana --Abr. 23 Mercancia en transito, se estima su entrega el jueves -- Abr. 22 Ret. -- Se estima su despacho para hoy -- Abr. 17 Listo en transporte -- Radicando planilla -- Declaracion con levante -- Aceptando declaracion de importacion -- Esperando finalizacion manifiesto --   Abr. 16 Motonave estima arribar el dia de hoy -- Abr. 15-/-5 Esperando arribo de la motonave --  Abr. 4 Documentos en revision --  Abr. 3 Se recibe copia de bl, factura comercial</t>
  </si>
  <si>
    <t>J4310457</t>
  </si>
  <si>
    <t>HOU/CTG/D06978</t>
  </si>
  <si>
    <t>Vaciado/</t>
  </si>
  <si>
    <t>Abr. 27 Mercancia entregada en bodega hoy -- Abr. 26 Mercancia en transito, se estima su entrega en bodega mañana -- Abr. 25 Mercancia en transito, se estima su entrega en bodega mañana -- Abr. 24 Ret. -- Se estima su despacho para hoy -- Abr. 23 Solicitando cita de cargue -- Abr. 22 Listo en transporte --  Radicando planilla --  Declaracion con levante  -- Aceptando declaracion -- Recepcionando en pagina de puerto para que se refleje la consulta de inventario -- Abr. 20 Esperando finalizacion manifiesto --  Abr. 17  Agente de carga informa programacion de vaciado para el dia de hoy en las horas de la mañana. - Esperando programacion vaciado -- Abr. 16  Motonave atracada -- Abr. 15 Agente de carga informa que la motonave se retraso lo cual  cambio de ETA. -  Documentos en revision -- Abr. 12 Se recibe copia de bl, factura comercial,lista de empaque 211833614</t>
  </si>
  <si>
    <t>4950090417,4949719612,4949719612,4949532991,4949366042,4949416093,4949662470,4949719627,4950058257,</t>
  </si>
  <si>
    <t>J4310388</t>
  </si>
  <si>
    <t>SUDUC9FRA001882X</t>
  </si>
  <si>
    <t>Cutina CP 20KG 5H4,Cetiol CC 175KG 1A1,Eutanol G 175KG 1A1,Euperlan PK 3000 AM 195KG 1H2,Eumulgin EO 33 25KG 5H4,Eumulgin EO 33 25KG 5H4,Nutrilan Keratin W PP 25KG 3H1,Cetiol OE 165KG 1A1,Cetiol HE 200KG 1A1,</t>
  </si>
  <si>
    <t>50207200,50207249,50207282,50210176,50208598,50208598,50211269,50207268,50207557,</t>
  </si>
  <si>
    <t>FDS/Festivo semana santa/Inspeccion previa</t>
  </si>
  <si>
    <t>Abr. 26 Mercancia entregada en bodega hoy -- Abr. 26 Mercancia en transito, se estima su entrega en bodega hoy -- Abr. 25 Mercancia en transito, se estima su entrega en bodega mañana -- Abr. 24 Ret. -- Se estima su despacho para hoy -- Abr. 23 Listo en transporte --  Abr. 22 Radicando planilla --  Declaracion con levante  -- Aceptando declaracion -- Se recibe bl original pero llega con la correccion y se desiste de la inspeccion previa -- Esperando respuesta por parte del Puerto sobre disponibilidad de espacio no hay disponibilidad por ser semana santa y hay muchas solicitudes --  Abr. 20 Solicitando al puerto movilizacion para realizar previa -- Abr. 17 Se recibe listas de empaque -- Abr. 17-16 Esperando listas de empaque y arribo de la motonave para mandar a movilizar para inspeccion previa -- BL  Ya cuenta   con emision en destino. - Esperando listas de empaque y arribo de la motonave para mandar a movilizar para inspeccion previa -- Abr. 15 Se recibe instrucción de hacer inspeccion previa debido que no alcanzaron a corregir el bl -- Abr. 14-/-13 Pendiente bl corregido y emision de bl en destino -- Abr. 12 Naviera informa que el BL no cuenta con emision en destino Documentos en revision -- Abr. 11 Se recibe copia de bl, factura comercial</t>
  </si>
  <si>
    <t>J4310588</t>
  </si>
  <si>
    <t>HOU/CTG/D06945</t>
  </si>
  <si>
    <t>Vaciado/Documentos</t>
  </si>
  <si>
    <t>Abr. 27 Mercancia entregada en bodega hoy -- Abr. 26 Mercancia en transito, se estima su entrega en bodega hoy -- Abr. 25 Mercancia en transito, se estima su entrega en bodega mañana -- Abr. 24 Ret. -- Se estima su despacho para hoy -- Abr. 23 Listo en transporte --  Abr. 22 Radicando planilla --  Declaracion con levante  -- Aceptando declaracion -- Se recibe bl original pero llega con la correccion y se desiste de la inspeccion previa -- Esperando respuesta por parte del Puerto sobre disponibilidad de espacio no hay disponibilidad por ser semana santa y hay muchas solicitudes --  Abr. 20 Solicitando al puerto movilizacion para realizar previa -- Abr. 17 Se recibe listas de empaque -- Abr. 17-16 Esperando listas de empaque y arribo de la motonave para mandar a movilizar para inspeccion previa -- BL  Ya cuenta   con emision en destino. - Esperando listas de empaque y arribo de la motonave para mandar a movilizar para inspeccion previa -- Abr. 15 Se recibe instrucción de hacer inspeccion previa debido que no alcanzaron a corregir el bl -- Abr. 14-/-13 Pendiente bl corregido y emision de bl en destino -- Abr. 12 Naviera informa que el BL no cuenta con emision en destino Documentos en revision -- Abr. 11 Se recibe copia de bl, factura comercial</t>
  </si>
  <si>
    <t>4946607249,4946611851,</t>
  </si>
  <si>
    <t>J4310141</t>
  </si>
  <si>
    <t>HLCURTM190352424</t>
  </si>
  <si>
    <t>Kumulus® DF,10X1 KG,CO/Kumulus® DF,1X25 KG,CO</t>
  </si>
  <si>
    <t>58109154/58753111</t>
  </si>
  <si>
    <t>Abr. 26 Mercancia entregada en bodega hoy -- Abr. 26 En bodega a la espera de descargue -- Abr. 25 Mercancia en transito se estima su entrega en bodega el dia de hoy -- Abr. 24 Mercancia en transito se estima su entrega en bodega mañana -- Abr. 23 Ret.  Abr. 23-/-22 Se estima su despacho para hoy -- Abr. 17 Listo en transporte -- Radicando planilla -- Declaracion con levante -- Aceptando declaracion de importacion --    Recepcionando en pagina de puerto para que se refleje la consulta de inventario -- Esperando finalizacion manifiesto --  Abr. 16 Motonave estima arribar el dia de hoy -- Abr. 15-/-9 Esperando arribo de la motonave -- Abr. 8 Bl ya cuenta con emision en destino. Abr. 7-/-5 BL no cuenta con emision. - Documentos en revision -- Abr. 4 Se recibe copia de bl, factura comercial</t>
  </si>
  <si>
    <t>J4310407</t>
  </si>
  <si>
    <t>ANR903142784</t>
  </si>
  <si>
    <t>Abr. 26 Mercancia entregada en bodega hoy -- Abr. 26 En bodega a la espera de descargue -- Abr. 25 Mercancia en transito se estima su entrega en bodega el dia de hoy --  Abr. 24 Mercancia en transito se estima su entrega en bodega mañana -- Abr. 23 Ret. -- Se estima su despacho para hoy -- Abr. 22 Listo en transporte - Radicando planilla --  Declaracion con levante  -- Aceptando declaracion -- Recepcionando en pagina de puerto para que se refleje la consulta de inventario --   Abr. 17 Pendiente finalizacion por parte del agente de carga --  Se recibe originales factura comercial ,bl,certi de anlisis,lista de empaque--Abr.16 Pendiente documentos originales -- Tatiana da instruccion nde realizar el pago --  solucionar lo de la cuenta de manejo esta en reclamacion por parte del cliente  por que se encuentra errada  por un valor de  desconsolidacion estamos a  la espera de la correcion para poder  realizar el pago y proceder con la liberacion.  - Abr. 15-/-12 Pendiente documentos originales --  Documentos en revision --  Abr. 11 Se recibe copia de bl, factura comercial, Lista de empaque 211832372</t>
  </si>
  <si>
    <t>J4310221</t>
  </si>
  <si>
    <t xml:space="preserve">HLCUME3190341341
</t>
  </si>
  <si>
    <t>FDS/Festivo semana santa/Inpeccion fisica/Inspeccion previa</t>
  </si>
  <si>
    <t xml:space="preserve">Abr. 26 Mercancia entregada en bodega hoy -- Abr. 26-/-25 Mercancia en transito, se estima su entrega en bodega el dia de mañana debido que el vehiculo presento fallas mecanicas -- Abr. 24-/-22 Mercancia en transito, se estima su entrega en bodega el jueves el vehiculo presento fallas mecanicas -- Abr. 18 Ret. -- Abr. 17 Listo en transporte -- Radicando planilla -- La inspectora dio levante anoche a las 8 de la noche -- Abr. 16 Inspeccion fisica el dia de hoy -- Abr. 15 Solicitando movilizacion -- Selectividad fisica por tipo de declaracion -- Aceptando declaracion de importacion -- Reportando a la Dian inconsistencia --  Realizando analisis al reporte de l ainspeccion previa -- Abr. 13 Esperando reporte de inspecion previa -- Abr. 12 Se recibe certificado de origen --  Inspeccion previa para el dia de hoy  -- Abr. 11 Quedamos pendiente del certificado de origen ya que Se recibe factura y lista de empaque nuevas de acuerdo a instruccion de Basf  y se procede a solicitar al puerto inspeccion previa debido que el bl dice 15 bulk de 1000kg y la factura y lista de empaque dice 75 tambores de 200kg -- Abr. 10 En espera de factura y lista de empaque para solicitar movilizacion -- Se recibe instrucción de hacer previa pero hay que esperar que me van a mandar una factura y lista de empaque nuevas --  Pendiente certificado de origen y factura correcta  Abr. 9 Esperando arribo de la motonave -- Abr. 8 Documentos en revision -- Se recibe copia de bl, factura comercial -- Abr. 3 Esperando documentos -- Se recibe copia de bl </t>
  </si>
  <si>
    <t>J4310101</t>
  </si>
  <si>
    <t>012019030895</t>
  </si>
  <si>
    <t>Vaciado/Festivo semana santa</t>
  </si>
  <si>
    <t>Abr. 29 Mercancia entregada en bodega hoy -- Abr. 29 Vehiculo en bodega a la espera de descargue -- Abr. 26 Mercancia en transito, se estima su entrega en bodega el lunes -- Abr. 25 Ret. -- Abr. 25-/-22 Solicitando cita de cargue -- Abr. 20 Listo en transporte -- Abr. 17 Radicando planilla -- Declaracion con levante -- Aceptando declaracion de importacion --   Recepcionando en pagina de puerto para que se refleje la consulta de inventario -- Esperando finalizacion manifiesto -- Abr. 16  Agente de carga informa programacion de vaciado para el dia de hoy a las 15 horas. - Esperando programacion vaciado -- Abr. 15 Confirmando arribo de la motonave --   Abr. 14 Motonave estima arribar el dia de hoy --   Abr. 13-/-5 Esperando arribo de la motonave -- Abr. 4 Documentos en revision -- Abr. 3 Se recibe copia de bl, factura comercial 211832289</t>
  </si>
  <si>
    <t>4949868825,4949416093,4950058268,4950210610,4949747386,</t>
  </si>
  <si>
    <t>J4310615</t>
  </si>
  <si>
    <t>SUDUC9999A5AA006</t>
  </si>
  <si>
    <t>Protectol PE CO 230KG 1H1,1,2-Propylenglykol Care 220KG 1H1,Luviskol VA37E 100KG 1A2,Dipropilenglicol Care 215KG 1H1,Edeta BX POLVO 25KG 5M1,</t>
  </si>
  <si>
    <t>50439649,53705045,50000725,51812681,50612839,</t>
  </si>
  <si>
    <t>Abr. 29 Mercancia entregada en bodega hoy -- Abr. 29 Mercancia en transito, se estima su entrega en bodega mañana -- Abr. 27 ret.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 Documentos en revision -- Abr. 17 Se recibe copia de bl,factura comercial</t>
  </si>
  <si>
    <t>J4310222</t>
  </si>
  <si>
    <t>SSZCTG1904021</t>
  </si>
  <si>
    <t>Basagran® SL,GU4X5 L,CO</t>
  </si>
  <si>
    <t>58033253</t>
  </si>
  <si>
    <t>Abr. 27 Mercancia entregada en bodega hoy -- Abr. 26 Mercancia en transito, se estima su entrega en bodega el lunes -- Abr. 25 Ret. --  Solicitando cita de cargue -- Abr. 24 Listo en transporte -- Abr. 23 Radicando planilla -- Se recibe bl liberado -- Pendiente bl liberado, basf envio 1 solo original y el agente de carga exige 2 originales -- Declaracion con levante -- Aceptando declaracion de importacion -- Pendiente cuenta de manejo, En proceso de liberacion de bl -- Abr. 22 Recepcionando en pagina de puerto para que se refleje la consulta de inventario -- Esperando vaciado -- Se recibe originales de bl, factura comercial, Lista de empaque, certificado de analisis --   Esperando BL originales sera enviados por Paula - Abr. 17 ¨Paula dice El día de hoy envió: BL, PL, Inv, COA y certificado (fito y de seguro) --   Abr. 15-/-12 Esperando copia de bl ya que recibimos un borrado y arribo de la motonave -- Abr. 10-9 Documentos en revision -- Abr. 8 Se recibe Borrador de bl, factura comercial 211838519</t>
  </si>
  <si>
    <t>J3310833 / J3360070</t>
  </si>
  <si>
    <t>ONEYSAOV02823700</t>
  </si>
  <si>
    <t>Abr. 30 Ret. CXTU1146266 -- Abr. 29-/-26 En espera de instrucciones de despacho de 1 unidad --   Abr. 25 ret. GESU8104290 -- Abr. 24 En espera de instrucciones de despacho de 2 unidades --   Abr. 23 Ret. SEGU8036117 -- Abr. 22-/-16 En espera de instrucciones de despacho de 3 unidades --  Abr. 15 Ret. TIFU3501890 -- Abr. 14-/-9 En espera de instrucciones de despacho --   Abr. 8 Listo en transporte -- Radicando planilla -- Declaracion con levante --  Aceptando declaracion --  Recepcionando en pagina de puerto para que se refleje la consulta de inventario -- Confirmando arribo de la motonave -- Abr. 5-/-1-Mar. 31-/-29 Esperando arribo de la motonave --   Mar. 28 Documentos en revision --  Se recibe copia de bl, factura comercial,lista  de empaque,certi de origen</t>
  </si>
  <si>
    <t>J3510301</t>
  </si>
  <si>
    <t>MHG-19002504</t>
  </si>
  <si>
    <t>Abr. 2 Mercancia entregada en bodega hoy -- Abr. 2 Ret -- Retiro programado para el dia de hoy -- Abr. 1 Declaracion con levante - Aceptando declaracion - En proceso de liberacion de la guia - Confirmando arribo de la carga -- Mar. 29 Esperando arribo de la carga -- Mar. 28 Documentos en revision -- Mar. 27 Se recibe copia de guia, factura comercial</t>
  </si>
  <si>
    <t>J3510295</t>
  </si>
  <si>
    <t>1025672507</t>
  </si>
  <si>
    <t>Abr. 2 Mercancia entregada en bodega hoy -- Abr. 2 Ret -- Retiro programado para el dia de hoy -- Abr. 1 Declaracion con levante - Aceptando declaracion - En proceso de liberacion de la guia - Confirmando arribo de la carga -- Mar. 29 Esperando arribo de la carga -- Mar. 28 Confirmando detalles de vuelo -- Mar. 27 Documentos en revision -- Mar. 26 Se recibe copia de guia, factura comercial</t>
  </si>
  <si>
    <t>J3510345</t>
  </si>
  <si>
    <t>19J100585</t>
  </si>
  <si>
    <t>Abr. 2 Mercancia entregada en bodega hoy -- Abr. 2 Ret -- Retiro programado para el dia de hoy -- Abr. 1 Declaracion con levante - Aceptando declaracion - En proceso de liberacion de la guia - Confirmando detalles de vuelo -- Mar. 30 Documentos en revision -- Mar. 29 Se recibe copia de guia, factura comercial</t>
  </si>
  <si>
    <t>J3310451</t>
  </si>
  <si>
    <t>SUDUA9FRA001286X</t>
  </si>
  <si>
    <t>Dash® EC,10X1 L,CO</t>
  </si>
  <si>
    <t>58982535</t>
  </si>
  <si>
    <t>Abr. 6 Mercancia entregada en bodega hoy -- Abr. 5 Mercancia en transito, se estima su entrega en bodega hoy -- Abr. 4 Mercancia en transito, se estima su entrega en bodega mañana -- Abr. 3 Ret -- Se estima su despacho para hoy -- Abr. 2 Listo en transporte - Radicando planilla -- Abr. 1 Declaracion con levante - Aceptando declaracion - Esperando finalizacion manifiesto -- Mar. 29 Motonave estima arribar en el dia de hoy -- Mar. 28-/-20 Esperando arribo de la motonave -- Mar. 15 Documentos en revision -- Mar. 14 Se recibe copia de bl, factura comercial</t>
  </si>
  <si>
    <t>J3310492</t>
  </si>
  <si>
    <t>SUDUA9FRA001257X</t>
  </si>
  <si>
    <t>Abr. 6 Mercancia entregada en bodega hoy -- Abr. 5 Mercancia en transito, se estima su entrega en bodega hoy -- Abr. 4 Mercancia en transito, se estima su entrega en bodega mañana -- Abr. 3 Mercancia en transito, se estima su entrega en bodega el viernes -- Abr. 2 Ret. --  Se estima su despacho para hoy -- Abr. 1 Listo en transporte - Radicando planilla - Declaracion con levante - Aceptando declaracion - Esperando finalizacion manifiesto -- Mar. 29 Motonave estima arribar en el dia de hoy -- Mar. 28-/-20 Esperando arribo de la motonave -- Mar. 19-18 Documentos en revision -- Mar. 15 Se recibe copia de bl, factura comercial</t>
  </si>
  <si>
    <t>4949416084,4948830213,4949366045,4949366041,4949331969,</t>
  </si>
  <si>
    <t>J3310540</t>
  </si>
  <si>
    <t>HLCUANR190312948</t>
  </si>
  <si>
    <t>Luviskol VA64 W 120KG 1H2,SOKALAN PA 30 CL 1200KG 31HA1,Sok.HP 56 Gran. 540KG 13H2,Dipropilenglicol Care 215KG 1H1,Luviskol VA37E 100KG 1A2,</t>
  </si>
  <si>
    <t>50250461,50086566,50098763,51812681,50000725,</t>
  </si>
  <si>
    <t>Abr. 6 Mercancia entregada en bodega hoy -- Abr. 5 Mercancia en transito, se estima su entrega en bodega hoy -- Abr. 4 Mercancia en transito, se estima su entrega en bodega mañana -- Abr. 3 Ret. -- Abr. 3-/-2 Se estima su despacho para hoy -- Abr. 1 Listo en transporte - Radicando planilla - Declaracion con levante - Declaracion con levante - Aceptando declaracion - Esperando finalizacion manifiesto -- Mar. 29 Motonave estima arribar en el dia de hoy -- Mar. 28-/-21 Esperando arribo de la motonave -- Mar. 20 Documentos en revision -- Mar. 19 Se recibe copia de bl, factura comercial</t>
  </si>
  <si>
    <t>J3310546</t>
  </si>
  <si>
    <t>SUDUC9FRA001229X</t>
  </si>
  <si>
    <t>CON 20/2 CON 40</t>
  </si>
  <si>
    <t>Abr. 9 Entregada en bodega hoy las dos ultimas unidades -- Abr. 8 Entregada en bodega hoy una unidad -- Mercancia en transito, se estima su entrega en bodega hoy -- Abr. 6 Ret. MRKU5501694, MSKU9486310  -- Abr. 5 Se estima el despacho de las 2 ultimas unidades hoy -- Abr. 4 Ret. MRKU9515823 -- Abr. 4-/-3 Se estima su despacho para hoy -- Abr. 2 Listo en transporte - Radicando planilla - Declaracion con levante - Aceptando declaracion -- Abr. 1 Esperando finalizacion manifiesto -- Mar. 29 Motonave estima arribar en el dia de hoy -- Mar. 28-/-21 Esperando arribo de la motonave --  Mar. 20 Documentos en revision -- Mar. 19 Se recibe copia de bl, factura comercial</t>
  </si>
  <si>
    <t>J3310916</t>
  </si>
  <si>
    <t>HOU/CTG/D06938</t>
  </si>
  <si>
    <t>Abr. 8 Mercancia entregada en bodega hoy -- Abr. 8 Mercancia en transito, se estima su entrega en bodega hoy lunes --  Abr. 5 Ret. -- Abr. 4 Solicitando cita de cargue -- Abr. 3 Listo en transporte -- Abr. 2 Radicando planilla - Declaracion con levante - Aceptando declaracion - Agente de carga informa que el vaciado de esta carga se realizo el dia de yaer a las 20 horas. - Abr. 1 Documentos en revision -- Mar. 29 Se recibe copia de bl,factura comercial 211817022</t>
  </si>
  <si>
    <t>J3310915</t>
  </si>
  <si>
    <t xml:space="preserve">DSV0024378 </t>
  </si>
  <si>
    <t>Vit.AA 500 40M PH 25KG 4G 3</t>
  </si>
  <si>
    <t>Abr. 8 Mercancia entregada en bodega hoy -- Abr. 8 Mercancia en transito, se estima su entrega en bodega hoy lunes --  Abr. 5 ret. -- Abr. 4 Solicitando cita de cargue -- Abr. 3 Listo en transporte - Radicando planilla - Declaracion con levante - Aceptando declaracion - Se recibe certificado invima - Inspeccion invima programada para el dia de hoy -- Abr. 2 Programando inspeccion invima -- Abr. 1  Agente de carga informa programacion de vaciado para el dia de hoy a las 12 horas. - Documentos en revision -- Mar. 29 Se recibe copia de bl,factura comercial,lista de empaque 211815826</t>
  </si>
  <si>
    <t>J3310659</t>
  </si>
  <si>
    <t>ONEYSAOV06256400</t>
  </si>
  <si>
    <t>Abr. 8 Mercancia entregada en bodega hoy -- Abr. 8 Mercancia en transito, se estima su entrega en bodega hoy lunes --  Abr. 5 Mercancia en transito, se estima su entrega en bodega el lunes -- Abr. 4 Ret. -- Abr. 4-/-3 Se estima su despacho para hoy -- Abr. 2 Listo en transporte - Radicando planilla - Declaracion con levante - Aceptando declaracion -- Abr. 1 Esperando finalizacion manifiesto -- Mar. 29-/-26 Esperando arribo de la motonave -- Mar. 22  Documentos en revision -- Mar. 21 Se recibe copia de bl, factura comercial,lista de empaque,certi de origen</t>
  </si>
  <si>
    <t>J3310750</t>
  </si>
  <si>
    <t>SUDU69200A74U8PL</t>
  </si>
  <si>
    <t>Elastopan S 81030/OA 190KG 1A2</t>
  </si>
  <si>
    <t>51338226</t>
  </si>
  <si>
    <t>Abr. 8 Mercancia entregada en bodega hoy -- Abr. 8 Mercancia en transito, se estima su entrega en bodega hoy lunes --  Abr. 5 Mercancia en transito, se estima su entrega en bodega el lunes -- Abr. 4 Ret. -- Abr. 4-/-3 Se estima su despacho para hoy -- Abr. 2 Listo en transporte - Radicando planilla - Declaracion con levante - Aceptando declaracion -- Abr. 1 Esperando finalizacion manifiesto -- Mar. 29 Motonave estima arribar en el dia de hoy -- Mar. 28 Esperando arribo de la motonave -- Mar. 27 Documentos en revision -- Mar. 26 Se recibe copia de bl, factura comercial,lista de empaque</t>
  </si>
  <si>
    <t>J3310233</t>
  </si>
  <si>
    <t xml:space="preserve">SSZCTG1903056 </t>
  </si>
  <si>
    <t>Abr. 8 Mercancia entregada en bodega hoy -- Abr. 8 Mercancia en transito, se estima su entrega en bodega hoy lunes --  Abr. 5 Mercancia en transito, se estima su entrega en bodega el lunes -- Abr. 4 Ret. -- Solicitando cita de cargue -- Abr. 3 Listo en transporte -- Abr. 2 Radicando planilla - Declaracion con levante - Aceptando declaracion - Por problemas en pagina de muisca no se refleja consulta de inventario -- Abr. 1 Esperando finalizacion manifiesto - Agente de carga informa que el vaciado de esta carga se realizo el dia 30 de Mar. -  Mar. 29 Motonave estima arribar en el dia de hoy -- Mar. 28-/-12 Esperando arribo de la motonave -- Mar. 11 Documentos en revision -- Mar. 8 Se recibe copia de factura comercial,lista de empaque,certi de analisis,borrador de bl 211815390</t>
  </si>
  <si>
    <t>J3310239</t>
  </si>
  <si>
    <t xml:space="preserve">SSZCTG1903055 </t>
  </si>
  <si>
    <t>Foamaster MO 2158 160KG 1H1</t>
  </si>
  <si>
    <t>50488660</t>
  </si>
  <si>
    <t>Abr. 8 Mercancia entregada en bodega hoy -- Abr. 8 Mercancia en transito, se estima su entrega en bodega hoy lunes --  Abr. 5 Mercancia en transito, se estima su entrega en bodega el lunes -- Abr. 4 Ret. -- Solicitando cita de cargue -- Abr. 3 Listo en transporte -- Abr. 2 Radicando planilla - Declaracion con levante - Aceptando declaracion - Por problemas en pagina de muisca no se refleja consulta de inventario -- Abr. 1 Esperando finalizacion manifiesto - Agente de carga informa que el vaciado de esta carga se realizo el dia 30 de Mar. -  Mar. 29 Motonave estima arribar en el dia de hoy -- Mar. 28-/-12 Esperando arribo de la motonave -- Mar. 11 Documentos en revision -- Mar. 8 Se recibe copia de factura comercial,lista de empaque,certi de analisis,borrador de bl 211815389</t>
  </si>
  <si>
    <t>4949570840,4949627016,4949596127,</t>
  </si>
  <si>
    <t>J3310558</t>
  </si>
  <si>
    <t>ANR/CTG/13294</t>
  </si>
  <si>
    <t>Efka FA 4608 190KG 1A1,Efka FA 4665 18KG 3H1,Efka PB 2001 15KG 3H1,</t>
  </si>
  <si>
    <t>50304117,50141318,50410467,</t>
  </si>
  <si>
    <t>Abr. 8 Mercancia entregada en bodega hoy -- Abr. 8 Mercancia en transito, se estima su entrega en bodega hoy lunes --  Abr. 5 Mercancia en transito, se estima su entrega en bodega el lunes -- Abr. 4  Ret. -- Solicitando cita de cargue -- Abr. 3 Listo en transporte -- Abr. 2 Radicando planilla - Declaracion con levante - Aceptando declaracion - Por problemas en pagina de muisca no se refleja consulta de inventario -- Abr. 1  Agente de carga informa que el vaciado de esta carga se realizo el dia  de ayer. -  Esperando programacion de vaciado -- Mar. 29 Motonave estima arribar en el dia de hoy -- Mar. 28-/-21 Esperando arribo de la motonave - Mar. 20 Documentos en revision -- Mar. 19 Se recibe copia de bl, factura comercial 211813413</t>
  </si>
  <si>
    <t>4948618678,4949536400,4949591595,</t>
  </si>
  <si>
    <t>J3310549</t>
  </si>
  <si>
    <t>HLCUANR190313052</t>
  </si>
  <si>
    <t>Lucantin Amarillo 4x5KG 4GL,Natuphos® E 50000 20KG 4G 5,Uvinul T 150 60KG 1A2 5,</t>
  </si>
  <si>
    <t>50184686,50471892,57811988,</t>
  </si>
  <si>
    <t>Abr. 8 Mercancia entregada en bodega hoy -- Abr. 8 Mercancia en transito, se estima su entrega en bodega hoy lunes --  Abr. 5 Mercancia en transito, se estima su entrega en bodega el lunes -- Abr. 4 Ret. -- Se estima su despacho para hoy -- Abr. 3 Listo en transporte - Radicando planilla - Declaracion con levante - Aceptando declaracion -- Abr. 3-2 Sistema Dian Caido e intermitente sin poder aceptar -- Abr. 1 Esperando finalizacion manifiesto -- Mar. 29 Motonave estima arribar en el dia de hoy -- Mar. 28-/-21 Esperando arribo de la motonave --  Mar. 20 Documentos en revision -- Mar. 19 Se recibe copia de bl, factura comercial</t>
  </si>
  <si>
    <t>J3310781</t>
  </si>
  <si>
    <t>HOU/CTG/D06933</t>
  </si>
  <si>
    <t>Abr. 6 Mercancia entregada en bodega hoy --  Abr. 5 Mercancia en transito, se estima su entrega en bodega mañana -- Abr. 4 Ret. -- Solicitando cita de cargue -- Abr. 3 Listo en transporte - Radicando planilla - Declaracion con levante - Aceptando declaracion -- Abr. 2 Esperando finalizacion manifiesto - Agente de carga informa programacion de vaciado para hoy a  las 11 AM. - Abr. 1-/-Mar. 29 Esperando arribo de la motonave -- Mar. 28 Documentos en revision -- Mar. 27 Se recibe copia de bl, factura comercial,lista de empaque,certi de origen 211817016</t>
  </si>
  <si>
    <t>J3310512</t>
  </si>
  <si>
    <t>DSV0023896</t>
  </si>
  <si>
    <t>Abr. 8 Mercancia entregada en bodega hoy -- Abr. 8 Mercancia en transito, se estima su entrega en bodega hoy lunes -- Abr. 5 Mercancia en transito, se estima su entrega en bodega el lunes -- Abr. 4 Ret. -- Listo en transporte -- Abr. 3 Radicando planilla - Declaracion con levante - Aceptando declaracion - Se recibe certificado invima - Inspeccion invima programada para el dia de hoy -- Abr. 2 Programando inspeccion invima -- Abr. 1  Agente de carga informa programacion de vaciado para el dia de hoy a las 12 horas. - Esperando programacion de vaciado, para programar inspeccion invima -- Mar. 29 Motonave estima arribar en el dia de hoy -- Mar. 28-/-21 Esperando arribo de la motonave - Mar. 20-19 Documentos en revision -- Mar. 18 Se recibe copia de bl, factura comercial,lista de empaque 211815697</t>
  </si>
  <si>
    <t>J3310657</t>
  </si>
  <si>
    <t>012019030338</t>
  </si>
  <si>
    <t>Dehyton MC 210KG 1H1</t>
  </si>
  <si>
    <t>50497555</t>
  </si>
  <si>
    <t>Abr. 8 Mercancia entregada en bodega hoy -- Abr. 8 Mercancia en transito, se estima su entrega en bodega hoy lunes - Abr. 5 Mercancia en transito, se estima su entrega en bodega el lunes -- Abr. 4 Ret. -- Listo en transporte -- Abr. 3 Radicando planilla - Declaracion con levante - Aceptando declaracion - Esperando finalizacion manifiesto -- Abr. 2 Agente de carga informa programacion para el dia de hoy a las 16 horas - Esperando programacion de vaciado -- Abr. 1 Motonave estima arribar en el dia de hoy -- Mar. 29-/-26 Esperando arribo de la motonave -- Mar. 22 Documentos en revision -- Mar. 21 Se recibe copia de bl, factura comercial 211818270</t>
  </si>
  <si>
    <t>J3310386</t>
  </si>
  <si>
    <t>ILSE005856</t>
  </si>
  <si>
    <t xml:space="preserve">Abr. 9 Mercancia entregada en bodega hoy -- Abr. 9 Mercancia en transito, se estima su entrega en bodega el dia de hoy --  Abr. 8 Mercancia en transito, se estima su entrega en bodega el dia de mañana --  Abr. 5 Ret. --  Abr. 5-/-4 Se estima su despacho para hoy --Abr. 3 Listo en transporte -- Radicando planilla - Selectividad automtica para el DO J3310389 - Esperando selectividad del DO J3310389, porque es compartido -- Abr. 2 Declaracion con levante - Aceptando declaracion - Por problemas en pagina de muisca no se refleja consulta de inventario -- Abr. 1 Esperando finalizacion manifiesto -- Mar. 30 Confirmando arribo de la motonave -- Mar. 29 Motonave estima arribar en el dia de hoy -- Mar. 28-/-14 En espera arribo de la motonave -- Mar. 13 Documentos en revision -- Se recibe copia de bl, factura comercial </t>
  </si>
  <si>
    <t>4948771043,4949286595,4949532987,4949532981,4949037255,4949662090,4948952403,</t>
  </si>
  <si>
    <t>J3310780</t>
  </si>
  <si>
    <t>HLCURTM190303023</t>
  </si>
  <si>
    <t>Eumulgin B 3 25KG 5H4,Glucopon 225 DK 225KG 1H2,Texapon K 12 G 25KG 5M2,Lanette O 20KG 5H4,Cutina AGS 25KG 5H4,Cetiol Sensoft 10KG 3H1,Cetiol CC 175KG 1A1,</t>
  </si>
  <si>
    <t>50207351,50207058,50441990,50212114,50215324,50308747,50207249,</t>
  </si>
  <si>
    <t>FDS/Inpesccion previa</t>
  </si>
  <si>
    <t>Abr. 9 Mercancia entregada en bodega hoy -- Abr. 9 Mercancia en transito, se estima su entrega en bodega el dia de hoy --  Abr. 8 Mercancia en transito, se estima su entrega en bodega el dia de mañana --  Abr. 6 Ret. - Abr. 5 Listo en transporte - Radicando planilla -- Abr. 4 Declaracion con levante - Aceptando declaracion - Reconocimiento ok - Revisando reporte inspeccion previa -- Abr. 3 Esperando reporte inspeccion previa -- Abr. 2 Inspeccion previa programada para el dia de hoy -- Abr. 1 BL ya cuenta con emision en destino. - Programando inspeccion previa - BL no cuenta con emision en destino -- Mar. 29 BL no cuenta con emision en destino - Motonave estima arribar en el dia de hoy -- Mar. 28 BL no cuenta con emision en destino - Documentos en revision - Mar. 27 Se recibe copia de bl, factura comercial</t>
  </si>
  <si>
    <t>J3310607</t>
  </si>
  <si>
    <t>HLCUHAM190343740</t>
  </si>
  <si>
    <t>Abr. 9 Mercancia entregada en bodega hoy -- Abr. 9 Mercancia en transito, se estima su entrega en bodega el dia de hoy -- Abr. 8 Mercancia en transito, se estima su entrega en bodega el dia de mañana --  Abr. 6 Ret. --  Abr. 5 Listo en transporte -- Abr. 4 Radicando planilla - Declaracion con levante - Aceptando declaracion - Recepcionando carga en pagina de puerto -- Abr. 3 Motonave atracada estima zarpar al medio dia -- Abr. 2  Motonave estima arribar el dia de hoy -- Abr. 1-/-Mar. 29-/-22 Esperando arribo de la motonave -- Mar. 21  Documentos en revision -- Mar. 20 Se recibe copia de bl, factura comercial</t>
  </si>
  <si>
    <t>J3310611</t>
  </si>
  <si>
    <t>HLCUHAM190343612</t>
  </si>
  <si>
    <t>Abr. 9 Mercancia entregada en bodega hoy -- Abr. 9 Mercancia en transito, se estima su entrega en bodega el dia de hoy --Abr. 8 Mercancia en transito, se estima su entrega en bodega el dia de mañana --  Abr. 6 Ret. -- Abr. 5 Listo en transporte -- Abr. 4 Radicando planilla - Declaracion con levante - Aceptando declaracion - Recepcionando carga en pagina de puerto -- Abr. 3 Motonave atracada estima zarpar al medio dia -- Abr. 2  Motonave estima arribar el dia de hoy -- Abr. 1-/-Mar. 29-/-22 Esperando arribo de la motonave -- Mar. 21  Documentos en revision -- Mar. 20 Se recibe copia de bl, factura comercial</t>
  </si>
  <si>
    <t>J3310552</t>
  </si>
  <si>
    <t>HLCUHAM190360745</t>
  </si>
  <si>
    <t>Abr. 9 Mercancia entregada en bodega hoy -- Abr. 9 Mercancia en transito, se estima su entrega en bodega el dia de hoy -- Abr. 8 Mercancia en transito, se estima su entrega en bodega el dia de mañana --  Abr. 6 Ret. --  Abr. 5 Listo en transporte -- Abr. 4 Radicando planilla - Declaracion con levante - Aceptando declaracion - Recepcionando carga en pagina de puerto -- Abr. 3 Motonave atracada estima zarpar al medio dia -- Abr. 2  Motonave estima arribar el dia de hoy -- Abr. 1-/-Mar. 29-/-21 Esperando arribo de la motonave -- Mar. 20 Documentos en revision -- Mar. 19 Se recibe copia de bl, factura comercial</t>
  </si>
  <si>
    <t>J3310520</t>
  </si>
  <si>
    <t>SUDUA9BRE004306X</t>
  </si>
  <si>
    <t>MSeal TC 258 RAL7012 V1 24KG 1A2</t>
  </si>
  <si>
    <t>57206757</t>
  </si>
  <si>
    <t>Abr. 8 Mercancia entregada en bodega hoy -- Abr. 8 Mercancia en transito, se estima su entrega en bodega hoy --  Abr. 6 Ret. -- Abr. 5 Listo en transporte - Radicando planilla -- Abr. 4 Declaracion con levante - En inspeccion fisica - Aceptando declaracion de legalizacion -- Abr. 3 Se reporta ante dian, porque el bl no relaciona nombre del producto - Se recibe reporte inspeccion previa, se confirma que llego todo acorde a factura comercial - Esperando reporte inspeccion previa -- Abr. 2 Inspeccion previa programada para el dia de hoy -- Abr. 1 Programando inspeccion previa -- Confirmando arribo de la carga para programar inspeccion previa -- Mar. 29 Motonave estima arribar en el dia de hoy -- Mar. 28-/-20 Esperando arribo de la motonave -- Mar. 19  Se recibe factura original --Documentos en revision --  Mar. 18 Se recibe copia de bl, factura comercial,lista de empaque</t>
  </si>
  <si>
    <t>J3310241</t>
  </si>
  <si>
    <t>HAM019657</t>
  </si>
  <si>
    <t>Efka FA 4600 200KG 1A1</t>
  </si>
  <si>
    <t>50207992</t>
  </si>
  <si>
    <t>Abr. 9 Mercancia entregada en bodega hoy -- Abr. 9 Mercancia en transito, se estima su entrega en bodega el dia de hoy --  Abr. 8 Mercancia en transito, se estima su entrega en bodega el dia de mañana --  Abr. 6 Ret. -- Abr. 5 Listo en transporte - Radicando planilla - Declaracion con levante - Aceptando declaracion -- Abr. 4 Esperando finalizacion manifiesto - Agente de carga informa  que el vaciado de esta carga se realizo el dia de ayer a las 17 horas. - Esperando programacion de vaciado -- Abr. 3 Motonave atracada estima zarpar al medio dia -- Abr. 2 Esperando arribo de la motonave -- Abr. 1 Se recibe bl original - Esperando arribo de la motonave --Mar. 29-/-18 Esperando arribo de la motonave -- Mar. 21-/-18 Agente de de carga informa nueva  ETA  Mar. 14-/-12 Esperando arribo de la motonave -- Mar. 11 Documentos en revision -- Mar. 8 Se recibe copia de bl, factura comercial 211819544</t>
  </si>
  <si>
    <t>4949417132,4949681273,4947705169,</t>
  </si>
  <si>
    <t>J3310699</t>
  </si>
  <si>
    <t>HLCUANR190331959</t>
  </si>
  <si>
    <t>Eumulgin® CO 40 60KG 1H2,Natuphos E 5000 Combi G 20KG 4G,Plurafac LF 220 200KG 1H1,</t>
  </si>
  <si>
    <t>50303909,50470843,50043943,</t>
  </si>
  <si>
    <t>Abr. 9 Mercancia entregada en bodega hoy -- Abr. 9 Mercancia en transito, se estima su entrega en bodega el dia de hoy --  Abr. 8 Mercancia en transito, se estima su entrega en bodega el dia de mañana --  Abr. 6 Ret. -- Listo en transporte -- Abr. 5 Radicando planilla - Declaracion con levante natuphos - En inspeccion fisica Natuphos -- Abr. 4 Declaracion con levante resto de productos - Selectividad fisica Natuphos E 5000 - Aceptando declaracion - Recepcionando carga en pagina de puerto -- Abr. 3 Motonave atracada estima zarpar al medio dia -- Abr. 2  Motonave estima arribar el dia de hoy -- Abr. 1-/-Mar. 29-/-27 Esperando arribo de la motonave -- Mar. 26 Documentos en revision -- Mar. 22 Se recibe copia de bl,factura comercial</t>
  </si>
  <si>
    <t>J3310751</t>
  </si>
  <si>
    <t>SUDU69200A74U0VR</t>
  </si>
  <si>
    <t>Abr. 10 Mercancia entregada en bodega hoy -- Abr. 9 Mercancia en transito, se estima su entrega en bodega mañana --  Abr. 8 Mercancia en transito, se estima su entrega en bodega el dia miercoles --  Abr. 5 Ret. --  Abr. 5-/-3 Se estima su despacho para hoy -- Abr. 2 Listo en transporte -- Abr. 1 Radicando planilla - Declaracion con levante - Aceptando declaracion - Esperando finalizacion manifiesto -- Mar. 29 Motonave estima arribar en el dia de hoy -- Mar. 28 Esperando arribo de la motonave -- Mar. 27 Documentos en revision -- Mar. 26 Se recibe copia de bl, factura comercial,lista de empaque</t>
  </si>
  <si>
    <t>J3310573</t>
  </si>
  <si>
    <t>ONEYSAOV06579500</t>
  </si>
  <si>
    <t>Orquesta® EC,GU4X5 L,CO</t>
  </si>
  <si>
    <t>58037695</t>
  </si>
  <si>
    <t>Abr. 10 Mercancia entregada en bodega hoy -- Abr. 9 Mercancia en transito, se estima su entrega en bodega mañana -- Abr. 8 Ret. -- Abr. 8-/-4 Se estima su despacho para hoy -- Abr. 3 Listo en transporte -- Abr. 2 Radicando planilla - Declaracion con levante - Aceptando declaracion -- Abr. 1 Esperando finalizacion manifiesto -- Mar. 29-/-22 Esperando arribo de la motonave --  Se recibe originales factura comercial,lista de empaque--Mar. 21 Documentos en revision -- Mar. 20 Se recibe copia de bl, factura comercial,lista de empaque</t>
  </si>
  <si>
    <t>J3510333</t>
  </si>
  <si>
    <t>1025732052</t>
  </si>
  <si>
    <t>Melhydran LS 4420 20KG 3H1</t>
  </si>
  <si>
    <t>50207076</t>
  </si>
  <si>
    <t>Abr. 9 Mercancia entregada en bodega hoy -- Abr. 9 Ret -- Retiro programado para el dia de hoy -- Abr. 8 Declaracion con levante - Aceptando declaracion - En proceso de liberacion de la guia -- Abr. 5-/-3 Esperando arribo de la carga -- Abr. 2 Confirmando detalles de vuelo - Vuelo Retrasado -- Abr. 1 Confirmando arribo de la carga -- Mar. 29 Documentos en revision -- Mar. 28 Se recibe copia de guia, factura comercial</t>
  </si>
  <si>
    <t>J3510331</t>
  </si>
  <si>
    <t>1025731649</t>
  </si>
  <si>
    <t>Abr. 9 Mercancia entregada en bodega hoy -- Abr. 9 Ret -- Retiro programado para el dia de hoy -- Abr. 8 Declaracion con levante - Aceptando declaracion -- Abr. 8 En proceso de liberacion de la guia -- Abr. 5-/-3 Esperando arribo de la carga -- Abr. 2 Confirmando detalles de vuelo - Vuelo Retrasado -- Abr. 1 Confirmando arribo de la carga -- Mar. 29 Documentos en revision -- Mar. 28 Se recibe copia de guia, factura comercial</t>
  </si>
  <si>
    <t>4949590094,4949654736,</t>
  </si>
  <si>
    <t>J3510334</t>
  </si>
  <si>
    <t>1025720075</t>
  </si>
  <si>
    <t>Lipofructyl DP LS 9364 10KG 1A1/Lipofructyl Argan LS 9779 10KG 3H1</t>
  </si>
  <si>
    <t>50208925/50460509</t>
  </si>
  <si>
    <t>J4510020</t>
  </si>
  <si>
    <t>1025786911</t>
  </si>
  <si>
    <t>Anasensyl LS 9322 10KG 1G</t>
  </si>
  <si>
    <t>50208944</t>
  </si>
  <si>
    <t>Abr. 9 Mercancia entregada en bodega hoy -- Abr. 9 Ret -- Retiro programado para el dia de hoy -- Abr. 8 Declaracion con levante - Aceptando declaracion - En proceso de liberacion de la guia -- Abr. 5-/-3 Se recibe factura comercial corregida - Pendiente factura comercial corregida - Esperando arribo de la carga -- Abr. 2 Solicitando correccion de factura comercial - Factura comercial errada en desglose - Documentos en revision -- Abr. 1 Se recibe copia de guia, factura comercial</t>
  </si>
  <si>
    <t>4950041582,4950089544,4950089532,</t>
  </si>
  <si>
    <t>J4510021</t>
  </si>
  <si>
    <t>1025775022</t>
  </si>
  <si>
    <t>Pilinhib Veg LS 9618 10KG 3H1,Pilinhib Veg LS 9618 10KG 3H1,Lipofructyl Argan LS 9779 10KG 3H1,</t>
  </si>
  <si>
    <t>50209158,50209158,50460509,</t>
  </si>
  <si>
    <t>Abr. 9 Mercancia entregada en bodega hoy -- Abr. 9 Ret -- Retiro programado para el dia de hoy -- Abr. 8 Declaracion con levante - Aceptando declaracion - En proceso de liberacion de la guia -- Abr. 5-/-3 Esperando arribo de la carga -- Abr. 2 Documentos en revision -- Abr. 1 Se recibe copia de guia, factura comercial</t>
  </si>
  <si>
    <t>4949588796,4949383323,4949573803,</t>
  </si>
  <si>
    <t>J3310752</t>
  </si>
  <si>
    <t>ONEYSAOV07168700</t>
  </si>
  <si>
    <t>Elastopan S 81090/OA 190KG 1A2,Elastopan S 81030/OA 190KG 1A2,Elastopan BR S 7119/101 200KG 1A2,</t>
  </si>
  <si>
    <t>50184815,51338226,50336093,</t>
  </si>
  <si>
    <t>Abr. 13 Mercancia entregada en bodega hoy -- Abr. 12 Mercancia en transito, se estima su entrega mañana -- Abr. 11 Mercancia en transito, se estima su entrega en bodega el sabado -- Abr. 10 Ret -- Abr. 9  Listo en transporte - Radicando planilla - Declaracion con levante - Aceptando declaracion -- Abr. 8 Recepcionando carga en pagina de puerto - Confirmando arribo de la motonave -- Abr. 5-/-Mar. 29-/-28 Pendiente posara minimas elastopan s 81090/oa - Esperando arribo de la motonave -- Mar. 27 Documentos en revision -- Mar. 26 Se recibe copia de bl, factura comercial,lista de empaque</t>
  </si>
  <si>
    <t>4949661984,4949661984,4949532975,4948952407,4949532988,</t>
  </si>
  <si>
    <t>J3310905</t>
  </si>
  <si>
    <t>HLCURTM190329212</t>
  </si>
  <si>
    <t>Nutrilan Keratin W PP 25KG 3H1,Gluadin WLM Benz 25KG 3H1,Cutina CP 20KG 5H4,Cutina GMS V 25KG 5H4,Cetiol OE 165KG 1A1,</t>
  </si>
  <si>
    <t>50211269,50210972,50207200,50215344,50207268,</t>
  </si>
  <si>
    <t>Abr. 12 Mercancia entregada en bodega hoy -- Abr. 12 Mercancia en transito, se estima su entrega mañana -- Abr. 11-10 Mercancia en transito, se estima su entrega en bodega el sabado -- Abr. 9 Ret -- Abr. 8 Se estima su despacho para hoy -- Abr. 5 Listo en transporte -- Abr. 4 Radicando planilla - Declaracion con levante - Aceptando declaracion - Recepcionando carga en pagina de puerto -- Abr. 3 Motonave atracada estima zarpar al medio dia -- Abr. 2  Motonave estima arribar el dia de hoy - Emision en destino OK - Abr. 1 BL no cuenta con emision en destino - Esperando arribo de la motonave --  Mar 29.  Documentos en revision -- Mar. 29 Se recibe copia de bl,factura comercial</t>
  </si>
  <si>
    <t>J4510101</t>
  </si>
  <si>
    <t xml:space="preserve">1025842709 </t>
  </si>
  <si>
    <t>Abr. 12 Mercancia entregada en bodega hoy -- Abr. 12 Ret -- Retiro programado para el dia de hoy -- Abr. 11 Declaracion con levante - Aceptando declaracion - En proceso de liberacion de la guia -- Abr. 10 Confirmando arribo de la carga -- Abr. 9 Vuelo estima arribar en la noche -- Abr. 8 Según informacion de KN vuelo retrasado - Vuelo estima llegar en hrs pm -- Abr. 5 Documentos en revision -- Abr. 4 Se recibe copia de factura comercial</t>
  </si>
  <si>
    <t>J3310655</t>
  </si>
  <si>
    <t>MIL058347</t>
  </si>
  <si>
    <t>Abr. 15 Mercancia entregada en bodega hoy -- Abr. 15 En bodega a la espera de descargue -- Abr. 13 Vehiculo en cali descargue para el lunes --Abr. 12 Mercancia en transito, se estima su entrega mañana -- Abr. 11 Mercancia en transito, se estima su entrega el sabado -- Abr. 10 Ret.  Listo en transporte -- Abr. 9 Radicando planilla - Declaracion con levante - Aceptando declaracion - Esperando finalizacion manifiesto -- Abr. 8 Confirmando arribo de la motonave -- Abr. 5-/-Mar. 29-/-26 Esperando arribo de la motonave -- Mar. 22 Documentos en revision -- Mar. 21 Se recibe copia de bl, factura comercial  211822941</t>
  </si>
  <si>
    <t>J3310660</t>
  </si>
  <si>
    <t>SUDU69200A74UE6N</t>
  </si>
  <si>
    <t>Texapon AM-DM Concentrate 200KG 1H1,Tinosorb S 20KG 4G,Emulgade CM 200KG 1H2,</t>
  </si>
  <si>
    <t>50329487,56108227,50207169,</t>
  </si>
  <si>
    <t>Inspeccion previa/selectividad fisica/FDS</t>
  </si>
  <si>
    <t>Abr. 15 Mercancia entregada en bodega hoy -- Abr. 15 Mercancia en transito,se estima su entrega en bodega hoy -- Abr. 12-/-10 En proceso de consolidacion -- Abr. 9 Ret -- En espera de carga para consolidar -- Abr. 8 Listo en transporte - Radicando planilla - Declaracion con levante Texapon - Esperando actuacion aduanera -- Abr. 5 En inspeccion fisica producto texapon -- Abr. 4 Selectividad fisica texapon - Resto de productos Declaracion con levante -- Aceptando declaracion de legalizacion por los 2 bultos de mas para el producto Texapon - los de mas productos Aceptando declaracion inicial -- Abr. 3 Se reporta la inconsistencia ante Dian - Se recibe reporte inspeccion previa, encontrando 2 pallets de mas segun BL - Esperando reporte inspeccion previa -- Abr. 2 Inspeccion previa programada para el dia de hoy -- Abr. 1 Programando inspeccion previa -- Mar. 29 Motonave estima arribar en el dia de hoy -- Mar. 28-/-26 Esperando arribo de la motonave -- Mar. 22 Documentos en revision -- Mar. 21 Se recibe copia de bl, factura comercial,lista de empaque,certi de origen</t>
  </si>
  <si>
    <t>J4310061</t>
  </si>
  <si>
    <t>SUDUC9999A56X014</t>
  </si>
  <si>
    <t>Abr. 15 Mercancia entregada en bodega hoy -- Abr. 15 Mercancia en transito,se estima su entrega en bodega hoy -- Abr. 12 Ret. -- Se estima su despacho para hoy -- Abr. 11 Listo en transporte -- Abr. 10 Radicando planilla - Declaracion con levante - Aceptando declaracion - Esperando finalizacion manifiesto -- Abr. 9 Motonave estima arribar en el dia de hoy -- Abr. 8-/-4 Esperando arribo de la motonave -- Abr. 3 Documentos en revision -- Abr. 2 Se recibe copia de bl, factura comercial</t>
  </si>
  <si>
    <t>J4510100</t>
  </si>
  <si>
    <t>FRA0637261</t>
  </si>
  <si>
    <t>Abr. 15 Mercancia entregada en bodega hoy -- Abr. 15 Mercancia en transito, se estima su entrega en bodega hoy -- Abr. 13 Ret -- Retiro programado para el dia de hoy -- Abr. 12 Declaracion con levante - Aceptando declaracion - En proceso de liberacion de la guia -- Abr. 11-/-8 Esperando arribo de la carga -- Abr. 5 Documentos en revision -- Abr. 4 Se recibe copia de factura comercial</t>
  </si>
  <si>
    <t>J4610007</t>
  </si>
  <si>
    <t>SUDUB9603A3L7ZC2</t>
  </si>
  <si>
    <t>Abr. 15 Mercancia entregada en bodega hoy -- Abr. 15 Mercancia en transito, se estima su entrega en bodega hoy -- Abr. 12 Reliquidando bodegajes --Abr. 11-/-10 Se estima su despacho para hoy -- Abr. 9 Listo en transporte - Radicando planilla -- Abr. 8 Declaracion con levante - Aceptando declaracion -- Abr. 5-4 Esperando arribo de la  motonave -- Abr. 3 Documentos en revision -- Abr. 2 Se recibe copia de bl, factura comercial,lista de empaque</t>
  </si>
  <si>
    <t>J4310060</t>
  </si>
  <si>
    <t>SUDUC9999A56X013</t>
  </si>
  <si>
    <t>Cloruro  DE Colina SOL.75% 1100KG 31HA 2</t>
  </si>
  <si>
    <t>Abr. 16 Mercancia entregada en el cliente hoy -- Abr. 16 En el cliente a la espera de descargue -- Abr. 15 Mercancia en transito,se estima su entrega en el cliente mañana -- Abr. 13 ret. -- Abr. 12 Se estima su despacho para hoy -- Abr. 11 Listo en transporte -- Abr. 10 Radicando planilla - Declaracion con levante - Aceptando declaracion - Esperando finalizacion manifiesto -- Abr. 9 Motonave estima arribar en el dia de hoy -- Abr. 8-/-4 Esperando arribo de la motonave -- Abr. 3 Documentos en revision -- Abr. 2 Se recibe copia de bl, factura comercial</t>
  </si>
  <si>
    <t>4949661357,4949570836,</t>
  </si>
  <si>
    <t>J4310104</t>
  </si>
  <si>
    <t>ANR/CTG/13383</t>
  </si>
  <si>
    <t>Uvinul A Plus Granular 25KG 4G 5/Basonat HI 290 B NG 230KG 1A1</t>
  </si>
  <si>
    <t>57535621/50524738</t>
  </si>
  <si>
    <t>Abr. 16 Entregadao en bodega hoy el resto de material -- Abr. 16 En transito el resto de material y se estima su entrega en bodega hoy -- Abr. 15 Entregado en bodega hoy el producto Uvinul hoy -- Mercancia en transito,se estima su entrega en bodega hoy -- Abr. 13 Ret. -- Abr. 12 Listo en transporte -- Abr. 11 Radicando planilla - Declaracion con levante - Aceptando declaracion - Esperando finalizacion manifiesto -- Abr. 10 Agente de carga informa programacion de vaciado para el dia de  hoy a  las 15 horas. -  Esperando finalizacion manifiesto -- Abr. 9 Motonave estima arribar en el dia de hoy -- Abr. 8-/-5 Esperando arribo de la motonave -- Abr. 4 Documentos en revision --  Abr. 3 Se recibe copia de bl, factura comercial 211825207</t>
  </si>
  <si>
    <t>J4310062</t>
  </si>
  <si>
    <t>ANR/CTG/13339</t>
  </si>
  <si>
    <t>Abr. 16 Mercancia entregada en bodega hoy -- Abr. 16 En bodega a la espera de descargue -- Abr. 15 Mercancia en transito,se estima su entrega en bodega hoy -- Abr. 13 Ret. -- Abr. 12 Solicitando cita de cargue -- Abr. 11 Listo en transporte - Radicando planilla - Declaracion con levante - Aceptando declaracion - Esperando finalizacion manifiesto -- Abr. 10 Esperando programacion de vaciado -- Abr. 9 Motonave estima arribar en el dia de hoy -- Abr. 8-/-4 Esperando arribo de la motonave -- Abr. 3 Documentos en revision -- Abr. 2 Se recibe copia de bl, factura comercial 211825203</t>
  </si>
  <si>
    <t>J4610031</t>
  </si>
  <si>
    <t>SUDUC9999A54Y004</t>
  </si>
  <si>
    <t>Sterocoll FS 1050KG 31HA1</t>
  </si>
  <si>
    <t>53338341</t>
  </si>
  <si>
    <t xml:space="preserve">Abr. 17 Mercancia entregada en bodega hoy -- Abr. 16 Ret -- Listo en transporte -- Abr. 15 Radicando planilla - Declaracion con levante - Aceptando declaracion - Recepcionando carga en pagina de puerto -- Abr. 12-/-9 Esperando arribo de la motonave -- Abr. 8 Documentos en revision -- Abr. 5  Se recibe copia de bl, factura comercial, </t>
  </si>
  <si>
    <t>4950089529,4950215963,4950215963,4950215963,4950216842,4950216842,</t>
  </si>
  <si>
    <t>J4510118</t>
  </si>
  <si>
    <t>1025923638</t>
  </si>
  <si>
    <t>Laricyl LS 8865 10KG 3H1,Melhydran LS 4420 20KG 3H1,Puricare POE LS 9727 10KG 3H1,Cashmilan SPB LS 9864 10KG 3H1,A00259 D-STRIA 5KG 3H1,A00102HYALUFIX GL 5KG 3H1,</t>
  </si>
  <si>
    <t>50208857,50207076,50210071,50210977,50165301,54044407,</t>
  </si>
  <si>
    <t>Abr. 16 Mercancia entregada en bodega hoy -- Abr. 16 Ret -- Retiro programado para el dia de hoy -- Abr. 15 Declaracion con levante - Aceptando declaracion - En proceso de liberacion de la guia -- Abr. 12 Vuelo estima arribar en hrs de la noche -- Abr. 11-/-9 Esperando arribo de la carga -- Abr. 8 Documentos en revision -- Abr. 5 Se recibe copia de guia, factura comercial</t>
  </si>
  <si>
    <t>J4510119</t>
  </si>
  <si>
    <t xml:space="preserve">1025924290 </t>
  </si>
  <si>
    <t>J4510017</t>
  </si>
  <si>
    <t>1025850618</t>
  </si>
  <si>
    <t>Pinturas Argentina</t>
  </si>
  <si>
    <t>55929401</t>
  </si>
  <si>
    <t>Abr. 16 Mercancia entregada en bodega hoy -- Abr. 16 Ret -- Retiro programado para el dia de hoy -- Abr. 15 Declaracion con levante - Aceptando declaracion - En proceso de liberacion de la guia -- Abr. 12 Vuelo estima arribar en hrs de la noche -- Abr. 11-/-9 Esperando arribo de la carga -- Abr. 8-/-4 Confirmando detalles de vuelo -- Abr. 3 Se recibe copia de guia -- Abr. 3-/-2 Pendiente copia de guia - Documentos en revision -- Abr. 1 Se recibe copia de factura comercial,lista de empaque- Pendiente guia</t>
  </si>
  <si>
    <t>J4510149</t>
  </si>
  <si>
    <t>1025913268</t>
  </si>
  <si>
    <t>Abr. 16 Mercancia entregada en bodega hoy -- Abr. 16 Ret -- Retiro programado para el dia de hoy -- Abr. 15 Declaracion con levante - Aceptando declaracion - En proceso de liberacion de la guia -- Abr. 12-/-11 Esperando arribo de la carga -- Abr. 10 Documentos en revision -- Abr. 9 Se recibe copia de guia,factura comercial</t>
  </si>
  <si>
    <t>J4510150</t>
  </si>
  <si>
    <t>1025913348</t>
  </si>
  <si>
    <t>4949866950,4949868806,</t>
  </si>
  <si>
    <t>J4610008</t>
  </si>
  <si>
    <t>CNCP150342</t>
  </si>
  <si>
    <t>Texapon ALES 3-70 A 155KG 1H2/Texapon ALS 1470 150KG 1H2</t>
  </si>
  <si>
    <t>50211155/50524771</t>
  </si>
  <si>
    <t>Abr. 20 Mercancia entregada en bodega hoy -- Abr. 17 Ret -- Listo en transporte -- Abr. 16 Radicando planilla -- Abr. 15 Declaracion con levante - Aceptando declaracion - Confirmando arribo de la motonave -- Abr. 12-/-4 Esperando arribo de la  motonave -- Abr. 3 Documentos en revision -- Abr. 2 Se recibe copia de bl, factura comercial,lista de empaque</t>
  </si>
  <si>
    <t>J3310385</t>
  </si>
  <si>
    <t>SUDU19001A55A023</t>
  </si>
  <si>
    <t>Ucrete PT1 IF/MT/TZ+AS/UD+SR 2,37KG 3H1,Ucrete PT2 COMMON V2 2,86KG 3H1,Ucrete PT4 grey 0,5KG 5H4,Ucrete PT4 cream 0,5KG 5H4,</t>
  </si>
  <si>
    <t>50140998,51361441,50271661,50271662,</t>
  </si>
  <si>
    <t>Abr. 22 Mercancia entregada en bodega hoy -- Abr. 22 Mercancia en transito, se estima su entrega en bodega hoy -- Abr. 17 Mercancia en transito, se estima su entrega en bodega el lunes ya que la bodega no labora el sabado -- Abr. 16 Ret.  --Abr. 15-/-12 Se estima su despacho para hoy -- Abr. 11 Listo en transporte -- Abr. 10 Radicando planilla - Declaracion con levante - Aceptando declaracion - Esperando finalizacion manifiesto -- Abr. 9 Motonave estima arribar en el dia de hoy -- Abr. 8-/-Mar. 29-/-21 Esperando arribo de la motonave -- Mar. 20 Se recibe factura comercial, lista de empaque y certificado EUR1 en original --  Mar. 19- 15-14 Documentos en revision -- Mar. 13 Se recibe copia de bl, factura comercial</t>
  </si>
  <si>
    <t>J4310347</t>
  </si>
  <si>
    <t>PAN19043632</t>
  </si>
  <si>
    <t>MVA 2808 L51% Polycarboxylate</t>
  </si>
  <si>
    <t>50375462</t>
  </si>
  <si>
    <t xml:space="preserve">Basf  Panama S.A.
</t>
  </si>
  <si>
    <t>Vaciado/Documentos/FDS/Festivo semana santa</t>
  </si>
  <si>
    <t>Abr. 22 Mercancia entregada en bodega hoy -- Abr. 22 Mercancia en transito, se estima su entrega en bodega hoy -- Abr. 17 Ret. -- Abr. 17-/-16 Solicitando cita de cargue -- Abr. 15 Listo en transporte - Radicando planilla - Abr. 12  Declaracion con levante - Aceptando declaracion - Se recibe BL original liberado - Pendiente BL original liberado debido a que en origen tienen un retencion de gasto sin pagar - Recepcionando en pagina de puerto -- Abr. 11 Vaciado realizado - Esperando programacion de vaciado -- Abr. 11 Documentos en revision -- Abr. 10 Se recibe copia de bl, factura comercial  601918501</t>
  </si>
  <si>
    <t>4949569779,4949383318,4949383316,4949383334,4949569789,4949569793,4949569794,4949381300,</t>
  </si>
  <si>
    <t>J4310213</t>
  </si>
  <si>
    <t>SUDU69200A78IK1S</t>
  </si>
  <si>
    <t>Elastopan BR S 7119/101 200KG 1A2,Additive BR S 81560/CO 13,5KG 3H1,Additive  BR S 82160/CO 11,5KG 3H1,Additive S 81325 12KG 3H1,Elastopan S 81090/OA 190KG 1A2,Additive  S 81770 11KG 3H1,Additive  BR RET 94210 10KG 3H1,Elastopan  SP 8060 240KG 1A1,</t>
  </si>
  <si>
    <t>50336093,50603310,50602028,50604997,50184815,57882507,50397996,53271243,</t>
  </si>
  <si>
    <t>Abr. 22 Mercancia entregada en bodega hoy -- Abr. 22 Mercancia en transito, se estima su entrega en bodega hoy -- Abr. 17 Ret. -- Se estima su despacho para hoy -- Abr. 16 Listo en transporte -- Abr. 15 Radicando planilla - Declaracion con levante - Aceptando declaracion - Recepcionando carga en pagina de puerto -- Abr. 13 Confirmando arribo de la motonave -- Abr. 12 Motonave estima arribar el dia de hoy -- Abr. 11-/-10 Esperando arribo de la motonave -- Abr. 9 Documentos en revision -- Abr. 8 Se recibe copia de bl, factura comercial,lista de empaque,certi de origen</t>
  </si>
  <si>
    <t>J3310702</t>
  </si>
  <si>
    <t>ONEYSAOV07407300</t>
  </si>
  <si>
    <t>Basagran® SL,GU10X1 L,CO</t>
  </si>
  <si>
    <t>58028259</t>
  </si>
  <si>
    <t>Abr. 22 Mercancia entregada en bodega hoy -- Abr. 22 Mercancia en transito, se estima su entrega en bodega hoy -- Abr. 17 Mercancia en transito, se estima su entrega en bodega el lunes ya que la bodega no labora el sabado -- Abr. 16 Ret. -- Listo en transporte -- Abr. 15 Radicando planilla - Declaracion con levante - Aceptando declaracion - Recepcionando carga en pagina de puerto -- Abr. 12-/-Mar. 29-/-27 Esperando arribo de la motonave -- Se recibe originales factura comercial,lista de empaque-- Mar. 26 Documentos en revision -- Mar. 22 Se recibe copia de factura comercial,lista de empaque, borrador de bl</t>
  </si>
  <si>
    <t>J3310704</t>
  </si>
  <si>
    <t>ONEYSAOV07407301</t>
  </si>
  <si>
    <t>Opera® SC,4X5 L,CO</t>
  </si>
  <si>
    <t>58393942</t>
  </si>
  <si>
    <t>Abr. 22 Mercancia entregada en bodega hoy -- Abr. 22 Mercancia en transito, se estima su entrega en bodega hoy -- Abr. 17 Mercancia en transito, se estima su entrega en bodega el lunes ya que la bodega no labora el sabado -- Abr. 16 Ret. -- Listo en transporte -- Abr. 15 Radicando planilla - Declaracion con levante - Aceptando declaracion - Recepcionando carga en pagina de puerto  -- Abr. 12-/-3 Esperando arribo de la motonave -- Abr. 2- Se recibe originales factura comercial,lista de empaque/-Mar. 29-/-27 Esperando arribo de la motonave -- Mar. 26 Documentos en revision -- Mar. 22 Se recibe copia de factura comercial,lista de empaque, borrador de bl</t>
  </si>
  <si>
    <t>J3310706</t>
  </si>
  <si>
    <t>ONEYSAOV07407302</t>
  </si>
  <si>
    <t>Heat® WG,10X0,35 KG,CO</t>
  </si>
  <si>
    <t>58111180</t>
  </si>
  <si>
    <t>Abr. 22 Mercancia entregada en bodega hoy -- Abr. 22 Mercancia en transito, se estima su entrega en bodega hoy -- Abr. 17 Mercancia en transito, se estima su entrega en bodega el lunes ya que la bodega no labora el sabado -- Abr. 16 Ret. -- Listo en transporte -- Abr. 15 Radicando planilla - Declaracion con levante - Aceptando declaracion - Recepcionando carga en pagina de puerto -- Abr. 12-/-3 Esperando arribo de la motonave -- Abr. 2-/ Se recibe originales factura comercial,lista de empaque-Mar. 29-/-27 Esperando arribo de la motonave -- Mar. 26 Documentos en revision -- Mar. 22 Se recibe copia de factura comercial,lista de empaque, borrador de bl</t>
  </si>
  <si>
    <t>4949681927,4949592652,4949662476,</t>
  </si>
  <si>
    <t>J4310107</t>
  </si>
  <si>
    <t>ONEYSAOV06531700</t>
  </si>
  <si>
    <t>Disponil 25 S 1000KG 31H1,Texapon N 70 210KG 1H2,Texapon N 70 210KG 1H2,</t>
  </si>
  <si>
    <t>50227948,50227508,50227508,</t>
  </si>
  <si>
    <t>CON  40/20</t>
  </si>
  <si>
    <t>Abr. 24 Entregado en bodega hoy la ultima unidad -- Abr. 23 Ret. NYKU8183118 --  Entregados en bodega hoy 2 unidades -- Ret. MOFU0781557, MOAU0611923 , Programado para cargue hoy 2 unidades -- Abr. 22 Se estima su despacho para hoy -- Abr. 17 Programado para entrega el lunes ya que la bodega no labora el sabado -- Abr. 16 Listo en transporte - Radicando planilla - Declaracion con levante - Aceptando declaracion -- Abr. 15 Recepcionando carga en pagina de puerto -- Abr. 12-/-5 Esperando arribo de la motonave -- Abr. 4 Documentos en revision -- Abr. 3 Se recibe copia de bl, factura comercial,lista de empaque,certi de origen</t>
  </si>
  <si>
    <t>IC310505</t>
  </si>
  <si>
    <t>SUDUA9FRA001685X</t>
  </si>
  <si>
    <t>Festivo semana santa/FDS</t>
  </si>
  <si>
    <t>Abr. 23 Mercancia entregada en bodega hoy -- Abr. 23 Mercancia en transito, se estima su entrega en bodega hoy -- Abr. 22 Mercancia en transito, se estima su entrega en bodega hoy -- Abr. 18 Ret -- Abr. 17 Radicando planilla - Declaracion con levante - Aceptando declaracion - Esperando finalizacion manifiesto -- Abr. 16 Motonave estima arribar en el dia de hoy -- Abr. 15-/-4 Esperando arribo de la motonave -- Abr. 3 Documentos en revision -- Abr. 2 Se recibe copia de bl, factura comercial</t>
  </si>
  <si>
    <t>4950365705,4950365708,</t>
  </si>
  <si>
    <t>J4510237</t>
  </si>
  <si>
    <t>1026079416</t>
  </si>
  <si>
    <t>A00297 Patch2O 5KG 3H1/Eterniskin LS 9881 0,5KG IP23</t>
  </si>
  <si>
    <t>50271427/50222487</t>
  </si>
  <si>
    <t>Abr. 23 Mercancia entregada en bodega hoy -- Abr. 23 Ret -- Retiro programado para el dia de hoy -- Abr. 22 Declaracion con levante - Aceptando declaracion - En proceso de liberacion de la guia -- Abr. 17 Documentos en revision -- Abr. 16 Se recibe copia de guia,factura comercial</t>
  </si>
  <si>
    <t>4950363248</t>
  </si>
  <si>
    <t>J4510282</t>
  </si>
  <si>
    <t>MHG-19003180</t>
  </si>
  <si>
    <t>Documentos/FDS/Festivo semana santa</t>
  </si>
  <si>
    <t>Abr. 23 Mercancia entregada en bodega hoy -- Abr. 23 Ret -- Retiro programado para el dia de hoy -- Abr. 22 Declaracion con levante - Aceptando declaracion - Documentos en revision - Se recibe copia documentos guia, factura comercial, certificado de analisis</t>
  </si>
  <si>
    <t>4949037263,4949532991,4949532992,4949590092,4949719617,</t>
  </si>
  <si>
    <t>J4310373</t>
  </si>
  <si>
    <t>HLCUEUR1903AXIH2</t>
  </si>
  <si>
    <t>Isopropylmyristate 175KG 1A1,Lamesoft PO 65 220KG 1H2,Emulgade F 25KG 5H4,Lanette E Granules 25KG 5M2 5,Emulgade CM 200KG 1H2,</t>
  </si>
  <si>
    <t>50207008,50207534,50207274,50221813,50207169,</t>
  </si>
  <si>
    <t>Abr. 25 Mercancia entregada en bodega hoy -- Abr. 25 Mercancia en transito, se estima su entrega en bodega hoy -- Abr. 24 Mercancia en transito, se estima su entrega en bodega mañana -- Abr. 23 Ret. -- Abr. 22 Se estima su despacho para hoy -- Abr. 20 Listo en transporte -- Abr. 17 Radicando planilla - Declaracion con levante - Aceptando declaracion - Esperando finalizacion manifiesto -- Abr. 16 Motonave estima arribar en el dia de hoy -- Abr. 15 Esperando arribo de la motonave -- Abr. 12 Documentos en revision -- Abr. 11 Se recibe copia de bl, factura comercial-10 Esperando documentos -- Se recibe copia de bl y se envia a Basf</t>
  </si>
  <si>
    <t>4949838814,4949137005,4949718144,4949532986,4949719615,4949660514,4949660514,4949660514,</t>
  </si>
  <si>
    <t>J4310391</t>
  </si>
  <si>
    <t>SUDUC9046A56Y002</t>
  </si>
  <si>
    <t>Dehyton DC 220KG 1H1,Texapon K 14 S Spez 70% 225KG 1H2,Cutina AGS 25KG 5H4,Euperlan PK 3000 AM 195KG 1H2,Cutina PES 25KG 5H4,Lanette SX 20KG 5H4,Lanette W 20KG 5H4,Emulgade CM 200KG 1H2,</t>
  </si>
  <si>
    <t>50497556,50207650,50215324,50210176,50209933,50207294,50207192,50207169,</t>
  </si>
  <si>
    <t>Abr. 25 Mercancia entregada en bodega hoy -- Abr. 25 Mercancia en transito, se estima su entrega en bodega hoy -- Abr. 24 Mercancia en transito, se estima su entrega en bodega mañana -- Abr. 23 Ret. PONU0912919 -- Abr. 23-/-22 Se estima su despacho para hoy -- Abr. 20 Listo en transporte -- Abr. 17 Radicando planilla - Declaracion con levante - Aceptando declaracion - Esperando finalizacion manifiesto -- Abr. 16 Motonave estima arribar en el dia de hoy -- Abr. 15 Esperando arribo de la motonave -- Abr. 12 Documentos en revision -- Abr. 11 Se recibe copia de bl, factura comercial</t>
  </si>
  <si>
    <t>J3610149</t>
  </si>
  <si>
    <t>HLCUBSC1903BCGD3</t>
  </si>
  <si>
    <t>Abr. 25 Mercancia entregada en bodega hoy -- Abr. 25 Mercancia en transito, se estima su entrega en bodega hoy -- Abr. 24 Ret -- Se estima su despacho para hoy -- Abr. 23 Listo en transporte - Radicando planilla - Declaracion con levante - Aceptando declaracion -- Abr. 22 Recepcionando carga en pagina de puerto -- Abr. 17-/-1-Mar. 29 Esperando arribo de la motonave -- Mar. 28 Documentos en revision -- Mar. 26 Se recibe copia de bl, factura comercial,lista de empaque</t>
  </si>
  <si>
    <t>4950529280,4950133767,</t>
  </si>
  <si>
    <t>J4610059</t>
  </si>
  <si>
    <t>SUDUB9603A3NYHT1</t>
  </si>
  <si>
    <t>Acronal 85 D sa 1000KG 31HA1/Acronal HA 220 1000KG 31HA1</t>
  </si>
  <si>
    <t>55249094/50155100</t>
  </si>
  <si>
    <t>Abr. 25 Mercancia entregada en bodega hoy -- Abr. 25 Mercancia en transito, se estima su entrega en bodega hoy -- Abr. 24 Ret -- Listo en transporte -- Abr. 23 Radicando planilla - Declaracion con levante - Aceptando declaracion -- Abr. 22 Se recibe documentos originales - Pendiente documentos originales - Recepcionando carga en pagina de puerto - Abr. 17 Esperando arribo de la motonave -- Abr. 16 Documentos en revision -- Abr. 15 Se recibe copia de bl, factura comercia,certi de origen</t>
  </si>
  <si>
    <t>J4510303</t>
  </si>
  <si>
    <t>1026026113</t>
  </si>
  <si>
    <t>Abr. 25 Mercancia entregada en bodega hoy -- Abr. 25 Ret -- Retiro programado para el dia de hoy -- Abr. 24 Declaracion con levante - Aceptando declaracion - En proceso de liberacion de la guia -- Abr. 23 Documentos en revision -- Abr. 22 Se recibe copia de guia,factura comercial</t>
  </si>
  <si>
    <t>J4310456</t>
  </si>
  <si>
    <t>HOU/CTG/D06944</t>
  </si>
  <si>
    <t>Z-Cote HP1 22KG 4G</t>
  </si>
  <si>
    <t>51288139</t>
  </si>
  <si>
    <t>Abr. 27 Mercancia entregada en bodega hoy -- Abr. 26 Mercancia en transito, se estima su entrega en bodega hoy -- Abr. 25 Mercancia en transito, se estima su entrega en bodega mañana -- Abr. 24 Ret. -- Abr. 24-/-23 Solicitando cita de cargue -- Abr. 22 En espera de carga para consolidar -- Abr. 20 Listo en transporte -- Abr. 17 Radicando planilla - Declaracion con levante - Aceptando declaracion - Se confirma sin preferencia - Pendiente confirmando si aplica CO -- Abr. 16 Se confirma pais de origen - Pendiente confirmando pais de origen y si aplica CO - Agente de carga informa que el vaciado de esta carga es en el dia de hoy en horas de la mañana -   Abr. 15 Pendiente confirmando pais de origen - Documentos en revision -- Abr. 12 Se recibe copia de bl, factura comercial,lista de empaque 211832358</t>
  </si>
  <si>
    <t>J4310499</t>
  </si>
  <si>
    <t>SLN180779</t>
  </si>
  <si>
    <t>Butonal NX 4190 907,2KG 31HA1</t>
  </si>
  <si>
    <t>50155982</t>
  </si>
  <si>
    <t>Abr. 26 Mercancia entregada en el cliente hoy -- Abr. 26 En el cliente a ala espera de ingreso para descargue -- Abr. 25 Ret. -- Se recibe documentacion para entrega mañana -- Abr. 24 En espera de documentos para su despacho -- Abr. 23 Listo en transporte - Radicando planilla - Declaracion con levante - Aceptando declaracion - BL ya cuenta con emision en destino. -  Abr. 22  BL no cuenta con emision en destino - Confirmando arribo de la motonave y esperando BL original sera enviado por el cliente -- Abr. 17-/-16 Esperando arribo de la motonave -- Abr. 15 Documentos en revision -- Abr. 12 Se recibe copia de bl, factura comercial,lista de empaque</t>
  </si>
  <si>
    <t>J4310450</t>
  </si>
  <si>
    <t>HOU/CTG/D06946</t>
  </si>
  <si>
    <t>Abr. 29 Mercancia entregada en bodega hoy -- Abr. 29 En bodega a la espera de descargue -- Abr. 26 Mercancia en transito, se estima su entrega en bodega el lunes -- Abr. 25 Ret. -- Abr. 25-/-17 Solicitando cita de cargue -- Abr. 16 Listo en transporte - Radicando planilla - Declaracion con levante - Aceptando declaracion -- Abr. 15 Documentos en revision -- Abr. 12 Se recibe copia de bl, factura comercial 211827626</t>
  </si>
  <si>
    <t>J4510227</t>
  </si>
  <si>
    <t>ATL111911</t>
  </si>
  <si>
    <t>MT</t>
  </si>
  <si>
    <t>FDS/Festivo semana santa/Traslado a deposito</t>
  </si>
  <si>
    <t>Abr. 26 Mercancia entregada en bodega hoy -- Abr. 26 Ret -- Mercancia entregada el dia de hoy-Retiro programado para el dia de hoy -- Abr. 25 Declaracion con levante - Aceptando declaracion - Agente de carga informa que en el transcurso del dia estara entregando guia original manifestada -- Abr. 24 Pendiente guia original agente de carga -- Abr. 23 Pendiente guia original  - Pendiente traslado de la carga a deposito -- Abr. 22 Agente de carga no entrega guia original, por lo tanto no se procede con la nacionalizacion del pedido - En proceso de liberacion de la guia -- Abr. 17 Esperando arribo de la carga -- Abr. 16 Documentos en revision -- Abr. 15 Se recibe copia de guia,factura comercial</t>
  </si>
  <si>
    <t>J4510203</t>
  </si>
  <si>
    <t>1026026119</t>
  </si>
  <si>
    <t>Abr. 26 Mercancia entregada en bodega hoy -- Abr. 26 Ret -- Mercancia entregada el dia de hoy-Retiro programado para el dia de hoy -- Abr. 25 Declaracion con levante - Aceptando declaracion - En proceso de liberacion de la guia -- Abr. 24 Vuelo estima arribar en el dia de hoy -- Abr. 23 Esperando arribo de la carga -- Abr. 22 Vuelo retrasado informa KN - Confirmando arribo de la carga -- Abr. 17 Esperando arribo de la carga -- Abr. 16 Documentos en revision -- Abr. 15 Se recibe copia de guia,factura comercial</t>
  </si>
  <si>
    <t>J4510313</t>
  </si>
  <si>
    <t>19J100803</t>
  </si>
  <si>
    <t>Polyfix (TM) JPN 15KG IP22</t>
  </si>
  <si>
    <t>55925216</t>
  </si>
  <si>
    <t>Abr. 29 Mercancia entregada en bodega hoy -- Abr. 29 Ret -- Retiro programado para el dia de hoy -- Abr. 26 Declaracion con levante - Aceptando declaracion - En proceso de liberacion de la guia -- Abr. 25 Vuelo estima arribar en el dia de hoy -- Abr. 24 Documentos en revision -- Abr. 23 Se recibe copia de guia,factura comercial,lista de empaque</t>
  </si>
  <si>
    <t>J4510301</t>
  </si>
  <si>
    <t>ATL111914</t>
  </si>
  <si>
    <t>MBrace FIB 300/50 CFS</t>
  </si>
  <si>
    <t>57179779</t>
  </si>
  <si>
    <t>Abr. 29 Mercancia entregada en bodega hoy -- Abr. 29 Ret -- Retiro programado para el dia de hoy -- Abr. 26 Declaracion con levante - Aceptando declaracion - En proceso de liberacion de la guia -- Abr. 25 Vuelo estima arribar en la noche -- Abr. 24 Confirmando detalles de vuelo -- Abr. 23 Documentos en revision -- Abr. 22 Se recibe copia de guia,factuira comercial,lista de empaque</t>
  </si>
  <si>
    <t>J3310606 / J3360053</t>
  </si>
  <si>
    <t>NAM3422638</t>
  </si>
  <si>
    <t>May. 2-Abr. 30-/-2 En espera de instrucciones de despacho --  Abr. 1 Listo en transporte -- Radicando planilla -- Declaracion con levante -- Aceptando Declaracion -- Recepcionando en pagina de puerto para que se refleje la consulta de inventario --     Esperando finalizacion manifiesto -- Mar. 30 Confirmando arribo de la motonave -- Mar. 29 Motonave estima arribar el dia de hoy en horas de la tarde -- Mar. 28-/-21 Esperando arribo de la motonave -- Mar. 20 Documentos en revision -- Se recibe copia de bl, factura comercial,lista de empaque</t>
  </si>
  <si>
    <t>J3310608 / J3360054</t>
  </si>
  <si>
    <t>NAM3422511</t>
  </si>
  <si>
    <t>May. 2-Abr. 30-/-2 En espera de instrucciones de despacho --  Abr. 1 Listo en transporte -- Radicando planilla -- Declaracion con levante --  Aceptando Declaracion -- Recepcionando en pagina de puerto para que se refleje la consulta de inventario --     Esperando finalizacion manifiesto -- Mar. 30 Confirmando arribo de la motonave -- Mar. 29 Motonave estima arribar el dia de hoy en horas de la tarde --  Mar. 28-/-21 Esperando arribo de la motonave -- Mar. 20 Documentos en revision -- Se recibe copia de bl, factura comercial,lista de empaque</t>
  </si>
  <si>
    <t>J3310609 / J3360055</t>
  </si>
  <si>
    <t>NAM3407735</t>
  </si>
  <si>
    <t>May. 2-Abr. 30-/-25 En espera de instrucciones de despacho 1 unidad  --  Abr. 24 Ret. CRXU8684373  -- Abr. 23-/-3 En espera de instrucciones de despacho -- Abr. 2 Listo en transporte -- Radicando planilla -- Declaracion con levante --   Aceptando declaracion -- Recepcionando en pagina de puerto para que se refleje la consulta de inventario --  Esperando finalizacion manifiesto -- Abr. 1  Confirmando arribo de la motonave --Mar. 29-/-21 Esperando arribo de la motonave -- Mar. 20 Documentos en revision --  Se recibe copia de bl, factura comercial,lista de empaque</t>
  </si>
  <si>
    <t>J3310832 / J3360069</t>
  </si>
  <si>
    <t>HLCUBSC1903BLXN4</t>
  </si>
  <si>
    <t>May. 2-Abr. 30-/-3 En espera de instrucciones de despacho --  Abr. 2 Listo en transporte -- Radicando planilla -- Declaracion con levante -- Aceptando declaracion -- Gestionando en Dian ya que no se refleja la consulta despues de haber recepcionado en pagina de puerto --Esperando finalizacion manifiesto -- Abr. 1 Motonave atracada -- Confirmando arribo de la motonave -- Mar. 31-/-29 Esperando arribo de la motonave -- Mar. 28 Documentos en revision -- Se recibe copia de bl, factura comercial-- En espera de documentos -- Mar. 27 Se recibe copia de bl y se envia a paola</t>
  </si>
  <si>
    <t>J3310672</t>
  </si>
  <si>
    <t>HLCUANR190320547</t>
  </si>
  <si>
    <t>May. 2-Abr. 30-/-4 En espera de instrucciones de despacho --   Abr. 3 Listo en transporte -- Radicando planilla -- Declaracion con levante -- Aceptando declaracion --  Recepcionando en pagina de puerto para que se refleje la consulta de inventario --  Esperando finalizacion manifiesto  -- Abr. 2  Motonave estima arribar el dia de hoy --  Abr. 1 -Mar. 29-/ -27 BL ya cuenta con emision en destino. - Mar.  26-/-22 BL no cuenta con emision en destino. - Documentos en revision -- Mar. 21 Se recibe copia de bl, factura comercial</t>
  </si>
  <si>
    <t>J3310897 / J3360072</t>
  </si>
  <si>
    <t>NAM3443475</t>
  </si>
  <si>
    <t>May. 2-Abr. 30-/-9 En espera de instrucciones de despacho --   Abr. 8 Listo en transporte -- Radicando planilla -- Declaracion con levante -- Aceptando declaracion -- Recepcionando en pagina de puerto para que se refleje la consulta de inventario -- Esperando finalizacion manifiesto -- Abr. 6 Motonave atracada -- Abr. 5 Motonave estima arribar el dia de hoy -- Abr. 4-/-1  Esperando arribo de la motonave --  Mar. 29 Documentos en revision --   29  Se recibe copia de bl, factura comercial,lista de empaque--Esperando documentos -- Mar. 28 Se recibe copia de bl y se envia a Paola</t>
  </si>
  <si>
    <t>J3310906 / J3360073</t>
  </si>
  <si>
    <t>NAM3442780</t>
  </si>
  <si>
    <t>May. 2-Abr. 30-/-9 En espera de instrucciones de despacho --   Abr. 8 Listo en transporte -- Radicando planilla -- Declaracion con levante --  Aceptando declaracion --  Recepcionando en pagina de puerto para que se refleje la consulta de inventario --Esperando finalizacion manifiesto -- Abr. 6 Motonave atracada -- Abr. 5 Motonave estima arribar el dia de hoy -- Abr. 4-/-1  Esperando arribo de la motonave --  Mar. 29 Documentos en revision --   29  Se recibe copia de bl, factura comercial,lista de empaque--Esperando documentos -- Mar. 28 Se recibe copia de bl y se envia a Paola</t>
  </si>
  <si>
    <t>J3310891 / J3360071</t>
  </si>
  <si>
    <t>ONEYSAOV02822600</t>
  </si>
  <si>
    <t>May. 2-Abr. 30-/-28 En espera de instrucciones de despacho de 3 unidades --    Abr. 27 Ret. IHOU1015229 -- Abr. 26-/-11 En espera de instrucciones de despacho --   Abr. 10 Listo en transporte -- Radicando planilla -- Declaracion con levante --  Aceptando declaracion -- Aceptando declaracion de importacion --  Rescatando bl en naviera -- Abr. 9 Se recibe instruccion por parte de Paola de Basf y de Online que ya hay emision de bl -- Abr. 8 BL no cuenta con emision en destino y  Confirmando arribo de la motonave  Abr. 6 BL no cuenta con emision en destino -  Abr. 5-/-1-Mar. 31-/-29 Esperando arribo de la motonave --   Documentos en revision --  Se recibe copia de bl, fatura comercial,lista de empaque</t>
  </si>
  <si>
    <t>J4310437 / J4360041</t>
  </si>
  <si>
    <t>HLCUBSC1903BVXL2</t>
  </si>
  <si>
    <t>May. 2-Abr. 30-/-15 En espera de instrucciones de despacho --  Abr. 13 Listo en transporte --   Radicando planilla -- Declaracion con levante --  Aceptando declaracion -- Se recibe bl -- Rescatando bl original -- Abr. 12 Documentos en revision --  Se recibe copia de bl, factura comercial,lista de empaque-En espera de documentos -- Abr. 11 Mercancia en  puerto -- Abr. 10-/-9 En espera de documentos --  Abr. 8 Se recibe copia de bl y se envia a paola</t>
  </si>
  <si>
    <t>J4310120 / J4360018</t>
  </si>
  <si>
    <t>ONEYSAOV06530600</t>
  </si>
  <si>
    <t>May. 2-Abr. 30-/-16 En espera de instrucciones de despacho --  Abr. 15 Listo en transporte -- Radicando planilla -- Declaracion con levante -- Aceptando declaracion de importacion --  Recepcionando en pagina de puerto para que se refleje la consulta de inventario -- Abr. 15 Esperando finalizacion manifiesto - Confirmando arribo de la motonave --   Abr. 13 Motonave estima arribar el dia de hoy -- Abr. 12-/-5 Esperando arribo de la motonave --  Abr. 4 Documentos en revision -- Abr. 3  Se recibe copia de bl,factura comercial,lista de empaque,certi de origen</t>
  </si>
  <si>
    <t>J4310121 / J4360019</t>
  </si>
  <si>
    <t>ONEYSAOV06529700</t>
  </si>
  <si>
    <t>May. 2-Abr. 30-/-16 En espera de instrucciones de despacho --  Abr. 15 Listo en transporte -- Radicando planilla -- Declaracion con levante -- Aceptando declaracion de importacion --  R Recepcionando en pagina de puerto para que se refleje la consulta de inventario --  Esperando finalizacion manifiesto -Confirmando arribo de la motonave --   Abr. 13 Motonave estima arribar el dia de hoy --  Abr. 12-/-5 Esperando arribo de la motonave --  Abr. 4 Documentos en revision -- Abr. 3  Se recibe copia de bl,factura comercial,lista de empaque,certi de origen</t>
  </si>
  <si>
    <t>J4310174 / J4360024</t>
  </si>
  <si>
    <t>NAM3424512</t>
  </si>
  <si>
    <t>May. 2-Abr. 30-/-16 En espera de instrucciones de despacho --  Abr. 15 Listo en transporte -- Radicando planilla -- Declaracion con levante -- Aceptando declaracion de importacion --  R Recepcionando en pagina de puerto para que se refleje la consulta de inventario -- Esperando finalizacion manifiesto -- Abr. 13 Confirmando arribo de la motonave -- Abr. 12 Motonave estima arribar el dia de hoy -- Abr. 11-/-8 Esperando arribo de la motonave -- Abr. 6 Documentos en revision --   Abr. 5 Se recibe copiade bl, factura comercial,lista de empaque--Abr. 1-Mar. 29 Esperando documentos -- Mar. 28 Se recibe copia de bl y se envia a Paola</t>
  </si>
  <si>
    <t>J4310176 / J4360025</t>
  </si>
  <si>
    <t>NAM3424439</t>
  </si>
  <si>
    <t>May. 2-Abr. 30-/-16 En espera de instrucciones de despacho --  Abr. 15 Listo en transporte -- Radicando planilla -- Declaracion con levante -- Aceptando declaracion de importacion --  R Recepcionando en pagina de puerto para que se refleje la consulta de inventario -- Esperando finalizacion manifiesto -- Abr. 13 Confirmando arribo de la motonave --  Abr. 12 Motonave estima arribar el dia de hoy -- Abr. 11-10 Esperando arribo de la motonave --  Abr. 9 Se recibe factura correcta -- Abr. 8 Esperando factura correcta y arribo de la motonave -- Abr. 6 Documentos en revision --  Abr. 5 Se recibe copia de bl, factura comercial -- Abr. 1-Mar. 29 Esperando documentos -- Mar. 28 Se recibe copia de bl y se envia a Paola</t>
  </si>
  <si>
    <t>J4310251 / J4360034</t>
  </si>
  <si>
    <t>HLCUBSC1903BYAF2</t>
  </si>
  <si>
    <t>May. 2-Abr. 30-/-16 En espera de instrucciones de despacho --   Abr. 15 Listo en transporte -- Radicando planilla -- Declaracion con levante -- Aceptando declaracion de importacion --   Recepcionando en pagina de puerto para que se refleje la consulta de inventario --  Esperando finalizacion manifiesto -- Confirmando arribo de la motonave --   Abr. 14 Motonave estima arribar el dia de hoy --  Abr. 12 Esperando arribo de la motonave --  Abr. 10 Documentos en revision --  Abr. 9  Se recibe copia de bl, factura comercial Se recibe copia de bl y se envia a Paola</t>
  </si>
  <si>
    <t>J3310760 / J3360068</t>
  </si>
  <si>
    <t>HLCUBSC1903AYSS1</t>
  </si>
  <si>
    <t>May. 2-Abr. 30-/-23 En espera de instrucciones de despacho --   Abr. 22 Listo en transporte - Radicando planilla --  Declaracion con levante  --Aceptando declaracion -- Recepcionando en pagina de puerto para que se refleje la consulta de inventario --  Abr. 20 Esperando finalizacion maniufiesto - Abr. 17 Motonave estima arribar el dia de hoy -- Abr. 16-/-12 Se refleja nueva eta para abril 17 -- Abr. 11-/-5 Eta fue cambiada para el dia 15 abril en la motonave Anton Schulte -- Abr. 4-/-1-Mar. 29-28 Esperando arribo de la motonave -- Mar. 27 Documentos en revision --  Se recibe copia  de bl, factura comercial,lista de empaque/-19 En espera de documentos -- Mar. 18 Se recibe copia de bl y se solicitan dcumentos</t>
  </si>
  <si>
    <t>J4310480 / J4360042</t>
  </si>
  <si>
    <t>HLCUBSC1903CDHD8</t>
  </si>
  <si>
    <t>May. 2-Abr. 30-/-23 En espera de instrucciones de despacho -- Abr. 22 Listo en transporte - Radicando planilla --  Declaracion con levante  -- Aceptando declaracion -- Recepcionando en pagina de puerto para que se refleje la consulta de inventario --  Abr. 20 Esperando finalizacion maniufiesto -- Abr. 18 Motonave estima arribar el dia de hoy --  Abr. 16 Ya tenemos autorizacion de emision de bl --  Abr. 15-/-12 BL no cuenta con emision en destino. - Se recibe copia de bl, factura comercial,lista de empaque Abr. 11 -/-9 Esperando documentos -- Abr. 8 Se recibe copia de bl y se envia a Paola</t>
  </si>
  <si>
    <t>J4310353 / J4360040</t>
  </si>
  <si>
    <t>HLCUSS5190409430</t>
  </si>
  <si>
    <t>May. 2-Abr. 30-/-23 En espera de instrucciones de despacho -- Abr. 22 Listo en transporte - Radicando planilla --  Declaracion con levante  -- Aceptando declaracion --  Recepcionando en pagina de puerto para que se refleje la consultade inventario  -- Confirmando arribo de la motonave --  Abr. 17-/-12 Esperando arribo de la motonave -- Abr. 11 Documentos en revision --  Se recibe copia de factura lista de empaque</t>
  </si>
  <si>
    <t>4950058273,4950210610,</t>
  </si>
  <si>
    <t>J4310548</t>
  </si>
  <si>
    <t>ANR/CTG/13372</t>
  </si>
  <si>
    <t>Cosmedia SP 25KG 5M1</t>
  </si>
  <si>
    <t>50232278</t>
  </si>
  <si>
    <t>May. 2 Mercancia en transito, se estima su entrega en bodega el dia de hoy -- Abr. 30 Mercancia en transito, se estima su entrega en bodega el jueves -- Abr. 29 Ret. -- Solicitando cita de cargue -- Abr. 27 Listo en transporte -- Abr. 26 Radicando planilla --  Declaracion con levante  -- Aceptando declaracion --  Recepcionando en pagina de puerto para que se refleje la consultade inventario --  Esperando finalizacion manfiesto -- Abr. 25 Agente de carga informa programacion de vaciado para el dia de hoy a las 12 horas -Abr. 24 Esperando programacion vaciado --  Abr. 23 Motonave estima arribar el dia de hoy -- Abr. 22-17 Esperando arribo de la motonave --   Abr. 16  Documentos en revision - Se recibe copia de bl, factura comercial 211842515</t>
  </si>
  <si>
    <t>J4310542</t>
  </si>
  <si>
    <t>ANR/CTG/13381</t>
  </si>
  <si>
    <t>Lutensol XP 70 950KG 31HA1</t>
  </si>
  <si>
    <t>52398966</t>
  </si>
  <si>
    <t>May. 2 Mercancia en transito, se estima su entrega en bodega el dia de hoy --  Abr. 30 Mercancia en transito, se estima su entrega en bodega el jueves -- Abr. 29 Ret. -- Solicitando cita de cargue -- Abr. 26 Listo en transporte - Radicando planilla --  Declaracion con levante  -- Aceptando declaracion --  Recepcionando en pagina de puerto para que se refleje la consultade inventario -- Esperando finalizacion manfiesto -- Abr. 25 Agente de carga informa programacion de vaciado para el dia de hoy a las 12 horas.  -  Abr. 24 Esperando programacion vaciado --  Abr. 23 Motonave estima arribar el dia de hoy -- Abr. 22-17 Esperando arribo de la motonave --   Abr. 16  Documentos en revision --  Se recibe copia de bl, factura comercial  211842518</t>
  </si>
  <si>
    <t>J4310510</t>
  </si>
  <si>
    <t>012019032865</t>
  </si>
  <si>
    <t>Vaciado/Festivo semana santa/FDS</t>
  </si>
  <si>
    <t>May. 1 Ret. -- Abr. 30-/-29 Solicitando cita de cargue -- Abr. 26 Listo en transporte -- Abr. 25 Radicando planilla --  Declaracion con levante  -- Aceptando declaracion -- Recepcionando en pagina de puerto para que se refleje la consulta de inventario --  Agente de carga informa programacion de vaciado para el dia de  hoy a las 12 hora Abr. 24-/-23 Esperando programacion vaciado --  Abr. 22 Motonave atracada --  Confirmando arribo de la motonave --  Abr. 17 Esperando arribo de la motonave -- Abr. 16 Documentos en revision -- Abr. 15 Se recibe copia de bl, factura comercial 211841882</t>
  </si>
  <si>
    <t>J4310541</t>
  </si>
  <si>
    <t>HLCUANR190400385</t>
  </si>
  <si>
    <t>May. 1 Ret. -- Abr. 30-/-29 Solicitando cita de cargue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 Esperando arribo de la motonave - Abr. 17 Documentos en revision --  Abr. 16 Se recibe copia de bl, factura comercial</t>
  </si>
  <si>
    <t>J4310764</t>
  </si>
  <si>
    <t>HLCUBSC1904ARUX4</t>
  </si>
  <si>
    <t>Abr. 30 Listo en transporte --  Abr. 29  Radicando planilla --  Declaracion con levante  --  Aceptando declaracion --  Esperando Finalizacion manifiesto -- Abr. 26-25 Documentos en revision -- Abr. 24 Se recibe copia de bl, factura comercial,lista de empaque,certi de origen</t>
  </si>
  <si>
    <t>4950184119,4950183968,</t>
  </si>
  <si>
    <t>J4310844</t>
  </si>
  <si>
    <t>SUDU69200A78LASC</t>
  </si>
  <si>
    <t>Elastopan S 81030/OA 190KG 1A2/Additive BR S 7119/102 12KG 3H1</t>
  </si>
  <si>
    <t>51338226/50490534</t>
  </si>
  <si>
    <t xml:space="preserve">Abr. 30 Listo en transporte --  Abr. 29  Radicando planilla --  Declaracion con levante  --  Aceptando declaracion --  Abr. 27 Se envia a resatar bl --  Abr. 26 Documentos en revision --Se recibe copia de bl, factura comercial </t>
  </si>
  <si>
    <t>J4310825</t>
  </si>
  <si>
    <t>HOU/CTG/D06954</t>
  </si>
  <si>
    <t>Lutensol A 9 N 191KG 1A2</t>
  </si>
  <si>
    <t>53831451</t>
  </si>
  <si>
    <t>May. 1 Ret. -- Abr. 30 Solicitando cita de cargue -- Abr. 29 Listo en transporte -- Radicando planilla --  Declaracion con levante  - Aceptando declaracion -- Se recibe certificado de origen -- Abr. 29-/-26 Pendiente certificado de origen --  Documentos en revicion -- Se recibe copia de bl, fatura comercial-- Se solicita documentos, Se recibe bl por parte del agente de carga  211840310</t>
  </si>
  <si>
    <t>J4310543</t>
  </si>
  <si>
    <t>ANR/CTG/13341</t>
  </si>
  <si>
    <t>May. 2 Solicitando cita de cargue -- Abr. 30 Solicitando cita de cargue -- Abr. 29 Listo en transporte -- Abr. 27 Radicando planilla --  Declaracion con levante  -- Aceptando declaracion -- Recepcionando en pagina de puerto para que se refleje la consultade inventario  --  Esperando finalizacion manifiesto -- Abr. 26 Agente de carga informa programacion de vaciado para el dia de  hoy a las 12 horas. Abr. 25-/-24 Esperando programacion vaciado -- Abr. 23 Motonave estima arribar el dia de hoy -- Abr. 22 Esperando arribo de la motonave --  Abr. 17 Documentos en revision --  Abr. 16 Se recibe copia de bl, factura comercial  211842816</t>
  </si>
  <si>
    <t>4950058270,4949838819,</t>
  </si>
  <si>
    <t>J4310547</t>
  </si>
  <si>
    <t>ANR/CTG/13352</t>
  </si>
  <si>
    <t>May. 3 Mercancia en transito, se estima su entrega en bodega hoy -- May. 2 Mercancia en transito, se estima su entrega en bodega mañana -- Abr. 30 Ret. -- Solicitando cita de cargue -- Abr. 29 Listo en transporte --  Abr. 27 Radicando planilla --  Declaracion con levante  -- Aceptando declaracion --  Recepcionando en pagina de puerto para que se refleje la consultade inventario  -- Esperando finalizacion manifiesto --  Abr. 26 Agente de carga informa programacion de vaciado para el dia de  hoy a las 12 horas. -- Abr. 25-/-24 Esperando programacion vaciado --  Abr. 23 Motonave estima arribar el dia de hoy -- Abr. 22 Esperando arribo de la motonave --  Abr. 17 Documentos en revision --  Abr. 16 Se recibe copia de bl, factura comercial 211842817</t>
  </si>
  <si>
    <t>J4310574</t>
  </si>
  <si>
    <t>ANR/CTG/13382</t>
  </si>
  <si>
    <t>May. 2 Se estima su despacho para hoy -- Abr. 30 Solicitando cita de cargue -- Abr. 29 Listo en transporte -- Abr. 27 Radicando planilla --  Declaracion con levante  -- Aceptando declaracion --   Recepcionando en pagina de puerto para que se refleje la consultade inventario  -- Esperando finalizacion manifiesto -- Abr. 26  Agente de carga informa programacion de vaciado para el dia de hoy a las 17 horas. AbR. 25-/-24 Esperando programacion vaciado --  Abr. 23 Motonave estima arribar el dia de hoy -- Abr. 22 Documentos en revision -- Abr. 17 Se recibe copia de bl, factura comercial 211844069</t>
  </si>
  <si>
    <t>4949590183,4950215969,</t>
  </si>
  <si>
    <t>J4310609</t>
  </si>
  <si>
    <t>ANR/CTG/13379</t>
  </si>
  <si>
    <t>Efka PB 2001 15KG 3H1/Efka SL 3244 55KG 1H2</t>
  </si>
  <si>
    <t>50410467/50382874</t>
  </si>
  <si>
    <t>May. 2 Se estima su despacho para hoy -- Abr. 30 Solicitando cita de cargue -- Abr. 29 Listo en transporte -- Abr. 27 Radicando planilla --  Declaracion con levante  -- Aceptando declaracion --  Recepcionando en pagina de puerto para que se refleje la consultade inventario  --Esperando finalizacion manifiesto -- Abr. 26 Agente de carga informa programacion de vaciado para el dia de  hoy a  las 17 horas. Abr. 25-/-24 Esperando programacion vaciado --  Se recibe la factura faltante -- Abr. 23 Pendiente 1  factura -- Motonave estima arribar el dia de hoy --  Abr. 22 Documentos en revision -- Abr. 17 Se recibe copia de bl, factura comercial,lista de empaque 211844068</t>
  </si>
  <si>
    <t>J4310680</t>
  </si>
  <si>
    <t>ANR/CTG/13385</t>
  </si>
  <si>
    <t>Vitamin E Acetate 5KG 3H1</t>
  </si>
  <si>
    <t>55434595</t>
  </si>
  <si>
    <t>May. 2 Se estima su despacho para hoy -- Abr. 30 Solicitando cita de cargue -- Abr. 29 Listo en transporte -- Abr. 27 Radicando planilla --  Declaracion con levante  -- Aceptando declaracion --  Se recibe certificado invima --  Esperando certificado Invima -- Inspeccion Invima el dia de hoy -- Abr. 26 Solicitando asignacion para solicitar movilizacion inspeccion Invima --  Abr. 25 Agente de carga informa programacion de vaciado par el dia de hoy a las 12 horas.- Abr. 24 Esperando programacion vaciado  para realizar inspeccion Invima --  Se recibe lista de empaque y certificados de analisis --  Abr. 23 Pendiente lista de empaque y certificados de analisis para inspeccion Invima -- Documentos en revision -- Abr. 22 Se recibe copia de bl, factura comercial 211842519</t>
  </si>
  <si>
    <t>4950195006,4949681290,</t>
  </si>
  <si>
    <t>J4310686</t>
  </si>
  <si>
    <t>ANR/CTG/13412</t>
  </si>
  <si>
    <t>Lucantin Rojo 4x5KG 4GL/Lucantin CX forte 25KG 4GL</t>
  </si>
  <si>
    <t>50184685/55619298</t>
  </si>
  <si>
    <t>May. 3 Mercancia en transito, se estima su entrega en bodega hoy -- May. 2 Mercancia en transito, se estima su entrega en bodega mañana -- May. 1 Ret. -- Abr. 30-/-29 Solicitando cita de cargue hoy -- Abr. 27 Listo en transporte -- Abr. 26 Radicando planilla --  Declaracion con levante  -- Aceptando declaracion --  Recepcionando en pagina de puerto para que se refleje la consultade inventario -- Recepcionando en pagina de puerto para que se refleje la consultade inventario --  Esperando finalizacion manfiesto --  Abr. 25 Agente de carga informa programacion de vaciado  para el dia de hoy a las 15 horas.- Abr. 24 Esperando programacion vaciado --  Abr. 23 Documentos en revision -- Abr. 22 Se recibe copia de bl, factura comercial 211841921</t>
  </si>
  <si>
    <t>J4310556</t>
  </si>
  <si>
    <t>ANR/CTG/13380</t>
  </si>
  <si>
    <t>May. 3 Mercancia en transito, se estima su entrega en bodega hoy -- May. 2 Mercancia en transito, se estima su entrega en bodega mañana -- May. 1 Ret. -- Abr. 30-/-29 Solicitando cita de cargue -- Abr. 27 Listo en transporte -- Abr. 26 Radicando planilla --  Declaracion con levante  -- Aceptando declaracion --Salio Inspeccion Documental -- Solicitando asignacion para solicitar movilizacion inspeccion Invima -- Recepcionando en pagina de puerto para que se refleje la consultade inventario --  Abr. 25 Agente de carga informa programacion de vaciado par el dia de  hoy a las 12 horas. - Abr. 24 Esperando programacion vaciado para realizar inspeccion Invima--  Abr. 23 Motonave estima arribar el dia de hoy, atentos al vaciado para realizar inspeccion Invima --  --  Abr. 22-17 Esperando arribo de la motonave para realizar inspeccion Invi,ma --   Abr. 16 Se recibe lista de empaque y certianalisis -- Pendiente certificado de analisis y lista de empaque para la inspeccion Invima -- Documentos en revision -- Se recibe copia de bl, factura comercial  211842517</t>
  </si>
  <si>
    <t>4949681264,4949681267,</t>
  </si>
  <si>
    <t>J4310804</t>
  </si>
  <si>
    <t>SUDUC9999A5AA007</t>
  </si>
  <si>
    <t>Documentos</t>
  </si>
  <si>
    <t xml:space="preserve">May. 2 Se estima su despacho para hoy -- Abr. 30-/-29 Se estima su despacho para hoy -- Abr. 27 Listo en transporte -- Abr. 26 Radicando planilla --  Declaracion con levante  -- Aceptando declaracion --  Recepcionando en pagina de puerto para que se refleje la consultade inventario -- Documentos en revision -- Se recibe factura faltante --  Pendiente 1 factura comercial --  Documentos en revision -- Abr. 25 Se recibe copia de bl, factura comercial,lista de empaque--Abr. 23 Se solicita documentos -- Se recibe copia de bl </t>
  </si>
  <si>
    <t>4949570837,4950057193,4950090417,4949309840,</t>
  </si>
  <si>
    <t>J4310511</t>
  </si>
  <si>
    <t>SUDUC9FRA001878X</t>
  </si>
  <si>
    <t>Rheovis AS 1125 125KG 1H2,Uvinul T 150 60KG 1A2 5,PLURAFAC LF 220 200KG 1H1,Plurafac LF 131 110KG 1H1,</t>
  </si>
  <si>
    <t>50025171,57811988,50043943,50433355,</t>
  </si>
  <si>
    <t>May. 2 Programado para acarreo y desconsolidacion hoy -- Abr. 30-/-29 En espera de carga para consolidar -- Abr. 27 Listo en transporte -- Abr. 26 Radicando planilla --  Declaracion con levante  -- Aceptando declaracion -- Abr. 25 Esperando finalizacion manifiesto ya que la motonave trabajo hast ayer en horas de la tarde --  Abr. 24 Esperando finalizacion manifiesto -- Abr. 23 Motonave estima arribar el dia de hoy -- Abr. 22 Esperando arribo de la motonave -- Abr. 17 Documentos en revision -- Abr. 16 Se recibe copia de bl, factura comercial</t>
  </si>
  <si>
    <t>4949681277,4949662492,</t>
  </si>
  <si>
    <t>J4310540</t>
  </si>
  <si>
    <t>HLCUANR190408599</t>
  </si>
  <si>
    <t>Lutavit® A/D3 1000/200 NXT 20KG 5H4/Luprosil Propionsae. 950KG 31HA 5</t>
  </si>
  <si>
    <t>50473860/50034360</t>
  </si>
  <si>
    <t>May. 3 Mercancia en transito, se estima su entrega en bodega hoy --  May. 2 Mercancia en transito, se estima su entrega en bodega mañana -- Abr. 30 Se estima su despacho como LCL el dia de hoy -- Abr. 29 En proceso de desconsolidacion -- Abr. 27 Ret. -- Abr. 26 Listo en transporte -- Abr. 25 Juan Esteban  envio correo indicando que la O.C se debe manejar como canal rojo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 Esperando arribo de la motonave - Abr. 17 Documentos en revision -- Abr. 16 Se recibe copia de bl, factura comercial</t>
  </si>
  <si>
    <t>4950184133,4950184135,</t>
  </si>
  <si>
    <t>J4310359</t>
  </si>
  <si>
    <t>HLCUANR190351571</t>
  </si>
  <si>
    <t>Abr. 30 Mercancia entregada en bodega hoy -- Abr. 30 Ret. FBIU0473824, TCKU3093409  -- Abr. 29 Se estima su despacho para hoy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22-/-16 Esperando arribo de la motonave --  Abr. 15 BL ya cuenta con emision en destino Abr. 13-/-12 BL no cuenta con emision en destino. -  Abr. 11 Se recibe copia de bl, factura comercial</t>
  </si>
  <si>
    <t>J4310403</t>
  </si>
  <si>
    <t>HLCUANR190326080</t>
  </si>
  <si>
    <t>Abr. 30 Mercancia entregada en bodega hoy -- Abr. 30 Mercancia en transito, se estima su entrega en bodega hoy -- Abr. 29 Ret. -- Se estima su despacho para hoy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22-/-16 Esperando arribo de la motonave --  Abr. 15 BL ya cuenta con emision en destino  Abr. 13-/-12 BL no cuenta con emision en destino. - Abr. 11 Se recibe copia de bl, factura comercial</t>
  </si>
  <si>
    <t>J4310713</t>
  </si>
  <si>
    <t>SUDUC9ANR007264X</t>
  </si>
  <si>
    <t xml:space="preserve">May. 2 Mercancia en transito, se estima su entrega en bodega hoy -- May. 1 Ret. TCKU1823154 -- Abr. 30 Se estima el despacho de la ultima unidad hoy -- Abr. 29 Entregado en bodega hoy una unidad -- Mercancia en transito, se estima su entrega en bodega mañana -- Abr. 27 Ret. TCKU3487017 -- Abr. 26 Listo en transporte -- Abr. 25 Radicando planilla --  Declaracion con levante  -- Aceptando declaracion -- Recepcionando en pagina de puerto para que se refleje la consulta de inventario --  Esperando finalizacion manifiesto ya que la motonave trabajo hast ayer en horas de la tarde -Abr. 24 Esperando finalizacion manifiesto -- Abr. 23 Motonave estima arribar el dia de hoy -- Abr. 22 Documentos en revision -- Se recibe copia de bl factura comercial -- Se solicita documentos -- Se recibe copia de bl </t>
  </si>
  <si>
    <t>J4310712</t>
  </si>
  <si>
    <t>SUDU29001AGAEC40</t>
  </si>
  <si>
    <t>J491 SLB 25KG 5H4N</t>
  </si>
  <si>
    <t xml:space="preserve">May. 3 Mercancia en transito, se estima su entrega en bodega hoy --  May. 2 Mercancia en transito, se estima su entrega en bodega mañana -- May. 1 Ret. -- Abr. 30-/-29 Se estima su despacho para hoy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Documentos en revision -- Abr. 23 Se recibe copia de bl, factura comercial,lista de empaque-- Motonave atracada -- Motonave estima arribar el dia de hoy -- </t>
  </si>
  <si>
    <t>J4310550</t>
  </si>
  <si>
    <t>SUDUC9FRA002011X</t>
  </si>
  <si>
    <t>Cloruro De Colina SOL.75% 1100KG 31HA 2</t>
  </si>
  <si>
    <t>May. 3 Mercancia en transito, se estima su entrega en bodega hoy --  May. 2 Mercancia en transito, se estima su entrega en bodega mañana -- May. 1 Ret. GESU3615446 -- Abr. 30 Se estima el despacho de la ultima unidad hoy -- Abr. 29 Entregado hoy una unidad -- En transito una unidad y se estima su entrega en bodega hoy -- Abr. 27 Ret. MSKU7574496 -- Abr. 26 Listo en transporte -- Abr. 25 Radicando planilla --  Declaracion con levante  -- Aceptando declaracion -- Recepcionando en pagina de puerto para que se refleje la consulta de inventario -- Esperando finalizacion manifiesto ya que la motonave trabajo hast ayer en horas de la tarde -  Abr. 24 Esperando finalizacion manifiesto -- Abr. 23 Motonave estima arribar el dia de hoy -- Abr. 22 Esperando arribo de la motonave -- Abr. 17 Documentos en revision -- Abr. 16 Se recibe copia de bl, factura comercial</t>
  </si>
  <si>
    <t>J4310508</t>
  </si>
  <si>
    <t>012019032411</t>
  </si>
  <si>
    <t>May. 2 Mercancia en transito, se estima su entrega en bodega hoy -- Abr. 30 Mercancia en transito, se estima su entrega en bodega el jueves -- Abr. 29 Ret. -- Solicitando cita de cargue -- Abr. 26 Listo en transporte -- Abr. 25 Radicando planilla --  Declaracion con levante  -- Aceptando declaracion -- Recepcionando en pagina de puerto para que se refleje la consulta de inventario --  Agente de carga informa programacion de vaciado para el dia de  hoy a las 12 hora Abr. 24-/-23 Esperando programacion vaciado -- Abr. 22 Motonave atracada -- Confirmando arribo de la motonave --  Abr. 17 Esperando arribo de la motonave -- Abr. 16 Documentos en revision -- Abr. 15 Se recibe copia de bl, factura comercial 211841879</t>
  </si>
  <si>
    <t>J4310513</t>
  </si>
  <si>
    <t>012019032578</t>
  </si>
  <si>
    <t>Elmus® SC,10X1 L,CO</t>
  </si>
  <si>
    <t>58952088</t>
  </si>
  <si>
    <t>May. 2 Mercancia en transito, se estima su entrega en bodega hoy -- Abr. 30 Mercancia en transito, se estima su entrega en bodega el jueves -- Abr. 29 Ret. -- Solicitando cita de cargue -- Abr. 26 Listo en transporte -- Abr. 25 Radicando planilla --  Declaracion con levante  -- Aceptando declaracion -- Recepcionando en pagina de puerto para que se refleje la consulta de inventario -- Agente de carga informa programacion de vaciado para el dia de  hoy a las 12 hora Abr. 24-/-23 Esperando programacion vaciado --  Abr. 22 Motonave atracada -- Confirmando arribo de la motonave -- Abr. 17 Esperando arribo de la motonave -- Abr. 16 Documentos en revision -- Abr. 15 Se recibe copia de bl, factura comercial 211841881</t>
  </si>
  <si>
    <t>J4310150</t>
  </si>
  <si>
    <t>MIL059438</t>
  </si>
  <si>
    <t>May. 2 Mercancia en transito, se estima su entrega en bodega hoy -- Abr. 30 Mercancia en transito, se estima su entrega en bodega el jueves -- Abr. 29 Ret. -- Solicitando cita de cargue -- Abr. 26 Solicitando cita de cargue -- Abr. 25 Listo en transporte -- Abr. 24 Radicando planilla --  Declaracion con levante  --  Aceptando declaracion --  Recepcionando en pagina de puerto para que se refleje la consultade inventario, pendiente cuenta de manejo   -- Abr. 23 Esperando programacion vaciado --  Abr. 22 Motonave atracada --   Confirmando arribo de la motonave --  Abr. 17-/-8 Esperando arribo de la motonave --  Abr. 5 Documentos en revision -- Se recibe copia de bl, factura comercial 211840403</t>
  </si>
  <si>
    <t>4949685086,4948992569,</t>
  </si>
  <si>
    <t>J4310137</t>
  </si>
  <si>
    <t>DSV0026293</t>
  </si>
  <si>
    <t>Dry n-3 DHA 11 - D 25KG 4G 3/Dry Vitamin A-Acetate 325 GFP - 25kg</t>
  </si>
  <si>
    <t>54610076/50051212</t>
  </si>
  <si>
    <t>Vaciado/FDS/Festivo semana santa</t>
  </si>
  <si>
    <t>May. 2 Mercancia en transito, se estima su entrega en bodega hoy -- Abr. 30 Mercancia en transito, se estima su entrega en bodega el jueves -- Abr. 29 Ret. -- Abr. 29-/-25 Solicitando cita de cargue -- Abr. 24  Listo en transporte - Radicando planilla --  Declaracion con levante  --  Aceptando declaracion -- Se recibe certificado invima -- Esperando certificado Invima -- Abr. 23 Inspeccion Invima el dia de hoy -- Abr. 22 Solicitando inspeccion Invima -- Abr. 21 Vaciado y finalizacion -- Abr. 20-/-17 Esperando programacion vaciado para solicitar inspeccion invima -- Abr. 16 Motonave estima arribar el dia de hoy - Abr. 15 Esperando arribo de la motonave -- Abr. 12-11 Agente de carga informa que esta carga cambio de ETA y Motonave  - Abr. 10-/-9 Esperando programacion vaciado para solicitar  inspeccion Invima -- Abr. 8 Se recibe lista de empaque -- Abr. 7-6 Pendiente lista de empaque para realizar inspeccion invima cuando arribe la carga -- Abr. 5 Documentos en revision -- Abr. 4 Se recibe copia de bl, factura comercial,certi de analisis 211836436</t>
  </si>
  <si>
    <t>4949383322,4949573808,4949383323,4949590758,4949590751,4949590756,4949588791,4949383329,</t>
  </si>
  <si>
    <t>J3310894</t>
  </si>
  <si>
    <t>SUDU69200A74VTJU</t>
  </si>
  <si>
    <t>Elastopan SP 8060 240KG 1A1,Additive BR S 81560/CO 13,5KG 3H1,Elastopan S 81030/OA 190KG 1A2,Additive BR S 7119/102 12KG 3H1,Additive S 81770 11KG 3H1,Additive BR RET 94210 10KG 3H1,Additive S 81325 12KG 3H1,Additive  BR S 82160/CO 11,5KG 3H1,</t>
  </si>
  <si>
    <t>53271243,50603310,51338226,50490534,57882507,50397996,50604997,50602028,</t>
  </si>
  <si>
    <t>FDS/Festivo semana santa/Consolidacion de carga/Inspeccion fisica/Inspeccion previa</t>
  </si>
  <si>
    <t>May. 2 En transito la ultima unidad y se estima su entrega en bodega hoy -- Abr. 30 En transito la ultima unidad y se estima su entrega en bodega hoy  -- Abr. 29 En transito la ultima unidad y se estima su entrega en bodega mañana  -- Abr. 26 En transito la ultima unidad y se estima su entrega en bodega el lunes -- Abr. 25 Ret. PONU0633621 -- Abr. 24-/-23 En espera de carga para consolidar la ultima unidad -- Abr. 22 entregados en bodega hoy 2 unidades -- En transito 2 unidades y se estima su entrega en bodega hoy -- Abr. 17 En transito 2 unidades y se estima su entrega en bodega el lunes ya que el sabado no laboran en alpopular cali. -- Abr. 16 Ret. HASU1461066, MRSU0140924  -- Se estima su despacho para hoy -- Abr. 15 Listo en transporte -- Radicando planilla despacho -- Hoy se refleja levante -- Esperando levante por parte de la autoridad aduanera -- Abr. 13 Inspeccion fisica para el dia de hoy -- Abr. 12 Aceptando declaraciones -- Abr. 11 Se recibe Informe de inspeccion previa se reporta a la Dian --  Esperando reporte de inspeccion previa -- Abr. 10 Inspeccion previa el dia de hoy -- Abr. 9 Contecar respondio que tiene disponibiliadd  para  2019-10-04  07:00    -- Esperando respuesta del puerto sobre disponibilidad de espacio -- Abr. 8 Solicitando al puerto espacio para realizar inspeccion previa -- Esperando hojas de seguridad para solicitar movilizacion de contenedores -- Solicitando hojas de seguridad ya que tenemos inconvenientes con el sistema  -- Se recibe instruccion de hacer inspeccion previa -- Abr. 6-/-2 Error en bl hace falta 2 productos  El codigo 50490534 ADDITIVE BR S 7119/102, El codigo 51338226 ELASTOPAN S 81030/OA --   Abr. 1 Esperando arribo de la motonave --  Mar. 30 Documentos en revision -- Mar. 29 Se recibe copia de bl, factura comercial,lista de empaque,certi de origen</t>
  </si>
  <si>
    <t>4949681915,4949681915,4949681915,4948892177,4949532979,4949532979,4949590080,4949681919,4949662342,4949096191,</t>
  </si>
  <si>
    <t>J4310160</t>
  </si>
  <si>
    <t>ILSE007107</t>
  </si>
  <si>
    <t>Emulgade NLB 25KG 1H2,Eumulgin B 1 25KG 1H2,Cutina MD 25KG 5H4,Euperlan KE 4776 200KG 1H2,Lamesoft TM Benz 205KG 1H2,Palmitato DE Isopropilo 175KG 1A1,Comperlan® 100 25KG 5H4,Cutina MD 25KG 5H4,Cosmedia DC 25KG 1H2,Cutina HR Powder 20KG 5H4,</t>
  </si>
  <si>
    <t>50312330,50484305,50207220,50486563,50207785,50207006,50382246,50207220,50489785,50215298,</t>
  </si>
  <si>
    <t>May. 2 Mercancia en transito, se estima su entrega en bodega hoy -- Abr. 30 Mercancia en transito se estima su entrega en bodega el jueves -- Abr. 29 Se estima el despacho en varios vehiuclo el dia de hoy -- Abr. 27 Ret. -- Abr. 26-/-23 En espera de equipo para despacho -- Abr. 22 Listo en transporte - Radicando planilla -- Abr. 20 Declaracion con levante  - Aceptando declaracion -- Abr. 17 Por problemas en SigloXXI no se puede aceptar di - Se refleja consulta despues de 5:30pm -- Abr. 17-/-15 Esperando se refleje finalizacion en muisca para recepcionar la carga y poder generar la consulta, problemas con el agente de carga -- Abr. 13 Esperanfo finalizaciion manifiesto -- Abr. 12 Agente de carga  informa programacion de vaciado para el dia de hoy a  las 4: 30 am  Abr. 11 -/-10 Esperando programacion de vaciado -- Abr. 9 Motonave estima arribar en el dia de hoy -- Abr. 8 Documentos en revision -- Abr. 5 Se recibe copia de bl, factura comercial 211828159</t>
  </si>
  <si>
    <t>J3310778</t>
  </si>
  <si>
    <t>SSZCTG1904022</t>
  </si>
  <si>
    <t>Comet® EC,10X1 L,CO</t>
  </si>
  <si>
    <t>58077905</t>
  </si>
  <si>
    <t>May. 2 Mercancia en transito, se estima su entrega en bodega hoy -- Abr. 30 Mercancia en transito, se estima su entrega en bodega el jueves -- Abr. 29 Ret. -- Abr. 29-/-25 Solicitando cita de cargue -- Abr. 24 Listo en transporte - Radicando planilla -- Abr. 23 Declaracion con levante - Aceptando declaracion - Se recibe BL original por parte del cliente  factura comercial,lista de empaque,certi de origen -- Esperando BL originales seran enviados por el cliente -- Abr. 22 Recepcionando carga en pagina de puerto - Esperando BL originales seran enviados por el cliente - Confirmando arribo de la carga -- Abr. 17-/-8-/-Mar. 29 Esperando arribo de la motonave -- Mar. 28 Documentos en revision -- Mar. 27 Se recibe copia de factura comercial,borrador de bl,lista de empaque 211838508</t>
  </si>
  <si>
    <t>4949309836,4949662469,4949662469,4949681921,4949681921,4949662469,</t>
  </si>
  <si>
    <t>J4310346</t>
  </si>
  <si>
    <t>HLCURTM190357790</t>
  </si>
  <si>
    <t>Comperlan KD 190KG 1A1,Gluadin WLM Benz 25KG 3H1,Comperlan IP 25KG 4G,Emulgade NLB 25KG 1H2,Eumulgin B 1 25KG 1H2,Arlypon TT 205KG 1H2,</t>
  </si>
  <si>
    <t>50207851,50210972,50400633,50312330,50484305,50210882,</t>
  </si>
  <si>
    <t>Abr. 30 Mercancia entregada en bodega hoy -- Abr. 30-/-29 Mercancia en transito, se estima su entrega en bodega hoy -- Abr. 27 Ret. -- Abr. 26 Se estima su despacho para hoy -- Abr. 25 Listo en transporte - Radicando planilla -- Abr. 24 Declaracion con levante - Aceptando declaracion - BL ya cuenta con emision en destino se esta  rescatando en el dia de hoy -- Abr. 23 Se recibe reporte inspeccion previa encontrando todo acorde a facturas comerciales - Esperando reporte inspeccion previa -- Abr. 22 Inspeccion previa programada para el dia de hoy - BL sin emision -- Abr. 17 BL no cuenta con emision en destino - Esperando contenedor sea descargado para programar inspeccion previa -- Abr. 16 BL no cuenta con emision en destino - Motonave estima arribar en el dia de hoy -- Abr. 15-/-12 BL no cuenta con emision en destino - Esperando arribo de la motonave -- Abr. 11 BL no cuenta con emision en destino - Documentos en revision -- Abr. 10 -- Se recibe copia de bl, factura comercial-Esperando documentos -- Se recibe copia de bl y se envia a Basf</t>
  </si>
  <si>
    <t>J4310698</t>
  </si>
  <si>
    <t xml:space="preserve">HLCUBSC1903CCLU9 </t>
  </si>
  <si>
    <t xml:space="preserve">May. 2 Se estima su despacho para hoy -- Abr. 30-/-26 Se estima su despacho para hoy -- Abr. 25 Listo en transporte -- Abr. 24 Radicando planilla - Declaracion con levante - Aceptando declaracion -- Abr. 24-/-23 Documentos en revision -- Abr. 22 Se recibe copia de bl, factura comercial Abr. 18 Arribo a puerto y no hay documentos -- </t>
  </si>
  <si>
    <t>4949681926,4949719628,4950058261,4950058261,4949532995,4949532995,4949532995,4949532995,4950058283,4950058283,4950272187,4949590086,</t>
  </si>
  <si>
    <t>J4310537</t>
  </si>
  <si>
    <t>HLCURTM190368175</t>
  </si>
  <si>
    <t>Dehyquart Guar N 25KG 4G,Cetiol SB 45 25KG 4G,Gluadin Soy Benz 25KG 3H1,Eumulgin B 1 25KG 1H2,Texapon SB 3 KC 220KG 1H2,Cetiol OE 165KG 1A1,Eutanol G 175KG 1A1,Cutina AGS 25KG 5H4,Gluadin R Benz 25KG 3H1,Lanette N 20KG 5H4,Plantacare 818 UP 225KG 1H2,Comperlan® 100 25KG 5H4</t>
  </si>
  <si>
    <t>50241077,50463271,50372958,50484305,50207526,50207268,50207282,50215324,50375088,50207244,50207772,50382246,</t>
  </si>
  <si>
    <t>May. 2 Mercancia en transito, se estima su entrega en bodega hoy -- Abr. 30 Mercancia en transito, se estima su entrega en bodega el jueves -- Abr. 29 Ret. --  Se estima su despacho pra hoy -- Abr. 27 Listo en transporte - Radicando planilla -- Abr. 26 Declaracion con levante - Aceptando declaracion -- Abr. 25 Esperando finalizacion manifiesto -- Abr. 24 BL original con bultos completos, no es necesario realizar inspeccion previa - Pendiente instrucciones del cliente para programar inspeccion previa -- Abr. 23 BL con bultos errados según facturas comerciales, se le informa al Sr. Edwin - Motonave estima arribar el dia de hoy -- Abr. 22 Esperando arribo de la motonave -- Abr. 17 Documentos en revision -- Abr. 16 Se recibe copia de bl, factura comercial</t>
  </si>
  <si>
    <t>J4310714</t>
  </si>
  <si>
    <t>ANR/CTG/13396</t>
  </si>
  <si>
    <t>May. 2 Mercancia en transito, se estima su entrega en bodega mañana -- Abr. 30 ret. -- Abr. 30-/-29 Solicitando cita de cargue -- Abr. 27 Listo en transporte -- Abr. 26 Radicando planilla - Declaracion con levante - Aceptando declaracion - Esperando finalizacion manifiesto -- Abr. 25 Agente de carga informa programacion de vaciado para el dia de hoy a las 15 horas. - Esperando programacion de vaciado -- Abr. 24-/-23 Documentos en revision -- Abr. 22 Se recibe copia de bl, factura comercial 211842420</t>
  </si>
  <si>
    <t>4950210613,4949532994,4950057198,4949587530,4949532982,4950090428,4949532991,</t>
  </si>
  <si>
    <t>J4310707</t>
  </si>
  <si>
    <t>SUDUC9FRA002064X</t>
  </si>
  <si>
    <t>Cutina HR Powder 20KG 5H4,Cetiol CC 175KG 1A1,Cetiol B 175KG 1A1,Eumulgin EO 33 25KG 5H4,Cetiol B 175KG 1A1,Lorol C 18 20KG 5H4,Euperlan PK 3000 AM 195KG 1H2,</t>
  </si>
  <si>
    <t>50215298,50207249,50207208,50208598,50207208,50208463,50210176,</t>
  </si>
  <si>
    <t xml:space="preserve">May. 2 Se estima su despacho para hoy -- Abr. 30 Por confirmar destino para no desconsolidar -- Abr. 29 Listo en transporte -- Abr. 27 Radicando planilla - Declaracion con levante - Aceptando declaracion -- Abr. 27-/-26 BL ya cuenta con emision, rescatando BL original liberado -- Abr. 26-/-25 BL no cuenta con emision en destino - Esperando finalizacion manifiesto -- Abr. 24 Esperando finalizacion manifiesto - BL no cuenta con emision en destino - Documentos en revision -- Abr. 23 Se recibe copia de bl, factura comercial-- Se solicita documentos -- Se recibe copia de bl </t>
  </si>
  <si>
    <t>J4310611</t>
  </si>
  <si>
    <t>ANR/CTG/13363</t>
  </si>
  <si>
    <t>May. 2 Mercancia en transito, se estima su entrega en bodega mañana -- May. 1 Ret. -- Abr. 30 Solicitando cita de cargue -- Abr. 29 Listo en transporte -- Abr. 27 Radicando planilla - Declaracion con levante - Aceptando declaracion - Recepcionando carga en pagina de puerto -- Abr. 26 Agente de carga informa programacion de vaciado para el dia de  hoy a las 17 horas. Abr 25-/-24 Esperando programacion de vaciado -- Abr. 23 Motonave estima arribar en el dia de hoy -- Abr. 22 Documentos en revision -- Abr. 17 Se recibe copia de bl, factura comercial,lista de empaque 211844067</t>
  </si>
  <si>
    <t>J4310162</t>
  </si>
  <si>
    <t>MUC048210</t>
  </si>
  <si>
    <t>Dormex,10X1 L,CO</t>
  </si>
  <si>
    <t>58506380</t>
  </si>
  <si>
    <t>AlzChem Trostberg GmbH</t>
  </si>
  <si>
    <t>May. 2 Mercancia en transito, se estima su entrega en bodega mañana -- May. 1 Ret. -- Abr. 30 Solicitando cita de cargue -- Abr. 29 Listo en transporte - Radicando planilla - Declaracion con levante - Aceptando declaracion --Abr. 26-/-24 Esperando programacion de vaciado -- Abr. 23 Motonave estima arribar en el dia de hoy -- Abr. 22-/-8 Esperando arribo de la motonave --  Se recibe originales factura comercial,lista de empaque,certi de analisis--Abr. 6 documentos en revision -- Abr. 5 Se recibe copia de bl, factura comercial,lista de empaque 211844082</t>
  </si>
  <si>
    <t>J4310105</t>
  </si>
  <si>
    <t>HLCUEUR1903AYGL9</t>
  </si>
  <si>
    <t>50172104</t>
  </si>
  <si>
    <t>May. 2 Mercancia en transito, se estima su entrega en bodega hoy -- Abr. 30 Ret.  --Se estima su despacho para hoy -- Abr. 29 Listo transporte -- Abr. 27 Radicando planilla -- Declaracion con levante de 26 deAbril en la noche -- En espera de levante por parte de la autoridad aduanera -- Abr. 26 Con selectividad fisica para hoy horas pm -- Abr. 25-24 Esperando finalizacion manifiesto y en revision de las declaraciones -- Abr. 23 Confirmando arribo de la motonave -- Abr. 22-17 Esperando arribo de la motonave -- Abr. 15 Documentos en revision --  Abr. 11 Se recibe copia de bl, factura comercial,lista de empaque</t>
  </si>
  <si>
    <t>4949284059,4950034980,</t>
  </si>
  <si>
    <t>J3310835</t>
  </si>
  <si>
    <t>MRS/CTG/03505</t>
  </si>
  <si>
    <t>May. 2 Se estima su despacho para hoy -- Abr. 30 Listo en transporte -- Abr. 29 Radicando planilla -- DI con levante -- En proceso de Aceptacion -- Abr. 26 BL ya cuenta con emision en destino y se esta rescatanado. - BL sin emision en destino - Agente de carga informa programacion de  vaciado para el dia de hoy a  las  17 horas. Abr. 25-/-23 BL sin emision en destino -- Confirmando con agente de carga ETA de la carga -- Abr. 22 Revisando documentos -- Se recibe copia de HBL -- Abr. 17-/-3 Pendiente BL  para revision completa -- Abr. 2 Pte BL, Informacion recibida ok -- En proceso de revision de informacion recibida como faturas corregidas y minimas -- Abr. 1-Mar. 30-29 Pte Facturas corregidas, posara y minimas para cod: 53378462 , 53434960 y BL para comparar datos -- Docuemntos en revision -- Mar. 28 Se recibe copia de factura comercial,pendiente bl  211844072</t>
  </si>
  <si>
    <t>4949681270,4949662490,4949719633,</t>
  </si>
  <si>
    <t>J4310318</t>
  </si>
  <si>
    <t>HLCUANR190373843</t>
  </si>
  <si>
    <t>Lutavit E 50 25KG 5H4 1,Luta.Calpan 98% 25KG 5H4,Sokalan PA 25 CL PN 1200KG 31HA1,</t>
  </si>
  <si>
    <t>50075923,50011144,50060122,</t>
  </si>
  <si>
    <t>Separacion de bultos/Repeso/selectividad fisica/Desconsolidacion</t>
  </si>
  <si>
    <t>May. 2 Se estima su despacho para hoy -- Abr. 30 Listo en transporte la parte de la unidad refrigerada  queda pendiente la parte del Natrugrain oc. 4949980089  --  Abr. 29 Se radica planilla de despacho  -- Se obtiene levante por parte de la autoridad aduanera -- Se envia paquete de correccion a la Dian para solicitar que sea asignado el mismo inspector y pedir que no se vuelva a movilizar --  Se presenta declaracion de correccion --  Inspector rechaza para corregir declaracion en peso de acuerdo al repeso del puerto --  Inspeccion Fisica el dia de hoy -- Abr. 27 Aceptando declaracion con pesos de consulta enviando 1 a selectividad fisica para que sea posteriormente corregida con el peso del respeso del puerto -- Abr. 26  Se hace antesala en Dian para que nos solucionen y nos de solucion -- El puerto telefonicamente le dice a Denides que estan dialogando el tema entre elos y aun no tienen respuesta -- Esperando respuesta por parte del puerto de como proceder con los pesos que se van asignar a cada declaracion ya el peso es mayor que el que da el sistema de la Dian y asi  no da paso para aceptar--  Abr. 25 El Repeso de la unidad esta mas alto que el peso documental, se esta consultando con el puerto como se procede ya que el sistema de la Dian no deja proceder al levante --  Esperando informe de la separacion -- Abr. 24 La operacion queda programada para el dia de hoy en horas de la tarde -- Se solicita movilizacion para realizar la separacion de bultos --  Se recibe repeso y se entrega paquete para solicitar la movilizacion para realizar la separacion de bultos -- Esperando informe del repeso para solicitar la separacion de bultos -- Abr. 23 Se solicita el repeso en la pagina del púerto -- El puerto envia autorizacion pero indica que el primer paso es realizar repeso de la unidad y cuando se tenga el repeso es que se procede a pedir separacion de bultos --  En espera de respuesta por parte del puerto  -- Se envia nuevamente solicitud al puerto para su pronta respuesta -- Abr. 22 Se envia al puerto y estamos a espera de su repuesta --  Se recibe carta por parte de Basf  y se envia al puerto -- Esperando carta por parte de Basf para enviar al puerto --  Se solicita a Juan Esteban gallego la carta o el correo -- Nuevamente el puerto da respuesta " Dando alcance a su solicitud, agradecemos confirmar si la carga a separar es 1 pallets con 5 tambores del producto Natugrain TS L 125KG 1H1. Si este es el caso, agradecemos enviar una carta o correo informando que autoriza que la mercancía separada sea almacenada en bodega a temperatura y humedad de la ciudad de Cartagena , exonerando a Contecar de cualquier daño que pueda sufrir durante su almacenamiento. -- " El puerto respónde "Informamos que nos encontramos revisando su solicitud con las áreas encargadas, lo cual nos tomará un tiempo adicional. Estaremos de vuelta con nuestros comentarios. " -- Esperando autorizacion por parte del puerto para la separacion de bultos -- Abr. 17 Se solicita al puerto autorizacion para realizar la separacion de bultos -- Se recibe instruccion de separar bultos, pero se esta confirmando si la carga Natugrain necesita refligeracion --  -- Esperando confirmacion de como se va a proceder --  ABR. 16 Motonave atracada -- Abr. 16-15 Se esta gestionando para ver si logran pasar a DTA --  Abr. 14-/-11 Pendiente licencia de venta para el registro de la orden 4949980089  50126560 Natugrain TS L 125KG 1H1  Documentos en revision -- Abr. 10 Se recibe copia de bl, factura comercial  ns 211831719</t>
  </si>
  <si>
    <t>J4310152</t>
  </si>
  <si>
    <t>HLCURTM190375173</t>
  </si>
  <si>
    <t>May. 2 En espera de carga para consolidar -- Abr. 30-/-22 En espera de carga para consolidar -- Abr. 17 Listo en transporte -- Radicando planilla -- Declaracion con levante -- Aceptando declaracion de importacion -- Recepcionando en pagina de puerto para que se refleje la consulta de inventario --  Esperando finalizacion manifiesto --  Abr. 16 Motonave estima arribar el dia de hoy -- Abr. 15-/-8 Esperando arribo de la motonave -- Abr. 6 Documentos en revision --  Abr. 5 Se recibe copia de bl, factura comercial</t>
  </si>
  <si>
    <t>J4610019</t>
  </si>
  <si>
    <t>SUDUB9603A3M5K97</t>
  </si>
  <si>
    <t>Abr. 30-/-10 En espera de instrucciones de despacho -- Abr. 9 Listo en transporte - Radicando planilla -- Abr. 8 Declaracion con levante - Aceptando declaracion - Esperando finalizacion de manifiesto -- Abr. 5 Docmuentos en revision -- Abr. 4- Se  recibe copia de bl, factura comercial,lista de empaque-Abr.3 Pte documentos -- Mar. 30 Buenaventura recibe facturas originales de Basf Chile</t>
  </si>
  <si>
    <t>Cinta Andina</t>
  </si>
  <si>
    <t>J4610068</t>
  </si>
  <si>
    <t>SUDUB9603A3NYFCX</t>
  </si>
  <si>
    <t>MSeal 500 Grey 25KG IP22</t>
  </si>
  <si>
    <t>50494485</t>
  </si>
  <si>
    <t>Basf  Construction Chemicals LTDA.</t>
  </si>
  <si>
    <t>May. 2 En bodega a la espera de descargue -- Abr. 30-/-29 En bogota descargarndo consolidacion -- Mercancia en transito, se estima su entrega en bodega hoy -- Abr. 27 Ret -- Abr. 26-/-25 En espera de carga para consolidar -- Abr. 24 Radicando planilla -- Abr. 23 Declaracion con levante - Aceptando declaracion - Se confirma no aplica co -- Abr. 23-/-22 Confirmando si aplica CO - Recepcionando carga en pagina de puerto -- Abr. 17 Esperando arribo de la motonave -- Abr. 16 Documentos en revision - Abr. 15 Se recibe copia de bl, factura comercia,lista de empaque</t>
  </si>
  <si>
    <t>J4610085</t>
  </si>
  <si>
    <t>GXDRN19033163</t>
  </si>
  <si>
    <t>RX07295X TRIISOBUTYLPHOSPHAT</t>
  </si>
  <si>
    <t>53859433</t>
  </si>
  <si>
    <t>Wuxi City DONGHU CHEMICAL PLANT</t>
  </si>
  <si>
    <t>May. 2 Se estima su despacho para hoy -- Abr. 30-/-29 Se estima su despacho para hoy -- Abr. 26 Listo en transporte -- Abr. 25 Radicando planilla - Declaracion con levante - Aceptando declaracion - Recepcionando carga en pagina de puerto - Esperando finalizacion manifiesto -- Abr. 24 Vaciado programado para hoy - Se recibe BL original, facturas y lista de empaque original - BL sin emision, el cliente lo va a enviar - Esperando programacion de vaciado -- Abr. 23  BL sin emision - Confirmando arribo de la carga -- Abr. 22  BL no cuenta con emision en destino - Esperando arribo de la motonave -- Abr. 17 Documentos en revision -- Abr. 16 Se recibe copia de bl, fatura comercial,lista de empaque</t>
  </si>
  <si>
    <t>J4610121</t>
  </si>
  <si>
    <t>HLCULI3190414049</t>
  </si>
  <si>
    <t>May. 2 Se estima su despacho para hoy -- Abr. 30-/-29 Se estima su despacho para hoy -- Abr. 27 Listo en transporte - Radicando planilla -- Abr. 26 Declaracion con levante - Aceptando declaracion - Rescatando BL original liberado -- Abr. 25 BL ya cuenta con liberacion - BL no cuenta con emision en destino se le informa a Edwin - Documentos en revision -- Abr. 24 Se recibe copia de bl, factura comercial,lista de empaque,certi de origen</t>
  </si>
  <si>
    <t>J4610032</t>
  </si>
  <si>
    <t>TWSC19030661</t>
  </si>
  <si>
    <t>Solimer-LES</t>
  </si>
  <si>
    <t>50343100</t>
  </si>
  <si>
    <t>May. 2 Se estima su despacho para hoy -- Abr. 30 Se estima su despacho para hoy -- Abr. 29 Listo en transporte -- Abr. 27 Radicando planilla - Declaracion con levante - Aceptando declaracion -- Abr. 26 Esperando finalizacion manifiesto - Confirmando arribo de la motonave -- Abr. 25 Motonave estima arribar hoy -- Abr. 24-/-11 Esperando arribo de la motonave -- Abr. 10 Confirmando ETA -- Abr. 9 Documentos en revision -- Abr. 8 Se recibe copia de bl, factura comercial, lista de empaque</t>
  </si>
  <si>
    <t>J4610034</t>
  </si>
  <si>
    <t>SUDUA9FRA001977X</t>
  </si>
  <si>
    <t xml:space="preserve">May. 2 Se estima su despacho para hoy -- Abr. 30 Listo en transporte - Radicando planilla -- Abr. 29 Declaracion con levante - Aceptando declaracion - Recepcionando carga en pagina de puerto -- Abr. 26-/-11 Esperando arribo de la motonave -- Abr. 9 Documentos en revision -- Abr. 8 Se recibe copia de bl, factura comercial, </t>
  </si>
  <si>
    <t>J4610141</t>
  </si>
  <si>
    <t>HLCUBSC1904BAFC7</t>
  </si>
  <si>
    <t>Styronal BN 4606X</t>
  </si>
  <si>
    <t>50852162</t>
  </si>
  <si>
    <t>May. 2 Listo en transporte -- Abr. 30  -- Radicando planilla -- Abr. 29 DI con levante -- Aceptando DI -- Se recibe BL original liberado -- Documentos revisados -- Se recibe copia de bl, factura comercial,lista de empaque</t>
  </si>
  <si>
    <t>J4510310</t>
  </si>
  <si>
    <t>1026192281</t>
  </si>
  <si>
    <t>Replexium BC10091 1KG IP23</t>
  </si>
  <si>
    <t>50570959</t>
  </si>
  <si>
    <t>Abr. 30 Mercancia entregada en bodega hoy -- Abr. 30 Ret -- Retiro programado para el dia de hoy -- Abr. 29 Declaracion con levante - Aceptando declaracion - En proceso de liberacion de la guia -- Abr. 26 Vuelo estima arribar hoy -- Abr. 25 Esperando arribo de la carga -- Abr. 24 Documentos en revision -- Abr. 23 Se recibe copia de guia,factura comercial</t>
  </si>
  <si>
    <t>J4510311</t>
  </si>
  <si>
    <t>1026192193</t>
  </si>
  <si>
    <t>May.</t>
  </si>
  <si>
    <t>J4610177</t>
  </si>
  <si>
    <t>SUDUR9FRA001844X</t>
  </si>
  <si>
    <t>Joncryl 678 25KG 5M1</t>
  </si>
  <si>
    <t>53480167</t>
  </si>
  <si>
    <t>May. 4 Mercancia entregada en bodega hoy -- May. 3 Ret  -- Se estima su despacho para hoy -- May. 2 Listo en transporte -- Radicando planilla -- En proceso de Aceptacion -- Abr. 30 Documentos en revision -- Abr. 29  Se recibe copia de bl, factura comercial-confirma no aplica co -- Abr.</t>
  </si>
  <si>
    <t>J4310813</t>
  </si>
  <si>
    <t>DSV0028467</t>
  </si>
  <si>
    <t>Documentos/Vaciado/FDS/Festivo/INVIMA</t>
  </si>
  <si>
    <t>May. 7 Mercancia entregada en bodega hoy -- May. 7 En bodega a la espera de descargue -- May. 6 Mercancia en transito, se estima su entrega en bodega hoy -- May. 4 Ret.--  May. 3 Solicitando cita de cargue -- May. 2 Listo en transporte -- radicando planilla -- DI con levante -- En proceso de aceptacion -- Abr. 30 Esperando Certificado Invima -- Abr. 29 Realizando Inspeccion Invima -- Abr. 25 Agente  de carga informa programacion de vaciado para el dia de hoya a las 13 horas. -  Se recibe copia de bl, factura comercial,lista de empaque 211844111</t>
  </si>
  <si>
    <t>4950210634,4950365721,4949868828,4949868828,4949868828,4950090432,4950210615,4950365720,4950274555,4949532982,4950090425,4950443828,4949818311,4950210625,4949718149,</t>
  </si>
  <si>
    <t>J5310030</t>
  </si>
  <si>
    <t xml:space="preserve">SUDUC9FRA002123X </t>
  </si>
  <si>
    <t>Cosmedia DC 25KG 1H2,Cosmedia DC 25KG 1H2,Plantatex LLE 220KG 1H2,Glucopon 225 DK 225KG 1H2,Glucopon 425 N/HH 225KG 1H2,Palmitato DE ISOPROPILO 175KG 1A1,Cetiol Sensoft 10KG 3H1,Eumulgin B 2 GS 25KG 5H4,Dehypon LS 54 190KG 1A1,Eumulgin L 205KG 1H2,Cosmedia DC 25KG 1H2,Cetiol SN 175KG 1A1,Cetiol LDO 170KG 1A1,Lameform TGI 190KG 1H2,Cetiol AB 175KG 1A1,</t>
  </si>
  <si>
    <t>50489785,50489785,50210128,50207058,50432449,50207006,50308747,50207317,50221190,50207277,50489785,50207179,50209728,50207217,50209132,</t>
  </si>
  <si>
    <t>May. 7 Mercancia entregada en bodega hoy -- May. 7 En bodega a la espera de descargue -- May. 6 Mercancia en transito, se estima su entrega en bodega mañana -- May. 4 Ret -- Listo en transporte -- Se refleja Arim -- Radicando planilla -- May. 3 DI con levante -- Aceptando DI -- Rescatando BL -- Documentos en revision -- May. 2 Se recibe copia de bl, factura comercial-Abr. 30 arribo a púerto y no hay documentos</t>
  </si>
  <si>
    <t>4950215976,4950248064,</t>
  </si>
  <si>
    <t>J4610137</t>
  </si>
  <si>
    <t>ANT1225527</t>
  </si>
  <si>
    <t>May. 8 Mercancia entregada en bodega hoy -- May. 8 Mercancia en transito, se estima su entrega en bodega hoy -- May. 7 Ret -- Listo en transporte -- Radicando planilla -- May. 6 DI con levante -- Aceptando DI -- Se recibe BL original -- Confirmando arribo de la motonave -- May. 3-2 Esperando arribo de la motonave -- Abr. 30 Esperando arribo de la motonave -- Abr. 29 Documentos en revision -- Abr. 26 Se recibe copia de bl, factura comercial,certi de analisis</t>
  </si>
  <si>
    <t>J4610140</t>
  </si>
  <si>
    <t>HLCUBSC190463797</t>
  </si>
  <si>
    <t>May. 9 Mercancia entregada en bodega hoy -- May. 8 Ret -- Se estima su despacho para hoy -- May. 7 Listo en transporte -- Radicando planilla -- DI con levante -- Aceptando DI -- En proceso de aceptacion -- Recepcionando -- May. 6 Confirmando arribo de la motonave --May. 3-2 Esperando arribo de la motonave -- Abr. 30 Esperando arribo de la motonave -- Abr. 29 Se recibe factura corregida -- Pte factura comercial corrgida en desglose -- Documentos en revision -- Se recibe copia de bl, factura comercial</t>
  </si>
  <si>
    <t>J4610138</t>
  </si>
  <si>
    <t>ANR/BUN/04209</t>
  </si>
  <si>
    <t>Joncryl® 8050-E 200KG 1H1  PE-Drum, non removable head</t>
  </si>
  <si>
    <t>May. 10 Mercancia entregada en bodega hoy -- May. 10 Mercancia en transito, se estima su entrega en bodega hoy -- May. 9 Ret -- Listo en tranporte -- May. 8 Radicando planilla -- DI con levante -- DI aceptada -- Recepcionando -- Esperando finalizacion de manifiesto -- Confirmando programacion de vaciado fue estimado para ayer horas PM -- May. 7 Confirmando programacion de vaciado con Eculine -- May. 6-/-2 Esperando arribo de la motonave -- Abr. 30 Esperando arribo de la motonave -- Abr. 29 Documentos en revision -- Abr. 26 Se recibe copia de bl, factura comercial</t>
  </si>
  <si>
    <t>J5310038</t>
  </si>
  <si>
    <t>HLCUBSC1904BGSX3</t>
  </si>
  <si>
    <t>May. 13 Mercancia entregada en bodega hoy -- May. 13 Mercancia en transito, se estima su entrega en bodega hoy -- May. 10 Ret. -- May. 10-/-3 Se estima su despacho para hoy -- May. 2 Listo en transporte -- Radicando planilla --  Declaracion con levante  --Aceptando declaracion hoy debido que ayer fue festivo y el 30 fue cierre uap -- Abr. 30 Realizando pagos para rescatar bl original --  Documentos en revision -- Abr. 29  Se recibe copia de bl, factura comercial,lista de empaque</t>
  </si>
  <si>
    <t>J4310803</t>
  </si>
  <si>
    <t>SUDU69200A78M751</t>
  </si>
  <si>
    <t>FDS/Inventario bodega madrid</t>
  </si>
  <si>
    <t>May. 14 Mercancia entregada en bodega hoy -- May. 14-/-13 Mercancia en transito, se estima su entrega en bodega hoy -- May. 12 Ret. -- May. 10 Se estima su despacho para hoy -- May. 9-8 Por motivos de inventario en bodega de madrid la mercancia se estima despachar el viernes -- May. 7 Listo en transporte -- May. 6 Radicando planilla - Declaracion con levante - Aceptando declaracion  Confirmando arribo de la motonave -- May. 3-2- Se recibe originales factura comercial,lista de empaque,certi de analisis--Abr. 30-/-27 Esperando arribo de la motonave --  Abr. 26 Documentos en revision --   Abr. 25 Se recibe copia de bl, factura comercial,lista de empaque</t>
  </si>
  <si>
    <t>J4310799</t>
  </si>
  <si>
    <t>SUDU69200A78MDGL</t>
  </si>
  <si>
    <t>May. 13 Mercancia entregada en bodega hoy -- May. 13 Mercancia en transito, se estima su entrega en bodega hoy -- May. 10 Mercancia en transito, se estima su entrega en bodega el lunes -- May. 9 Ret. -- May. 8 Por motivos de inventario en bodega de madrid la mercancia se estima despachar el viernes -- May. 7 Listo en transporte -- May. 6 Radicando planilla - Declaracion con levante - Aceptando declaracion Confirmando arribo de la motonave -- May. 4-/-2-Abr. 30-/-27 Esperando arribo de la motonave -- Documentos en revision  Se recibe originales factura comercial,lista de empaque,ceti de origen--Abr. 26 Documentos en revision --   Abr. 25 Se recibe copia de bl,factura comercial,lista de empaque</t>
  </si>
  <si>
    <t>J4310850</t>
  </si>
  <si>
    <t>SSZCTG1904114</t>
  </si>
  <si>
    <t>Vaciado/FDS/Inventario bodega madrid</t>
  </si>
  <si>
    <t>May. 13 Mercancia entregada en bodega hoy -- May. 13 Mercancia en transito, se estima su entrega en bodega hoy -- May. 10 Ret. -- Solicitando cita de cargue -- May. 9-8 Por motivos de inventario en bodega de madrid la mercancia se estima despachar el viernes -- May. 7 Listo en transporte -- Radicando Planilla -- DI con levante -- DI aceptada -- Recepcionando en pagina de puerto -- May. 6 Confirmando arribo de la motonave -- May. 3-2-Abr. 30 Esperando arribo de la motonave -- Abr. 29 Documentos en revision -- Abr. 26  Se recibe copia de factura comercial,lista de empaque,Certi de origen  211851850</t>
  </si>
  <si>
    <t>J5610012</t>
  </si>
  <si>
    <t>CLLBUN1905002</t>
  </si>
  <si>
    <t>May. 15 Mercancia entregada en bodega hoy -- May. 15 Mercancia en transito, se estima su entrega en bodega hoy -- May. 14 Ret -- Se estima su despacho para hoy -- May. 13 Listo en transporte -- May. 11 Radicando planilla -- May. 10 DI con levante -- DI aceptada -- Se recibe C.O. original -- May. 9 Pte recibir en fisico el CO original en Buenaventura -- May. 8 Pte C.O. - confirmando arribo de la carga y pte cta de manejo para reclamar hbl original -- May. 7 Documentos en revision -- May. 6 Se recibe copia de bl, factura comercial,lista de empaque</t>
  </si>
  <si>
    <t>J4310800</t>
  </si>
  <si>
    <t>SUDU69200A7F7KGJ</t>
  </si>
  <si>
    <t>May. 16 Mercancia entregada en bodega hoy -- May. 16 Mercancia en transito, se estima su entrega en bodega hoy -- May. 15 Mercancia en transito, se estima su entrega en bodega mañana -- May. 14 Ret -- Solicitando cita de cargue -- May. 13 Listo en transporte -- Radicando planilla -- May. 11 DI con levante -- DI aceptada -- SE refleja consulta -- Recepcionando - May. 10 Motonave estima arribar el dia de hoy --  Se procedera a nacionalizar segun confirmacion del proveedor por correo enviado por el Cluster sobre informacion de factura comercial ok -- May. 9-/-3 Confirmando el # de latas con el cliente -- Esperando que la naviera tenga respuesta sobre la emision del BL -- Se recibe CO original -- May. 2 Confirmando el # de latas con el cliente -- Esperando que la naviera tenga respuesta sobre la emision del BL -- Se recibe CO original -- May. 2 Esperando CO original -- Confirmando el # de latas con el cliente -- revisando BL recibio Vs factura -- Abr. 30-29 Pendiente bl  para realizar una buena revision --  Abr. 28-/26 Documentos en revision --  Abr. 25 Se recibe copia de factura comercial,lista de empaque,pendiente bl</t>
  </si>
  <si>
    <t>J4310798</t>
  </si>
  <si>
    <t>SUDU69200A7F7C78</t>
  </si>
  <si>
    <t>May. 18 Mercancia entregada en bodega hoy -- May. 17 Mercancia en transito, se estima su entrega en bodega hoy -- May. 16 Mercancia en transito, se estima su entrega en bodega mañana -- May. 15 Ret. -- Programado para cargue hoy -- May. 14 Solicitando cita de cargue -- May. 13 Listo en transporte -- Radicando planilla -- May. 11 DI con levante -- DI aceptada -- SE refleja consulta -- Recepcionando - May. 10 Motonave estima arribar el dia de hoy --  Se procedera a nacionalizar segun confirmacion del proveedor por correo enviado por el Cluster sobre informacion de factura comercial ok -- May. 9-/-3 Confirmando el # de latas con el cliente -- Esperando que la naviera tenga respuesta sobre la emision del BL -- Se recibe CO original -- May. 2 Confirmando el # de latas con el cliente -- Esperando que la naviera tenga respuesta sobre la emision del BL -- Se recibe CO original -- May. 2 Esperando CO original -- Confirmando el # de latas con el cliente -- revisando BL recibio Vs factura -- Abr. 30-29 Pendiente bl  para realizar una buena revision --  Abr. 28-/26 Documentos en revision --  Abr. 25 Se recibe copia de factura comercial,lista de empaque,pendiente bl</t>
  </si>
  <si>
    <t>J5310002</t>
  </si>
  <si>
    <t>SSZCTG1904124</t>
  </si>
  <si>
    <t>Cantus WG,10X1 KG,CO</t>
  </si>
  <si>
    <t>58629096</t>
  </si>
  <si>
    <t>May. 17 Mercancia entregada en bodega hoy --  May. 17 Mercancia en transito, se estima su entrega en bodega hoy -- May. 16 Mercancia en transito, se estima su entrega en bodega mañana -- May. 15 Ret. -- Solicitando cita de cargue -- May. 14 Listo en transporte -- May. 13 Radicando planilla -- DI con levante -- DI aceptada -- Se refleja consulta -- Recepcionando -- Aparece finalizacion -- Esperando programacion de vaciado -- May. 10 Motonave estima arribar el dia de hoy -- May. 9-8 Esperando arribo de la motonave -- Se recibe originales de factura comercial,lista de empaque,certi de origen--May. 7-6 Esperando arribo de la motonave -- May. 3 Documentos en revision -- May. 2 Se recibe copia de bl, factura comercial,lista de empaque 211859188</t>
  </si>
  <si>
    <t>4950413073,4950280536,4950413074,4950280533,4950280532,4950280515,4950280528,4950280515,4950280526,</t>
  </si>
  <si>
    <t>J5310034</t>
  </si>
  <si>
    <t>SUDU69200A7F75N5</t>
  </si>
  <si>
    <t>Addtive S 81770 11KG 3H1,Addtive S 81325 12KG 3H1,Addtive BR S 7119/102 12KG 3H1,Addtive  BR S 82160/CO 11,5KG 3H1,Addtive  BR S 81560/CO 13,5KG 3H1,Elastopan SP 8060 240KG 1A1,Elastopan SP 4229/4 240KG 1A1,Elastopan SP 8060 240KG 1A1,Elastopan S 81030/OA 190KG 1A2</t>
  </si>
  <si>
    <t>57882507,50604997,50490534,50602028,50603310,53271243,50158935,53271243,51338226,</t>
  </si>
  <si>
    <t>May. 20 Entregado en bodega hoy la ultima unidad -- En proceso de descargue la ultima unidad -- May. 18 ret.  TCLU2417901 -- May. 17 Entregado en bodega la tercera unidad -- Ret. TCLU1932276 -- Se estima el despacho de las 2 ultimas unidades hoy --- May. 16 Entregada en ebodega hoy 2 unidades -- Se estima el despacho del resto de unidades para hoy -- May. 15 Ret. MRSU0303092, PONU2095715  -- May. 15-/-14 Se estima su despacho para hoy -- May. 13 Listo en transporte -- Radicando planilla --DI con levante -- En proceso de aceptacion -- Se refleja consulta de inventario -- May. 11 Recepcionando - May. 10 Motonave estima arribar el dia de hoy --  May. 9-/-3 Esperando que la naviera tenga respuesta sobre la emision del BL -- Se recibe CO original -- May. 2  Esperando CO original -- revisando BL recibio Vs factura -- Abr. 30-29 Pendiente bl  para realizar una buena revision --  Abr. 28-/-26 Documentos en revision --  Abr. 25 Se recibe copia de factura comercial,lista de empaque,pendiente bl</t>
  </si>
  <si>
    <t>J4310801</t>
  </si>
  <si>
    <t>ANR903185882</t>
  </si>
  <si>
    <t>Festivo/FDS/Concepto de insumo/Registro de importacion</t>
  </si>
  <si>
    <t>May. 20 Mercancia entregada en bodega hoy -- May. 20 Mercancia en transito, se estima su entrega en bodega hoy -- May. 17 Mercancia en transito, se estima su entrega en bodega el lunes -- May. 16 Ret. MSKU2851983, SUDU7659473  -- May. 16-/-15 Se estima su despacho para hoy -- May. 14 Listo en transporte -- May. 13 Radicando planilla -- DI con levante -- DI aceptada -- En segunda revision DI -- RI aprobado -- May. 11-10 Pte RI aprobado -- May. 9-/-8 Presentando RI y pte solicitar prorroga -- Se recibio ayer en la tarde concepto de insumo -- May. 7-/-2 Esperando concepto de Insumo para montar Registro de importacion -- Se recibe originales factura comercial,lista de empaque- Abr. 30- se recibe originales factura comercial,lista de empaque--29 Esperando concepto de Insumo para montar Registro de importacion -- Se recibe confirmacion de pais de origen: Alemania -- Abr. 28-/-26 Esperando pais origen y  concepto de insumo para montar el registro de importacion --  Documentos en revision --   Abr. 25 Se recibe copia de bl, factura comercial,lista de empaque 211848506</t>
  </si>
  <si>
    <t>4949922793,4950035124,4950210605,4950210634,4950274555,4949681280,4950282861,4949570837,4950060354,4950210605,</t>
  </si>
  <si>
    <t>J4310913</t>
  </si>
  <si>
    <t>HLCUANR190369993</t>
  </si>
  <si>
    <t>Pluronic PE 6200 210KG 1A1,ecovio F2332 1000KG 13H3,Plurafac LF 131 110KG 1H1,Uvinul A Plus Granular 25KG 4G 5,Sokalan HP 53 125KG 1H2,Lutavit B2 SG 80. 25KG 5H4,Divergan RS 20KG 6HG1,Rheovis AS 1125 125KG 1H2,Luta.Calpan 98% 25KG 5H4,Plurafac LF 403 190KG 1A1,</t>
  </si>
  <si>
    <t>50055338,50359379,50433355,57535621,50072190,54690103,50116236,50025171,50011144,50051045,</t>
  </si>
  <si>
    <t>FDS/Registro deimportacion/Selectividad fisica</t>
  </si>
  <si>
    <t>May. 20 Mercancia entregada en bodega hoy -- May. 20 Mercancia en transito, se estima su entrega en bodega hoy -- May. 17 Ret. HLXU5059826 -- May. 17-/-15 Se estima su despacho para hoy -- May. 14 Listo en transporte -- Radicando planilla -- May. 13 Se obtiene levante del cod. 50359379 -- Inspector Fabio Garcia procede con levante para el Cod. 50055338 -- En inspeccion fisica hoy Codigos: 50055338 y 50359379 -- May. 11 DI con selectividad fisica para el lunes 13 de mayo  DI aceptada --  RI aprobado -- May. 10-/-6 RI en tramite Cod: 50051045 -- Revisando minimas recibidas -- Se reciben posara y minimas para el producto cod: 50051045 -- May. 4-/-2-Abr. 30 Esperando arribo de la motonave -- Esperando posra y minimas para el producto cod: 50051045 -- Documentos en revision -- Abr. 29 Se recibe copia de bl, factura comercial</t>
  </si>
  <si>
    <t>J5310066</t>
  </si>
  <si>
    <t>HLCUHAM190483448</t>
  </si>
  <si>
    <t>MSeal M 860 PTB 19,3KG 1A2</t>
  </si>
  <si>
    <t>50160672</t>
  </si>
  <si>
    <t>May. 20 Mercancia entregada en bodega hoy -- May. 20 Mercancia en transito, se estima su entrega en bodega hoy -- May. 16- Ret. UACU8166973 -- Se estima su despacho para hoy -- May. 15 Listo en transporte -- Radciando planilla -- DI con levante -- DI aceptada -- Recepcionando -- Esperando finalizacion de manifiesto -- May. 14-/-8 Esperando arribo de la motonave -- Se recibe originales factura comercial,lista de empaque-- May. 7 Esperando arribo de la motonave --   May. 6 Documentos en revision -- May. 3 Se recibe copia de bl, factura comercial,lista de empaque</t>
  </si>
  <si>
    <t>J5310078</t>
  </si>
  <si>
    <t>HLCUEUR1904AZKD3</t>
  </si>
  <si>
    <t>Basonat HB 175 MP/X 200KG 1A1</t>
  </si>
  <si>
    <t>50037096</t>
  </si>
  <si>
    <t>May. 20 Mercancia entregada en bodega hoy -- May. 20 Mercancia en transito, se estima su entrega en bodega hoy -- May. 16 Ret. TEMU2212513 -- Se estima su despacho para hoy -- May. 15 Listo en transporte -- Radciando planilla -- DI con levante -- DI aceptada -- Recepcionando -- Esperando finalizacion de manifiesto -- May. 14-/-8 Esperando arribo de la motonave -- May. 7 Esperando arribo de la motonave --  May. 6 Documentos en revision -- May. 3 Se recibe copia de bl,factura comercial,lista de empaque</t>
  </si>
  <si>
    <t>J4310814</t>
  </si>
  <si>
    <t>ONEYSAOV12676700</t>
  </si>
  <si>
    <t>May. 22 Mercancia entregada en el cliente hoy -- May. 22-/-21 En el cliente a la espera de descargue -- May. 20 Mercancia en transito, se estimsu entrega en bodega mañana -- May. 18 Ret. -- May. 17-/-14 En espera de instrucciones de despacho -- May. 13 Listo en transporte -- Radicando planilla --DI con levante -- En proceso de aceptacion -- Se refleja consulta de inventario -- Recepcionado -- May. 10-/-8 Esperando arribo de la motonave -- May. 7 Se recibe CO original -- May. 6-/-2 Esperando CO original -- revisando BL recibio Vs factura -- Abr. 30-26 Pte BL para completar la revision -- Documentos en revision --  Abr. 25 Se recibe copia de factura comercial,lista de empaque,pendiente bl</t>
  </si>
  <si>
    <t>4949590098,4950058291,</t>
  </si>
  <si>
    <t>J5310305</t>
  </si>
  <si>
    <t>ANR/CTG/13475</t>
  </si>
  <si>
    <t>May. 23 Mercancia entregada en bodega hoy -- May. 22 Mercancia en transito, se estima su entrega en bodega hoy -- May. 21 Mercancia en transito, se estima su entrega en bodega mañana -- May. 20 Ret. --  Solicitando cita de cargue -- May. 17 Listo en transporte - RadiCando planilla -- DI con levante -- DI aceptada -  Recepcionando en pagina de puerto para que se refleje la consultade inventario  -- -- Esperando finalizacion de manifiesto -- May. 16 Agente de carga informa programacion de vaciado para el dia de hoy a  las 17 horas - May. 15 Esperando programacion de vaciado -- May. 14-13 Esperando arribo de la motonave -- May. 10 Documentos en revision -- May. 9 Se recibe copia de factura comercial,bl 211863275</t>
  </si>
  <si>
    <t>J5310243</t>
  </si>
  <si>
    <t>MEDUBW858790</t>
  </si>
  <si>
    <t>MMatrix UW 450 1000L 31HA1</t>
  </si>
  <si>
    <t>Ashland Industries Europe GMBH</t>
  </si>
  <si>
    <t>9979.2</t>
  </si>
  <si>
    <t>May. 23 Mercancia entregada en bodega hoy -- May. 23 Mercancia en transito, se estima su entrega en bodega hoy -- May. 22 Ret -- Se estima su despacho para hoy -- May. 21 Listo en tarnsporte -- Radicando planilla -- DI con levante -- Aceptando DI -- Se refleja consulta -- Recepcionando -- Aparece finalizacion -- Naviera colabora con la solicitud - Se solicita cierre parcial de manifiesto a la naviera -- Motonave atracada --  Confirmando arribo de la motonave --  May. 20-17 Esperando arribo de la motonave -- Se recibe copia del BL -- May. 16-/-14 Pte BL para completar revision -- Segun cliente no aplica C.O y no paga regalias -- May. 13-/-9 Pte BL para completar revision de documentos -- Documentos en revision --  May. 8 Se recibe originales factura comercial,lista de empaque,lista de empaque,certi de origen, pendiente bl--Estimados,Tener en cuenta que esta orden es **CANAL ROJO HIDROITUANGO**    // Tue, 7 May 2019 19:50:25 +0000
De:  Paula Andrea Rodriguez &lt;paula-andrea.rodriguez@partners.basf.com&gt; Para:  auxbasf@hubemar.com &lt;auxbasf@hubemar.com&gt;, auxdec04@hubemar.com &lt;auxdec04@hubemar.com&gt;, Denides Sequea &lt;dsequea@hubemar.com&gt;, eimpo01@hubemar.com &lt;eimpo01@hubemar.com&gt;, Erling Ortega &lt;eortega@hubemar.com&gt;, Karen Bustos &lt;kbustos@hubemar.com&gt;, Nelibeth Barrios &lt;nbarrios@hubemar.com&gt; Estimados, El día de hoy envío, PL, inv, CO y COA</t>
  </si>
  <si>
    <t>4950722772,4950722772,4949923352,4950215957,4950722772,4950722772,</t>
  </si>
  <si>
    <t>J5310464</t>
  </si>
  <si>
    <t>MEDUBN785655</t>
  </si>
  <si>
    <t>Tinogard TS 2x20KG 4G,Cibafast H Liquido 20KG 3H1,Tinopal CBS-X 20KG 5H4,Tinopal CBS-X 20KG 5H4,Tinogard TL 20KG 3H2,Tinogard TT 2x20KG 4G,</t>
  </si>
  <si>
    <t>56164990,55177335,50531874,50531874,56145327,56149673,</t>
  </si>
  <si>
    <t>May. 25 Mercancia entregada en bodega hoy -- May. 24 Mercancia en transito, se estima su entrega en bodega mañana -- May. 23 Ret. --  Se estima su despacho para hoy -- May. 22 Listo en transporte -- Radicando planilla -- Declaracion con levante -- Aceptacion en proceso -- Se refleja consulta -- May. 21 Recepcionando en pagina de puerto para que se refleje la consultade inventario  -- Esperando finalizacion de manifiesto -- May. 22 DI en proceso de aceptacion -- May. 21 Motonave atracada --  Confirmando arribo de la motonave --  May. 20-/-2- Esperando arrbio de la motonave -- May. 15 Documentos en revision -- May.  14 Se recibe copia de bl factura comercial</t>
  </si>
  <si>
    <t>4949422382,4950664545,4950058946,</t>
  </si>
  <si>
    <t>J5310304</t>
  </si>
  <si>
    <t>FRA0347863</t>
  </si>
  <si>
    <t>57048393</t>
  </si>
  <si>
    <t>May. 27 Mercancia entregada en bodega hoy -- May. 27 Mercancia en transito, se estima su entrega en bodega hoy -- May. 25 Ret. -- May. 24 Se estima su despacho para hoy -- May. 23 Listo en transporte -- May. 22 Radicando planilla -- Declaraciones con levante -- Aceptando -- Recepcionando -- Esperando finalizacion -- Motonave atracada estima zarpar al medio dia -- May. 21 Motonave estima arribar el dia de hoy --  May. 20-/-2- Esperando arribo de la motonave -- May. 10 Documentos en revision -- Se recibe Draft de BL -- May. 9 Se recibe copia de factura comercial,pendiente bl</t>
  </si>
  <si>
    <t>J5310622</t>
  </si>
  <si>
    <t>012019041996</t>
  </si>
  <si>
    <t>May. 28 Mercancia entregada en bodega hoy -- May. 27 Mercancia en transito, se estima su entrega en bodega hoy -- May. 24 Ret. -- Listo en transporte -- May. 23 Radicando planilla -- Declaracion con levante -- Aceptando declaracion -- Se confirma que son 8 bolsas del producto -- May. 22 Esperando que el cliente confirme con el proveedor lo realmente embarcado -- Se recibe BL indicado 5 bolsas y factura dice 8 bolsas -- Esperando que mahe corriga HBL, fue impreso diferente a la copia -- Recepcionando -- Esperando finalizacion de manifiesto -- May. 21 Agente de carga informa programacion de vaciado para el dia de hoy a las 16 horas -  Esperando programacion de vaciado - May. 20  Documentos en revision -- May. 17 Se recibe copia de bl, factura comercial,lista de empaque 211869252</t>
  </si>
  <si>
    <t>J5310541</t>
  </si>
  <si>
    <t>ANR/CTG/13459</t>
  </si>
  <si>
    <t>May. 28 Mercancia entregada en bodega hoy --May. 27 Mercancia en transito, se estima su entrega en bodega hoy -- May. 24 Ret. --  Listo en transporte -- May. 23 Radicando planilla -- Declaracion con levante -- Aceptando declaracion -- Se recibe Certificado invima -- Inspeccion Invima documental -- Programando inspeccion invima -- May. 22 Agente de carga informa programacion de vaciado para el dia de  hoy a  las 15 horas. -  Esperando programacion de vaciado - Motonave atracada estima zarpar al medio dia -- May. 21-/-17 Esperando arribo de la motonave -- May. 16 Documentos en revision -- May. 15 Se recibe copia de bl, factura comercial 211870015</t>
  </si>
  <si>
    <t>J5310542</t>
  </si>
  <si>
    <t>ANR/CTG/13426</t>
  </si>
  <si>
    <t>May. 28 Mercancia entregada en bodega hoy -- May. 27 Mercancia en transito, se estima su entrega en bodega mañana -- May. 24 Ret. -- Listo en transporte -- May. 23 Radicando planilla -- Declaracion con levante -- Aceptando declaracion -- May. 23 Esperando finalizacion -- May. 22  Agente de carga informa programacion de vaciado para el dia de  hoy a  las 15 horas.  -  Motonave atracada estima zarpar al medio dia -- May. 21-/-17 Esperando arribo de la motonave -- May. 16 Documentos en revision -- May. 15 Se recibe copia de bl, factura comercial 211870009</t>
  </si>
  <si>
    <t>J5310544</t>
  </si>
  <si>
    <t>ANR/CTG/13448</t>
  </si>
  <si>
    <t>May. 28 Mercancia entregada en bodega hoy -- May. 27 Mercancia en transito, se estima su entrega en bodega hoy -- May. 24 Ret. -- Listo en transporte -- May. 23 Radicando planilla -- Declaracion con levante -- Aceptando declaracion -- May. 23 Esperando finalizacion -- May. 22. Agente de carga informa programacion de vaciado para el dia de  hoy a  las 15 horas.  -Motonave atracada estima zarpar al medio dia -- May. 21-/-17 Esperando arribo de la motonave -- May. 16 Documentos en revision -- May. 15 Se recibe copia de bl, factura comercial 211870011</t>
  </si>
  <si>
    <t>J5310421</t>
  </si>
  <si>
    <t>FRA0347657</t>
  </si>
  <si>
    <t>May. 28 Mercancia entregada en bodega hoy -- May. 28 En bodega a la espera de descargue -- May . 27 Ret. -- May. 26-/-23 Se estima su despacho para hoy -- May. 22 Listo en transporte - Radicando planilla - Declaracion con levante - Aceptando declaracion - Recepcionando - Esperando finalizacion de manifiesto -- May. 22 Motonave atracada estima zarpar al medio dia -- May. 21 Motonave estima arribar el dia de hoy -- May. 20-/-15 Esperando arribo de la motonave -- May. 14 Documentos en revision -- May. 13 Se recibe copia de factura comercial,lista de empaque, Draft de bl</t>
  </si>
  <si>
    <t>4950280459,4950280459,4950280460,</t>
  </si>
  <si>
    <t>J5310545</t>
  </si>
  <si>
    <t>ANR/CTG/13493</t>
  </si>
  <si>
    <t>Uvinul MC 80 200KG 1H1,Uvinul T 150 60KG 1A2 5,Tinolux BBS 30KG 3H1,</t>
  </si>
  <si>
    <t>57073035,57811988,50295506,</t>
  </si>
  <si>
    <t>May. 28 Mercancia entregada en bodega hoy -- May. 28 En bodega a la espera de descargue -- May. 27 Mercancia en transito, se estima su entrega en bodega hoy -- May. 25 Ret. -- May. 24 Se estima su despacho para hoy -- May. 23 Listo en transporte -- May. 22 Radicando planilla -- Declaraciones con levante -- Aceptando -- Recepcionando --  Esperando ingreso a bodega para recepcionar en pagina de puerto - Esperando finalizacion de manifiesto -- Agente de carga informa programacion de vaciado para el dia de hoy a las 9 AM. -  Esperando programacion vaciado --  May. 21 Motonave atracada --   Confirmando arribo de la motonave --  May. 20-17 Esperando arribo de la motonave -- May. 16 Documentos en revision -- May. 15 Se recibe copia de bl, factura comercial 601934968</t>
  </si>
  <si>
    <t>J5310463</t>
  </si>
  <si>
    <t>HOU/CTG/D06995</t>
  </si>
  <si>
    <t>Pluronic P 105 204KG 1A2</t>
  </si>
  <si>
    <t>Documentos/Vaciado/Inspeccion previa/Registro de importacion</t>
  </si>
  <si>
    <t>May. 28 Mercancia entregada en el cliente hoy -- May. 28 Mercancia en transito, se estima su entrega en el cliente hoy -- May. 27 Ret. -- Solicitando cita de cargue -- May. 24 Listo en transporte -- May. 23 Radicando planilla -- Declaracion con levante -- May. 23 Aceptando declaracion -- Se recibe registro de importacion aprobado -- Esperando Concepto de Insumo aprobado -- Prorroga activa termino vence el 12 de Julio -- May. 22-21  Esperando concepto de insumo aprobado y solicitando prorroga ante Dian -- May. 20 Esperando concepto de insumo aprobado -- May. 18 Se recibe reporta de la inspeccion previa, carga completa 3 pallets con 12 tambores -- May. 17-/-15 Solicitando inspeccion previa segun instruccion del cliente y RI en requerimiento -- Documentos en revision -- May.  14 Se recibe copia de bl factura comercial 211862073</t>
  </si>
  <si>
    <t>J5310418</t>
  </si>
  <si>
    <t>FRA0348255</t>
  </si>
  <si>
    <t>May. 28 Mercancia entregada en bodega hoy -- May. 28 En bodega a la espera de descargue -- May. 27 Mercancia en transito, se estima su entrega en bodega hoy -- May. 25 Ret. -- May. 24 Listo en transporte -- Radicando planilla -- Declaracion con levante -- Aceptando declaracion de importacion -- Se recibe certificacion de fletes por parte de la naviera - Esperando certificacion de fletes para aceptar declaracion -- May. 23 Naviera informa que para el dia de mañana deben generar la certificacion de fletes en origen debido a diferencia horaria y que en origen son los encargados de realizar este tramite - Esperando certificacion de fletes para aceptar declaracion -- Esperando finalizacion de manifiesto -- May. 22 Motonave atracada estima zarpar al medio dia -- May. 21 Motonave estima arribar el dia de hoy --  May. 20 Esperando arribo de la motonave -- May. 17 BL ya cuenta con orden de impresión en destino -  May. 13-/-14  BL no cuenta con emision en destino.- Documentos en revision -- May. 13 Se recibe copia de bl, factura comercial</t>
  </si>
  <si>
    <t>J5610015</t>
  </si>
  <si>
    <t>SUDUC9ANR009812X</t>
  </si>
  <si>
    <t>May. 30 Mercancia entregada en bodega hoy -- May. 29 Mercancia en transito, se estima su entrega en bodega hoy -- May. 28 Ret -- Se estima su despacho para hoy -- May. 27 Listo en transporte -- Radicando planilla -- Declaracion con levante -- Aceptando declaracion -- Se refleja consulta -- Confirmando arribo de la motonave -- May. 24-/-22 Naviera informa nueva ETA-   May. 21-/-2--/-9 Esperando arribo de la carga -- May. 8 Documentos en revision -- May. 7 Se recibe copia de bl,factura comercial</t>
  </si>
  <si>
    <t>J43T0032</t>
  </si>
  <si>
    <t>SSZCTG1904108</t>
  </si>
  <si>
    <t>Vaciado/FDS/Demora en trasporte</t>
  </si>
  <si>
    <t>May. 14 Mercancia entregada en bodega hoy -- May. 14 Mercancia en transito, se estima su entrega en bodega hoy -- May. 13 Ret -- Se estima su despacho para hoy -- May. 10 En espera de asignacion de cita de cargue -- May. 9-/-8 Se estima su despacho para hoy -- May. 7 Listo en transporte --  Esperando DTA aprobado por la Dian -- May. 6 Radicando planilla despacho --  Presentando DTA en Dian --  Esperando fianlizacion manifiesto -- May. 5-/-4 Esperando programacion vaciado -- May. 3-2 Esperando arribo de la motonave --Se recibe originales bl,factura comercial,lista de empaque--  Abr. 30 Documentos en revision -- Abr. 29 Se recibe copia de bl, factura comercial,lista de empaque 211851848</t>
  </si>
  <si>
    <t>J53T0003</t>
  </si>
  <si>
    <t>ANR/CTG/13432</t>
  </si>
  <si>
    <t>May. 20 Mercancia entregada en bodega hoy -- May. 20 Mercancia en transito, se estima su entrega en bodega hoy -- May. 18 Ret. -- May. 17 Listo en transporte --  Esperando DTA aprobado por la Dian --  -- Radicando planilla despacho  May. 16 Presentando DTA en Dian  -- Agente de carga informa programacion de vaciado para el dia de hoy a las 9 AM - May.15 Esperando programacion de vaciado -- May. 14-13-/-8 Esperando arribo de la motonave -- May. 7 Documentos en revision -- Se recibe copia de bl,factura comercial 211864318</t>
  </si>
  <si>
    <t>J4310593</t>
  </si>
  <si>
    <t>012019040203</t>
  </si>
  <si>
    <t>Tinosorb S Aqua 25KG 3H1</t>
  </si>
  <si>
    <t>55542187</t>
  </si>
  <si>
    <t>May. 6 Mercancia entregada en bodega hoy -- May. 6 Mercancia en transito, se estima su entrega en bodega hoy -- May. 4 Ret.--  May. 3 Solicitando cita de cargue -- May. 2 Listo en transporte -- Radicando planilla --  Declaracion con levante  - Aceptando declaracion  -- Recepcionando en pagina de puerto para que se refleje la consultade inventario -- Esperando finalizacion manifiesto -- Abr. 30  Agente de carga informa programacion de  vaciado para el dia de hoy a  las 13 horas. - Confirmando arribo de la motonave -- Abr. 29-/-25 Esperando arribo de la motonave --  Abr. 24 Nuevo cambio de ETA -   Esperando arribo de la motonave --  Abr. 23-22 Documentos en revision --  Abr. 17 Se recibe copia de bl,factura comercial 211848108</t>
  </si>
  <si>
    <t>J4310694</t>
  </si>
  <si>
    <t>ANR/CTG/13400</t>
  </si>
  <si>
    <t>May. 7 Mercancia entregada en bodega hoy -- May. 7-/-6 Mercancia en transito, se estima su entrega en bodega hoy -- May. 4 Ret -- May. 3 Listo en transporte - Radicando planilla --  Declaracion con levante  --  Aceptando declaracion --    Se recibe  bl y certificacion de fletes --  May. 2 Pendiente bl y certificacion de fletes --   Agente de carga informa que el vaciado de esta carga se realizo el dia de ayer . - Esperando programacion vaciado --  Confirmando arribo de la motonave  -- Abr. 30 Motonave estima arribar el dia de hoy -- Abr. 29-/-25 Esperando arribo de la motonave --  Abr. 24-23 Documentos en revision --  Abr. 23 Se recibe copia de bl, factura comercial 211849353</t>
  </si>
  <si>
    <t>J4310595</t>
  </si>
  <si>
    <t>012019040033</t>
  </si>
  <si>
    <t>Polyquart 149 A 150KG 1H2</t>
  </si>
  <si>
    <t>May. 7 Mercancia entregada en bodega hoy -- May. 7-/-6 Mercancia en transito, se estima su entrega en bodega hoy -- May. 4 Ret -- May. 3 Listo en transporte - Radicando planilla --  Declaracion con levante  --  Aceptando declaracion --  Se recibe aprobacion de registro de importacion -- May. 2-Abr. 30 Esperando aprobacion del registro de importacion - Agente de carga informa programacion de  vaciado para el dia de hoy a  las 13 horas. -  Abr. 29/-26 Esperando aprobacion del registro de importacion -- Abr. 25-24 Se recibe confirmacion de partida pero cambia la composicion, asi que nuevamente se hace la pregunta porque siendo asi hay que proceder a montar un registro de importacion nuevo --  Nuevo cambio de ETA y esperando confirmacion de posicion arancelaria  --  Abr. 23 Confirmando posicion arancelaria -- Abr. 22 Documentos en revision -- Abr. 17 Se recibe copia de bl,factura comercial 211848107</t>
  </si>
  <si>
    <t>J4310972</t>
  </si>
  <si>
    <t>HOU/CTG/D06966</t>
  </si>
  <si>
    <t>FoamStar SI 2210 NC 186KG 1A2</t>
  </si>
  <si>
    <t>50224525</t>
  </si>
  <si>
    <t>May. 7 Mercancia entregada en bodega hoy -- May. 7-/-6 Mercancia en transito, se estima su entrega en bodega hoy -- May. 4 Ret -- May. 3 Solicitando cita de cargue -- May. 2 Listo en transporte -- Radicando planilla --  Declaracion con levante  - Aceptando declaracion --  Recepcionando en pagina de puerto para que se refleje la consultade inventario --  Abr. 30 Agente de carga informa programacion de vaciado para el dia de  hoy en las horas de la tarde. - Documentos en revision --  Abr. 30 Se recibe copia de bl, factura comercial,lista de empaque 211847178</t>
  </si>
  <si>
    <t>4949661864,4949661864,4949661864,4949661864,</t>
  </si>
  <si>
    <t>J5310026</t>
  </si>
  <si>
    <t>SUDUC9FRA002162X</t>
  </si>
  <si>
    <t>Arlypon TT 205KG 1H2,Cetiol Ultimate 20KG 1A2,Eumulgin B 2 GS 25KG 5H4,Emulgade 1000 NI 20KG 5H4,</t>
  </si>
  <si>
    <t>50210882,50417394,50207317,50207214,</t>
  </si>
  <si>
    <t>May. 7 Mercancia entregada en bodega hoy -- May. 7 Mercancia en transito, se estima su entrega en bodega hoy -- May. 6 Mercancia en transito, se estima su entrega en bodega mañana -- May. 4 Ret -- May. 3 Listo en transporte - Radicando planilla --  Declaracion con levante  --  Aceptando declaracion --  Se recibe bl original -- Se recibe metros cubicos de cetiol ultimate --  metros cubicos de cetiol ultimate --  Naviera confirma emision -- Se solicita los metros cubicos de cetiol ultimate ya que se requiere --  May. 2 Pendiente  BL naviera dice que no hay emision  y cuenta   -- Documentos en revision -- Se recibe copia de bl, factura comercial -- Abr. 30 arribo a púerto y no hay documentos</t>
  </si>
  <si>
    <t>4949682939,4948990393,</t>
  </si>
  <si>
    <t>J4310690</t>
  </si>
  <si>
    <t>HLCUHAM190464912</t>
  </si>
  <si>
    <t>Spongolit 542 20KG 5M1</t>
  </si>
  <si>
    <t>50208777</t>
  </si>
  <si>
    <t>Festivo/Desconsolidacion/Inspeccion INVIMA</t>
  </si>
  <si>
    <t>May. 9 Mercancia entrega en bodega hoy -- May. 9 Mercancia en transito se estima su llegada a bodega el dia de hoy  -- May. 8 Mercancia en transito se estima su llegada a bodega el dia me mañana -- May. 7 En proceso de cargue en bodega de EBS -- May. 6 En proceso de desconsolidacion para despacho como FCL -- May. 5 Ret -- May. 3 Listo en transporte -- Radicando planilla --   May. 2 Declaracion con levante  -- Aceptando declaracion -- Esperando certificacion Invima --  Inspeccion Invima el dia de hoy en la tarde -- Solicitando movilizacion para  inspeccion Invima -- Abr. 30 Motonave atracada --  Motonave estima arribar el dia de hoy pendiente para hacer inspeccion Invima  -- Hubo cambio de motonave y tambien tiene la misma eta --  Abr. 29-/-25 Esperando arribo de la motonave para pedir inspeccion Invima -- -- Abr. 24 Se recibe la lista de empaque y los certificados de analisis --   Abr. 23 Pendiente lista de empaque y certificados de analisis para inspeccion Invima -- Documentos en revision -- Abr. 22 Se recibe copia de bl, factura comercial</t>
  </si>
  <si>
    <t>J4310977</t>
  </si>
  <si>
    <t>SSZCTG1904084</t>
  </si>
  <si>
    <t>Versamid 940 US 20KG 5M1</t>
  </si>
  <si>
    <t>50227680</t>
  </si>
  <si>
    <t>May. 8 Mercancia entregada en bodega hoy -- May. 8 Ret. -- May. 7 Solicitando cita de cargue -- May. 6 Listo en transporte -- Radicando planilla --  Declaracion con levante  --  Aceptando declaracion -- Recepcionando en pagina de puerto para que se refleje la consultade inventario   May. 5-/-4 Esperando programacion vaciado -- May. 3-2 Esperando arribo de la motonave --  Abr. 30 Documentos en revision --  Se recibe copia de bl, factura comercial,lista de empaque 211851849</t>
  </si>
  <si>
    <t>J4310898</t>
  </si>
  <si>
    <t>SMLU5611235A</t>
  </si>
  <si>
    <t>Luprante* T80 TYPE 1 ISO 250KG 1A1</t>
  </si>
  <si>
    <t>Cierre UAP/Festivo</t>
  </si>
  <si>
    <t>Documentos/Festivo/Demora en despacho</t>
  </si>
  <si>
    <t>May. 9 Mercancia entregada en bodega hoy -- May. 8 Ret -- May. 7-/-3 Se estima su despacho para hoy -- May. 2 Listo en transporte -- Radicando planilla --  Declaracion con levante  --Aceptando declaracion hoy debido que ayer fue festivo y el 30 fue cierre uap -- Abr. 30 Realizando pagos para rescatar bl original --  Documentos en revision -- Abr. 29  Se recibe copia de bl, factura comercial,lista de empaque</t>
  </si>
  <si>
    <t>J4310687</t>
  </si>
  <si>
    <t>SUDUC9FRA002072X</t>
  </si>
  <si>
    <t>Uvinul N 539 T 110KG 1H2/Uvinul MC 80 200KG 1H1</t>
  </si>
  <si>
    <t>52279662/57073035</t>
  </si>
  <si>
    <t>May. 11 Mercancia entregada en bodega hoy -- May. 10 Mercancia en transito, se estima su entrega en bodega el dia de hoy -- May. 9 Mercancia en transito, se estima su entrega en bodega el dia de mañana -- May. 8 Mercancia en transito, se estima su entrega en bodega el viernes -- May. 7 Ret. -- Se estima su despacho para hoy -- May. 6 En espera de carga para consolidar -- May. 4 Listo en transporte Radicando planilla --  Declaracion con levante  --  -  May. 3  Aceptando declaraciones -- May. 2 Pendiente bl original -- Recepcionando en pagina de puerto para que se refleje la consultade inventario  -- Esperando finalizacion manifiesto  -- Abr. 30 Motonave atracada -- Motonave estima arribar el dia de hoy -- Abr. 29-/-25 Esperando arribo de la motonave -- Abr. 24-23 Documentos en revision --  Abr. 22 Se recibe copia de bl, factura comercial</t>
  </si>
  <si>
    <t>J4310839</t>
  </si>
  <si>
    <t>ONEYSAOV10646900</t>
  </si>
  <si>
    <t>Disponil 25 S 1000KG 31H1</t>
  </si>
  <si>
    <t>50227948</t>
  </si>
  <si>
    <t>May. 10 Mercancia entregada en bodega hoy -- May. 10 Mercancia en transito, se estima su entrega en bodega hoy -- May. 9 Por instruccion del cliente se cancela la venta del material y se denbe entrega en Alpopular Cali -- May. 8 Mercancia en transito, se estima su entrega en el cliente hoy --   May. 7 Mercancia en transito, se estima su entrega en el cliente mañana --  May. 6 Mercancia en transito, se estima su entrega en el cliente el miercoles -- May. 5 Ret --  May. 4-3 En espera de documentos para su despacho -- May. 2 Listo en transporte -- Radicando planilla --  Declaracion con levante  -- Aceptando declaracion hoy debido que ayer fue festivo y el 30 fue cierre uap -- Abr. 30 Se recibe instruccion de Edwin "Solo esta vez, después miramos que sucede," --  -- En espera de certificado de origen --  Edwin confirma que No aplica origen pero se le vuleve hacer la pregunta ya que este producto se ha nacionalizado en varias ocasiones con certificado de origen --   Edwin comenta "Buen día,
No llego en el sobre que me informaron, Les mantendré al tanto, " -- --Abr. 29 Pendiente certificado demorigen de acuerdo a conversacion de Karen con Edwin -- Documentos en revision -- Abr. 26 Se recibe copia de b,factura comercial</t>
  </si>
  <si>
    <t>Sygla</t>
  </si>
  <si>
    <t>J4310978</t>
  </si>
  <si>
    <t>SMLU5611236A</t>
  </si>
  <si>
    <t>May. 10 Mercancia entregada en bodega hoy -- May. 10 En bodega a la espera de descargue -- May. 9 Ret -- May. 8 Se estima su despacho para hoy -- May. 7 Listo en transporte -- Radicando planilla --  Declaracion con levante  --  Aceptando declaracion --  May. 6 Rescatando bl en naviera -- Esperando finalizacion manifiesto -- Confirmando arribo de la motonave  --  May. 3-2 Esperando arribo de la motonave --  Abr. 30 Documentos en revision -- Se recibe copia de bl, factura comercial,lista de empaque</t>
  </si>
  <si>
    <t>J4310976</t>
  </si>
  <si>
    <t>SMLU5606507A</t>
  </si>
  <si>
    <t>D-AIR 3000 L HAL 17KG 3H1C</t>
  </si>
  <si>
    <t>57561009</t>
  </si>
  <si>
    <t>May. 10 Mercancia entregada en bodega hoy -- May. 10 Ret -- May. 9-/-8 Se estima su despacho para hoy -- May. 7 Listo en transporte -- Radicando planilla --  Declaracion con levante  --  Aceptando declaracion -- May. 6 Rescatando bl en naviera -- May. 3-2 Esperando arribo de la motonave --  Abr. 30 Documentos en revision --  Se recibe copia de bl, factura comercial,lista de empaque</t>
  </si>
  <si>
    <t>J4310695</t>
  </si>
  <si>
    <t>SUDU69200A78MSW1</t>
  </si>
  <si>
    <t>FDS/Inventario en bodega</t>
  </si>
  <si>
    <t>May. 14 Mercancia entregada en bodega hoy -- May. 14 Mercancia en transito, se estima su entrega en bodega hoy --  May. 13 Mercancia en transito, se estima su entrega en bodega mañana -- May. 12 Ret. TRHU1851149 -- May. 10 Se estima el despacho de la ultima unidad hoy -- May. 9 Ret. MRKU8965889 -- May. 8-/-7-Por motivos de inventario en bodega de madrid la mercancia se estima despachar el viernes -- May. 6 Listo en transporte -- Radicando planilla --  Declaracion con levante  --  Aceptando declaracion -- Rescatando bl para aceptar declaracion de importacion -- May. 4 Rescatando bl en naviera --  Recepcionando en pagina de puerto -- Motonave arribo la aniche se encuentra atracada -- May. 3-2 Esperando arribo de la motonave --  Abr. 30 Se recibe copia de bl -- Abr. 29-/-24 Pendiente bl para realizar una buena revision --   Documentos en revision  -- Abr. 23 Se recibe copia de factura comercial,lista de empaque,pendiente bl</t>
  </si>
  <si>
    <t>J4310969</t>
  </si>
  <si>
    <t>HOU/CTG/D06974</t>
  </si>
  <si>
    <t>Trilon BS Pwd. 25KG 5M2 3</t>
  </si>
  <si>
    <t>Documentos/Vaciado/</t>
  </si>
  <si>
    <t>May. 13 Mercancia entregada en bodega hoy -- May. 13 Mercancia en transito, se estima su entrega en bodega hoy -- May. 10 Ret. -- En espera de asignacion de cita de cargue -- May. 9-/-7-Por motivos de inventario en bodega de madrid la mercancia se estima despachar el viernes -- May. 6 Solicitando cita de cargue -- May. 4 Listo en transporte --  May. 3 Radicando planilla --  Declaracion con levante  --  Aceptando declaraciones -- May. 2 Se recibe factura con desglose -- Pendiente factura correcta en el desglose --  Recepcionando en pagina de puerto para que se refleje la consultade inventario  Abr. 30 Agente de carga informa programacion de vaciado para el dia de  hoy en las horas de la tarde. - Documentos en revision --  Se recibe copia de bl, factura comercial,lista de empaque 211847179</t>
  </si>
  <si>
    <t>J4310685</t>
  </si>
  <si>
    <t>ANR/CTG/13386</t>
  </si>
  <si>
    <t>Vaciado/FDS/Inventario en bodega</t>
  </si>
  <si>
    <t>May. 13 Mercancia entregada en bodega hoy -- May. 13 Mercancia en transito, se estima su entrega en bodega hoy -- May. 10 Ret. -- En espera de asignacion de cita de cargue -- May. 9-/-7-Por motivos de inventario en bodega de madrid la mercancia se estima despachar el viernes -- May. 6 Solicitando cita de cargue -- May. 4 Listo en transporte --  May. 3 Radicando planilla --  Declaracion con levante  --  Recepcionando en pagina de puerto para que se refleje la consulta de inventario -- May. 2  Agente de carga informa programacion de vaciado para el dia de hoy  a las  18 horas. - Esperando programacion vaciado -- Confirmando arribo de la motonave  -- Abr. 30 Motonave estima arribar el dia de hoy -- Abr. 29-/-25 Esperando arribo de la motonave -- Abr. 24-23 Documentos en revision --  Abr. 22 Se recibe copia de bl, factura comercial 211849899</t>
  </si>
  <si>
    <t>J5310063</t>
  </si>
  <si>
    <t>DSV0029665</t>
  </si>
  <si>
    <t>Documentos/Vaciado/INVIMA</t>
  </si>
  <si>
    <t>May. 13 Mercancia entregada en bodega hoy -- May. 13 Mercancia en transito, se estima su entrega en bodega hoy -- May. 10 Ret. -- En espera de asignacion de cita de cargue -- May. 9 Por motivos de inventario en bodega de madrid la mercancia se estima despachar el viernes -- May. 8 Listo en transporte --  May. 7 Radicando planilla --  Declaracion con levante  --  Aceptando declaracion -- Se recibe Certificado de Invima -- Realizando inspeccion Invima el dia de hoy -- May. 6 Se solicita movilizacion para inspeccion Invima el dia de mañana -- Se recibe lista de empaque y coa se pasa para solicitar Inpeccion Invima -- May. 5-/-4 Pendiente Lista de empaque y certificado de analisis para enviar a solicitar certificado Invma -- Documentos en revision -- Abr. 3 Se recibe copia de bl, factura comercial 211851582</t>
  </si>
  <si>
    <t>4949595178,4949595178,4949595178,4949595178,4949595178,</t>
  </si>
  <si>
    <t>J4310334</t>
  </si>
  <si>
    <t>HLCULIV190365015</t>
  </si>
  <si>
    <t>Ucrete PT1 IF/MT/TZ+AS/UD+SR 2,37KG 3H1,Ucrete PT2 COMMON V2 2,86KG 3H1,Ucrete PT4 grey 0,5KG 5H4,Ucrete PT4 cream 0,5KG 5H4,Ucrete PT4 green 0,5KG 5H4,</t>
  </si>
  <si>
    <t>50140998,51361441,50271661,50271662,50271665,</t>
  </si>
  <si>
    <t>FDS/Inventario En bodega</t>
  </si>
  <si>
    <t>May. 13 Mercancia entregada en bodega hoy -- May. 13 Mercancia en transito, se estima su entrega en bodega hoy -- May. 10 Mercancia en transito, se estima su entrega en bodega el lunes -- May. 9 Ret. -- May. 9-/-6 Se estima su despaho para hoy -- May. 4 Listo en transporte Radicando planilla --  Declaracion con levante  --  -  May. 3  Aceptando declaraciones -- May. 2 Recepcionando en pagina de puerto para que se refleje la consultade inventario  --  Esperando finalizacion manifiesto -- Confirmando arribo de la motonave  -- Abr. 30-/-15 Esperando arribo de la motonave --   Abr. 12-11 Documentos en revision --  Abr. 10 Se recibe copia de bl yfactura comercial ,lista de empaque</t>
  </si>
  <si>
    <t>J4310684</t>
  </si>
  <si>
    <t>HLCUANR190425400</t>
  </si>
  <si>
    <t>Rheovis AT 120 120KG 1H2</t>
  </si>
  <si>
    <t>50145734</t>
  </si>
  <si>
    <t>May. 13 Mercancia entregada en bodega hoy -- May. 13 Mercancia en transito, se estima su entrega en bodega hoy -- May. 10-/-9 Mercancia en transito, se estima su entrega en bodega el lunes -- May. 8 Ret. TGHU1759262 -- May. 7-Por motivos de inventario en bodega de madrid la mercancia se estima despachar el viernes -- May. 6 Se estima su despacho para hoy -- May. 3 Solicitando cita de cargue -- May. 2 Listo en transporte -- Radicando planilla --  Declaracion con levante  -- Aceptando declaracion  -- Recepcionando en pagina de puerto para que se refleje la consultade inventario  -- Esperando finalizacion manifiesto  -- Abr. 30 Motonave atracada --  Motonave estima arribar el dia de hoy -- Abr. 29-/-25 Esperando arribo de la motonave -- Abr. 24-23 Documentos en revision --  Abr. 22 Se recibe copia de bl, factura comercial</t>
  </si>
  <si>
    <t>J5310032</t>
  </si>
  <si>
    <t>HLCUANR190326258</t>
  </si>
  <si>
    <t>May. 13 Mercancia entregada en bodega hoy -- May. 13 Ret -- Programado para cargue hoy -- May. 10 Se estima su despacho para hoy -- May. 9 Listo en transporte --  May. 8 Radicando planilla --  Declaracion con levante  --Aceptando declaracion --  Recepcionando en pagina de puerto para que se refleje la consultade inventario  -- Esperando finalizacion manifiesto -- May. 7 Motonave estima arribar el dia de hoy --  May. 6-3 Documentos en revision -- May. 2 Se recibe copia de bl, factura comercial</t>
  </si>
  <si>
    <t>J5310139</t>
  </si>
  <si>
    <t>SUDUC9FRA002297X</t>
  </si>
  <si>
    <t>May. 14 Mercancia entregada en bodega hoy -- May. 13 Mercancia en transito, se estima su entrega en bodega hoy -- May. 10 Ret. --  Se estima su despacho para hoy -- May. 9 Listo en transporte --  May. 8 Radicando planilla --  Declaracion con levante  --Aceptando declaracion - Recepcionando en pagina de puerto para que se refleje la consultade inventario  --  Esperando finalizacion manifiesto -- May. 8 Confirmando arribo de la motonave -- May. 7 Documentos en revision --  May. 6 Se recibe copia de bl, factura comercial</t>
  </si>
  <si>
    <t>J4310968</t>
  </si>
  <si>
    <t>SUDUC9999A5AC001</t>
  </si>
  <si>
    <t>May. 13 Mercancia entregada en bodega hoy -- May. 13 Mercancia en transito, se estima su entrega en bodega hoy -- May. 10 Ret. May. 9 Listo en transporte --  May. 8 Radicando planilla --  Declaracion con levante  --Aceptando declaracion --  Recepcionando en pagina de puerto para que se refleje la consultade inventario  --   Esperando finalizacion manifiesto -- May. 7 Motonave estima arribar el dia de hoy --  May. 6-/-2 Esperando arribo de la motonave --  Abr. 30 Documentos en revision --  Se recibe copia de bl, factura comercial</t>
  </si>
  <si>
    <t>4950058287,4950210634,</t>
  </si>
  <si>
    <t>J5310137</t>
  </si>
  <si>
    <t>ANR/CTG/13467</t>
  </si>
  <si>
    <t>Edeta BD 25KG 5M1/Uvinul A Plus Granular 25KG 4G 5</t>
  </si>
  <si>
    <t>50612861/57535621</t>
  </si>
  <si>
    <t xml:space="preserve">May. 14 Mercancia entregada en bodega hoy -- May. 14-/-13 Mercancia en transito, se estima su entrega en bodega hoy -- May. 11 Ret. -- May. 10 Listo en transporte -- May. 9 Radicando planilla --  Declaracion con levante  --Aceptando declaracion --  Agente de carga informa que el vaciado de esta carga se realizo el dia de ayer. -  Esperando programacion vaciado -- May. 8 Esperando arribo de la motonave -- May. 7 Documentos en revision -- May. 6 Se recibe copia de bl, factura comercial 211856982
</t>
  </si>
  <si>
    <t xml:space="preserve">J5310166 / J3310837 </t>
  </si>
  <si>
    <t>Agnique CSO-35 1000KG 31HA1</t>
  </si>
  <si>
    <t>Vaciado/Concepto de insumo/Registro de importacion/Inspeccion previa/FDS/Festivo</t>
  </si>
  <si>
    <t>May. 16 Mercancia entregada en el cliente hoy -- May. 16 Ret. --  En espera de asignacion de cita por parte del puerto -- May. 15-/-14 En espera de documentos para su despacho -- May. 13 Listo en transporte --  May. 11  Radicando planilla --  Declaracion con levante  --Aceptando declaracion -- Registro aprobado --  May. 10 Prorroga autorizada hasta el 1 de Junio pendiente registro de importacion --  May. 9 Esperando aprobacion del registro de importacion -- May. 8-7 Presentando registro de importacion --  May. 6 Concepto aprobado,  May. 2-Abr. 30-/-22 Prorroga autorizada hasta el 1 de Junio para el desaduanamiento de la orden  4949417130 Agnique CSO-35 1000KG 31HA1 -- Abr. 17 Pendiente el desaduanamiento de la orden  4949417130 Agnique CSO-35 1000KG 31HA1  -- Abr. 16 prorroga autorizada-- Entregado el Luviskol en Madrid  -- Abr. 15 Pendiente el desaduanamiento de la orden  4949417130 Agnique CSO-35 1000KG 31HA1  -- Abr. 15 Entregado el producto Ecovio en Cale --   Abr. 13 Retirada la primera parte -- Abr. 12 Solicitando prorroga de permanencia en deposito para  la orden  4949417130 Agnique CSO-35 1000KG 31HA1  -- Abr. 11 Listo en transporte planilla activa pendiente el desaduanamiento de la orden  4949417130 Agnique CSO-35 1000KG 31HA1  --  --  El puerto dice que esta revisando el caso, ya que se habia procedido a desaduanar con los pesos establecidos por ellos --  -- queda pendiente el desaduanamiento de la orden  4949417130 Agnique CSO-35 1000KG 31HA1  -- Abr. 10 Planilla fue rechazada por el puerto por la deferencias de los pesos --  Radicando planilla -- Declaracion con levante -- Aceptando declaracion -- Nacionalizando parcial -- Abr. 9 Esperando reporte de inspeccion previa  para separacion de bultos -- Abr. 8 Inspeccion autorizada pa el dia de hoy en horas de la tarde --  Esperando respuesta del puerto sobre disponibilidad de espacio para hacer la previa -- Abr. 6 Solicitando movilizacion para inspeccion previa con repeso con enfasis a separacion de bultos -- Abr. 5 Se recibe listas de empaque -- Esperando Lista de empaque parasolicitar la separacion de bultos --  Se recibe instruccion de solicitar separacion de bultos -- Abr. 4 Se realiza vaciado -- Abr. 3 Pendiente Carta de autorizacion para proceder con el concepto de insumo de la orden 4949417130   Agnique CSO-35 1000KG 31HA1 Agente de carga informa  programacion de vaciado para el dia de hoy a las 20 horas.  - Abr. 1 Esperando arribo de la motonave -- Mar. 29 Documentos en revision -- Mar. 28 Se recibe copia de bl, factura comercial 211820707</t>
  </si>
  <si>
    <t>Syngenta</t>
  </si>
  <si>
    <t>4950090413,4950090414,4950216818,4950216825,</t>
  </si>
  <si>
    <t>J4310843</t>
  </si>
  <si>
    <t>ONEYSAOV10646901</t>
  </si>
  <si>
    <t>Sulfopon CD UP 200KG 1H1,Sulfopon CD UP 200KG 1H1,Glucopon AV-110 200KG 1A1,Disponil AES 60 200KG 1H1,</t>
  </si>
  <si>
    <t>50450048,50450048,50227858,50227866,</t>
  </si>
  <si>
    <t>Refistro d eimportacion/Inspeccion fisica/FDS/Festivo</t>
  </si>
  <si>
    <t>May. 16 Mercancia entregada en bodega hoy -- May. 16 En bodega aen espera de descargue -- May. 15 En bodega a la espera de descargue -- Mercancia en transito, se estima su entrega en bodega hoy -- May. 14 Mercancia en transito, se estima su entrega en bodega mañana -- May. 13 Ret. --  Programado para cargue hoy -- May. 10 Listo en transporte --  Radicando planilla --  Esperando levante por parte de la autoridad aduanera -- May. 9 Inspeccion Fisica aduanera el dia de hoy  --  May. 8 Selectividad fisica  --Aceptando declaracion -- El registro fue aprobado pero no se tenia la partida del co, se acuerda nacionar este pedido tal como se venia haciendo anteriormente de uso instrial y para los casos posteriores se nacionalizara con la posicion del registro aprobado -- May. 7-/-2 Pendiente aprobacion de registro de importacion -- Se recibe confirmacion que el uso es para el hogar tambein por lo tanto se envia a montar registro de importacion -- Abr. 30 Se reciben las minimas pero por cierre uap que para el dia 2 de mayo -- Se recibe confirmacion de utilizar la posicion del certificado de origen, pendiente minimas de producto  confirmacion de minimas Glucopon AV-110 y estefany responde "Hola Karen buenos días, Tengo pendiente que la Unidad de negocio me confirme unos datos. Ya les estoy escribiendo nuevamente."  aunque por ser cierre uap queda para ceptar el dia de mañana  -- Esperando Confirmacion por parte de Basf si nacionalizamos sin Certificado de origen o esperamos correccion y confirmacion de minimas Glucopon AV-110  -- Abr. 29 Edwin comenta que ya elevo la conulta a brasil despues de haber confirmado con stefany -- Se le procede a confirmar con Edwin si van a solicitar correccion del certificado de origen o si se desaduana sin la preferencia --  Stefany confirma la posicion 3402909900 pero esta no es la misma que tiene el certificado de origen  -- Confirmando partida del producto Glucopon AV-110 200KG 1A1   -- Documentos en revision --  Abr. 26  Se recibe copia de bl,factura comercial</t>
  </si>
  <si>
    <t>J4310210</t>
  </si>
  <si>
    <t>HLCUHAM190473452</t>
  </si>
  <si>
    <t>MRoc MP 368 PTA 36KG 3H1/MRoc MP 368 PTB 28KG 3H1</t>
  </si>
  <si>
    <t>50459207/50459477</t>
  </si>
  <si>
    <t>May. 16 Mercancia entregada en bodega hoy -- May. 16 Ret. UACU8444837, UACU8155665  -- Se estima su despacho para hoy -- May. 15 Listo en transporte -- Radicando planilla --  Declaracion con levante  -- Aceptando declaracion -- Esperando finalizacion de manifiesto -- May. 14 Motonave estima arribar el dia de hoy -- May. 13-/-8 Esperando arribo de la motonave --  Se recibe originales factura comercial,lista de empaque--May. 7 Documentos en revision -- May. 6 Se recibe copia de bl, factura comercial,lista de empaque</t>
  </si>
  <si>
    <t>4950133490,4950282858,4950285785,</t>
  </si>
  <si>
    <t>J5310124</t>
  </si>
  <si>
    <t>DSV0029677</t>
  </si>
  <si>
    <t>Dry n-3 5:25 C - 25kg,Dry Vitamin D3 100 GFP - 25kg,Dry Vitamin A-Acetate 325 GFP - 25kg, 4G 5</t>
  </si>
  <si>
    <t>50050099,50051636,50051212,</t>
  </si>
  <si>
    <t>Documentos/Vaciado/Inspeccion INVIMA/FDS/Festivo</t>
  </si>
  <si>
    <t>May. 18 Mercancia entregada en bodega hoy -- May. 17 Mercancia en transito, se estima su entrega en bodega hoy -- May. 16 Mercancia en transito, se estima su entrega en bodega mañana -- May. 15 Ret. -- May. 15-/-14 Solicitando cita de cargue -- May. 13 Listo en transporte --  May. 11  Radicando planilla --  Declaracion con levante  --Aceptando declaracion - Esperando Certificado de inspeccion Invima -- May. 10 Inspeccion invima el dia de hoy -- May. 9 Solicitando movilizacion --    Invima dice que tienen represion de pedidos y por eso aun no tienen respuesta, hay que esperar turno --  May. 8-7  Esperando respuesta por parte de invima para solicitar movilizacion -- May. 6 Se pasa documentos para solicitar inspeccion Invima -- Se recibe listas de empaque -- Se solicita lista de empaque que no llegaron con los documentos -- Documentos en revision --  Se recibe copia de bl, factura comercial--May. 4 Se solicita documentos --  Carga en puerto y no tiene documentos  211851583</t>
  </si>
  <si>
    <t>J5310033</t>
  </si>
  <si>
    <t>HLCUANR190420282</t>
  </si>
  <si>
    <t>Lupranat MIB 250KG 1A1</t>
  </si>
  <si>
    <t>54705949</t>
  </si>
  <si>
    <t>May. 17 Mercancia entregada ern el cliente hoy -- May. 17-/-15 Mercancia en transito, se estima su entrega en el cliente el viernes -- May. 14 Mercancia despachada  -- May. 13 En espera de documentos para su despacho -- May. 11 Ret. -- May. 10 Programado para acarreo y desconoslidacion para despacho como LCL -- May. 9 Listo en transporte --  May. 8 Radicando planilla --  Declaracion con levante  --Aceptando declaracion -- Recepcionando en pagina de puerto para que se refleje la consultade inventario  --  Esperando finalizacion manifiesto -- May. 7 Motonave atracada --  Motonave estima arribar el dia de hoy -- May. 6-3 Documentos en revision -- May. 2 Se recibe copia de bl, factura comercial</t>
  </si>
  <si>
    <t>J5310489</t>
  </si>
  <si>
    <t>HLCUBSC1904BZNO4</t>
  </si>
  <si>
    <t>Forum® SC,10X1 L,CO</t>
  </si>
  <si>
    <t>59011251</t>
  </si>
  <si>
    <t>May. 20 Mercancia entregada en bodega hoy -- May. 20 Mercancia en transito, se estima su entrega en bodega hoy -- May. 17 Ret. TEMU1849195 -- Se estima su despacho para hoy -- May. 16 Listo en transporte -- Radicando planilla --  Declaracion con levante  -- Aceptando declaracion -- May. 15 Documentos en revision -- May. 9 Se recibe copia de bl, factura comercial,lista de empaque</t>
  </si>
  <si>
    <t>4950216840,4950216839,</t>
  </si>
  <si>
    <t>J4310224</t>
  </si>
  <si>
    <t>MEDUMI499093</t>
  </si>
  <si>
    <t>Tinopal DMA-X Conc. 500KG 13H3</t>
  </si>
  <si>
    <t>50466280</t>
  </si>
  <si>
    <t>May. 20 Mercancia entregada en bodega hoy -- May. 20 Mercancia en transito, se estima su entrega en bodega hoy -- May. 17 Ret.MSCU4593929 -- Se estima su despacho para hoy -- May. 16 Listo en transporte -- May. 15 Radicando planilla - Declaracion con levante -  Aceptando declaracion -- Esperando finalizacion de manifiesto -- May. 14 Confirmando arribo de la motonave -- May. 13 Motonave estima arribar a las 21 horas -- Confirmando arribo de l amotonave --  May. 10-/-1Abr. 30-/-12 Esperando arribo de la motonave -- Abr. Abr. 11 Se recibe facturas comercial -- Abr. 10 Pendiente facturas con desglose --  Acorde a pagina de la naviera indica que la craga estima arribar el dia 21 de May. - Documentos en revision --  Abr. 9 Se recibe copia de bl, factura comercial,lista de empaque</t>
  </si>
  <si>
    <t>4950282870,4950282871,</t>
  </si>
  <si>
    <t>J5310135</t>
  </si>
  <si>
    <t>HLCUANR190452857</t>
  </si>
  <si>
    <t>Lucantin Rojo 4x5KG 4GL/Lucantin Amarillo 4x5KG 4GL</t>
  </si>
  <si>
    <t>50184685/50184686</t>
  </si>
  <si>
    <t>May. 20 Mercancia entregada en bodega hoy -- May. 20 Mercancia en transito, se estima su entrega en bodega hoy -- May. 17 Mercancia en transito, se estima su entrega en bodega el lunes -- May. 16 Ret. --  Listo en transporte -- May. 15  Radicando planilla --  Declaracion con levante  -- Aceptando declaracion -- Esperando finalizacion de manifiesto -- May. 14 Motonave estima arribar el dia de hoy -- May. 13-/-8 Esperando arribo de la motonave --   May. 7 Documentos en revision -- May. 6 Se recibe copia de bl, factura comercial</t>
  </si>
  <si>
    <t>J5310133</t>
  </si>
  <si>
    <t>HLCUANR190452824</t>
  </si>
  <si>
    <t>May. 20 Mercancia entregada en bodega hoy -- May. 20 Mercancia en transito, se estima su entrega en bodega hoy -- May. 16 Ret. FSCU7793250 -- En espera de carga para consolidar -- May. 15 Listo en transporte -- Radicando planilla --  Declaracion con levante  -- Aceptando declaracion -- Esperando finalizacion de manifiesto -- May. 14 Motonave estima arribar el dia de hoy -- May. 13-/-8 Esperando arribo de la motonave --  May. 7 Documentos en revision --  May. 6 Se recibe copia de bl, factura comercial</t>
  </si>
  <si>
    <t>4950133764,4950371604,4950274564,</t>
  </si>
  <si>
    <t>J4310974</t>
  </si>
  <si>
    <t>SUDUC9FRA002131X</t>
  </si>
  <si>
    <t>Basonat HI 290 B NG 230KG 1A1,Hydraulan 404 210KG 1A1,Protectol PE CO 230KG 1H1,</t>
  </si>
  <si>
    <t>50524738/57779817/50439649</t>
  </si>
  <si>
    <t>Documentos/FDS/Inventario En bodega</t>
  </si>
  <si>
    <t>May. 20 Mercancia entregada en bodega hoy -- En bodega a la espera de descargue -- May. 17 En bodega a la espera de descargue para el lunes -- En transito el produto protectol y se estima su llegada a bodega hoy -- May. 16 En transito el produto protectol y se estima su llegada a bodega mañana -- May. 15 Entregados en bodega hoy los materiales Basonat e Hydraulan -- En transio el material Protectol PE CO 230KG 1H1, se estima su entrega en bodega el lunes por motivos de inventarios -- May. 14 Entregado en bodega de madrid hoy los materiales Basonat HI 290 B NG 230KG 1A1 / Hydraulan 404 210KG 1A1 /  Despachado hoy el material Protectol PE CO 230KG 1H1 -- En transito los materiales con destino a madrid y se estima su entrega en bodega hoy -- May. 13 Despachados hoy el resto de materiales -- En transito los materiales con destino a madrid y se estima su entrega en bodega mañana -- May. 10 Despachada la mercancia con destino a madrid -- Programado para desconsoldacion y despacho como LCL -- May. 9 Ret. -- May. 8 Programado para acarreo y desconsolidacion -- May. 7 En espera de confirmacion de destino -- May. 6 Listo en transporte -- Radicando planilla --  Declaracion con levante  --  Aceptando declaracion -- Realizando etiquetado el dia de hoy por disponibilidad de espacio en puerto -- May. 4 Esperando respuesta por parte del puerto para disponibilidad de realizar etiquetado --  -- May. 3 Solicitando movilizacion para realizar etiquetado -- Se reciben etiquetas -- Pendiente etiquetas para solicitar movilizacion para etiquetado -- May. 2 Se recibe lista de empaque -- Esperando lista de empaque y etiquetas para solicitar Etiquetado del Hydraulan -- Abr. 30 Documentos en revision -- Se recibe copia de bl, factura comercial</t>
  </si>
  <si>
    <t>J5310367</t>
  </si>
  <si>
    <t>HLCUBSC1904BZVJ8</t>
  </si>
  <si>
    <t>May. 21 Mercancia entregada en bodega hoy -- May. 21 Ret. TCKU1359613  -- May. 20-/--16- Se programa despacho para mañana por capacidad de recibo en la bodega -- May. 15 Listo en transporte -- Radicando planilla --  Declaracion con levante  -- Aceptando declaracion -- BL ya cuenta con emision en destino y se esta rescatando en el dia de hoy ante la naviera. - May 14-/-13  BL no cuenta con orden de impresión en destino. - Confirmando arribo de la motonave --  May. 10 Documentos en revision --  Se recibe copia de bl, factura comercia,lista de empaque</t>
  </si>
  <si>
    <t>J5310356</t>
  </si>
  <si>
    <t>ONEYRICVJ6434600</t>
  </si>
  <si>
    <t>May. 21 Mercancia entregada en bodega hoy -- May. 21 Mercancia en transito, se estima su entrega en bodega hoy -- May. 20 Ret. FBIU0336164 -- May. 20-/-16- Se programa despacho para mañana por capacidad de recibo en la bodega -- May. 15 Listo en transporte -- May. 14 Radicando planilla -- DI con levante -- DI aceptada -- En 2da revision -- Recepcionando -- May. 14 Confirmando arribo de la motonave -- May. 13 Motonave estima arribar despues de medio dia --   May. 10 Documentos en revision --  Se recibe copia de bl, factura comercia,lista de empaque</t>
  </si>
  <si>
    <t>4950215953,4950726671,</t>
  </si>
  <si>
    <t>J5310283</t>
  </si>
  <si>
    <t>ANR/CTG/13480</t>
  </si>
  <si>
    <t>Uvinul T 150 60KG 1A2 5/Lutensol XL 90 200KG 1A1</t>
  </si>
  <si>
    <t>57811988/51357570</t>
  </si>
  <si>
    <t>May. 21 Mercancia entregada en bodega hoy -- May. 21 Mercancia en transito, se estima su entrega en bodega hoy--  May. 20 Mercancia en transito, se estima su entrega en bodega mañana --  May. 18 Ret. -- Solicitando cita de cargue -- May. 17  Listo en transporte -- Radicando planilla - Declaracion con levante -  Aceptando declaracion -Recepcionando en pagina de puerto para que se refleje la consultade inventario  -- Esperando finalizacion de manifiesto -- May. 16 Agente de carga informa programacion de vaciado para el dia de hoy a las 12 del dia - May. 15 Esperando programacion de vaciado -- May. 14-13 Esperando arribo de la motonave -- May. 10 Documentos en revision -- May. 9 Se recibe copia de bl, factura comercial,lista de empaque 211863402</t>
  </si>
  <si>
    <t>4950365718,4950215953,4949818312,4950365718,4950058292,</t>
  </si>
  <si>
    <t>J5310276</t>
  </si>
  <si>
    <t>ANR/CTG/13491</t>
  </si>
  <si>
    <t>Uvinul A Plus Granular 25KG 4G 5,Uvinul A Plus Granular 25KG 4G 5,Sokalan PA 25 CL PN 1200KG 31HA1,Uvinul T 150 60KG 1A2 5,Vitamin E-Acetate Care 25KG IP22,</t>
  </si>
  <si>
    <t>57535621,57535621,50060122,57811988,50131677,</t>
  </si>
  <si>
    <t>May. 21 Mercancia entregada en bodega hoy -- May. 21 Mercancia en transito, se estima su entrega en bodega hoy-- May. 20 Mercancia en transito, se estima su entrega en bodega mañana --  May. 18 Ret. --  Solicitando cita de cargue -- May. 17  Listo en transporte -- Radicando planilla - Declaracion con levante -  Aceptando declaracion - Recepcionando en pagina de puerto para que se refleje la consultade inventario  -- Esperando finalizacion de manifiesto -- May. 16 Agente de carga informa programacion de vaciado para el dia de hoy a  las 14 horas -  May. 15 Esperando programacion de vaciado -- May. 14-13 Esperando arribo de la motonave -- Se recibe nuevo bl y una factura adicional --  May. 10 Documentos en revision -- May. 9 Se recibe copia de bl, factura comercial 211863225</t>
  </si>
  <si>
    <t>J4310865 / J4360068</t>
  </si>
  <si>
    <t>HLCUSS5190409452</t>
  </si>
  <si>
    <t>May. 22 Ret. CRXU8674105 -- May. 21-/-17  de instrucciones de despacho de 1 unidad  --  May. 16 Ret. RFCU8209820  --  May. 15 Ret. CRXU8674110 --  May.  14 En espera de instrucciones de despacho de 3 unidades  -- May. 13 Ret. SCZU8749276 -- May. 12-/-7 En espera de instrucciones de despacho --  May. 6 Listo en transporte -- Radicando planilla --  Declaracion con levante  -- Aceptando declaracion -- Recepcionando en pagina de puerto para que se refleje la consulta de invenatario -- En espera de finalizacion manifiesto -- May. 4 Motonave arribo anoche a las 22 horas pero aun no han descargado contenedores  -- May. 3-2-Abr. 30 Esperando arribo de la motonave --  Abr. 29 Documentos en revision --  Se recibe copia de bl, factura comercial,lista de empaque</t>
  </si>
  <si>
    <t>J5310284</t>
  </si>
  <si>
    <t>ANR/CTG/13434</t>
  </si>
  <si>
    <t>May. 23 Mercancia entregada en bodega hoy -- May. 22 Mercancia en transito, se estima su entrega en bodega hoy -- May. 21 Mercancia en transito, se estima su entrega en bodega mañana -- May. 20 Ret. -- May. 20-/-18 Solicitando cita de cargue -- May. 17  Listo en transporte -- Radicando planilla - Declaracion con levante -  Aceptando declaracion -- Recepcionando en pagina de puerto para que se refleje la consultade inventario -- Esperando finalizacion de manifiesto -- May. 16 Agente de carga informa programacion de vaciado para el dia de hoy a  las 8 AM -  May. 15 Esperando programacion de vaciado -- May. 14-13 Esperando arribo de la motonave -- May. 10 Documentos en revision -- May. 9 Se recibe copia de bl, factura comercial 211864260</t>
  </si>
  <si>
    <t>J5310539</t>
  </si>
  <si>
    <t>HOU/CTG/D06979</t>
  </si>
  <si>
    <t xml:space="preserve">May. 23 Mercancia entregada en bodega hoy -- May. 22 Mercancia en transito, se estima su entrega en bodega hoy -- May. 21 Mercancia en transito, se estima su entrega en bodega mañana -- May. 20 Ret. -- May. 20-/-18 Solicitando cita de cargue -- May. 17 Listo en transporte --  May. 16 Radicando planilla --  Declaracion con levante  -- Aceptando declaracion -- May. 15 Documentos en revision -- May. 9 Se recibe copia de  Se recibe la certificacion -- Pendiente certificacion de fletes -- Se recibe factura correcta  -- Pendiente factura con desglose correcto -- Recepcionando en pagina de puerto -- Documentos en revision -- May. 15 Se recibe copia de bl, factura comercial 211862344 </t>
  </si>
  <si>
    <t>4950443831,4950210632,4949781209,4950058257,4950443831,4950210634,4950365721,4950210634,4950443832,4950443833,4949922778,</t>
  </si>
  <si>
    <t>J4310811</t>
  </si>
  <si>
    <t>ILSE009605</t>
  </si>
  <si>
    <t>Cutina HR Powder 20KG 5H4,Lorol C 18 20KG 5H4,Emulgade PL 68/50 25KG 5H4,Cetiol AB 175KG 1A1,Cetiol Sensoft 175KG 1A1,Cetiol Ultimate 20KG 1A2,Texapon Z 95 P 16KG 5M2,Cetiol Sensoft 10KG 3H1,Cosmedia Ultragel 300 25KG 5H4,Texapon K 12 G 25KG 5M2,Eumulgin SG 10KG 1G,</t>
  </si>
  <si>
    <t>50215298,50208463,50207246,50209132,50210232,50417394,50207765,50308747,50356063,50441990,50209782,</t>
  </si>
  <si>
    <t>Vaciado/FDS/Documentos/Demora en transito</t>
  </si>
  <si>
    <t>J5310375</t>
  </si>
  <si>
    <t>ONEYRICVJ6587800</t>
  </si>
  <si>
    <t>May. 23 Entregada en bodega hoy la ultima unidad -- Ret. NYKU3600672 -- Se estima el despacho de la ultima unidad hoy -- May. 22 Ret. NYKU3327254, TCLU6957739  -- May. 21-/-16- Se programa despacho para mañana por capacidad de recibo en la bodega -- May. 15 Listo en transporte -- May. 14 Radicando planilla - Declaracion con levante - Aceptando declaracion - Confirmando arribo de la motonave -- May. 13 Motonave estima arribar despues de medio dia --   May. 11 Documentos en revision --  May. 10 Se recibe copia de bl, factura comercia,lista de empaque</t>
  </si>
  <si>
    <t>J5310343 / J5360024</t>
  </si>
  <si>
    <t>HLCUANR190432620</t>
  </si>
  <si>
    <t>Na-Metilato sol. 30 %</t>
  </si>
  <si>
    <t>50080076</t>
  </si>
  <si>
    <t>May. 24 Ret.  IHOU3053697 -- May. 23-/-20  En espera de instrucciones de despacho de 1 unidades -- rET. --  EXFU5508632 --   May. 19-18 En espera de instrucciones de despacho de 2 unidades --  May. 17 Ret. EXFU5500755 -- May. 17-16- En espera de instrucciones de despacho -- May. 15 Listo en transporte -- Radicando planilla --  Declaracion con levante  -- Aceptando declaracion --  Esperando finalizacion de manifiesto -- May. 14 BL ya cuenta con emision en destino -   May.13 BL no cuenta con emision en destino.  - Esperando arribo de la motonave -- May. 10 Documentos en revision -- Se recibe copia de bl,factura comercial</t>
  </si>
  <si>
    <t>J5310607</t>
  </si>
  <si>
    <t>SMLU5611234A</t>
  </si>
  <si>
    <t>May. 24 Mercancia entregada en bodega hoy -- May. 24 Ret -- May. 23 Se estima su despacho para hoy -- May. 22 Listo en transporte -- Radicando planilla --  Declaracion con levante  --   Aceptando declaracion de importacion  -- Se refleja consulta -- May. 21 Esperando finalizacion manifiesto y bl original  -- Motonave atracada --    Se recibe copia de bl  -- May. 20-/-17 Solo llegan facturas --  May. 16 Se recibe copia de factura comercial,lista de empaque,pendiente bl</t>
  </si>
  <si>
    <t>J5310167 / J4310318</t>
  </si>
  <si>
    <t>Natugrain TS L 125KG 1H1</t>
  </si>
  <si>
    <t>Vaciado/FDS/Registro deimportacion/Registro de venta ICA</t>
  </si>
  <si>
    <t>May. 25 Mercancia entregada en bodega hoy -- May. 24 Mercancia en transito, se estima su entrega en bodega hoy -- May. 23 Mercancia en transito, se estima su entrega en bodega mañana -- May. 22 Ret -- Solicitando cita de cargue -- May. 21 Listo en transporte -- Radicando planilla --  Declaracion con levante  -- Aceptando declaracion --  Se recibe registro aprobado -- Esperando aprobacion de registro de imporacion -- May. 20-/-10 Prorroga autorizada hasta el 15 de Junio pendiente registro de importacion -- May. 9-8 Esperando activacion de prorroga y licencia de venta para elaborar registro de importacion del Natugrain -- Este do es complemento del do J4310318 --  May. 7 Se envia paquete a la Dian con la solicitud -- May. 6 Solicitando prorroga de permanencia en deposito -- May. 3 Ret. el dia de hoy la unidad refrigerada -- May. 2 Se estima su despacho para hoy -- Abr. 30 Listo en transporte la parte de la unidad refrigerada  queda pendiente la parte del Natrugrain oc. 4949980089  --  Abr. 29 Se radica planilla de despacho  -- Se obtiene levante por parte de la autoridad aduanera -- Se envia paquete de correccion a la Dian para solicitar que sea asignado el mismo inspector y pedir que no se vuelva a movilizar --  Se presenta declaracion de correccion --  Inspector rechaza para corregir declaracion en peso de acuerdo al repeso del puerto --  Inspeccion Fisica el dia de hoy -- Abr. 27 Aceptando declaracion con pesos de consulta enviando 1 a selectividad fisica para que sea posteriormente corregida con el peso del respeso del puerto -- Abr. 26  Se hace antesala en Dian para que nos solucionen y nos de solucion -- El puerto telefonicamente le dice a Denides que estan dialogando el tema entre elos y aun no tienen respuesta -- Esperando respuesta por parte del puerto de como proceder con los pesos que se van asignar a cada declaracion ya el peso es mayor que el que da el sistema de la Dian y asi  no da paso para aceptar--  Abr. 25 El Repeso de la unidad esta mas alto que el peso documental, se esta consultando con el puerto como se procede ya que el sistema de la Dian no deja proceder al levante --  Esperando informe de la separacion -- Abr. 24 La operacion queda programada para el dia de hoy en horas de la tarde -- Se solicita movilizacion para realizar la separacion de bultos --  Se recibe repeso y se entrega paquete para solicitar la movilizacion para realizar la separacion de bultos -- Esperando informe del repeso para solicitar la separacion de bultos -- Abr. 23 Se solicita el repeso en la pagina del púerto -- El puerto envia autorizacion pero indica que el primer paso es realizar repeso de la unidad y cuando se tenga el repeso es que se procede a pedir separacion de bultos --  En espera de respuesta por parte del puerto  -- Se envia nuevamente solicitud al puerto para su pronta respuesta -- Abr. 22 Se envia al puerto y estamos a espera de su repuesta --  Se recibe carta por parte de Basf  y se envia al puerto -- Esperando carta por parte de Basf para enviar al puerto --  Se solicita a Juan Esteban gallego la carta o el correo -- Nuevamente el puerto da respuesta " Dando alcance a su solicitud, agradecemos confirmar si la carga a separar es 1 pallets con 5 tambores del producto Natugrain TS L 125KG 1H1. Si este es el caso, agradecemos enviar una carta o correo informando que autoriza que la mercancía separada sea almacenada en bodega a temperatura y humedad de la ciudad de Cartagena , exonerando a Contecar de cualquier daño que pueda sufrir durante su almacenamiento. -- " El puerto respónde "Informamos que nos encontramos revisando su solicitud con las áreas encargadas, lo cual nos tomará un tiempo adicional. Estaremos de vuelta con nuestros comentarios. " -- Esperando autorizacion por parte del puerto para la separacion de bultos -- Abr. 17 Se solicita al puerto autorizacion para realizar la separacion de bultos -- Se recibe instruccion de separar bultos, pero se esta confirmando si la carga Natugrain necesita refligeracion --  -- Esperando confirmacion de como se va a proceder --  ABR. 16 Motonave atracada -- Abr. 16-15 Se esta gestionando para ver si logran pasar a DTA --  Abr. 14-/-11 Pendiente licencia de venta para el registro de la orden 4949980089  50126560 Natugrain TS L 125KG 1H1  Documentos en revision -- Abr. 10 Se recibe copia de bl, factura comercial  ns 211831719</t>
  </si>
  <si>
    <t>4947224859</t>
  </si>
  <si>
    <t>J5310534</t>
  </si>
  <si>
    <t>HOU/CTG/D06977</t>
  </si>
  <si>
    <t>May. 25 Mercancia entregada en bodega hoy -- May. 24 Mercancia en transito, se estima su entrega en bodega hoy -- May. 23 Mercancia en transito, se estima su entrega en bodega mañana -- May. 22 Ret -- Solicitando cita de cargue -- May. 21 Listo en transporte -- Radicando planilla --  Declaracion con levante  -- Aceptando declaracion --Recepcionando en pagina de puerto para que se refleje la consultade inventario  -- May. 20 Esperando programacion vaciado -- Confirmando arribo de la motonave -- May. 17 Esperando arribo de la motonave -- May. 16 Documentos en revision --   May. 15 Se recibe copia de  bl, factura comercial,lista de empaque,certi de origen 211869131</t>
  </si>
  <si>
    <t>J5310621</t>
  </si>
  <si>
    <t>HLCURTM190479139</t>
  </si>
  <si>
    <t>Trilon M Max Granules 750KG 13H4</t>
  </si>
  <si>
    <t>May. 28 Entregado en bodega hoy la ultima unidad -- May. 27 Entregado en bodega hoy una unidad -- Mercancia en transito, se estima su entrega en bodega hoy -- May. 25 FSCU4453616, TTNU5638104  -- May. 24 Listo en transporte -- Radicando planilla --  Declaracion con levante  --  Aceptando declaracion -- Recepcionando nuevamente -- May. 23 Se recepciona en pagina de puerto y es rechazado por problemas de capitania de puerto -- Recepcionando en pagina de puerto para que se refleje la consulta de inventario  --  Esperando Finalizacion manifiesto --  Confirmando arribo de la motonave -- May. 21-20 Esperando arribo de la motonave -- May. 18 Documentos en revision -- May. 17 Se recibe copia de bl, factura comercial</t>
  </si>
  <si>
    <t>4950285373,4950721714,4950282865,</t>
  </si>
  <si>
    <t>J5310581</t>
  </si>
  <si>
    <t>HLCURTM190480576</t>
  </si>
  <si>
    <t>Lutavit B2 SG 80. 25KG 5H4,Natuphos E 5000 Combi G 20KG 4G,Lutavit E 50 25KG 5H4 1,</t>
  </si>
  <si>
    <t>54690103,50470843,50075923,</t>
  </si>
  <si>
    <t>May. 27 Mercancia entregada en bodega hoy -- May. 27 Mercancia en transito, se estima su entrega en bodega hoy -- May. 25 Ret. -- May. 24 Listo en transporte -- Radicando planilla --  Declaracion con levante  --  Aceptando declaracion -- May. 23 Se recepciona en pagina de puerto y es rechazado por problemas de capitania de puerto -- Recepcionando en pagina de puerto para que se refleje la consulta de inventario  --  Esperando Finalizacion manifiesto --  Confirmando arribo de la motonave -- May. 22 Motonave estima arribar el dia de hoy en horas de la noche --  May. 21-20 Esperando arribo de la motonave -- May. 17 Documentos en revision -- May. 16 Se recibe copia de bl, factura comercial</t>
  </si>
  <si>
    <t>4950058298,4950443835,</t>
  </si>
  <si>
    <t>J5310523</t>
  </si>
  <si>
    <t>FRA0347927</t>
  </si>
  <si>
    <t>Cutina GMS-SE 25KG 5H4/Cetiol AB 175KG 1A1</t>
  </si>
  <si>
    <t>50207252/50209132</t>
  </si>
  <si>
    <t>May. 27 Mercancia entregada en bodega hoy -- May. 27 Mercancia en transito, se estima su entrega en bodega hoy -- May. 24 Ret.  --  Listo en transporte -- May. 23 Radicando planilla --  Declaracion con levante  -- Aceptando declaracion --   Rescatando bl -- BL ya cuenta con emision en destino se esta rescatando ante la naviera en el dia de hoy - May. 22 Esperando confirmacion de emision de bl en destino -- Paula dice "Origen dice que ya dio la orden de emitir en destino, pero destino dice que no la ha recibido. Sigo presionando por ambos lados para que den la orden de emitir en destino lo antes posible.  " -- May. 21 Paula comenta "Origen no me ha dado respuesta al día de hoy. " --  May. 20 Paula dice  " Ando aclarando este tema con origen.  "-- May. 19-/-17 BL no cuenta con emision en destino y Esperando arribo de la motonave -- May. 16 Documentos en revision -- May. 15 Se recibe copia de Draft de bl, factura comercial,lista de empaque</t>
  </si>
  <si>
    <t>J5310526</t>
  </si>
  <si>
    <t>ANR/CTG/13452</t>
  </si>
  <si>
    <t>May. 28 Mercancia entregada en bodega hoy -- May. 27 Mercancia en transito, se estima su entrega en bodega hoy -- May. 24 Ret. -- Solicitando cita de cargue -- May. 23 Listo en transporte -- Radicando planilla --  Declaracion con levante  -- Aceptando declaracion --   Recepcionando en pagina de puerto para que se refleje la consultade inventario -- Esperando finalizacion-  May. 22 Agente de carga informa programacion de vaciado para el dia de  hoy a  las 15 horas.  -  Motonave atracada estima zarpar al medio dia -- May. 21-/-17 Esperando arribo de la motonave -- May. 16 Documentos en revision --  May. 15 Se recibe copia de bl,factura comercial 211870013</t>
  </si>
  <si>
    <t>J5310543</t>
  </si>
  <si>
    <t>ANR/CTG/13449</t>
  </si>
  <si>
    <t>May. 28 Mercancia entregada en bodega hoy -- May. 27 Mercancia en transito, se estima su entrega en bodega hoy -- May. 24 Ret. -- Solicitando cita de cargue -- May. 23  Listo en transporte -- Radicando planilla --  Declaracion con levante  -- Aceptando declaracion --  Recepcionando en pagina de puerto para que se refleje la consultade inventario  -- Esperando Finalizacion -- May. 22   Agente de carga informa programacion de vaciado para el dia de  hoy a  las 15 horas.  -  Motonave atracada estima zarpar al medio dia -- May. 21-/-17 Esperando arribo de la motonave -- May. 16 Documentos en revision --  May. 15 Se recibe copia de bl, factura comercial 211870012</t>
  </si>
  <si>
    <t>J5310064</t>
  </si>
  <si>
    <t>SSZCTG1905036</t>
  </si>
  <si>
    <t>May. 27 Mercancia entregada en bodega hoy -- May. 27 Mercancia en transito, se estima su entrega en bodega hoy -- May. 24 Ret. -- Solicitando cita de cargue -- May. 23 Listo en transporte -- May. 22 Radicando planilla --  Declaracion con levante  --   Aceptando declaracion de importacion  -- Se refleja consulta -- May. 21 Esperando programacion vaciado --  Confirmando arribo de la motonave -- May. 20 Motonave estima arribar el dia de hoy -- Esperando arribo de la motonave -- May. 17 Se recibe originales de factura comercial,lista de empaque,certi de origen - May. 16/-May. 4 Pendiente bl ya que se recibio Dradf -- Documentos en revision -- Abr. 3 Se recibe copia de factura comercial,lista de empaque,draft de bl 211869972</t>
  </si>
  <si>
    <t>J5310597</t>
  </si>
  <si>
    <t>SMLU5615755A</t>
  </si>
  <si>
    <t>May. 27 Mercancia entregada en bodega hoy -- May. 27-/-25 En bodega a la espera de descargue -- May. 25 Ret -- May. 24-/-23 Se estima su despacho para hoy -- May. 22 Listo en transporte -- Radicando planilla --  Declaracion con levante  --   Aceptando declaracion de importacion  -- Se refleja consulta -- May. 21 Esperando finalizacion manifiesto --  Motonave atracada --   May. 20 Confirmando arribo de la motonave --  May. 17 Documentos en revision --  Se recibe copia de bl, factura comercial,lista de empaque</t>
  </si>
  <si>
    <t>4949868829,4950697618,4950722780,</t>
  </si>
  <si>
    <t>J5310411</t>
  </si>
  <si>
    <t>MEDUBN819769</t>
  </si>
  <si>
    <t>Rheovis AT 120 120KG 1H2,Trilon® B lq. 250KG 1H1,Eumulgin® CO 40 60KG 1H2,</t>
  </si>
  <si>
    <t>50145734,50076377,50303909,</t>
  </si>
  <si>
    <t>May. 27 Mercancia entregada en bodega hoy -- May. 27 Mercancia en transito, se estima su entrega en bodega hoy -- May. 25 Ret. -- May. 24-/-23 Se estima su despacho para hoy -- May. 22 Listo en transporte -- Radicando planilla --  Declaracion con levante  --   Aceptando declaracion de importacion  -- Se refleja consulta -- May. 21 Recepcionando en pagina de puerto para que se refleje la consultade inventario  -- Esperando finalizacion manifiesto --  Motonave atracada -- Confirmando arribo de la motonave --  May. 20-/-15 Esperando arribo de la motonave -- May. 14 Documentos en revision -- May. 13 Se recibe copia de bl, factura comercial</t>
  </si>
  <si>
    <t>J5310540</t>
  </si>
  <si>
    <t>ANR/CTG/13447</t>
  </si>
  <si>
    <t>May. 28 Mercancia entregada en bodega hoy -- May. 27 Ret. -- En espera de asignacion de cita de cargue para hoy -- May. 24 Solicitando cita de cargue -- May. 23 Listo en transporte -- Radicando planilla --  Declaracion con levante  -- Aceptando declaracion --   Recepcionando en pagina de puerto para que se refleje la consultade inventario  -- Esperando  finalizacion -- May. 22   Agente de carga informa programacion de vaciado para el dia de  hoy a  las 15 horas.  -  Motonave atracada estima zarpar al medio dia -- May. 21-/-17 Esperando arribo de la motonave -- May. 16 Documentos en revision --  May. 15 Se recibe copia de bl, factura comercial 211870010</t>
  </si>
  <si>
    <t>J5310708</t>
  </si>
  <si>
    <t>ONEYRICVJ6434601</t>
  </si>
  <si>
    <t>May. 28 Mercancia entregada en bodega hoy -- May. 28 Ret. DRYU2245577 -- May. 27  Ret. NYKU3701364 -- Listo en transporte -- May. 25 Radicando planilla -- Aceptando declaracion -- May. 24 Recepcionando en pagina de puerto para que se refleje la consultade inventario  --  Esperando finalizacion manifoiesto -- Confirmando arribo de la motonave -- -- May. 23 Según pagina de puerto estima arribar el dia de hoy -  Confirmando arribo de la motonave --  May. 22 Documentos en revision --  Se recibe copia de bl, factura comercial,lista de empaque</t>
  </si>
  <si>
    <t>J5310412</t>
  </si>
  <si>
    <t>SUDUC9FRA002402X</t>
  </si>
  <si>
    <t>May. 29 Mercancia entregada en bodega hoy -- May. 29 Mercancia en transito, se estima su entrega en bodega hoy -- May. 28 Mercancia en transito, se estima su entrega en bodega mañana -- May. 27 Ret. -- Se estima su despacho para hoy -- May. 25 Listo en transporte --  May. 24 Radicando planilla --  Declaracion con levante  --  Aceptando declaracion -- Se recibe instruccion de Juan Esteban " No es posible lograr la preferencia arancelaria para este material y lote en específico por razones técnicas. Por favor procedan con el pago y continúen el proceso.  "  May. 23 Esperando Confirmacion de preferencia y finalizacion de manifiesto -- May. 22 Esperando Confirmacion de preferencia y Motonave atracada estima zarpar al medio dia -- May. 21-/-15 Esperando Confirmacion de preferencia y arribo de la motonave -- May. 14 Documentos en revision -- May. 13 Se recibe copia de bl, factura comercial</t>
  </si>
  <si>
    <t>J4510312</t>
  </si>
  <si>
    <t>FMO0039767</t>
  </si>
  <si>
    <t>May. 3 Mercancia entregada en bodega hoy -- May. 3 Ret -- Retiro programado para el dia de hoy -- May. 2 Declaracion con levante - Aceptando declaracion - En proceso de liberacion de la guia -- Abr. 30 Esperando arribo de la carga -- Abr. 29-/-25 Confirmando detalles de vuelo -- Abr. 24 Documentos en revision -- Abr. 23 Se recibe copia de guia,factura comercial,lista de empaque</t>
  </si>
  <si>
    <t>J4310853</t>
  </si>
  <si>
    <t>HOU/CTG/D06964</t>
  </si>
  <si>
    <t>May. 6 Mercancia entregada en bodega hoy -- May. 6 Mercancia en transito, se estima su entrega en bodega hoy -- May. 4 Ret -- May. 3 Solicitando cita de cargue -- May. 2 Listo en transporte - Radicando planilla - Declaracion con levante - Aceptando declaracion - Recepcionando carga en pagina de puerto - Abr. 30 Agente de carga informa programacion de vaciado para el dia de  hoy en las horas de la tarde.-  Esperando programacion de vaciado -- Abr. 29 Documentos en revision -- Abr. 26 Se recibe copia de b,factura comercial,lista de empaque  211847168</t>
  </si>
  <si>
    <t>J4310594</t>
  </si>
  <si>
    <t>012019040029</t>
  </si>
  <si>
    <t>Dehyquart L 80 T 190KG 1A1</t>
  </si>
  <si>
    <t>50365918</t>
  </si>
  <si>
    <t>May. 7 Mercancia entregada en bodega hoy -- May. 7 Mercancia en transito, se estima su entrega en bodega hoy -- May. 6 Mercancia en transito, se estima su entrega en bodega mañana -- May. 4 Ret. -- Listo en transporte -- May. 3 Radicando planilla - Declaracion con levante - Aceptando declaracion -- May. 2 Esperando finalizacion manifiesto -- Abr. 30  Agente de carga informa programacion de  vaciado para el dia de hoy a  las 13 horas. - Confirmando arribo de la carga -- Abr. 29 Motonave estima arribar en el dia de hoy -- Abr. 26-/-25 Esperando arribo de la motonave -- Abr. 24 Nuevo cambio de ETA -  AbR. 23 Esperando arribo de la motonave -- Abr. 22 Documentos en revision -- Abr. 17 Se recibe copia de bl,factura comercial 211848106</t>
  </si>
  <si>
    <t>4950722783,4950585715,4950642047,</t>
  </si>
  <si>
    <t>J4510390</t>
  </si>
  <si>
    <t>1026277359</t>
  </si>
  <si>
    <t>Puricare POE LS 9727 10KG 3H1,Vegeseryl HGP LS9874 20KG 3H1,DermosaccharIDes GY 10KG 3H1,</t>
  </si>
  <si>
    <t>50210071,50211110,50208830,</t>
  </si>
  <si>
    <t>May. 7 Mercancia entregada en bodega hoy -- May. 7 Ret -- Retiro programado para el dia de hoy -- May. 6 Declaracion con levante - Aceptando declaracion - En proceso de liberacion de la guia -- May. 3-/-2 Esperando arribo de la carga -- Abr. 30 Documentos en revision -- Abr. 29 Se recibe copia de guia, factura comercial</t>
  </si>
  <si>
    <t>J4510392</t>
  </si>
  <si>
    <t>1026277257</t>
  </si>
  <si>
    <t>Proteasyl TP LS 8657 20KG 3H1/Puricare POE LS 9727 10KG 3H1/Irwinol LS 9890 10KG 0A2</t>
  </si>
  <si>
    <t>50208876/50210071/50211107</t>
  </si>
  <si>
    <t>J4510393</t>
  </si>
  <si>
    <t>1026264901</t>
  </si>
  <si>
    <t>J4510394</t>
  </si>
  <si>
    <t>1026277035</t>
  </si>
  <si>
    <t>Cashmilan SPB LS 9864 10KG 3H1/Purisoft POE LS 9726 20KG 3H1</t>
  </si>
  <si>
    <t>50210977/50210245</t>
  </si>
  <si>
    <t>J4510396</t>
  </si>
  <si>
    <t>1026277314</t>
  </si>
  <si>
    <t>Anasensyl LS 9322 10KG 1G/Elestab CPN 25KG 1G</t>
  </si>
  <si>
    <t>50208944/50208990</t>
  </si>
  <si>
    <t>4950722782,4950365709,</t>
  </si>
  <si>
    <t>J5510046</t>
  </si>
  <si>
    <t>1026276748</t>
  </si>
  <si>
    <t>Sebaryl FL LS 9088 10KG 3H1/Dulcemin LS 8594 10KG 3H1</t>
  </si>
  <si>
    <t>50208885/50208834</t>
  </si>
  <si>
    <t>cs</t>
  </si>
  <si>
    <t>May. 7 Mercancia entregada en bodega hoy -- May. 7 Ret -- Retiro programado para el dia de hoy -- May. 6 Declaracion con levante - Aceptando declaracion - En proceso de liberacion de la guia - Documentos en revision -- May. 3 Se recibe copia de guia, factura comercial</t>
  </si>
  <si>
    <t>J4310918</t>
  </si>
  <si>
    <t>SMLU5607502A</t>
  </si>
  <si>
    <t>May. 10 Mercancia entregada en bodega hoy -- May. 10 Mercancia en transito, se estima su entrega en bodega hoy -- May. 9 Ret May. 8-/-7 Se estima su despacho para hoy -- May. 6 Listo en transporte -- May. 4 Radicando planilla -- May. 3 Declaracion con levante - Aceptando declaracion - Confirmando si cuenta con CO - BL rescatado y liberado. -  May. 2 Pendiente BL original, no cuenta con emision -- Abr. 30  BL no cuenta con emision en destinio. - Documentos en revision -- Abr. 29 Se recibe copia de bl, factura comercial</t>
  </si>
  <si>
    <t>J4310920</t>
  </si>
  <si>
    <t>NAM3456703</t>
  </si>
  <si>
    <t>May. 11 Mercancia entregada en bodega hoy -- May. 10 Mercancia en transito, se estima su entrega en bodega el dia de hoy  -- May. 9 Mercancia en transito, se estima su entrega en bodega el dia de mañana  -- May. 8 Mercancia en transito, se estima su entrega en bodega el viernes -- May. 7 Ret. -- Se estima su despacho para hoy -- May. 6 Listo en transporte -- May. 4 Radicando planilla - Declaracion con levante - Aceptando declaracion - BL ya cuenta con emision en destino se esta rescatanado en el dia de hoy  ante la naviera-  May. 3-/-2 Pendiente BL original, no cuenta con emision -- Abr. 30 BL no cuenta con emision en destino - Documentos en revision -- Abr. 29 Se recibe copia de bl, factura comercial--Abr. 28 arribo a puerto y no hay documentos</t>
  </si>
  <si>
    <t>J5510070</t>
  </si>
  <si>
    <t>MHG19003698</t>
  </si>
  <si>
    <t>50451156</t>
  </si>
  <si>
    <t>May. 10 Mercancia entregada en el cliente hoy -- May. 10 Ret -- Retiro programado para el dia de hoy - Declaracion con levante - Aceptando declaracion - En proceso de liberacion de la guia -- May. 9 Vuelo estima arribar en la noche -- May. 8 Esperando arribo de la carga -- May. 7 Documentos en revision -- May. 6 Se recibe copia de guia, factura comercial</t>
  </si>
  <si>
    <t>Colquimicos</t>
  </si>
  <si>
    <t>J4310586</t>
  </si>
  <si>
    <t xml:space="preserve">SUDUC9FRA001852X </t>
  </si>
  <si>
    <t>Texapon SB 3 KC 220KG 1H2</t>
  </si>
  <si>
    <t>50207526</t>
  </si>
  <si>
    <t>Documentos/Inspeccion previa/Inspeccion fisica/FDS</t>
  </si>
  <si>
    <t>May. 13 Mercancia descargada el dia de hoy -- May. 13-/-10 Por motivos de inventario la entrega queda para el dia lunes -- May. 9 Mercancia en transito, se estima su entrega en bodega hoy -- May. 8 Mercancia en transito, se estima su entrega en bodega mañana -- May. 7 Mercancia en transito, se estima su entrega en bodega mañana -- May. 6 Ret. -- Se estima su despacho para hoy -- May. 4 Listo en transporte -- May. 3 Radicando planilla - Declaracion con levante Texapon - Esperando actuacion aduanera producto Texapon -- May. 2 Inspeccion fisica para hoy en hrs pm producto Texapon SB 3 KC -- Abr. 30 Selectividad fisica producto Texapon SB 3 KC - Declaracion con levante - Aceptando declaracion de legalizacion Texapon SB - El resto declaracion inicial -- Abr. 29 Esperando reporte inspeccion previa -- Abr. 26-/-25 Inspeccion previa programada para el dia 26/04 -- Abr. 24 Programando inspeccion previa - Se recibe listas de empaque - Pendiente listas de empaque para poder realizar la inspeccion previa -- Abr. 23 Pendiente listas de empaque para poder realizar la inspeccion previa - Programando inspeccion previa, BL con bultos errados -- Abr. 22 Confirmando con Edwin si se procede con inspeccion revia por la diferencia de los bultos encontrados -- Abr. 20 Se encuentra diferencia en bultos BL vs factura comercial se le informa a Basf - Documentos en revision -- Abr. 17 Se recibe copia de bl, factura comercial -- Abr. 16 arriba a puerto y no hay documentos</t>
  </si>
  <si>
    <t>J5310001</t>
  </si>
  <si>
    <t>MXMEX0000003503</t>
  </si>
  <si>
    <t>May. 14 Mercancia entregada en bodega hoy -- May. 14 Ret -- May. 13-/-9 En espera de asignacion de cita por parte del puerto -- Solicitando cita de cargue -- May. 8 Listo en transporte - Radicando planilla -- May. 7 Pendiente master para planillar en puerto - Declaracion con levante - Aceptando declaracion - Recepcionando carga en pagina de puerto -- May. 6 Esperando programacion de vaciado -- May. 3 Documentos en revision -- May. 2 Se recibe copia de bl, factura comercial 601928363</t>
  </si>
  <si>
    <t>4950210629,4949532997,4950058287,4950058287,4950210629,4950363247,</t>
  </si>
  <si>
    <t>J4310921</t>
  </si>
  <si>
    <t>HLCURTM190405430</t>
  </si>
  <si>
    <t>Cutina HR Powder 20KG 5H4,Cetiol V 175KG 1A1,Eumulgin L 205KG 1H2,Emulgade 1000 NI 20KG 5H4,Lorol C 16 20KG 5H4,Texapon V 95 G 25KG 5M1,</t>
  </si>
  <si>
    <t>50215298,50207295,50207277,50207214,50207467,50624912,</t>
  </si>
  <si>
    <t>May. 13 Mercancia entregada en bodega hoy -- May. 13 Mercancia en transito, se estima su entrega en bodega hoy -- May. 10 Mercancia en transito, se estima su entrega en bodega el lunes -- May. 9 Ret -- May. 8-/-7-Por motivos de inventario en bodega de madrid la mercancia se estima despachar el viernes -- May. 6 Se estima su despacho para hoy -- May. 4 Listo en transporte - Radicando planilla - Declaracion con levante - Aceptando declaracion -- May. 3 Recepcionando carga en pagina de puerto -- May. 2 Esperando finalizacion manifiesto -- Abr. 30 Documentos en revision -- Abr. 29 Se recibe copia de bl, factura comercial</t>
  </si>
  <si>
    <t>4949662468,4949662468,4949662468,4949661423,4949681912,</t>
  </si>
  <si>
    <t>J5310031</t>
  </si>
  <si>
    <t>HLCURTM190433349</t>
  </si>
  <si>
    <t>Lamesoft TM Benz 205KG 1H2,Eumulgin B 2 GS 25KG 5H4,Eumulgin L 205KG 1H2,Euperlan PK 3000 AM 195KG 1H2,Euperlan KE 4776 200KG 1H2,</t>
  </si>
  <si>
    <t>50207785,50207317,50207277,50210176,50486563,</t>
  </si>
  <si>
    <t>May. 13 Mercancia entregada en bodega hoy -- May. 13 Mercancia en transito, se estima su entrega en bodega hoy -- May. 10 Mercancia en transito, se estima su entrega en bodega el lunes -- May. 9 Ret. -- May. 9-/-7-Por motivos de inventario en bodega de madrid la mercancia se estima despachar el viernes -- May. 6 Listo en transporte -- May. 4 Radicando planilla - Declaracion con levante - Aceptando declaracion -- May. 3 Se confirma pais de origen para los codigos:50333551,50397996,50386801 - Confirmando pais de origen para los codigos:50333551,50397996,50386801 -- May. 2 Se recibe reporte inspeccion previa encontrando todo acorde a facturas comerciales - Esperando reporte inspeccion previa -- Abr. 30 Programando inspeccion previa -- Se recibe certi de o0rigen- Abr. 29 Pendiente BL tiene bultos errados, confirmando si se procede con inspeccion previa -- Abr. 26 BL con bultos errados se le informa al cliente - Motonave estima arribar en el dia de hoy -- Abr. 25 Documentos en revision -- Abr. 24 Se recibe copia de bl  factura comercial,lista de empaque</t>
  </si>
  <si>
    <t>J5310086</t>
  </si>
  <si>
    <t>7310-0954-904.016</t>
  </si>
  <si>
    <t>May. 14 Mercancia entregada en bodega hoy -- May. 14 Mercancia en transito, se estima su entrega en bodega hoy -- May. 13 Mercancia en transito, se estima su entrega en bodega mañana -- May. 11 Ret. -- May. 10 Listo en transporte -- May. 9 Radicando planilla - Declaracion con levante - Aceptando declaracion - Recepcionando carga en pagina de puerto -- May. 8 Esperando programacion de vaciado -- May. 7 Confirmando arribo de la carga -- May. 6 Documentos en revision -- May. 3 Se recibe copia de bl,factura comercial,lista de empaque 211854837</t>
  </si>
  <si>
    <t>4950280526,4950280531,4950280538,</t>
  </si>
  <si>
    <t>J4310846</t>
  </si>
  <si>
    <t>SUDU69200A7F7HSS</t>
  </si>
  <si>
    <t>Elastopan S 81030/OA 190KG 1A2,Elastopan BR S 7119/101 200KG 1A2,Elastopan S 81090/OA 190KG 1A2,</t>
  </si>
  <si>
    <t>51338226,50336093,50184815,</t>
  </si>
  <si>
    <t>May. 14 Mercancia entregada en bodega hoy -- May. 14 Ret -- Se estima su despacho para hoy -- May. 13 Listo en transporte - Radicando planilla - Declaracion con levante - Aceptando declaracion - Recepcionando carga en pagina de puerto -- May. 10 Motonave estima arribar el dia de hoy -- May. 9-/-6 Esperando arribo de la motonave -- May. 3 Se recibe copia de BL -- May. 3-/-Abr. 30-29 Pendiente bl  para realizar una buena revision --  Documentos en revision -- Abr. 26  Se recibe copia de factura comercial,lista de empaque,pendiente bl</t>
  </si>
  <si>
    <t>J4510404</t>
  </si>
  <si>
    <t>1026264748</t>
  </si>
  <si>
    <t>May. 14 Mercancia entregada en bodega hoy -- May. 14 Ret -- Retiro programado para el dia de hoy -- May. 13 Declaracion con levante - Aceptando declaracion - En proceso de liberacion de la guia -- May. 10 Confirmando arribo de la carga -- May. 9-/-7 Esperando arribo de la carga -- May. 6 Vuelo retrasado informa KN -- May. 3 Esperando arribo de la carga -- May. 2 Documentos en revision -- Abr. 30 Se recibe copia de factura comercial,guia</t>
  </si>
  <si>
    <t>J5510047</t>
  </si>
  <si>
    <t>1026387220</t>
  </si>
  <si>
    <t>Irwinol LS 9890 10KG 0A2</t>
  </si>
  <si>
    <t>50211107</t>
  </si>
  <si>
    <t>May. 14 Mercancia entregada en bodega hoy -- May. 14 Ret -- Retiro programado para el dia de hoy -- May. 13 Declaracion con levante - Aceptando declaracion - En proceso de liberacion de la guia -- May. 10 Confirmando arribo de la carga -- May. 9-/-7 Esperando arribo de la carga -- May. 6 Documentos en revision -- May. 3 Se recibe copia de guia, factura comercial</t>
  </si>
  <si>
    <t>J5510071</t>
  </si>
  <si>
    <t>1026427114</t>
  </si>
  <si>
    <t>Mellidyn LS 9834 10KG 3H1/Melhydran LS 4420 20KG 3H1</t>
  </si>
  <si>
    <t>50210734/50207076</t>
  </si>
  <si>
    <t>May. 14 Mercancia entregada en bodega hoy -- May. 14 Ret -- Retiro programado para el dia de hoy -- May. 13 Declaracion con levante - Aceptando declaracion - En proceso de liberacion de la guia -- May. 10 Confirmando arribo de la carga -- May. 9-/-8 Esperando arribo de la carga -- May. 7 Documentos en revision -- May. 6 Se recibe copia de guia, factura comercial</t>
  </si>
  <si>
    <t>J5510146</t>
  </si>
  <si>
    <t>FRA0644520</t>
  </si>
  <si>
    <t>May. 14 Mercancia entregada en bodega hoy -- May. 14 Ret -- Retiro programado para el dia de hoy -- May. 13 Declaracion con levante - Aceptando declaracion - En proceso de liberacion de la guia -- May. 10 Documentos en revision -- May. 9 Se recibe copia de guia, factura comercial</t>
  </si>
  <si>
    <t>J5510102</t>
  </si>
  <si>
    <t>1026450930</t>
  </si>
  <si>
    <t>May. 15 Mercancia entregada en bodega hoy -- May. 15 Retiro programado para el dia de hoy -- May. 14  Declaracion con levante -- En proceso de liberacion de la guia -- May. 13 Vuelo retrasado informa KN - Confirmando arribo de la carga -- May. 10 Esperando aribo de la carga -- May. 9 Confirmando detalles de vuelo -- May. 8 Documentos en revision -- May. 7 Se recibe copia de guia,factura comercial</t>
  </si>
  <si>
    <t>J5310183</t>
  </si>
  <si>
    <t>HOU/CTG/D06994</t>
  </si>
  <si>
    <t>May. 18 Mercancia entregada en bodega  hoy -- May. 17 Mercancia en transito, se estima su entrega en bodega hoy -- May. 16 Mercancia en transito, se estima su entrega en bodega mañana -- May. 15 Ret. -- Solicitando cita de cargue -- May. 14 Listo en transporte - Radicando planilla - Declaracion con levante - Aceptando declaracion - Recepcionando carga en pagina de puerto -- May. 13 Confirmando arribo de la carga -- May. 10-/-9 Esperando arribo de la motonave -- May. 8 Documentos en revision -- May.  7 Se recibe copia de bl, factura comercial,lista de empaque,certi de origen 211862132</t>
  </si>
  <si>
    <t>4950282862,4950528079,4950282865,</t>
  </si>
  <si>
    <t>J5310134</t>
  </si>
  <si>
    <t>HLCUANR190452813</t>
  </si>
  <si>
    <t>Luta.Calpan 98% 25KG 5H4/Amasil NA 1200KG 31HA1/Lutavit E 50 25KG 5H4 1</t>
  </si>
  <si>
    <t>50011144/50246968/50075923</t>
  </si>
  <si>
    <t>May. 20 Mercancia entregada en bodega hoy -- May. 20 Mercancia en transito, se estima su entrega en bodega hoy -- May. 17 Ret. UACU8469630 -- May. 17-/-2- Se estima su despacho para hoy -- May. 15 Listo en transporte -- Radciando planilla -- DI con levante -- DI aceptada -- Recepcionando -- Esperando finalizacion de manifiesto -- May. 14 Motonave estima arribar en el dia de hoy -- May. 13-9-/-8 Esperando arribo de la motonave -- May. 7 Documentos en revision -- May. 6 Se recibe copia de bl, factura comercial</t>
  </si>
  <si>
    <t>4949718149,4949718149,4950365724,4950365724,4949590100,4949662471,4950058264,</t>
  </si>
  <si>
    <t>J5310173</t>
  </si>
  <si>
    <t>SUDUC9FRA002441X</t>
  </si>
  <si>
    <t>Cetiol MM 20KG 5H4,Isopropylmyristate 175KG 1A1,Lanette E Granules 25KG 5M2 5,Gluadin Soy Benz 25KG 3H1,Eumulgin CO455 205KG 1H2,Eumulgin B 2 GS 25KG 5H4,Lanette SX 20KG 5H4,</t>
  </si>
  <si>
    <t>50207269,50207008,50221813,50372958,50301354,50207317,50207294,</t>
  </si>
  <si>
    <t>May. 20 Mercancia entregada en bodega hoy -- May. 20 Mercancia en transito, se estima su entrega en bodega hoy -- May. 18 Mercancia en transito, se estima su entrega en bodega el lunes -- May. 17 Mercancia en transito, se estima su entrega en bodega el lunes -- May. 16 Ret. GESU5991761 -- Listo en transporte -- May. 15 Radciando planilla -- DI con levante -- DI aceptada -- Recepcionando -- Esperando finalizacion manifiesto -- May. 14  Naviera informa que el BL no cuenta con emision en destino y manifiesta que  tuvieron un error  cuando nos confirmaron la emision en destino. - Motonave estima arribar en el dia de hoy -- May. 13 Esperando arribo de la motonave - BL ya cuenta con emision en destino -  May.  11-/-10 BL no cuenta con emision en destino - Esperando arribo de la motonave -- May. 10 BL no cuenta con emision en destino -  May. 9 Esperando arribo de la motonave -- May. 8 Documentos en revision -- May. 7 Se recibe copia de bl, factura comercial,lista de empaque</t>
  </si>
  <si>
    <t>4950372291,4950285297,</t>
  </si>
  <si>
    <t>J5310238</t>
  </si>
  <si>
    <t>HLCUANR190456997</t>
  </si>
  <si>
    <t>Natuphos® E 50000 20KG 4G 5/Lutavit® A/D3 1000/200 NXT 20KG 5H4</t>
  </si>
  <si>
    <t>50471892/50473860</t>
  </si>
  <si>
    <t>May. 20 Mercancia entregada en bodega hoy -- May. 20 Mercancia en transito, se estima su entrega en bodega hoy -- May. 17 Mercancia en transito, se estima su entrega en bodega mañana -- May. 16 Ret . --  Listo en transporte -- May. 15 Radciando planilla -- DI con levante -- DI aceptada -- DI en 2da revision -- Recepcionando -- Esperando finalizacion de manifiesto -- May. 14 Motonave estima arribar en el dia de hoy -- May. 13-/-10 Esperando arribo de la motonave -- May. 9 Documentos en revision --  May. 8 Se recibe copia de bl,factura comercial</t>
  </si>
  <si>
    <t>J5310358</t>
  </si>
  <si>
    <t>HLCUBSC190515386</t>
  </si>
  <si>
    <t>May. 20 Mercancia entregada en bodega hoy -- May. 20 Mercancia en transito, se estima su entrega en bodega hoy -- May. 20 Ret. -- May. 20-/-16- Se programa despacho para mañana por capacidad de recibo en la bodega -- May. 15 Se estima su despacho para hoy -- May. 14 Listo en transporte -- May. 13 Radicando planilla - Declaracion con levante - Aceptando declaracion - Recepcionando carga en pagina de puerto - Documentos en revision -- May. 10 Se recibe copia de bl, factura comercia,lista de empaque</t>
  </si>
  <si>
    <t>J5310413</t>
  </si>
  <si>
    <t>ANR/CTG/13478</t>
  </si>
  <si>
    <t>Lucantin Pink 25KG 4G 8</t>
  </si>
  <si>
    <t>55619086</t>
  </si>
  <si>
    <t>May. 21 Mercancia entregada en bodega hoy -- May. 21 Mercancia en transito, se estima su entrega en bodega hoy -- May. 20 Mercancia en transito, se estima su entrega en bodega mañana -- Mar. 18 Ret. --  Listo en transporte -- May. 17 Radicando planilla - Declaracion con levante - Aceptando declaracion - Esperando finalizacion de manifiesto -- May. 16 Agente de carga informa programacion de vaciado para el dia de hoy a las 15 horas.-  May. 15 Esperando programacion de vaciado -- May. 14 Documentos en revision -- May. 13 Se recibe copia de bl, factura comercial 211863233</t>
  </si>
  <si>
    <t xml:space="preserve">  </t>
  </si>
  <si>
    <t>J5510267</t>
  </si>
  <si>
    <t xml:space="preserve">1026535803 </t>
  </si>
  <si>
    <t>FDS/Documentos</t>
  </si>
  <si>
    <t>May. 21 Mercancia entregada en bodega hoy -- May. 21 Ret -- Retiro programado para el dia de hoy -- May. 20 Declaracion con levante - Aceptando declaracion - Se recibe factura comercial original - Pendiente documentos originales (factura comercial) - Carga trasladada a deposito -- May. 17 En proceso de liberacion de la guia - Mercancia sera trasladada a deposito pendiente de documentos originales - Documentos en revision -- May. 16 Se recibe copia de guia, factura comercial,lista de empaque</t>
  </si>
  <si>
    <t>J5510224</t>
  </si>
  <si>
    <t>1026527895</t>
  </si>
  <si>
    <t>May. 21 Mercancia entregada en bodega hoy -- May. 21 Ret -- Retiro programado para el dia de hoy -- May. 20 Declaracion con levante - Aceptando declaracion - En proceso de liberacion de la guia -- May. 17 Confirmando arribo de la carga -- May. 16 Esperando arribo de la carga -- May. 15 Documentos en revision -- May. 14 Se recibe copia de guia,factura comercial</t>
  </si>
  <si>
    <t>J5510168</t>
  </si>
  <si>
    <t>1026556561</t>
  </si>
  <si>
    <t>Sanicapyl BC 10030 10KG 3H1</t>
  </si>
  <si>
    <t>50475510</t>
  </si>
  <si>
    <t>May. 21 Mercancia entregada en bodega hoy -- May. 21 Ret -- Retiro programado para el dia de hoy -- May. 20 Declaracion con levante - Aceptando declaracion - En proceso de liberacion de la guia -- May. 17 Confirmando arribo de la carga -- May. 16-/-14 Esperando arribo de la carga -- May. 13 Documentos en revision -- May. 10 Se recibe copia de guia, factura comercial</t>
  </si>
  <si>
    <t>J5510175</t>
  </si>
  <si>
    <t>1026496742</t>
  </si>
  <si>
    <t>Trichogen VEG UL LS 9922 10KG 3H1</t>
  </si>
  <si>
    <t>50211430</t>
  </si>
  <si>
    <t>J5510257</t>
  </si>
  <si>
    <t>1026640459</t>
  </si>
  <si>
    <t>Tricholastyl LS 9912 10KG 3H1</t>
  </si>
  <si>
    <t>50211428</t>
  </si>
  <si>
    <t>May. 21 Mercancia entregada en bodega hoy -- May. 21 Ret -- Retiro programado para el dia de hoy -- May. 20 Declaracion con levante - Aceptando declaracion - En proceso de liberacion de la guia -- May. 17 Documentos en revision -- May. 16 Se recibe copia de guia, factura comercial</t>
  </si>
  <si>
    <t>J5510118</t>
  </si>
  <si>
    <t>1026534427</t>
  </si>
  <si>
    <t>Neutrol TE 120KG 1H2</t>
  </si>
  <si>
    <t>50083913</t>
  </si>
  <si>
    <t>May. 21 Mercancia entregada en bodega hoy -- May. 21 Ret -- Retiro programado para el dia de hoy -- May. 20 Declaracion con levante - Aceptando declaracion - En proceso de liberacion de la guia -- May. 17-/-15 Esperando arribo de la carga -- May. 14-/-10 Confirmando detalles de vuelo -- May. 9 Documentos en revision -- May. 8 Se recibe copia de guia,factura comercial,lista de empaque</t>
  </si>
  <si>
    <t>J5510277</t>
  </si>
  <si>
    <t>1026632840</t>
  </si>
  <si>
    <t>May. 21 Mercancia entregada en bodega hoy -- May. 21 Ret -- Retiro programado para el dia de hoy -- May. 20 Declaracion con levante - Aceptando declaracion - En proceso de liberacion de la guia -- May. 17 Documentos en revision -- May. 16 Se recibe copia de guia,factura comercial</t>
  </si>
  <si>
    <t>J5310287</t>
  </si>
  <si>
    <t>HOU/CTG/D07000</t>
  </si>
  <si>
    <t>May. 2 Mercancia entregada en bodega hoy -- May. 22 Mercancia en transito, se estima su entrega en bodega hoy -- May. 21 Ret -- May. 20-/-17 Solicitando cita de cargue -- May. 16 Listo en transporte -- May. 15 Radciando planilla -- DI con levante -- DI aceptada -- May. 15 Recepcionando -- Esperando finalizacion de manifiesto -- Agente de carga informa programacion de vaciado para el dia de hoy a las  12 horas. - May. 14 Esperando programacion de vaciado -- May. 13 Confirmando arribo de l amotonave -- May. 10 Documentos en revision -- May. 9 Se recibe copia de bl, factura comercial 211862346</t>
  </si>
  <si>
    <t>J5510229</t>
  </si>
  <si>
    <t>1375519226</t>
  </si>
  <si>
    <t>Hydropalat WE 3370 20KG 3H1</t>
  </si>
  <si>
    <t>50328143</t>
  </si>
  <si>
    <t>May. 22 Mercancia entregada en bodega hoy -- May. 22 Ret -- Retiro programado para el dia de hoy -- May. 21 Declaracion con levante - Aceptando declaracion - Se recibe guia liberada (agente de carga) -- May. 21-/-20 En proceso de liberacion de la guia (agente de carga) -- May. 17 Esperando arribo de la carga -- May. 16 Esperando arribo de la carga-- May. 15 Confirmando detalles de vuelo -- May. 14 Se recibe copia de guia,factura comercial</t>
  </si>
  <si>
    <t>J5310068</t>
  </si>
  <si>
    <t>HLCUHAM190483521</t>
  </si>
  <si>
    <t>MSeal M 860 PTA 10,7KG 1A2/MSeal M 860 PTB 19,3KG 1A2</t>
  </si>
  <si>
    <t>50160619/50160672</t>
  </si>
  <si>
    <t>May. 23 Mercancia entregada en bodega hoy -- May. 23 Mercancia en transito, se estima su entrega en bodega hoy -- May. 22 Mercancia en transito, se estima su entrega en bodega mañana -- May. 21 Ret. HLXU1267400 -- May. 20-/-17 En espera de carga para consolidar -- May. 16 Listo en transporte -- May. 15 Radciando planilla -- DI con levante -- DI aceptada -- Recepcionando -- Esperando finalizacion de manifiesto -- May. 14 Motonave estima arribar en el dia de hoy -- May. 13-/-7 Esperando arribo de la motonave -- Se recibe originales,factura comercial,lista de empaque--May. 6 Documentos en revision -- May. 3 Se recibe copia de bl, factura comercial,lista de empaque</t>
  </si>
  <si>
    <t>J5310239</t>
  </si>
  <si>
    <t>ANR/CTG/13446</t>
  </si>
  <si>
    <t>Vaciado/Inspeccion INVIMA/FDS</t>
  </si>
  <si>
    <t>May. 25 Mercancia entregada en bodega hoy -- May. 24 Mercancia en transito, se estima su entrega en bodega hoy -- May. 23 Mercancia en transito, se estima su entrega en bodega mañana -- May. 22 Ret -- Solicitando cita de cargue -- May. 21 En espera de carga para consolidar -- May. 20 Listo en transporte - Radicando planilla - Declaracion con levante - Aceptando declaracion - Se recibe certificado invima - Pendiente certificado invima -- May. 18 Inspeccion invima programada para hoy  -- May. 17 Solicitando inspeccion invima -- May. 16 Agente de carga informa programacion de vaciado para el dia de hoy a las 9 AM - May. 15 Esperando programacion de vaciado para programar inspeccion Invima -- May. 14-13 Esperando arribo de la motonave -- May. 10 Documentos en revision -- May. 9 Se recibe copia de factura comercial,bl 211864321</t>
  </si>
  <si>
    <t>J5310623</t>
  </si>
  <si>
    <t>HOU/CTG/D06999</t>
  </si>
  <si>
    <t>May. 25 Mercancia entregada en bodega hoy -- May. 24 Mercancia en transito, se estima su entrega en bodega hoy -- May. 23 Mercancia en transito, se estima su entrega en bodega mañana -- May. 22 Ret -- Solicitando cita de cargue -- May. 21  Listo en transporte - Radicando planilla - Declaracion con levante - Aceptando declaracion - Agente carga informa que el vaciado fue el dia de ayer a las 20 horas. - Esperando programacion de vaciado - May. 20  Documentos en revision -- May. 17 Se recibe copia de bl, factura comercial 211869142</t>
  </si>
  <si>
    <t>J5510313</t>
  </si>
  <si>
    <t>ATL111933</t>
  </si>
  <si>
    <t>May. 24 Mercancia entregada en bodega hoy --May. 24 Ret -- Retiro programado para el dia de hoy -- May. 23 Declaracion con levante - Aceptando declaracion - En proceso de liberacion de la guia - Confirmando arribo de la carga -- May. 22 Esperando arribo de la carga -- May. 21 Documentos en revision -- May. 20 Se recibe copia de guia, factura comercial,lista de empaque</t>
  </si>
  <si>
    <t>J5510280</t>
  </si>
  <si>
    <t>FMO0040282</t>
  </si>
  <si>
    <t>May. 27 Mercancia entregada en bodega hoy -- May. 27 Ret -- Retiro programado para el dia de hoy -- May. 24 Declaracion con levante - Aceptando declaracion - En proceso de liberacion de la guia -- May. 23 Vuelo estima arribar en hrs de la noche - Confirmando arribo de la carga -- May. 22 Esperando arribo de la carga -- May. 21-/-20 Confirmando detalles de vuelo -- May. 17 Documentos en revision -- May. 16 Se recibe copia de bl, factura comercial,lista de empaque</t>
  </si>
  <si>
    <t>J5510324</t>
  </si>
  <si>
    <t>FRA0646714</t>
  </si>
  <si>
    <t>Generol R E5 25KG 0A2</t>
  </si>
  <si>
    <t>50208642</t>
  </si>
  <si>
    <t>May. 28 Mercancia entregada en bodega hoy -- May. 28 Ret -- Retiro programado para el dia de hoy -- May. 27 Declaracion con levante - Aceptando declaracion - Se realiza inspeccion previa confirmando que todo esta completo - Programando inspeccion previa - Confirmando con tatiana si se procede con inspeccion previa porque hay difencia en peso bruto - En proceso de liberacion de la guia -- May. 24 Confirmando detalles de vuelo -- May. 23 Confirmando detalles de vuelo -- May. 22 Documentos en revision -- May. 21 Se recibe copia de guia,factura comercial</t>
  </si>
  <si>
    <t>J5510398</t>
  </si>
  <si>
    <t>1026814171</t>
  </si>
  <si>
    <t>MRoc MS 685 1000KG 31HA1</t>
  </si>
  <si>
    <t>50511391</t>
  </si>
  <si>
    <t>May. 28 Mercancia entregada en bodega hoy -- May. 28 Ret -- Retiro programado para el dia de hoy -- May. 27 Declaracion con levante - Aceptando declaracion - En proceso de liberacion de la guia - Documentos en revision -- May. 24 Se recibe copia de guia,factura comercial,lista de empaque</t>
  </si>
  <si>
    <t>J5510335</t>
  </si>
  <si>
    <t>1026751743</t>
  </si>
  <si>
    <t>May. 29 Mercancia entregada en bodega hoy -- May. 29 Ret -- Retiro programado para el dia de hoy -- May. 28 Declaracion con levante - Aceptando declaracion - En proceso de liberacion de la guia -- May. 27 Confirmando arribo de la carga -- May. 24 Confirmando detalles de vuelo -- May. 23 Documentos en revision -- May. 22 Se recibe copia de guia, factura comercial</t>
  </si>
  <si>
    <t>J5510379</t>
  </si>
  <si>
    <t>1026806570</t>
  </si>
  <si>
    <t>May. 29 Mercancia entregada en bodega hoy -- May. 29 Ret -- Retiro programado para el dia de hoy -- May. 28 Declaracion con levante - Aceptando declaracion - En proceso de liberacion de la guia -- May. 27 Confirmando arribo de la carga -- May. 24 Documentos en revision -- May. 23 Se recibe copia de guia, factura comercial</t>
  </si>
  <si>
    <t>J5510381</t>
  </si>
  <si>
    <t>1026779795</t>
  </si>
  <si>
    <t>J5310145</t>
  </si>
  <si>
    <t>HLCUANR190422847</t>
  </si>
  <si>
    <t>Jun. 4-/-1-May. 31-/-10 En espera de instrucciones de despacho -- May. 9 Listo en transporte --  May. 8 Radicando planilla --  Declaracion con levante  --Aceptando declaracion -- Recepcionando en pagina de puerto para que se refleje la consultade inventario  --  Esperando finalizacion manifiesto -- May. 7 Documentos en revision -- May. 6 Se recibe copia de bl, factura comercial</t>
  </si>
  <si>
    <t>J5310408 / J5360028</t>
  </si>
  <si>
    <t>HLCUBSC190506298</t>
  </si>
  <si>
    <t>Jun. 4-/-1-May. 31-/-16 En espera de instrucciones de despacho -- May. 15 Listo en transporte -- May. 14 Radicando planilla -- DI con levante -- DI aceptada -- En 2da revision -- Recepcionando -- Confirmando arribo de la motonave -- May. 13 Documentos en revision --  Se recibe copia de bl, factura comercial</t>
  </si>
  <si>
    <t>4950003302,4950003304,</t>
  </si>
  <si>
    <t>J5310036 / J5360007</t>
  </si>
  <si>
    <t>HLCUANR190410360</t>
  </si>
  <si>
    <t>Jun. 4-/-1-May. 31-/-27   En espera de instrucciones de despacho de 5 unidades --  May. 25 Ret. EXFU4403690 -- May. 24-/-16 En espera de instrucciones de despacho --  May. 15 Listo en transporte -- Radicando planilla --  Declaracion con levante  -- Aceptando declaracion -- Esperando finalizacion de manifiesto -- May. 14 Motonave estima arribar el dia de hoy -- May. 13-/-10 Esperando arribo de la motonave --  May. 9-8 BL ya cuenta con emision en destino. - Esperando arribo de la motonave --  May. 7-/-3 Error en el lote de 1 contenedor  y BL no cuenta con emision en destino -- Documentos en revision -- May. 2 Se recibe copia de bl, factura comercial</t>
  </si>
  <si>
    <t>4950003304,4950184128,</t>
  </si>
  <si>
    <t>J5310158 / J5360015</t>
  </si>
  <si>
    <t>HLCUANR190410984</t>
  </si>
  <si>
    <t>Jun. 4-/-1-May. 31-/-16 En espera de instrucciones de despacho --  May. 15 Listo en transporte -- Radicando planilla --  Declaracion con levante  -- Aceptando declaracion -- Esperando finalizacion de manifiesto -- BL original llego acorde a la factura comercial -- May. 14 Se recibe correo El BL no fue corregido en el peso de este iso, por favor proceder con el repesaje del tanque lo antes posible  --  May. 14-/-10 Pendiente a correccion de bl  o de la factura comercial -- May. 9 Paola contesta Hola Carmen Ya estoy verificando con el proveedor cual es el correcto, creería que van a corregir el BL  -- May. 8-7 Se solicita confirmacion del peso bruto diefiere con el de la factura --  Documentos en revision -- Se recibe copia de bl,factura comercial</t>
  </si>
  <si>
    <t>J5310354 / J5360025</t>
  </si>
  <si>
    <t>HLCUANR190446427</t>
  </si>
  <si>
    <t>Jun. 4-/-1-May. 31-/-16 En espera de instrucciones de despacho --  May. 15 Listo en transporte -- Radicando planilla --  Declaracion con levante  -- Aceptando declaracion --  BL ya cuenta con emision se esta rescatando ante la naviera . - Esperando autorizacion de emision de bl en destino -- May 14 Paola dice Hola Erling Solicitado al proveedor. Estoy esperando respuesta. " -- May. 13  BL no cuenta con emision en destino. - Esperando arribo de la motonave --  May. 10 Documentos en revision -- Se recibe copia de bl,factura comercial</t>
  </si>
  <si>
    <t>J5310409 / J5360029</t>
  </si>
  <si>
    <t>HLCUBSC190526816</t>
  </si>
  <si>
    <t>Jun. 4-/-1-May. 31-/-18 En espera de instrucciones de despacho --  May. 17 Listo en transporte -- Radicando planilla --  Declaracion con levante  -- Aceptando declaracion -- Se reciben facturas, se proceden a revisar -- May. 16-/-15 Facturas sin desglose -- May. 14   Documentos en revision -- May. 13 Se recibe copia de bl, factura comercial,lista de empaque</t>
  </si>
  <si>
    <t>J5310535 / J5360038</t>
  </si>
  <si>
    <t>HLCUBSC1904CBOA0</t>
  </si>
  <si>
    <t>Jun. 4-/-1-May. 31-/-21  En espera de instrucciones de despacho --  May. 20 Listo en transporte -- Radicando planilla --  Declaracion con levante  -- Aceptando declaracion -- Recepcionando en pagina de puerto para que se refleje la consultade inventario --  Pendiente fianlizacion manifiesto -- Confirmando arribo de la motonave -- May. 17  Se recibe factura correggida -- Esperando Factura corregida dice libras y son kilos y arribo de la motonave -- May. 16 Documentos en revision --  May. 15 Se recibe copia de bl, factura comercial,lista de empaque</t>
  </si>
  <si>
    <t>J5310629 / J5360044</t>
  </si>
  <si>
    <t>HLCUBSC1905AUUM0</t>
  </si>
  <si>
    <t>Jun. 4-/-1-May. 31-/-21 En espera de instrucciones de despacho --  May. 20 Listo en transporte -- Radicando planilla --  Declaracion con levante  -- Aceptando declaracion --  Esperando factura corregida dice que la cantidad es libras y es kilos -- Recepcionando en pagina de puerto para que se refleje la consultade inventario --  Pendiente fianlizacion manifiesto y rescate de bl --  May. 17 Documentos en revision -- May. 16 Se recibe copia de bl, factura comercial,lista de empaque</t>
  </si>
  <si>
    <t>J5310484 / J5360032</t>
  </si>
  <si>
    <t>MEDUAM692847</t>
  </si>
  <si>
    <t>Jun. 4-/-1-May. 31-/-29 En espera de instrucciones de despacho --  May. 28 Listo en transporte -- Radicando planilla --  Declaracion con levante  -- Aceptando declaracion --  Motonave atracada --  May. 27-/-17 Esperando arribo de la motonave -- May. 16 Documentos en revision -- May . 15 Se recibe copia de draft de bl, factura comercial</t>
  </si>
  <si>
    <t>J5310595 / J5360040</t>
  </si>
  <si>
    <t>MEDUAM648609</t>
  </si>
  <si>
    <t>Jun. 4-/-1-May. 31-/-29 En espera de instrucciones de despacho --  May. 28 Listo en transporte -- Radicando planilla --  Declaracion con levante  -- Aceptando declaracion --  Motonave atracada --  May. 27 Esperando arribo de la motonave -- May. 24-/-23 BL ya cuenta con emision en destino - May. 22 BL no cuenta con emision en destino.  -  May. 21-/-20 Esperando arribo de la motonave -- May. 17 Documentos en revision -- May. 16 Se recibe copia de  factura comercial, Draft de bl</t>
  </si>
  <si>
    <t>J5310920 / J5360068</t>
  </si>
  <si>
    <t>HLCUANR190513970</t>
  </si>
  <si>
    <t>Jun. 4-/-1-May. 31 En espera de instrucciones de despacho --  May. 30 Listo en transporte -- Radicando planilla --  Declaracion con levante  -- Aceptando declaracion --  May. 29 Esperando finalizacion manifiesto --  Motonave atracada -- Documentos en revision -- May. 28 Se recibe una nueva factura -- May. 27 Factura errada -- Se recibe copia de bl y factura comercial -- May. 21 Se recibe copia de bl y se envia a Paola</t>
  </si>
  <si>
    <t>J5310532</t>
  </si>
  <si>
    <t>FRA0348259</t>
  </si>
  <si>
    <t>Jun. 4 Mercancia en transito, se estima su ehtrega en bodega hoy -- Jul. 1 Ret. -- May. 31 Se estima su despacho para hoy -- May. 30 Listo en transporte -- Radicando planilla --  Declaracion con levante  --  Aceptando declaracion -- May. 29 Esperando finalizacion manifiesto --  Motonave atracada -- Confirmando arribo de la motonave -- May. 28-27 Esperando arribo de la motonave -- May. 24 BL ya cuenta con emision en destino. - BL no cuenta con emision en destino. --  May. 22-/-17 Esperando arribo de la motonave -- May. 16 Documentos en revision -- May. 15 Se recibe copia de bl,factura comercial</t>
  </si>
  <si>
    <t>4949532982,4950585741,4950585741,4950722780,4950726654,4950058287,4950058296,4950058296,4950058296,4950585743,4950722780,4950722780,4950058294,4950280461,</t>
  </si>
  <si>
    <t>J5310697</t>
  </si>
  <si>
    <t>FRA0348152</t>
  </si>
  <si>
    <t>Cutina HR Powder 20KG 5H4,Nutrilan I 50 BP 150KG 1H2,Nutrilan Keratin W PP 25KG 3H1,Lanette N 20KG 5H4,Texapon V 95 G 25KG 5M1,Eumulgin SG 10KG 1G,Lamesoft TM Benz 205KG 1H2,Eumulgin B 3 25KG 5H4,Lamesoft PO 65 220KG 1H2,Gluadin Soy Benz 25KG 3H1,Cetiol HE 200KG 1A1,Lameform TGI 190KG 1H2,Glucopon 425 N/HH 225KG 1H2,Glucopon 225 DK 225KG 1H2,</t>
  </si>
  <si>
    <t>50215298,50294768,50211269,50207244,50624912,50209782,50207785,50207351,50207534,50372958,50207557,50207217,50432449,50207058,</t>
  </si>
  <si>
    <t>Jun. 4 Mercancia en transito, se estima su entrega en bodega hoy -- May. 31 Ret. -- Se estima su despacho para hoy -- May. 30 Listo en transporte -- Radicando planilla --  Declaracion con levante  --  Aceptando declaracion - May. 29 Esperando finalizacion manifiesto --  Motonave atracada -- -  May. 28-/-27 BL ya cuenta con emision en destino -  May. 26-/-22 Bl sin instrucción de emision --  Documentos en revision -- May. 21 Se recibe copia de bl, factura comercial</t>
  </si>
  <si>
    <t>J5310918</t>
  </si>
  <si>
    <t>SUDU29001AGXCJ94</t>
  </si>
  <si>
    <t>Jun. 4 Mercancia en transito, se estima su ehtrega en bodega hoy -- May. 31 Ret. -- Solicitando cita de cargue -- May. 30 Listo en transporte -- Radicando planilla --  Declaracion con levante  --  Aceptando declaracion -  Esperando finalizacion de manifiesto --  Confirmando arribo de la motonave -- May. 29 Motonave estima arribar en horas de la tarde -- Documentos en revision -- May. 28 Se recibe copia de bl, factura comercial,lista de  empaque</t>
  </si>
  <si>
    <t>J5310729</t>
  </si>
  <si>
    <t>ANT1232768</t>
  </si>
  <si>
    <t>Lutensol AO 7 180KG 1A1</t>
  </si>
  <si>
    <t>50050780</t>
  </si>
  <si>
    <t>Jun. 4 Mercancia en transito, se estima su ehtrega en bodega hoy -- May. 31 Ret. -- Se estima su despacho para hoy -- May. 30 Listo en transporte -- May. 29 Radicando planilla --  Declaracion con levante  -- Aceptando declaracion --   Esperando finalizacion manifiesto --  Motonave atracada -- Confirmando arribo de la motonave -- May. 28-/-23 Esperando arribo de la motonave - May. 22 Documentos en revision -- Se recibe copia de bl, factura comercial</t>
  </si>
  <si>
    <t>J5310675</t>
  </si>
  <si>
    <t>FRA0348160</t>
  </si>
  <si>
    <t>Jun. 4 Mercancia en transito, se estima su entrega en bodega hoy -- May. 31 Mercancia en transito, se estima su entrega en bodega mañana -- May. 30 Ret. -- Listo en transporte -- May. 29 Radicando planilla --  Declaracion con levante  -- Aceptando declaracion --    Esperando finalizacion manifiesto --  Motonave atracada -- Confirmando arribo de la motonave --  May. 27-/-22 Pendiente copia de bl ya que se recibio borrador -- Documentos en revision -- May. 20 Se recibe copia de bl, factura comercial</t>
  </si>
  <si>
    <t>J5310665</t>
  </si>
  <si>
    <t>HOU/CTG/D07005</t>
  </si>
  <si>
    <t>Trilon BS Pwd. 907KG 13H2</t>
  </si>
  <si>
    <t>57872966</t>
  </si>
  <si>
    <t>Jun. 1 Mercancia entregada en bodega hoy -- May. 31 Ret. -- May. 30  Solicitando cita de cargue -- May. 29 Listo en transporte -- Radicando planilla --  Declaracion con levante  -- Aceptando declaracion --  Recepcionando en pagina de puerto para que se refleje la consultade inventario  -- Esperando finalizacion manifiesto --  May. 28 Agente de carga informa programacion de  vaciado para el dia de hoy en las horas de la mañana. -  Esperando programacion de vaciado --  May. 27 Confirmando arribo de la motonave --  May. 24-/-22 Esperando arribo de la motonave -- May. 21 Documentos en revision -- May. 20  Se recibe copia de bl, factura comercial,lista de empaque 211877525</t>
  </si>
  <si>
    <t>J5310825</t>
  </si>
  <si>
    <t>HOU/CTG/D07007</t>
  </si>
  <si>
    <t>Jun. 4 Mercancia en transito, se estima su ehtrega en bodega hoy -- May. 31 Ret. -- May. 30 Solicitando cita de cargue -- May. 29 Listo en transporte -- Radicando planilla --  Declaracion con levante  -- Aceptando declaracion --   Recepcionando en pagina de puerto para que se refleje la consultade inventario  -- Esperando finalizacion manifiesto -- May. 28 Agente de carga informa programacion de  vaciado para el dia de hoy en las horas de la mañana. - Esperando programacion de vaciado -- May. 27 Documentos en revision --  May.27 Se recibe copia de bl, factura comercial 211876566</t>
  </si>
  <si>
    <t>J5310826</t>
  </si>
  <si>
    <t>HOU/CTG/D07004</t>
  </si>
  <si>
    <t>Jun. 4 Mercancia en transito, se estima su entrega en bodega hoy -- Jun. 1 Ret. -- May. 31-/-30 Solicitando cita de cargue -- May. 29 Listo en transporte -- Radicando planilla --  Declaracion con levante  -- Aceptando declaracion --   Recepcionando en pagina de puerto para que se refleje la consultade inventario  -- Esperando finalizacion manifiesto --  May. 28 Agente de carga informa programacion de  vaciado para el dia de hoy en las horas de la mañana. -  Esperando programacion de vaciado --  May. 27 Documentos en revision --  May. 27 se recibe copia de bl, factura comercial 211876565</t>
  </si>
  <si>
    <t>J5310827</t>
  </si>
  <si>
    <t>HOU/CTG/D06996</t>
  </si>
  <si>
    <t>Jun. 4 Mercancia en transito, se estima su entrega en bodega hoy -- May. 31 Mercancia en transito, se estima su entrega en bodega mañana -- May. 30 Ret. -- Solicitando cita de cargue -- May. 29 Listo en transporte -- Radicando planilla --  Declaracion con levante  -- Aceptando declaracion --   Recepcionando en pagina de puerto para que se refleje la consultade inventario  -- Esperando finalizacion manifiesto -- May. 28 Agente de carga informa programacion de  vaciado para el dia de hoy en las horas de la mañana. - Esperando programacion de vaciado --  May. 27 Se recibe factura corregida -- Factura errada en peso neto -- Documentos en revision -- May. 27 Se recibe copia de bl, factura comercial 211876563</t>
  </si>
  <si>
    <t>J5310801</t>
  </si>
  <si>
    <t>HLCUME3190527798</t>
  </si>
  <si>
    <t>Jun. 4 Mercancia en transito, se estima su entrega en bodega hoy -- May. 31 Ret -- May. 31-/-30 Se estima su despacho para hoy -- May. 29 Listo en transporte --  May. 28 Radicando planilla --  Declaracion con levante  -- Aceptando declaracion --   Motonave atracada -- Confirmando arribo de la motonave --  May. 27 Motonave estima arribar el dia de hoy --  May. 24 Documentos en revision -- May. 23 Se recibe copia de bl, factura comercial,lista de empaque</t>
  </si>
  <si>
    <t>4950722770,4950721198,</t>
  </si>
  <si>
    <t>J5310414</t>
  </si>
  <si>
    <t>SSZCTG1905060</t>
  </si>
  <si>
    <t>Texapon SBN DM 1000KG 31H1/Texapon AM-DM Concentrate 200KG 1H1</t>
  </si>
  <si>
    <t>50319422/50329487</t>
  </si>
  <si>
    <t>May. 31 Mercancia entregada en bodega hoy -- May. 31 Mercancia en transito, se estima su entrega en bodega hoy -- May. 30 Mercancia en transito, se estima su entrega en bodega mañana -- May. 29 Ret. -- En espera de solicitud de cita de cargue -- May. 28 Solicitando cita de cargue -- May. 27 Listo en transporte -- Radicando planilla --  Declaracion con levante  -- Aceptando declaracion --  Recepcionando en pagina de puerto para que se refleje la consultade inventario  -- Esperando finalizacion manifiesto -- May. 25  Agente de carga informa programacion de vaciado para el dia de hoy a las  17 horas. - Esperando programacion vaciado -- May. 24 Motonave atracada -- May. 23 Motonave  informa nueva ETA-  May. 22-/-15 Esperando arribo de la motonave -- May. 14 Documentos en revision -- May. 13 Se recibe copia de factura comercial,lista de empaque, Draft de bl 211874345</t>
  </si>
  <si>
    <t>J5310582</t>
  </si>
  <si>
    <t>HLCURTM190480722</t>
  </si>
  <si>
    <t>May. 31 Mercancia entregada en bodega hoy -- May. 31 Mercancia en transito, se estima su entrega en bodega hoy -- May. 30 Mercancia en transito, se estima su entrega en bodega mañana -- May. 29 Ret. -- Mercancia en transito, se estima su entrega en bodega mañana -- May. 28 Ret -- Se estima su despacho  para hoy -- May. 27 En espera que se refleje arim en puerto -- May. 24 En espera que se refleje arim en puerto  - Listo en transporte -- Radicando planilla --  Declaracion con levante  -- Aceptando declaracion --  May. 23 Se recepciona en pagina de puerto y es rechazado por problemas de capitania de puerto -- Recepcionando en pagina de puerto para que se refleje la consulta de inventario  --   Esperando Finalizacion manifiesto -- Confirmando arribo de la motonave -- May. 22 Motonave estima arribar el dia de hoy en horas de la noche --   May. 21-20 Esperando arribo de la motonave -- May. 17 Documentos en revision -- May. 16 Se recibe copia de bl, factura comercial</t>
  </si>
  <si>
    <t>4950585744,4950902084,</t>
  </si>
  <si>
    <t>J5310624</t>
  </si>
  <si>
    <t>012019042783</t>
  </si>
  <si>
    <t>Dehyquart CC 7 BZ 150KG 1H2/Dehyquart F 75 T 20KG 5H4</t>
  </si>
  <si>
    <t>50210930/50368278</t>
  </si>
  <si>
    <t>Jun. 4 Mercancia en transito, se estima su ehtrega en bodega hoy -- May. 31 Mercancia en transito, se estima su entrega en bodega mañana -- May. 30 Ret.   -- Solicitando cita de carugue -- May. 29 Listo en transporte -- May. 28 Radciando planilla -- Declaracion con levante -- Declaracion aceptada -- Recepcionando -- Esperando finalizacion de manifiesto -- May. 27  Vaciado programado para hoy a las 18 horas -- Confirmando arribo de la motonave -- May. 24-/-21 Esperando arribo de la carga - May. 20 Documentos en revision -- May. 17 Se recibe copia de bl, factura comercial 211876150</t>
  </si>
  <si>
    <t>J5310416</t>
  </si>
  <si>
    <t>MEDUBN801726</t>
  </si>
  <si>
    <t>Jun. 4 Mercancia en transito, se estima su ehtrega en bodega hoy -- May. 31 Ret. -- Se estima su despacho para hoy de la ultima unidad -- May. 30 Ret --  TGHU4525144 --  Se estima su despacho para hoy -- May. 29 Listo en transporte -- Radicando planilla -- Declaracion con levante -- Aceptando Declaracion -- Recepcionando -- Confirmando arribo de la motonave -- May. 28-/-15 Esperando arribo de la motonave -- May. 14 Documentos en revision -- May. 13 Se recibe copia de bl, factura comercial</t>
  </si>
  <si>
    <t>4950282869,4950282868,</t>
  </si>
  <si>
    <t>J5310712</t>
  </si>
  <si>
    <t>FRA0348162</t>
  </si>
  <si>
    <t>Luprosil NC Ammo.Pro 1000KG 31HA1/Lutavit E 50 25KG 5H4 1</t>
  </si>
  <si>
    <t>50094981/50075923</t>
  </si>
  <si>
    <t>Jun. 4 Mercancia en transito, se estima su ehtrega en bodega hoy -- Jun. 1 Ret -- May. 31 Se estima su despacho para hoy -- May. 30 Listo en tarnsporte -- May. 29 Radicando planilla -- Declaracion con levante -- Aceptando declaracion -- Recepcionando -- Reclamando BL original -- BL ya cuenta con emision -- May. 28-/-23 BL no cuenta con emision en destino. - May. 22 Documentos en revision -- Se recibe copia de bl, factura comercial</t>
  </si>
  <si>
    <t>4950058299,4950058299,4950215955,4950215955,4950215955,4950757112,4950215955,4950722781,4950722781,4950722781,4950757111,4950216841,</t>
  </si>
  <si>
    <t>J5310775</t>
  </si>
  <si>
    <t>HLCURTM190466760</t>
  </si>
  <si>
    <t>Lanette SX 20KG 5H4,Eumulgin B 1 25KG 1H2,Gluadin WLM Benz 25KG 3H1,Eumulgin L 205KG 1H2,Nutrilan Keratin W PP 25KG 3H1,Texapon K 12 G 25KG 5M2,Gluadin WQ PP 25KG 3H1,Emulgade NLB 25KG 1H2,Emulgade F 25KG 5H4,Emulgade SE-PF 20KG 5H4,Texapon ASV 70 Spezial 225KG 1H2,Arlypon TT 205KG 1H2,</t>
  </si>
  <si>
    <t>50207294,50484305,50210972,50207277,50211269,50441990,50373056,50312330,50207274,50207227,50207651,50210882,</t>
  </si>
  <si>
    <t>Jun. 4 Mercancia en transito, se estima su ehtrega en bodega hoy -- Jun. 1 Ret. -- May. 31 Se estima su despacho para hoy -- May. 30 Listo en transporte -- Radicando planilla -- Declaracion con levante -- Aceptando declaracion -- Recepcionando -- Esperando finalizacion de manifiesto -- May. 29-/-27 Esperando arribo de la motonave -- May. 24 Documentos en revision -- May. 23 Se recibe copia de bl,factura comercial</t>
  </si>
  <si>
    <t>4950058257,4950058257,4950090433,4950585746,4949661227,4950812435,</t>
  </si>
  <si>
    <t>J5310734</t>
  </si>
  <si>
    <t>HLCURTM190521948</t>
  </si>
  <si>
    <t>Lamesoft CARE 190KG 1H2,Eumulgin B 2 25KG 5H4,Lorol C 18 20KG 5H4,Cetiol AB 175KG 1A1,Cutina GMS V 25KG 5H4,Emulgade A 6 25KG 1H2,</t>
  </si>
  <si>
    <t>50210710,50207319,50208463,50209132,50215344,50481379,</t>
  </si>
  <si>
    <t>Jun. 4 Mercancia en transito, se estima su ehtrega en bodega hoy --May. 31 Ret. -- Se estima su despacho para hoy -- May. 30 Listo en transporte -- Radicando planilla -- Declaracion con levante -- Aceptando declaracion -- Recepcionando -- Esperando finalizacion de manifiesto -- May. 29-/-24 Esperando arribo de la motonave -- May. 23 Documentos en revision -- May. 22 Se recibe copia de bl,factura comercial</t>
  </si>
  <si>
    <t>J5310625</t>
  </si>
  <si>
    <t>MEDUBN777264</t>
  </si>
  <si>
    <t>Jun. 4 En espera de carga para consolidar -- May. 31-/-30 En espera de carga para consolidar -- May. 29 Listo en Transportes -- Radicando planilla - Declaracion con levante - Aceptando declaracion - Confirmando arribo de la motonave -- May. 28-/-21 Esperando arribo de la motonave -- Se recibe bl origenal-- May. 20 Documentos en revision -- May. 17 Se recibe copia de bl, factura comercial</t>
  </si>
  <si>
    <t>J5310626</t>
  </si>
  <si>
    <t>MEDUBN796157</t>
  </si>
  <si>
    <t>Jun. 1 Mercancia entregada en bodega hoy -- May. 31 Mercancia en transito, se estima su entrega en bodega mañana -- May. 30 Ret. -- Se estima suyu despacho para hoy -- May. 29 Listo en Transportes -- Radicando planilla - Declaracion con levante - Aceptando declaracion - Confirmando arribo de la motonave -- May. 28-/-21 Esperando arribo de la motonave -- May. 20 Documentos en revision -- May. 17 Se recibe copia de bl, factura comercial</t>
  </si>
  <si>
    <t>J5310187</t>
  </si>
  <si>
    <t>SUDU29297AGPFY7W</t>
  </si>
  <si>
    <t>May. 31 Mercancia entregada en bodega hoy -- May. 31 Mercancia en transito, se estima su entrega en bodega hoy -- May. 30 Mercancia en transito, se estima su entrega en bodega mañana -- May. 29 Ret. -- May. 28-/-27 Se envia propuesta para despacho exclusivo al Clustes ya que no hay carga para consolidar -- May. 26-/-24 En espera de carga para consolidar -- May. 23 Listo en transporte -- May. 22 Radicando planilla - Declaracion con levante - Aceptando declaracion - Esperando finalizacion manifiesto -- May. 21 Motonave en operaciones -- May. 20-/-15 Esperando arribo de la motonave -- May. 14- BL ya cuenta con emision en destino.  May. 13 BL no cuenta con emision en destino - Esperando arribo de la motonave -- May. 11-/-10 BL no cuenta con emision en destino - Esperando arribo de la motonave -- May. 10 BL no cuenta con emision en destino - May. 9 Esperando arribo de la motonave -- May. 8 Documentos en revision -- May. 7 Se recibe copia de bl,factura comercial</t>
  </si>
  <si>
    <t>4950645757,4950875606,4950875643,4950585750,</t>
  </si>
  <si>
    <t>J5310468</t>
  </si>
  <si>
    <t>SSZ0712121</t>
  </si>
  <si>
    <t>Texapon SBN DM 1000KG 31H1,Tinogard CP 45KG 1H1,Neutrol TE 120KG 1H2,Dehyton KE-IS 200KG 1H1,</t>
  </si>
  <si>
    <t>50319422,50652019,50083913,50336179,</t>
  </si>
  <si>
    <t>Jun. 4 En espera de documentos para su despacho para el material Dehyton Ka IS -- May. 31-/-30 En espera de documentos para su despacho para el material Dehyton Ka IS -- May. 29 Despachado hoy los materiales Texapon, Tinogar CO y Neutrol -- Se estima su despacho como LCL hoy -- May. 28 Ret -- Programado para acarreo desconsolidacion -- May. 27 Listo en transporte - Radicando planilla - Declaracion con levante - Aceptando declaracion - Recepcionando carga en pagina de puerto -- May. 25 Esperando finalizacion manifiesto - May. 24 Motonave estima arribar en el dia de hoy -- May. 23-/-22 Esperando arribo de la motonave -- May. 21 BL ya cuenta con emision en destino - Esperando arribo de la motonave -- May. 20-/-15 BL no cuenta con emisio en destino -  Documentos en revision -- May.  14 Se recibe copia de bl factura comercial,lista de empaque,certi de origen</t>
  </si>
  <si>
    <t>4950585749,4950726658,</t>
  </si>
  <si>
    <t>J5310736</t>
  </si>
  <si>
    <t>ANR/CTG/13474</t>
  </si>
  <si>
    <t>Cosmedia SP 25KG 5M1/Lanette 22 20KG 5M1</t>
  </si>
  <si>
    <t>50232278/50208663</t>
  </si>
  <si>
    <t>Jun. 4 Mercancia en transito, se estima su ehtrega en bodega hoy -- May. 31 Ret. -- Listo en transporte -- May. 30 Radiacnado planilla - Declaracion con levante - Aceptando declaracion - Recepcionando carga en pagina de puerto -- May. 29 Agente de carga informa programacion de vaciado para el dia de hoy a las  8 AM. - Confirmando arribo de la motonave -- May. 28-/-24 Esperando arribo de la motonave -- May. 23 Documentos en revision -- May. 22 Se recibe copia de bl,factura comercial 211877863</t>
  </si>
  <si>
    <t>J5310610</t>
  </si>
  <si>
    <t>ANR/CTG/13487</t>
  </si>
  <si>
    <t>Pix® S.L.,10X1 L,CO</t>
  </si>
  <si>
    <t>58977814</t>
  </si>
  <si>
    <t>Jun. 4 Mercancia en transito, se estima su ehtrega en bodega hoy -- May. 31 Ret. -- Listo en transporte -- May. 30 Radiacnado planilla - Declaracion con levante - Aceptando declaracion - Recepcionando carga en pagina de puerto -- May. 29  Agente de carga informa programacion de vaciado para el dia de hoy a las  8 AM. - Confirmando arribo de la motonave -- May. 28-/-21 Esperando arribo de la motonave -- May. 20 Documentos en revision -- May.  17 Se recibe copia de bl, factura comercial 211877983</t>
  </si>
  <si>
    <t>J5610044</t>
  </si>
  <si>
    <t>ANR/BUN/04219</t>
  </si>
  <si>
    <t>May. 30 Mercancia entregada en bodega hoy -- May. 30 Mercancia en transito, se estima su entrega en bodega hoy -- May. 29 Ret -- Listo en transporte -- May. 28 Radicando planilla -- Declaracion con levante -- Declaracion aceptada -- Se recibe HBL original fletado -- Recepcionando -- Aparece finalizacion de manifiesto -- Esperando programacion de vaciado -- May. 27 Se recibe confirmacion de aviso de arribo -- Confirmando arribo de la motonave -- May. 24-/-14 Esperando arribo de la motonave -- May. 13 Documentos en revision -- May. 10 Se recibe copia de bl, factura comercial,lista de empaque</t>
  </si>
  <si>
    <t>J5510382</t>
  </si>
  <si>
    <t>MILXA2921011</t>
  </si>
  <si>
    <t>Dehyton KE 1889/35 1000KG 31HA1</t>
  </si>
  <si>
    <t>50636921</t>
  </si>
  <si>
    <t>May. 30 Mercancia entregada en bodega hoy -- May. 30 Ret -- Retiro programado para el dia de hoy -- May. 29 Declaracion con levante - Aceptando declaracion - En proceso de liberacion de la guia -- May. 28 Confirmando arribo de la carga -- May. 27 Se confirma no aplica CO - Confirmando si aplica CO - Esperando arribo de la carga -- May. 24 Confirmando si aplica CO - Documentos en revision -- May. 23 Se recibe copia de guia, factura comercial</t>
  </si>
  <si>
    <t>J5510383</t>
  </si>
  <si>
    <t>FRA0647520</t>
  </si>
  <si>
    <t>May. 30 Mercancia entregada en bodega hoy -- May. 30 Ret -- Retiro programado para el dia de hoy -- May. 29 Declaracion con levante - Aceptando declaracion - En proceso de liberacion de la guia -- May. 28 Confirmando detalles de vuelo -- May. 27 Vuelo retrasado - Confirmando arribo de la carga -- May. 24 Documentos en revision -- May. 23 Se recibe copia de guia, factura comercial</t>
  </si>
  <si>
    <t>Jun.</t>
  </si>
  <si>
    <t>J5610099</t>
  </si>
  <si>
    <t>HLCUBSC1904AUAO3</t>
  </si>
  <si>
    <t>Jun. 6 Mercancia entregada en bodega hoy -- Jun. 6 Mercancia en transito, se estima su entrega en bodega hoy -- Jun. 5 Ret -- Listo en transporte -- Jun. 4 Radicando planilla -- Declaracion con levante -- Aceptando declaracion -- Rescatando BL original -- Se refleja consulta -- Confirmando arribo de la motonave -- May. 31-/-29 Esperando arribo de la motonave -- May. 28 Documentos en revision -- May. 27 Se recibe copia de bl, factura comercial,lista de empaque</t>
  </si>
  <si>
    <t>4949922756,4949922759,</t>
  </si>
  <si>
    <t>J5610116</t>
  </si>
  <si>
    <t>SUDUB9365A3TRW1U</t>
  </si>
  <si>
    <t>Jun. 7 Mercancia en tregada en bodega hoy -- Jun. 7 Ret HASU1394121 - TEMU5911643 - En proceso de cargue la dos ultimas unidades -- Jun. 6 Ret MRSU0180660 Se estima su despacho hoy -- Jun. 5 Listo en transporte -- Radicando planilla -- Declaracion con levante -- Aceptando declaracion -- Jun. 4 Se reciben originales al finalizar la tarde -- Esperando documentos originales en Bun -- Se refleja consulta -- Jun. 1 Se recibe BL original -- May. 31-30 Pte documentos originales en Buenaventura incluido el CoO que no vino en el Email -- Documentos en revision -- May. 29 Se recibe copia de bl, factura comercial,lista de empaque</t>
  </si>
  <si>
    <t>J5310627</t>
  </si>
  <si>
    <t>MEDUBN854402</t>
  </si>
  <si>
    <t>Thinner</t>
  </si>
  <si>
    <t>50400939</t>
  </si>
  <si>
    <t>Jun. 10 Mercancia entregada en bodega hoy -- Jun. 10 Mercancia en transito, se estima su entrega en bodega hoy -- Jun. 7 Ret. -- Jun. 7-/-6 Se estima su despacho para hoy -- Jun. 5 Listo en transporte -- Radicando planilla -- Declaracion con levante -- Aceptando declaracion -- Se refleja consulta de inventario -- Recepcionando -- Esperando finalizacion de manifiesto -- Jun. 4 Motonave atracada --  Jun. 4-/-1-May. 31-/-21 Esperando arribo de la carga - May. 20 Documentos en revision -- May. 17 Se recibe copia de bl, factura comercial,lista de empaque</t>
  </si>
  <si>
    <t>J5310529</t>
  </si>
  <si>
    <t>SSZCTG1905093</t>
  </si>
  <si>
    <t>52780035</t>
  </si>
  <si>
    <t>Jun. 10 Mercancia entregada en bodega hoy -- Jun. 10 Mercancia en transito, se estima su entrega en bodega hoy -- Jun. 7 Mercancia en transito, se estima su entrega en bodega mañana -- Jun. 6 Ret. -- Solicitando cita de cargue -- Jun. 5 Listo en transporte -- Jun. 4 Radicando planilla -- Se recibe copia master -- Pte Copia del Master para radicar planilla -- Declaracion con levante -- Aceptando Declaracion -- Recepcionando -- Agente de carga informa que el vaciado de la carga fue el dia  2 de Junio. - Esperando programacion de vaciado -- May. 31-/-27 Esperando arribo de la motonave -- May. 25 Se recibe nuevas Posiciones Arancelarias para aplicar al CO recibido -- May. 24-/-23 Confirmando si corregiran el CO -- Se revisaron posara y minimas recibidas ayer -- May. 22-/-2 Pte Posara, minimas y Copia de HBL para completar revision -- May. 16 Documentos en revision -- May. 15 Se recibe copia de Draft de bl, factura comercial,lista de empaque 211883138</t>
  </si>
  <si>
    <t>4950812434,4950812439,4950898143,4950059651,4950059651,4950812428,4950978868,4950978889,4950721185,4950721190,4950443834,4951046907,</t>
  </si>
  <si>
    <t>J5310964</t>
  </si>
  <si>
    <t>HLCURTM190523837</t>
  </si>
  <si>
    <t>Palmitato DE ISOPROPILO 175KG 1A1,Nutrilan I 50 BP 150KG 1H2,Cetiol HE 200KG 1A1,Cosmedia Ultragel 300 25KG 5H4,Eumulgin CO455 205KG 1H2,Cetiol Sensoft 10KG 3H1,Cetiol V 175KG 1A1,Eumulgin EO 33 25KG 5H4,Lorol C 16 20KG 5H4,Lorol C 16 20KG 5H4,Cetiol C 5 175KG 1A1,Euperlan PK 3000 AM 195KG 1H2,</t>
  </si>
  <si>
    <t>50207006,50294768,50207557,50356063,50301354,50308747,50207295,50208598,50207467,50207467,50211357,50210176,</t>
  </si>
  <si>
    <t>Jun. 10 Mercancia entregada en bodega hoy -- Jun. 10 Mercancia en transito, se estima su entrega en bodega hoy -- Jun. 7 Ret. -- Se estima su despacho para hoy -- Jun. 6 Listo en transporte -- Jun. 5 Radicando planilla -- Declaracion con levante -- Aceptando declaracion -- Se refleja consulta de inventario -- Recepcionando -- Esperando finalizacion de manifiesto -- Jun. 4 Motonave estima arribar el dia de hoy --  Bl  ya cuenta  con emision en el dia de hoy. -May. 31-30  BL no cuenta con emision en destino. - Documentos en revision -- May. 29 Se recibe copia de bl, factura comercial</t>
  </si>
  <si>
    <t>4950899752,4950899759,</t>
  </si>
  <si>
    <t>J5310856</t>
  </si>
  <si>
    <t>DSV0035051</t>
  </si>
  <si>
    <t>Dry Vitamin D3 100 GFP - 25kg/Dry Vitamin A-Acetate 325 GFP - 25kg</t>
  </si>
  <si>
    <t>50051636/50051212</t>
  </si>
  <si>
    <t>FDS/Vaciado/INVIMA</t>
  </si>
  <si>
    <t>Jun. 15 Mercancia etregda en bodega hoy -- Jun. 14 Mercancia en transito, se estima su entrega en bodega hoy -- Jun. 13 Mercancia en transito, se estima su entrega en bodega mañana -- Jun. 12 Ret. -- Jun. 12-/-11 Solicitando cita de cargue -- Jun. 10 Listo en transporte -- Radicando planilla -- Jun. 8 Declaracion con levante - Aceptando declaracion - Se recibe certificado invima - Esperando Certicado Invima radicado # 20191105130 -- Jun. 7 Programando inspeccion Invima -- Recepcionando -- Jun. 6 Vaciado estimado para hoy en la tarde -- Jun. 5 Esperando programacion de vaciado para realizar inspeccion Invima -- Jun. 4 Confirmando arribo de la motonave --  May. 31-/-29 Esperando arribo de la motonave -- May.  28 Documentos en revision -- May. 27 Se recibe copia de bl  y factura comercial 211885438</t>
  </si>
  <si>
    <t>4951146099,4951241945,4951213102,4951241944,</t>
  </si>
  <si>
    <t>J6310071</t>
  </si>
  <si>
    <t>ANR/CTG/13534</t>
  </si>
  <si>
    <t>Efka PX 4751 200KG 1A1,Efka FA 4608 190KG 1A1,Efka PU 4063 18KG 3H1L,Efka SL 3244 55KG 1H2,</t>
  </si>
  <si>
    <t>50350602,50304117,50430790,50382874,</t>
  </si>
  <si>
    <t>Jun. 17 Mercancia entregada en bodega hoy -- Jun. 17 Mercancia en transito, se estima su entrega en bodega hoy -- Jun. 14 Ret. -- Solicitando cita de cargue -- Jun. 13 Listo en transporte -- Radicando planilla -- Declaracion con levante -- Aceptando DI -- Aparece consulta -- Recepcionando -- Jun. 12 Agente de  carga informa programacion de vaciado para el dia de hoy en las horas de la tarde. -  Esperando programacion de vaciado -- Jun. 11 Motonave estima arribar el dia de hoy -- Jun. 10-/-7 Esperando arribo de la motonave -- Jun. 6 Documentos en revision -- Jun. 5 Se recibe copia de bl,factura comercial 211893762</t>
  </si>
  <si>
    <t>J5310871</t>
  </si>
  <si>
    <t>SSZ0714531</t>
  </si>
  <si>
    <t>Jun. 17 Mercancia entregada en bodega hoy --  Jun. 17 Mercancia en transito, se estima su entrega en bodega hoy -- Jun. 14 Mercancia en transito, se estima su entrega en bodega mañana -- Jun. 13 Ret. -- Jun. 12 Se estima su despacho para hoy -- Jun. 11 En espera de carga para consolidar -- Jun. 10 Listo en transporte -- Radicando planilla -- Recepcionando -- Jun. 8 Esperando finalizacion de manifiesto -- Jun. 7 Motonave estima arribar el dia de hoy -- Jun. 6-/-5 Esperando arribo de la motonave -- Jun. 4 Cliente informa que BL ya tiene emision y se estara verificando con la naviera -- BL no cuenta con emision en destino -- May. 31- 30 Se recibe CO -- Esperando CO original y arribo de la motonave - BL no cuenta con emision en destino. -- May. 29-28 Revisando documentos -- Se recibe copia del BL -- Pte BL para completar revision de documentos -- May. 27 Se recibe copia factura comercial,lista de empaque,certi de origen,pendiente bl 601941415</t>
  </si>
  <si>
    <t>J6310073</t>
  </si>
  <si>
    <t>FRA0348948</t>
  </si>
  <si>
    <t xml:space="preserve">Jun. 17 Mercancia entregada en bodega hoy --  Jun. 17 Mercancia en transito, se estima su entrega en bodega hoy -- Jun. 14 Mercancia en transito, se estima su entrega en bodega mañana -- Jun. 13 Ret. -- Jun. 12 Se estima su despacho para hoy -- Jun. 11 Listo en transporte -- Radicando planilla -- Declaracion con levante -- Aceptando declaracion -- Se refleja consulta -- Esperando finalizacion -- Motonave atracada -- Jun. 10-/-7 Esperando arribo de la motonave- Se recibe bl original -- Jun. 6 Documentos en revision -- Jun. 5 Se recibe copia de draf bl, factura comercial </t>
  </si>
  <si>
    <t>J6310078</t>
  </si>
  <si>
    <t>ANR/CTG/13516</t>
  </si>
  <si>
    <t>Jun. 20 Mercancia entregada en bodega hoy -- Jun. 20  En bodega a la espera de descargue -- Jun. 19 Mercancia en transito, se estima su entrega en bodega hoy -- Jun. 18 Mercancia en transito, se estima su entrega en bodega mañana -- Jun. 17 Ret -- Jun. 15-/-14 Solicitando cita de cargue -- Jun. 13 Listo en transporte -- Radicando planilla -- Declaracion con levante -- Aceptando DI -- Aparece consulta -- Recepcionando -- Jun. 12 Agente de carga informa programacion de vaciado para el dia de hoy a las 9 AM. - Esperando programacion de vaciado -- Jun. 11 Se recibe certificado Invima -- Inspeccion documental -- Motonave estima arribar el dia de hoy -- Pte Invima -- Jun. 10-/-7 Esperando arribo de la motonave -- Jun. 6 Documentos en revision --  Jun. 5 Se recibe copia de bl, factura comercial 211893246</t>
  </si>
  <si>
    <t>J6310339</t>
  </si>
  <si>
    <t>LEH/CTG/03539</t>
  </si>
  <si>
    <t>53233029</t>
  </si>
  <si>
    <t>Jun. 22 Mercancia entregada en bodega hoy -- Jun. 21 Mercancia en transito, se estima su entrega en bodega hoy -- Jun. 20 Mercancia en transito, se estima su entrega en bodega mañana -- Jun. 19 Ret. -- Jun. 18 Solicitando cita de cargue -- Jun. 17 Listo en transporte -- Radicando planilla -- Jun. 15 Declaraciones con levante -- Declaraciones aceptadas -- Revisando declaraciones de importacion -- Jun. 14 Elaborando declaracion de importacion -- Jun. 13 HBL ya cuenta con emision en destino -- Revisando minimas y correccion de la factura -- Recepcionando -- Jun. 12  Agente de  carga informa programacion de vaciado para el dia de hoy en las horas de la tarde. -  Documentos en revision -- Jun. 11 Se recibe copia de bl, factura comercial,certi de origen 211893767</t>
  </si>
  <si>
    <t>4950726655,4950215964,4950280452,</t>
  </si>
  <si>
    <t>J5310486</t>
  </si>
  <si>
    <t>LEXBRE190508270501A</t>
  </si>
  <si>
    <t>Lutensol FT XP 30 950KG 31HA1,Rheovis AS 1125 125KG 1H2,Uvinul N 539 T 110KG 1H2,</t>
  </si>
  <si>
    <t>50353124,50025171,52279662,</t>
  </si>
  <si>
    <t>Jun. 25 Entregados en bodega de cali el resto de materiales -- Jun. 22 En transito los materiales con destino cali y se estima su entrega en bodega hoy -- Jun. 21 En proceso de despacho de la mercancia en condestino cali -- Jun. 20 Ret. -- Jun. 19-/-17 En consecucion de vehiuclo para despacho de los materiales con destino cali -- Jun. 14 Entregados en bodega hoy los materiales con destino madrid hoy -- Jun. 13 En transito los materiales con destino a madrid y se estima su entrega en bodega hoy -- Jun. 12 En transito los materiales con destino a madrid y se estima su entrega en bodega mañana -- Jun. 11 Ret. -- Se estima su despacho para hoy -- Jun. 10-/-7 Solicitando cita de cargue -- Jun. 6 Listo en transporte -- Radicando planilla -- Declaracion con levante -- Aceptando declaracion -- Se refleja consulta de inventario -- Recepcionando -- Jun. 5 Esperando finalizacion de manifiesto -- Vaciado realizado -- Esperando programacion de vaciado -- Jun. 4-/-1-May. 31-/-17 Esperando arribo de la motonave -- May. 16 Documentos en revision -- May.  15 Se recibe copia de bl, factura comercial,lista de empaque 601940148</t>
  </si>
  <si>
    <t>J6310565</t>
  </si>
  <si>
    <t>MEDUBK259894</t>
  </si>
  <si>
    <t>Attagel40 22,68KG 5M2</t>
  </si>
  <si>
    <t>55526762</t>
  </si>
  <si>
    <t>Jun. 25 Mercancia entregada en bodega hoy -- Jun. 25 Mercancia en transito, se estima su entrega en bodega hoy --Jun. 22 Ret. -- Jun. 21 Solicitando cita de cargue -- Jun. 20 Listo en transporte -- Jun. 19 Radicando planilla -- Declaracion con levante -- Aceptando DI -- Se recibe BL -- Reclamando BL original -- Documentos en revision -- Jun. 18 Se recibe copia de bl, factura comercial,lista de empaque</t>
  </si>
  <si>
    <t>4950785267,4950722780,4951325259,</t>
  </si>
  <si>
    <t>J6310543</t>
  </si>
  <si>
    <t>FRA0350227</t>
  </si>
  <si>
    <t>Comperlan KD 190KG 1A1,Eumulgin B 2 25KG 5H4,Euperlan PK 3000 AM 195KG 1H2,</t>
  </si>
  <si>
    <t>50207851,50207319,50210176,</t>
  </si>
  <si>
    <t xml:space="preserve">Jun. 25 Mercancia entregada en bodega hoy -- Jun. 25 Mercancia en transito, se estima su entrega en bodega hoy -- Jun. 22 Ret -- Jun. 22 Ret. -- Jun. 21 Listo en transporte -- Jun. 20 Radicando planilla -- Declaracion con levante -- Aceptando declaraciones -- Recepcionando en pagina de puerto para que se refleje la consultade inventario  --  Esperando finalizacion manifiesto -- </t>
  </si>
  <si>
    <t>J6610058</t>
  </si>
  <si>
    <t>HOU/BUE/D02539</t>
  </si>
  <si>
    <t>Joncryl Wax 26 200KG 1H1</t>
  </si>
  <si>
    <t>53602756</t>
  </si>
  <si>
    <t>Jun. 25 Mercancia entregada en bodega hoy -- Jun. 25 Mercancia en transito se estima su entrega en bodega hoy -- Jun. 22 Retirada -- Jun. 21 Listo en transporte -- Radicando planilla -- Jun. 20 Declaracion con levante --  Aceptando declaracion -- Aparece consulta -- Recepcionando -- Esperando finalizacion de manifiesto -- Jun. 19 Programacion de vaciodo estimada para hoy -- Confirmando arribo de motonave -- Jun. 18 Documentos en revision -- Jun. 17 Se recibe copia de bl, factura comercial</t>
  </si>
  <si>
    <t>J6310138</t>
  </si>
  <si>
    <t>ATM/CTG/11268</t>
  </si>
  <si>
    <t>MSeal C 773 (FIBER) 19L IP22,MSeal C 775 (FIBER) 19L IP22,MSeal C 780 (FIBER) 19L IP22,MProtect P 105 3,79L IP22,MProtect FL 600 3,79L IP22,MSeal 965 RM 1.10 x 100M,</t>
  </si>
  <si>
    <t>50655571,50655573,50655578,50655545,50655546,45228588,</t>
  </si>
  <si>
    <t>Pinturas Thérmicas del Norte</t>
  </si>
  <si>
    <t>Jun. 26 Mercancia entregada en bodega hoy -- Jun. 26 En bodega en espera de descargue -- Jun. 25 Mercancia en transito, se estima su entrega en bodega hoy -- Jun. 22 Ret -- Jun. 21 Listo en transporte -- Jun. 20 Radicando planilla -- Se recibe master -- Pendiente master original y comodato para planillar -- Recepcionando en pagina de puerto -- Jun. 19-18 Esperando finalizacion de manifiesto para recepcionar y actualizar datos y proceder con el levante -- Jun. 17-/-13 Esperando llegada de carga para actualizar datos y proceder con el levante -- Declaracion aceptadas como anticipada -- Presentando anticipada -- Jun. 12-11 El cluster indica proceder sin preferencia -- Esperando confirmacion si aplicara preferencia -- Jun. 10-/-8 Esperando datos de metros cuadrados (Mt2) para declaracion anticipada, CoO, -- HBL corregido -- No pagan regalias -- Los documentos originales se recibieron el 6 de junio en CTG y seran enviados a BUN -- Documentos originales, confirmando si paga regalias -- Jun. 7 Documentos en revision -- Jun. 6 Se recibe copia de bl, factura comercial,lista de empaque</t>
  </si>
  <si>
    <t>J6610055</t>
  </si>
  <si>
    <t>HLCUBSC1905BFSO0</t>
  </si>
  <si>
    <t>Jun. 27 Mercancia entregada en bodega hoy -- Jun. 26 Ret -- Listo en transporte -- Jun. 25 Radicando planilla -- Declaracion con levante -- Aceptando DI -- Se recibe BL original -- Se refleja consulta de Inv. -- Confirmando arribo de la motonave -- Jun. 21-/-19 Esperando arribo de la motonave -- Jun. 18 Documentos en revision -- Jun. 17 Se recibe copia de bl, factura comercial,lista de empaque</t>
  </si>
  <si>
    <t>J63T0007</t>
  </si>
  <si>
    <t>HLCUBSC1905BQCM8</t>
  </si>
  <si>
    <t>Jun. 14 Mercancia entregada en bodega hoy -- Jun. 14 En bodega a la espera de descargue -- Jun. 13 Ret. -- Se estima su despacho para hoy -- Jun. 12 Listo en transporte --  Esperando DTA aprobado por la Dian -- Jun. 11 Presentando DTA en Dian -- Radicando planilla despacho --  Jun. 10 Esperando finalizacion manifiesto --  Confirmando arribo de motonave -- Jun. 8 Documentos en revision -- Se recibe copia de bl, factura comercial,lista de empaque,certi de origen</t>
  </si>
  <si>
    <t>J63T0004</t>
  </si>
  <si>
    <t>968887594</t>
  </si>
  <si>
    <t>Caromax 28 LN 983KG 31HA1</t>
  </si>
  <si>
    <t>Halterman Carless UK LIMITED</t>
  </si>
  <si>
    <t>Jun. 18 Mercancia entregada en bodega hoy -- Jun. 18 Mercancia en transito, se estima su entrega en bodega hoy -- Jun. 17 Ret -- Jun. 15-/-13 Se estima su despacho para hoy -- Jun. 12 Listo en transporte -- radicando panilla despacho -- Esperando DTA aprobado por la Dian -- Jun. 11 Presentando DTA en Dian --  Jun. 10 Naviera informa cambio de motonave y la carga llego a puerto de compas -  Confirmando Arribo de la motonave --   Jun.7 Se recibe originales bl, lista de empaque,cert de origen -- Jun.6  Bl no cuenta con emision en destino, se solicita minimas - Documentos en revision -- Jun. 5 Se recibe copia de bl, factura comercial,lista de empaque</t>
  </si>
  <si>
    <t>J63T0035</t>
  </si>
  <si>
    <t>HLCUBSC1905BMIW0</t>
  </si>
  <si>
    <t>Basf agro B.V. Arnhem (NL)</t>
  </si>
  <si>
    <t>Jun. 20 Mercancia entregada en bodega hoy -- Jun. 20 Mercancia en transito, se estima su entrega en bodega hoy -- Jun. 19 Ret. -- Se estima su despacho para hoy -- Jun. 18 Listo en transporte -- Esperando DTA aprobado por la Dian -- Radicando planilla despacho --  Jun. 17  Presentando DTA en Dian -- Esperando finalizacion manifiesto -- Confirmando arribo de la motonave  --  Jun. 15 Documentos en revision --  Jun. 14 Se recibe copia de bl, factura comercial,lista de empaque,certi de origen,certi de analisis</t>
  </si>
  <si>
    <t>J63T0036</t>
  </si>
  <si>
    <t>HLCUBSC1905BMIV9</t>
  </si>
  <si>
    <t>Jun. 20 Mercancia entregada en bodega hoy -- Jun. 20 Mercancia en transito, se estima su entrega en bodega hoy -- Jun. 19 Ret. -- Se estima su despacho para hoy -- Jun. 18 Listo en transporte -- Esperando DTA aprobado por la Dian -- Radicando planilla despacho --  Jun. 17  Presentando DTA en Dian --  Esperando finalizacion manifiesto -- Confirmando arribo de la motonave  -- -  Jun. 15 Documentos en revision --  Jun. 14 Se recibe copia de bl, factura comercial,lista de empaque,certi de origen,certi de analisis</t>
  </si>
  <si>
    <t>J63T0034</t>
  </si>
  <si>
    <t>HLCUBSC190610760</t>
  </si>
  <si>
    <t>Jun. 22 Mercancia descargada el dia de hoy -- Jun. 21-/-20 En bodega a la espera de descargue -- Mercancia en transito, se estima su entrega en bodega hoy -- Jun. 19 Ret. -- Se estima su despacho para hoy -- Jun. 18 Listo en transporte -- Esperando DTA aprobado por la Dian -- Radicando planilla despacho --  Jun. 17  Presentando DTA en Dian --  Esperando finalizacion manifiesto -- Confirmando arribo de la motonave  --  Jun. 15 Documentos en revision --  Jun. 14 Se recibe copia de bl, factura comercial,certi de origen</t>
  </si>
  <si>
    <t>J63T0020</t>
  </si>
  <si>
    <t>012019051549</t>
  </si>
  <si>
    <t>Seltima® CS,1X1000 L,CO</t>
  </si>
  <si>
    <t>58195852</t>
  </si>
  <si>
    <t>Jun. 26 Mercancia entregada en bdoega hoy -- Jun. 26 Mercancia en transito, se estima su entrega en bodega hoy -- Jun. 25 Ret. -- Jun. 25-/-20 Solicitando cita de cargue -- Jun. 19 Listo en transporte --  Radicando planilla despacho - Esperando DTA aprobado por la Dian --  Jun. 18  Presentando DTA en Dian --  Esperando finalizacion manifiesto -- Jun. 17 Agente de carga informa programacion de vaciado para e dia de hoy a las 13 horas. - Confirmando arribo de la motonave  -- Jun. 15-14 Esperando arribo de la motonave --  Jun. 13 Documentos en revision -- Jun. 12 Se recibe copia de bl,factura comercial 601945391</t>
  </si>
  <si>
    <t>J5310807</t>
  </si>
  <si>
    <t>SSZ0714082</t>
  </si>
  <si>
    <t>Opera® SC,10X1 L,CO</t>
  </si>
  <si>
    <t>58393744</t>
  </si>
  <si>
    <t>Jun. 6 Mercancia entregada en bdoega hoy -- Jun. 6 Mercancia en transito, se estima su entrega en bodega hoy -- Jun. 5 Mercancia en transito, se estima su entrega en bodega mañana -- Jun. 4 Ret. -- Listo en transporte -- Jun. 1 Radicando planilla --  Declaracion con levante  -- Aceptando declaracion --  Esperando finalizacion manifiesto -- May. 31 Motonave estima arribar  el dia de hoy -- May. 30 BL ya cuenta con emision en destino - May. 29-/-23  BL no cuenta con emision en destino. - Se recibe copia de bl,factura comercial</t>
  </si>
  <si>
    <t>J6310045</t>
  </si>
  <si>
    <t xml:space="preserve">ANT1228602     </t>
  </si>
  <si>
    <t>Jun. 7 Mercancia entregada en bodega hoy -- Jun. 7 Ret. --  Programado para cargue hoy -- Jun. 6 Listo en transporte -- Jun. 5  Radicando planilla --  Declaracion con levante  -- Aceptando declaracion --  Recepcionando en pagina de puerto para que se refleje la consultade inventario  -- Documentos en revision -- Jun. 4  Se recibe copia de bl, factura comercial--Solicitando copia de bl a la naviera -- Arribo a puerto y no hay documentos</t>
  </si>
  <si>
    <t>J5310940</t>
  </si>
  <si>
    <t>ANR/CTG/13500</t>
  </si>
  <si>
    <t>Jun. 10 Mercancia entregada en bodega hoy -- Jun. 10 Mercancia en transito, se estima su entrega en bodega hoy -- Jun. 8 Ret -- Jun. 7 Solicitando cita de cargue -- Jun. 6 Listo en transporte --  Radicando planilla --  Declaracion con levante  -- Aceptando declaracion -- Recepcionando en pagina de puerto para que se refleje la consultade inventario  --  Jun. 5 Esperando finalizacion manifiesto --  Agente de carga informa programacion de vaciado hoy en las horas de la mañana. - Esperando programacion de vaciado -- Jun. 4 Motonave estima arribar el dia de hoy -- Confirmando arribo de la motonave --  May. 31 Esperando arribo de la motonave --  May. 30 Documentos en revision -- May. 29 Se recibe copia de bl, factura comercial 211886187</t>
  </si>
  <si>
    <t>J5310663</t>
  </si>
  <si>
    <t>HLCUBSC1905ARXR8</t>
  </si>
  <si>
    <t>MSeal HLM 5000RG INTNL 23,814KG 1A2/MSeal CR 125 20,412KG 1A2</t>
  </si>
  <si>
    <t>50380598/50380477</t>
  </si>
  <si>
    <t>Jun. 11 Mercancia entregada en bodega hoy -- Jun. 10 Ret. -- Jun. 9-/-7 Se estima su despacho para hoy -- Jun. 6 Listo en transporte -- Jun. 5  Radicando planilla --  Declaracion con levante  -- Aceptando declaracion --  Recepcionando en pagina de puerto para que se refleje la consultade inventario  -- Esperando finalizacion de manifiesto -- Jun. 4 Motonave estima arribar el dia de hoy -- Confirmando arribo de la motonave -- May. 31 Bl ya cuenta con emision en destino  May. 30-/24 Naviera informa nueva ETA y cambio de Motanoave. - May. 23 Esperando arribo de la motonave -- May. 22 Se recibe certificado de origen  faltante -- Pendiente certificado de origen del material 50380477 y emision de bl  -- May. 21 BL no  cuenta con emision en destino. - May 20 Se recibe copia de bl, factura comercial,lista de empaque</t>
  </si>
  <si>
    <t>J5310970</t>
  </si>
  <si>
    <t>ANR/CTG/13513</t>
  </si>
  <si>
    <t>FoamStar SI 2216 180KG 1A1</t>
  </si>
  <si>
    <t>50209140</t>
  </si>
  <si>
    <t>Jun. 10 Mercancia entregada en bodega hoy -- Jun. 10 Mercancia en transito, se estima su entrega en bodega hoy -- Jun. 7 Ret. -- Solicitando cita de cargue -- Jun. 6 Listo en transporte --  Radicando planilla --  Declaracion con levante  -- Aceptando declaracion --   Aceptando declaracion --Recepcionando en pagina de puerto para que se refleje la consultade inventario  --  Jun. 5 Esperando finalizacion manifiesto -- Agente de carga informa programacion de vaciado hoy en las horas de la mañana. -Esperando programacion de vaciado -- Jun. 4 Motonave estima arribar el dia de hoy -- Confirmando arribo de la motonave --  May. 31 Esperando arribo de la motonave --  May. 30 Documentos en revision -- May. 29 Se recibe copia de bl, factura comercial 211886270</t>
  </si>
  <si>
    <t>4947226222,4947223072,</t>
  </si>
  <si>
    <t>J5310664</t>
  </si>
  <si>
    <t>012019042604</t>
  </si>
  <si>
    <t>Zampro® SC,10X1 L,CO</t>
  </si>
  <si>
    <t>58982719</t>
  </si>
  <si>
    <t>Jun. 10 Mercancia entregada en bodega hoy -- Jun. 10 Mercancia en transito, se estima su entrega en bodega hoy -- Jun. 7 Ret. --  Solicitando cita de cargue -- Jun. 6 Listo en transporte -- Jun. 5  Radicando planilla --  Declaracion con levante  -- Aceptando declaracion --   Rescatando bl en agente de carga -- Recepcionando en pagina de puerto para que se refleje la consultade inventario  Jun. 4 Esperando finalizacion manifiesto --    Agente de carga informa  que el vaciado de esta carga se realizo el dia de ayer. - Jun. 3-/-1 Esperando programacion vaciado -- May. 31 Motonave estima arribar a las 22 horas -- May. 30-/-22 Esperando arribo de la motonave -- May. 21 Documentos en revision -- May. 20 Se recibe copia de bl, factura comercial 211883853</t>
  </si>
  <si>
    <t>J5310948</t>
  </si>
  <si>
    <t>HOU/CTG/D07011</t>
  </si>
  <si>
    <t>Eumulgin SML 20 220KG 1A1</t>
  </si>
  <si>
    <t>50222831</t>
  </si>
  <si>
    <t>Jun. 10 Mercancia entregada en bodega hoy -- Jun. 10 Mercancia en transito, se estima su entrega en bodega hoy -- Jun. 7 Ret. -- Solicitando cita de cargue -- Jun. 6 Listo en transporte -- Jun. 5  Radicando planilla --  Declaracion con levante  -- Aceptando declaracion --  Rescatando bl en agente de carga --  Recepcionando en pagina de puerto para que se refleje la consultade inventario --   Jun. 4 Esperando finalizacion manifiesto -- Esperando programacion vaciado -- Confirmando arribo de la motonave --  May. 31 Esperando arribo de la motonave --  May. 30 Documentos en revision -- May. 29 Se recibe copia de bl, factura comercial 211884300</t>
  </si>
  <si>
    <t>J5310939</t>
  </si>
  <si>
    <t>ANR/CTG/13501</t>
  </si>
  <si>
    <t>Jun. 10 Mercancia entregada en bodega hoy -- Jun. 10 Mercancia en transito, se estima su entrega en bodega hoy -- Jun. 7 Ret. -- Solicitando cita de cargue -- Jun. 6 Listo en transporte -- Jun. 5  Radicando planilla --  Declaracion con levante  -- Aceptando declaracion --  Esperando finalizacion manifiesto --  Agente de carga informa programacion de vaciado hoy en las horas de la mañana.- Esperando programacion de vaciado -- Jun. 4 Motonave estima arribar el dia de hoy -- Confirmando arribo de la motonave -- May. 31 Esperando arribo de la motonave --  May. 30 Documentos en revision -- May. 29 Se recibe copia de bl, factura comercial 211886188</t>
  </si>
  <si>
    <t>J6310044</t>
  </si>
  <si>
    <t xml:space="preserve">HLCUME3190543979 </t>
  </si>
  <si>
    <t>Jun. 10 Mercancia entregada en bodega hoy -- Jun. 10 Mercancia en transito, se estima su entrega en bodega hoy -- Jun. 7 Ret. -- Jun. 6 Listo en transporte -- Jun. 5  Radicando planilla --  Declaracion con levante  -- Aceptando declaracion --  Recepcionando en pagina de puerto para que se refleje la consultade inventario  --  Documentos en revision -- Jun. 4  Se recibe copia de bl, factura comercial--Se solicita documentos a Basf --  Recepcionando en pagina de puerto para que se refleje la consultade inventario --  Solicitando copiua de bl a la naviera -- Jun. 3 Arribo a puerto y no hay documentos</t>
  </si>
  <si>
    <t>J6310042</t>
  </si>
  <si>
    <t>HLCURTM190526539</t>
  </si>
  <si>
    <t>Jun. 13 Entregados las dos ultimas unidades hoy -- En bodega en espera de descargue las dos ultimas unidades -- Jun. 12 En transito las dos ultimas unidades y se estima su entrega en bodega hoy -- Jun. 11 En transito las dos ultimas unidades y se estima su entrega en bodega mañana -- Jun. 10 Entregado en el cliente hoy una unidad -- Ret. TCLU9193568, HLXU5027916  --  En transito una unidad cn destino a Azulka S.A.S -- Jun. 8 Ret UACU8310648 -- Jun. 7 Listo en transporte -- Jun. 6 Radicando planilla --  Declaracion con levante  -- Aceptando declaracion --    Esperando finalizacion mnaifiesto --  Confirmando arribo de la motonave -- Jun. 5-/-2 Esperando arribo de la motonave -- Jun. 1 Documentos en revision --  Jun. 1  Se recibe copia de bl, factura comercial</t>
  </si>
  <si>
    <t>4950413075,4950726666,4950930074,4951046924,4950898141,</t>
  </si>
  <si>
    <t>J5311009</t>
  </si>
  <si>
    <t>HLCURTM190511920</t>
  </si>
  <si>
    <t>ecovio F2332 1000KG 13H3,Sokalan PA 30 CL 1200KG 31HA1,Uvinul T 150 60KG 1A2 5,Uvinul N 539 T 110KG 1H2,Luviskol VA37E 100KG 1A2,</t>
  </si>
  <si>
    <t>50359379,50086566,57811988,52279662,50000725,</t>
  </si>
  <si>
    <t>PME</t>
  </si>
  <si>
    <t>Jun. 14 Entregado hoy en bodega los materiales con destino madrid -- Jun. 13 Entregado hoy en bodega los materiales con destino cali -- En bodega a la espera de descargue de la mercancia con destino cali -- Jun. 12 Entregado en bodega hoy el material Ecovio -- Mercancia despachada se estima su entrega en bodega el viernes -- Jun. 11 En proceso de despacho -- Jun. 10 En proceso de desconsolidacion para despacho con LCL a varios destinos -- Jun. 7 Ret. -- Listo en transporte --  Jun. 6 Radicando planilla --  Declaracion con levante  -- Aceptando declaracion --    Esperando finalizacion mnaifiesto -- Confirmando arribo de la motonave --  Jun. 5-/-1 Esperando arribo de la motonave -- May. 31 Documentos en revision -- May. 30 Se recibe copia de bl, factura comercial</t>
  </si>
  <si>
    <t>4950574836,4950574847,4950576058,4950576067,4950576073,4950576074,4950576078,4950576085,4950576055,4950576055,4950574829,</t>
  </si>
  <si>
    <t>J5310914</t>
  </si>
  <si>
    <t>SSZ0717587</t>
  </si>
  <si>
    <t>Elastopan SP 4229/4 240KG 1A1,Elastopan S 81090/OA 190KG 1A2,Elastopan BR S 7119/101 200KG 1A2,Additive S 81770 11KG 3H1,Additive S 81325 12KG 3H1,Additive BR S 7119/102 12KG 3H1,Additive BR S 82160/CO 11,5KG 3H1,Additive  BR S 81560/CO 13,5KG 3H1,Elastopan S 81030/OA 190KG 1A2,Elastopan S 81030/OA 190KG 1A2,Elastopan SP 8060 240KG 1A1,</t>
  </si>
  <si>
    <t>50158935,50184815,50336093,57882507,50604997,50490534,50602028,50603310,51338226,51338226,53271243,</t>
  </si>
  <si>
    <t>Jun. 14 Mercancia entregada en bodega hoy  las dos ultimas unidades -- Ret. CMAU1146822, TGCU2056008  -- Se estima el despacho de las dos ultimas unidades hoy -- Jun. 13 Ret. FCIU5131786, CMAU0273611, TGHU1258002, CAIU3875008   -- Jun. 12 Se estima su despacho para hoy -- Jun. 11 Listo en transporte --  Radicando planilla --  Declaracion con levante  - Aceptando declaracion --   Rescatando bl en naviera --  Bl cuenta con emision a fecha de hoy  -- Jun. 10 Pendiente emision de bl -- Jun. 7 Motonave atracada y BL no cuenta con emision en destino -- Motonave estima arribar el dia de hoy -- Jun. 6-/-1-May. 31-30 BL no cuenta con emision en destino -  May. 29 Esperando arribo de la motonave -- Documentos en revision -- May. 28 Se recibe copia de bl, factura comercial,lista de empaque,certi de origen</t>
  </si>
  <si>
    <t>J5310657</t>
  </si>
  <si>
    <t>SSZCTG1905106</t>
  </si>
  <si>
    <t>Foamaster MO 2159 160KG 1H1</t>
  </si>
  <si>
    <t>Jun. 15 Mercancia etregda en bodega hoy -- Jun. 14 Mercancia en transito, se estima su entrega en bodega mañana -- Jun. 13 Ret. -- Jun. 12 Solicitando cita de cargue -- Jun. 11 Listo en transporte --  Radicando planilla --  Declaracion con levante  - Aceptando declaracion --   Recepcionando en pagina de puerto para que se refleje la consultade inventario --  Jun. 10 Esperando programacion vaciado -- Jun. 7 Motonave atracada --  Motonave estima arribar el dia de hoy -- Jun. 6-/-1-May. 31 Esperando arribo de la motonave --  May. 30 Se recibe copia de bl  May. 29 -/-23 Pendiente copia de bl ya que llego borrador --  May. 22 Amelia hablo con el dueño de Alas y dijo que en el decreto habia un eror desde que se creo el decreto pero que podemoas acogernos que cualquier inspector puede dar fe de ello -- Pendiente confirmar preferencia y copia de bl ya que llego borrador --  Documentos en revision -- May. 21 Se recibe copia de factura comercial,lista de empaque,Draft de bl 211890312</t>
  </si>
  <si>
    <t>J6310250</t>
  </si>
  <si>
    <t>HOU/CTG/D07023</t>
  </si>
  <si>
    <t>Jun. 15 Mercancia etregda en bodega hoy -- Jun. 14 Mercancia en transito, se estima su entrega en bodega mañana -- Jun. 13 Ret. --  Jun. 12 Solicitando cita de cargue -- Jun. 11 Listo en transporte --  Radicando planilla --  Declaracion con levante  - Aceptando declaracion --   Recepcionando en pagina de puerto para que se refleje la consultade inventario -- Jun. 10 Esperando programacion vaciado -- Confirmando arribo de motonave --  Jun. 8 Documentos en revision -- Jun. 7 Se recibe copia de bl, factura comercial,lista de empaque 211890530</t>
  </si>
  <si>
    <t>J5310873</t>
  </si>
  <si>
    <t>012019051140</t>
  </si>
  <si>
    <t>Comperlan® 100 25KG 5H4</t>
  </si>
  <si>
    <t>50382246</t>
  </si>
  <si>
    <t>Jun. 15 Mercancia etregda en bodega hoy -- Jun. 14 Mercancia en transito, se estima su entrega en bodega hoy -- Jun. 13 Mercancia en transito, se estima su entrega en bodega mañana -- Jun. 12 Ret. --  Solicitando cita de cargue -- Jun. 11 Listo en transporte --  Radicando planilla --  Declaracion con levante  - Aceptando declaracion --    Recepcionando en pagina de puerto para que se refleje la consultade inventario -- Jun. 10 Esperando programacion vaciado --  Jun. 7 Motonave estima arribar el dia de hoy -- Jun. 6-/-1-May. 31-/-29 Esperando arribo de la motonave -- May. 28 Documentos en revision -- May. 27 Se recibe copia de bl, factura comercial 211890636</t>
  </si>
  <si>
    <t>J5310876</t>
  </si>
  <si>
    <t>LEXBRE 190508122412</t>
  </si>
  <si>
    <t>Salcare SC 60 25KG 5H4</t>
  </si>
  <si>
    <t>55807770</t>
  </si>
  <si>
    <t>Jun. 15 Mercancia etregda en bodega hoy -- Jun. 14 Mercancia en transito, se estima su entrega en bodega hoy -- Jun. 13 Mercancia en transito, se estima su entrega en bodega mañana -- Jun. 12 Ret. -- Jun. 11-/-10  Solicitando cita de cargue -- Jun. 7 Listo en transporte --  Radicando planilla --  Declaracion con levante  -- Aceptando declaracion --  Recepcionando en pagina de puerto para que se refleje la consultade inventario  -- Vaciado realizado anoche -- Esperando programacion vaciado -- Jun. 6 Confirmando arribo de la motonave -- Jun. 5-/-1-May. 31-29 Esperando arribo de la motonave -- May. 28 Documentos en revision -- May. 27 Se recibe copia de bl, factura comercial 601940987</t>
  </si>
  <si>
    <t>J5310944</t>
  </si>
  <si>
    <t>SUDU29001AGWUGU8</t>
  </si>
  <si>
    <t>Jun. 14 Mercancia entregada en bodega hoy -- Jun. 14 Mercancia en transito, se estima su entrega en bodega hoy -- Jun. 13 Mercancia en transito, se estima su entrega en bodega mañana -- Jun. 12 Ret. -- Programado para cargue hoy -- Jun. 11-/-7 En consecucion de equipo para su despacho -- Jun. 6 Se estima su despacho para hoy -- Jun. 5 Listo en transporte -- Jun. 4  Radicando planilla --  Declaracion con levante  -- Aceptando declaracion --     Esperando finalizacion manifiesto -- Confirmando arribo de la motonave -- May. 31 Esperando arribo de la motonave --  May. 30 Documentos en revision -- May. 29 Se recibe copia de bl, factura comercial</t>
  </si>
  <si>
    <t>J6310230</t>
  </si>
  <si>
    <t>MEDUBK172584</t>
  </si>
  <si>
    <t>Basoflux PI 40 170KG 1A2</t>
  </si>
  <si>
    <t>Jun. 17 Mercancia entregada en bodega hoy -- Jun. 17 Mercancia en transito, se estima su entrega en bodega hoy -- Jun. 14 Ret. -- Jun. 13 En espera de carga para consolidar -- Jun. 12 Listo en transporte --  Radicando planilla --  Declaracion con levante  - Aceptando declaracion --   Recepcionando en pagina de puerto para que se refleje la consultade inventario  -- Jun. 11 Motonave atracada -- Confirmando arribo de la motonave -- Jun. 10 Motonave estima arribar a las 19 horas --  Jun. 7 Documentos en revision --  Se recibe copia de bl, factura comercial</t>
  </si>
  <si>
    <t>J6310368</t>
  </si>
  <si>
    <t>SUDU29001AH7MEW2</t>
  </si>
  <si>
    <t>Plantaren 2000 N UP 215KG 1H2/Plantaren 1200 N 215KG 1H2</t>
  </si>
  <si>
    <t>50210007/50223880</t>
  </si>
  <si>
    <t>Jun. 17 Mercancia entregada en bodega hoy -- Jun. 17 Mercancia en transito, se estima su entrega en bodega hoy -- Jun. 14 Ret. -- Listo en transporte --  Jun. 13 Radicando planilla --  Declaracion con levante  - Aceptando declaracion --     Recepcionando en pagina de puerto para que se refleje la consultade inventario --   Confirmando arribo de la motonave --  Jun. 12 Documentos en revision -- Se recibe copia de bl,factura comercial</t>
  </si>
  <si>
    <t>J6310233</t>
  </si>
  <si>
    <t>MXMEX0000003692</t>
  </si>
  <si>
    <t>Jun. 18 Mercancia entregada en bodega hoy -- Jun. 18 Mercancia en transito, se estima su entrega en bodega hoy -- Jun. 17 Ret. -- Jun. 16-/-13 Solicitar cita de cargue -- Jun. 12 Listo en transporte --  Radicando planilla --  Declaracion con levante  - Aceptando declaracion --   Aceptando declaracion -- Jun. 11 Recepcionando en pagina de puerto para que se refleje la consultade inventario -- Jun. 10 Esperando programacion vaciado -- Jun. 8 Motonave atracada -- Jun. 7  Motonave estima arribar el dia de hoy --  Documentos en revision -- Se recibe copia de factura comercial, 601942025</t>
  </si>
  <si>
    <t>4950555399</t>
  </si>
  <si>
    <t>J6310367</t>
  </si>
  <si>
    <t xml:space="preserve">HLCUBSC1905CDOU4 </t>
  </si>
  <si>
    <t>Jun. 18 Entregada en bodega hoy la ultima unidad -- Jun 18 Ret. --  BSIU2189647 -- Jun. 17 Se estima el despacho de la ultima unidad hoy -- Jun. 14 Entregado en bodega hoy una unidad -- Ret. TEMU1617878 -- Jun. 13 Se estima su despacho para mañana -- Jun. 12 Listo en transporte --  Radicando planilla --  Declaracion con levante  - Aceptando declaracion --   Documentos en revision -- Se recibe copia de bl, factura comercial--Jun. 10 arribo a puerto y no hay documentos</t>
  </si>
  <si>
    <t>4950443837,4950895378,4950978863,4951213101,4950443830,4950812436,4951046907,4951268367,4950661387,</t>
  </si>
  <si>
    <t>J6310065</t>
  </si>
  <si>
    <t>HLCURTM190546012</t>
  </si>
  <si>
    <t>Cetiol SB 45 25KG 4G,Texapon ASV 70 Spezial 225KG 1H2,Lanette O 20KG 5H4,Efka FA 4601 220KG 1H1,Myritol 331 175KG 1A1,Emulgade PL 68/50 25KG 5H4,Emulgade 1000 NI 20KG 5H4,Lanette SX 20KG 5H4,Comperlan® 100 25KG 5H4,</t>
  </si>
  <si>
    <t>50463271,50207651,50212114,50207990,50207171,50207246,50207214,50207294,50382246,</t>
  </si>
  <si>
    <t>Jun. 21 Mercancia entregada en bodega hoy -- Jun. 20 Mercancia en transito, se estima su entrega en bodega mañana --Jun. 19 Mercancia en transito, se estima su entrega en bodega el sabado -- Jun. 18 Ret. -- Jun. 17 En consecucion de vehiculo para su despacho hoy -- Jun. 14 Listo en transporte --  Jun. 13 Radicando planilla --  Declaracion con levante  - Aceptando declaracion --     Recepcionando en pagina de puerto para que se refleje la consultade inventario --   Confirmando arribo de la motonave -- Jun. 12-11 Esperando arribo de la motonave -- Jun. 10 BL ya cuenta con emision en destino. - Jun. 9-/-6  BL no cuenta con emision en destino. - Documentos en revision -- Jun. 5 Se recibe copia de bl,factura comercial</t>
  </si>
  <si>
    <t>J6310344</t>
  </si>
  <si>
    <t>ANR/CTG/13535</t>
  </si>
  <si>
    <t>Jun. 20 Mercancia entregada en bodega hoy -- Jun. 20  En bodega a la espera de descargue -- Jun. 19 Mercancia en transito, se estima su entrega en bodega hoy -- Jun. 18 Mercancia en transito, se estima su entrega en bodega mañana -- Jun. 17 Ret -- En espera de asignacion de cita por parte del puerto -- Jun. 14 Solicitando cita de cargue -- Jun. 13 Listo en transporte --  Radicando planilla --  Declaracion con levante  - Aceptando declaracion --     Recepcionando en pagina de puerto para que se refleje la consultade inventario --   Esperando finalizacion manifiesto -- Jun. 12 Agente de  carga informa programacion de vaciado para el dia de hoy en las horas de la tarde. - Documentos en revision -- Jun. 11 Se recibe copia de bl, factura comercial 211893763</t>
  </si>
  <si>
    <t>J6310496</t>
  </si>
  <si>
    <t>SUDU29001AH9N29K</t>
  </si>
  <si>
    <t>Jun. 22 Mercancia entregada en bodega hoy -- Jun. 21 Ret. -- Jun. 20-/-19 Se estima su despacho para hoy -- Jun. 18 Listo en transporte -- Radicando planilla --  Declaracion con levante  -  Aceptando declaracion -- Jun. 17 Recepcionando en pagina de puerto para que se refleje la consulta de inventario  --  Esperando finalizacion manifiesto -- Confirmando arribo de la motonave  --  Jun. 15 Documentos en revision --  Jun. 14 Se recibe copia de bl, factura comercial</t>
  </si>
  <si>
    <t>J6310481</t>
  </si>
  <si>
    <t>HLCUBSC1905BRNN7</t>
  </si>
  <si>
    <t>Jun. 22 Mercancia descargada el dia de hoy -- Jun. 21-/-20 Mercancia en transito, se estima su entrega en bodega mañana -- Jun. 19 Ret. -- Se estima su despacho para hoy -- Jun. 18 Listo en transporte --  Jun. 17 Radicando planilla --  Declaracion con levante  - Aceptando declaracion --  Recepcionando en pagina de puerto para que se refleje la consulta de inventario  -- Esperando finalizacion manifiesto -- Confirmando arribo de la motonave  --  Jun. 15 Documentos en revision --  Jun. 14 Se recibe copia de bl, factura comercial,certi de origen</t>
  </si>
  <si>
    <t>J6310482</t>
  </si>
  <si>
    <t>HLCUBSC1905BZGI2</t>
  </si>
  <si>
    <t>Jun. 21 Mercancia entregada en bodega hoy -- Jun. 21 Mercancia en transito, se estima su entrega en bodega hoy -- Jun. 20 Mercancia en transito, se estima su entrega en bodega mañana -- Jun. 19 Ret. --  Se estima su despacho para hoy -- Jun. 18 Listo en transporte --  Jun. 17  Radicando planilla --  Declaracion con levante  - Aceptando declaracion --  Recepcionando en pagina de puerto para que se refleje la consulta de inventario  -- Esperando finalizacion manifiesto -- Confirmando arribo de la motonave  --  Jun. 15 Documentos en revision --  Jun. 14 Se recibe copia de bl, factura comercial,certi de origen</t>
  </si>
  <si>
    <t>J6310351</t>
  </si>
  <si>
    <t>ONEYRICVH6002400</t>
  </si>
  <si>
    <t>Jun. 21 Entregada en bodega hoy la ultima unidad -- En bodega en espera de descargue la ultima unidad -- Jun. 20 Ret. SEGU2858410 -- Se estima el despacho de la ultima unidad hoy -- Jun. 19.Entregada en bodega hoy la segunda unidad -- Ret. CAIU3767889 --  Se estima el despacho de los dos ultimas unidades -- Jun. 18 Ret. KKTU8050700 -- Jun. 17 Se estima su despacho para hoy -- Jun. 14 Listo en transporte --  Jun. 13 Radicando planilla --  Declaracion con levante  - Aceptando declaracion --  Se recibe instrucción de emision de bl en destino -- Jun. 12-/-11  BL no cuenta con  emision en destino. - Se recibe copia de bl, factura comercial--Jun. 10 arribo a puerto y no hay documentos</t>
  </si>
  <si>
    <t>J5311063</t>
  </si>
  <si>
    <t>FRA0349335</t>
  </si>
  <si>
    <t>Jun. 21 Mercancia descargada el dia de hoy -- Jun. 21 Mercancia en transito, se estima su entrega en bodega hoy -- Jun. 20 Mercancia en transito, se estima su entrega en bodega mañana -- Jun. 19 Mercancia en transito, se estima su entrega en bodega el sabado --Jun. 18 Ret. -- Jun. 17-/-13 Se estima su despacho para hoy -- Jun. 12 Listo en transporte --  Radicando planilla --  Declaracion con levante  - Aceptando declaracion --   Recepcionando en pagina de puerto para que se refleje la consultade inventario  -- Confirmando arribo de la motonave --  Jun. 11 Motonave estima arribar el dia de hoy --  Jun. 10-/-1 Esperando arribo de la motonave --  May. 31 Documentos en revision -- Se recibe copia de bl, factura comercial</t>
  </si>
  <si>
    <t>J5311062</t>
  </si>
  <si>
    <t>MEDUBN902607</t>
  </si>
  <si>
    <t>Jun. 21 Mercancia descargada el dia de hoy -- Jun. 21 En bodega a la espera de descargue -- Jun. 20 Mercancia en transito, se estima su entrega en bodega hoy -- Jun. 19 Mercancia en transito, se estima su entrega en bodega mañana -- Jun. 18 Ret. TGBU5582907 -- Jun. 17-/-13 Se estima su despacho para hoy -- Jun. 12 Listo en transporte --  Radicando planilla --  Declaracion con levante  - Aceptando declaracion --   Recepcionando en pagina de puerto para que se refleje la consultade inventario  -- Jun. 11 Motonave atracada -- Confirmando arribo de la motonave -- Jun. 10 Motonave estima arribar a las 19 horas --  Jun. 7-/-1 Esperando arribo de la motonave --  May. 31 Documentos en revision -- May. 30 Se recibe copia de bl, factura comercial</t>
  </si>
  <si>
    <t>J5310949</t>
  </si>
  <si>
    <t>FRA0349064</t>
  </si>
  <si>
    <t>FDS/Festivo/Demora en trasporte</t>
  </si>
  <si>
    <t>Jun. 25 Mercancia entregada en bodega hoy -- Jun. 25 Mercancia en transito, se estima su entrega en bodega hoy -- Jun. 21 Ret -- Cita de cargue hoy a las 11:00 AM -- Jun. 20-/-7 En espera de carga para consolidar -- Jun. 6 Listo en transporte -- Jun. 5  Radicando planilla --  Declaracion con levante  -- Aceptando declaracion -- Esperando finalizacion de manifiesto -- Jun. 4 Motonave estima arribar el dia de hoy -- Confirmando arribo de la motonave --  May. 31 Esperando arribo de la motonave --  May. 30 Documentos en revision -- May. 29 Se recibe copia de bl, factura comercial</t>
  </si>
  <si>
    <t>J6310464</t>
  </si>
  <si>
    <t>FRA0350482</t>
  </si>
  <si>
    <t>MSeal M 790 grey PTA 9KG 1A2,MSeal M 790 PTB 21KG 1A2L,MSeal P 770 PTA 2,2KG IP32,MSeal P 770 PTB 2,8KG 1A2,</t>
  </si>
  <si>
    <t>50544522,50544523,50543670,50543681,</t>
  </si>
  <si>
    <t>Jun. 25 Mercancia entregada en bodega hoy -- Jun. 25 Mercancia en transito, se estima su entrega en bodega hoy -- Jun. 21 Ret. -- Se estima su despacho para hoy -- Jun. 20 Listo en transporte --  Radicando planilla --  Declaracion con levante  - Aceptando declaracion --  Recepcionando en pagina de puerto para que se refleje la consultade inventario  --  Esperando finalizacion manifiesto --  Jun. 19 Motonave atracada --  Confirmando arribo de la motonave -- Jun. 18 Motonave estima arribar el dia de hoy -- Jun. 17 Esperando arribo de la motonave  -- - Jun. 14 Documentos en revision -- Jun. 13 Se recibe copia de bl, factura comercial,lista de empaque 211899546</t>
  </si>
  <si>
    <t>4950645035,4948861182,</t>
  </si>
  <si>
    <t>J5311067</t>
  </si>
  <si>
    <t>SSZ0717606A</t>
  </si>
  <si>
    <t>Opera® SC,10X1 L,CO,Opera® SC,24X0,25 L,CO,</t>
  </si>
  <si>
    <t>58393744/58489577</t>
  </si>
  <si>
    <t>Jun. 25 Mercancia entregada en bodega hoy -- Jun. 25 Mercancia en transito, se estima su entrega en bodega hoy -- Jun. 21 Ret. -- Se estima su despacho para hoy -- Jun. 20 Listo en transporte -- Jun. 19 Radicando planilla --  Declaracion con levante  - Aceptando declaracion -- Se recibe autotizacion de emision de bl SSZ0717606B  -- Jun. 18 Paula  comenta " Aún no contamos con la emisión BL SSZ0717606B (4948474962). El tema ya se está tramitando con origen. " -- Pendiente emision de bl SSZ0717606B ya que solo llego autorizacion de este, pero como es compartido el contenedor siguen los 2 a la espera --  Se recibe informacion de emision por paerte de Paula --  Jun. 17-/-11 BL no cuenta con emision en destino Jun. 10-/-1 Esperando arribo de la motonave --  May. 31 Documentos en revision -- 1 Se recibe copia de draft bl factura comercial,lista de empaque 601944028</t>
  </si>
  <si>
    <t>J5311068</t>
  </si>
  <si>
    <t>SSZ0717606B</t>
  </si>
  <si>
    <t>Tenopa® SC,10X1 L,CO</t>
  </si>
  <si>
    <t>58000767</t>
  </si>
  <si>
    <t>Jun. 25 Mercancia entregada en bodega hoy -- Jun. 25 Mercancia en transito, se estima su entrega en bodega hoy -- Jun. 21 Ret. -- Se estima su despacho para hoy -- Jun. 20 Listo en transporte -- Jun. 19 Radicando planilla --  Declaracion con levante  - Aceptando declaracion -- Se recibe autotizacion de emision de bl ---  AGP / CMA-CGM dice Bl aun no cuenta con emision.    -- Jun. 18 Paula  comenta " Aún no contamos con la emisión BL SSZ0717606B (4948474962). El tema ya se está tramitando con origen. "-- Pendiente emision de bl ya que solo llego autorizacion del bl terminado en A, pero como es compartido el contenedor siguen los 2 a la espera --  Jun. 17-/-11 BL no cuenta con emision en destino.- Jun. 10-/-1 Esperando arribo de la motonave --  May. 31 Documentos en revision -- Se recibe copia de bl, factura comercial 601944028</t>
  </si>
  <si>
    <t>J6310106</t>
  </si>
  <si>
    <t>FRA0349658</t>
  </si>
  <si>
    <t>Jun. 26 Mercancia entregada en bodega hoy -- Jun. 26 Mercancia en transito, se estima su entrega en bodega hoy -- Jun. 25 Ret. TEMU1273411, FCIU2239972, FCIU2397962   -- Jun. 24-/-21 Se estima su despacho para hoy -- Jun. 20 Listo en transporte --  Radicando planilla --  Declaracion con levante  - Aceptando declaracion --   Recepcionando en pagina de puerto para que se refleje la consultade inventario  --  Esperando finalizacion manifiesto --  Jun. 19 Motonave atracada --Confirmando arribo de la motonave -- Jun. 18 Motonave estima arribar el dia de hoy -- Jun. 17 Esperando arribo de la motonave  -- - Jun. 14-/-7 Esperando arribo de la motonave --  Jun. 6 Documentos en revision -- Jun. 5 Se recibe copia de bl,factura comercial 211899543</t>
  </si>
  <si>
    <t>J5510380</t>
  </si>
  <si>
    <t>1026751539</t>
  </si>
  <si>
    <t>Jun. 5 Mercancia entregada en bodega hoy -- Jun. 5 Ret -- Retiro programado para el dia de hoy -- Jun. 4 En proceso de liberacion de la guia - Declaracion con levante - Aceptando declaracion -- May. 31 Confirmando detalles de vuelo -- May. 30 Vuelo retrasado - Esperando arribo de la carga -- May. 29 Confirmando detalles de vuelo -- May. 28 Carga no arribo - Confirmando arribo de la carga -- May. 27 Vuelo retrasado informa kn - Confirmando arribo de la carga -- May. 24 Documentos en revision -- May. 23 Se recibe copia de guia, factura comercial</t>
  </si>
  <si>
    <t>J5510435</t>
  </si>
  <si>
    <t>1026858165</t>
  </si>
  <si>
    <t>Jun. 5 Mercancia entregada en bodega hoy -- Jun. 5 Ret -- Retiro programado para el dia de hoy -- Jun. 4 En proceso de liberacion de la guia - Declaracion con levante - Aceptando declaracion - En proceso de liberacion de la guia -- May. 31-/-30 Confirmando detalles de vuelo -- May. 29 Documentos en revision -- May. 28 Se recibe copia de guia,factura comercial</t>
  </si>
  <si>
    <t>4951050362,4951351013,</t>
  </si>
  <si>
    <t>J5510438</t>
  </si>
  <si>
    <t>1026861054</t>
  </si>
  <si>
    <t>Elestab 3334 10KG 3H1/Purisoft POE LS 9726 20KG 3H1</t>
  </si>
  <si>
    <t>50208994/50210245</t>
  </si>
  <si>
    <t>J5310704</t>
  </si>
  <si>
    <t>ANR/CTG/13486</t>
  </si>
  <si>
    <t>FDS/Festivo/Vaciado</t>
  </si>
  <si>
    <t>Jun. 7 Mercancia entregada en bodega hoy -- Jun. 6-/-5 Mercancia en transitgo, se estima su entrega en bodega mañana -- Jun. 4 Ret. -- Listo en transporte -- Jun. 1 Radicando planilla - Declaracion con levante - Aceptando declaracion -- May. 31 Esperando respuesta por parte del agente de carga para la recepcion de la carga -- May. 30 No se ha podido recepcionar la carga por un error del sistema muisca informa agente de carga - Recepcionando carga en pagina de puerto -- May. 29  Agente de carga informa programacion de vaciado para el dia de hoy a las  8 AM. - Confirmando arribo de la motonave -- May. 28-/-23 Esperando arribo de la motonave -- May. 22 Documentos en revision -- May. 21 Se recibe copia de bl,factura comercial 211877982</t>
  </si>
  <si>
    <t>J5310858</t>
  </si>
  <si>
    <t>HOU/CTG/D06998</t>
  </si>
  <si>
    <t>Documentos/FDS/Festivo/Vaciado/Inspeccion previa</t>
  </si>
  <si>
    <t>Jun. 7 Mercancia entregada en bodega hoy -- Jun. 6-/-5 Mercancia en transitgo, se estima su entrega en bodega mañana -- Jun. 4 Ret. -- Listo en transporte -- Jun. 1 Radicando planilla - Declaracion con levante - Aceptando declaracion -- May. 31 Esperando reporte inspeccion previa -- May. 30 Inspeccion previa programada para el dia de hoy -- May. 30-/-29 Programando inspeccion previa -- May. 28 Factura comercial indica 3 pallets y bl indica 2 pallets - Agente de carga informa programacion de  vaciado para el dia de hoy en las horas de la mañana - Documentos en revision -- May. 27 Se recibe copia de bl, factura comercial  211876564</t>
  </si>
  <si>
    <t>J5310700</t>
  </si>
  <si>
    <t>SSZ0715679B</t>
  </si>
  <si>
    <t>Expander® 150 SC,10X1 L,CO</t>
  </si>
  <si>
    <t>58632423</t>
  </si>
  <si>
    <t>Jun. 10 Mercancia entregada en bodega hoy -- Jun. 10 Mercancia en transito, se estima su entrega en bodega hoy -- Jun. 7 Ret. -- En proceso de cargue -- Jun. 6-/-5 Se estima su despacho para hoy -- Jun. 4 Listo en transporte - Radicando planilla - Declaracion con levante - Aceptando declaracion - Recepcionando carga en pagina de puerto -- May. 31 Motonave estima arribar en el dia de hoy -- May. 30 Se recibe lista de empaque original-- Esperando arribo de la carga - BL ya cuenta con emision en destino. -  May. 29-/-23 BL no cuenta con emision en destino - Esperando arribo de la motonave -- May. 22 Documentos en revision -- May. 21 Se recibe copia de bl,factura comercial</t>
  </si>
  <si>
    <t>J5310800</t>
  </si>
  <si>
    <t>SSZ0715679A</t>
  </si>
  <si>
    <t>Caulim COLOIDAL,BULK</t>
  </si>
  <si>
    <t>55885411</t>
  </si>
  <si>
    <t>Jun. 10 Mercancia entregada en bodega hoy -- Jun. 10 Mercancia en transito, se estima su entrega en bodega hoy -- Jun. 7 Ret -- En proceso de cargue -- Jun. 6-/-5 Se estima su despacho para hoy -- Jun. 4 Listo en transporte - Radicando planilla - Declaracion con levante - Aceptando declaracion - Esperando finalizacion de manifiesto -- May. 31 Motonave estima arribar en el dia de hoy -- May. 30 Se recibe originales factura comercial,lista de empaque-- BL ya cuenta con emision en destino. -  May. 29-/-27 BL no cuenta con emision en destino - Documentos en revision -- May. 24  BL no cuenta con emision en destino. - Se recibe copia de bl, factura comercial,lista de empaque,certi de calidad</t>
  </si>
  <si>
    <t>4950058283,4950585748,4950721195,4950585747,</t>
  </si>
  <si>
    <t>J5310580</t>
  </si>
  <si>
    <t>HLCUGOA190507761</t>
  </si>
  <si>
    <t>Euperlan PK 771 Benz 205KG 1H2,Plantapon LGC Sorb 210KG 1H2,Dehyton K 220KG 1H1,Dehyquart A-CA 200KG 1H1,</t>
  </si>
  <si>
    <t>50207588,50502598,50222717,50222457,</t>
  </si>
  <si>
    <t>Jun. 10 Mercancia entregada en bodega hoy -- Jun. 10 Mercancia en transito, se estima su entrega en bodega hoy -- Jun. 7 Ret. UACU3947736, GESU3610383  -- Se confirma destino con la UB hacia Madrid -- Jun. 6 Confirmando destino -- Jun. 5 Listo en transporte -- Jun. 4 Radicando planilla - Declaracion con levante - Aceptando declaracion - Confirmando arrribo de la motonave -- May. 31-/-20 Esperando arribo de la motonave -- May. 17 Documentos en revision -- May. 16 Se recibe copia de bl, factura comercial</t>
  </si>
  <si>
    <t>4950443836,4951138769,4950722771,</t>
  </si>
  <si>
    <t>J5310722</t>
  </si>
  <si>
    <t>012019050821</t>
  </si>
  <si>
    <t>Myritol 318 190KG 1A1,Dehyquart C 4046 20KG 5H4,Euperlan PCO 200KG 1H1,</t>
  </si>
  <si>
    <t>50207288,50521222,50222294,</t>
  </si>
  <si>
    <t>Jun. 10 Mercancia entregada en bodega hoy -- Jun. 10 Mercancia en transito, se estima su entrega en bodega hoy -- Jun. 7 Ret. --  Solicitando cita de cargue -- Jun. 6 Listo en transporte - Radicando planilla - Declaracion con levante - Aceptando declaracion -- Jun. 5 Rescatando BL original liberado para aceptar declaraciones -- Jun. 4 Recepcionando carga en pagina de puerto - Agente de carga informa  que el vaciado de esta carga se realizo el dia de ayer. - Esperando programacion de vaciado -- May. 31 Motonave estima arribar en el dia de hoy -- May. 30-/-24 Esperando arribo de la motonave -- May. 23 Documentos en revision -- May. 22 Se recibe copia de bl,factura comercial 211883869</t>
  </si>
  <si>
    <t>J5310854</t>
  </si>
  <si>
    <t>FRA0349334</t>
  </si>
  <si>
    <t>Dart® 15 SC,10X1 L,CO</t>
  </si>
  <si>
    <t>58983181</t>
  </si>
  <si>
    <t>Jun. 11 Mercancia entregada en bodega hoy -- Jun. 11 En bodega en espera de descargue -- Jun. 10 Mercancia en transito, se estima su entrega en bodega hoy -- Jun. 7 Mercancia en transito, se estima su entrega en bodega hoy -- Jun. 6 Mercancia en transito, se estima su entrega en bodega mañana -- Jun. 5 Ret. --  Listo en transporte -- Jun. 4 Radicando planilla - Declaracion con levante - Aceptando declaracion - Confirmando arrribo de la motonave -- May. 31-/-29 Esperando arribo de la motonave -- May. 28 Documentos en revision -- May. 27 Se recibe copia de bl,factura comercial</t>
  </si>
  <si>
    <t>J5310737</t>
  </si>
  <si>
    <t>SSZ0712093</t>
  </si>
  <si>
    <t>Jun. 11 Mercancia entregada en bodega hoy -- Jun. 11 En bodega a la espera de descargue -- Jun. 10 Mercancia en transito, se estima su entrega en bodega hoy -- Jun. 8 Ret. -- Jun. 7 En consecucion de vehiculo para su despacho -- Jun. 6 Listo en transporte - Radicando planilla - Declaracion con levante - Aceptando declaracion -- Jun. 5 BL emision destino Ok -- Jun. 4 -/-May. 31 BL no cuenta con emision en destino - Motonave estima arribar en el dia de hoy -- May. 30-/-24  BL no cuenta con emision en destino - Esperando arribo de la motonave -- May. 23 BL no cuenta con emision en destino - Documentos en revision -- May. 22 Se recibe copia de draft de bl, fatura comercial,lista de empaque,certi de origen</t>
  </si>
  <si>
    <t>J6510027</t>
  </si>
  <si>
    <t>3CIK540</t>
  </si>
  <si>
    <t>Jun. 11 Mercandcia entregada en bodega hoy -- Jun. 11 Ret -- Retiro programado para el dia de hoy -- Jun. 10 Declaracion con levante - Aceptando declaracion - En proceso de liberacion de la guia -- Jun. 7 Esperando arribo de la carga -- Jun. 6 Documentos en revision -- Jun. 5 Se recibe copia de guia,factura comercial</t>
  </si>
  <si>
    <t>4950058261,4950585745,4950443837,4950365723,4950443837,4950757106,4950645758,4950721199,4950661372,4950726652,4951019304,4951019304,4951019304,4950365727,4950721191,</t>
  </si>
  <si>
    <t>J5310774</t>
  </si>
  <si>
    <t>HLCURTM190521736</t>
  </si>
  <si>
    <t>Dehyquart Guar N 25KG 4G,Cosmedia DC 25KG 1H2,Cetiol CC 175KG 1A1,Cutina GMS-SE 25KG 5H4,Cutina AGS 25KG 5H4,Texapon ASV 70 Spezial 225KG 1H2,Dehymuls PGPH 190KG 1H2,Texapon V 95 G 25KG 5M1,Comperlan® 100 25KG 5H4,Texapon V 95 G 25KG 5M1,Emulgade NLB 25KG 1H2,Emulgade SE-PF 20KG 5H4,Arlypon TT 205KG 1H2,Cutina AGS 25KG 5H4,Lorol C 18 20KG 5H4,</t>
  </si>
  <si>
    <t>50241077,50489785,50207249,50207252,50215324,50207651,50207302,50624912,50382246,50624912,50312330,50207227,50210882,50215324,50208463,</t>
  </si>
  <si>
    <t>Inspeccion previa/FDS/Festivo</t>
  </si>
  <si>
    <t>Jun. 13 Mercancia entregada en bodega hoy -- Jun. 12 Mercancia en transito, se estima su entrega en bodegamañana -- Jun. 11 Mercancia en transito, se estima su entrega en bodega el jueves -- Jun 10 Ret.  UACU8476623 -- Jun. 9-/-7 En consecucion de vehiculo para su despacho -- Jun. 6 Listo en transporte -- Jun. 5 Radicando planilla - Declaracion con levante - Aceptando declaracion -- Jun. 4 Inspeccion previa realizada encontrando todo acorde a factura comercial - Revisando reporte inspeccion previa -- May. 31 Inspeccion previa programada para el dia de hoy - Esperando respuesta por parte del puerto para realizar la inspeccion previa -- May. 30 Programando inspeccion previa BL indica 1 pallets producto emulgade y factura comercial indica 2 pallets - Esperando finalizacion de manifiesto -- May. 29-/-27 Esperando arribo de la motonave -- May. 24 Documentos en revision -- May. 23 Se recibe copia de bl,factura comercial</t>
  </si>
  <si>
    <t>J5510490</t>
  </si>
  <si>
    <t>1026911511</t>
  </si>
  <si>
    <t>Jun. 13 Mercancia entregada en bodega hoy -- jun. 13 Ret -- Retiro programado para el dia de hoy -- Jun. 12 Declaracion con levante - Aceptando declaracion - Se recibe reporte inspeccion previa encontrando todo acorde a factura comercial -- Jun. 11 Inspeccion previa programada para el dia de hoy - Carga se encuentra en deposito transaereo -- Jun. 10 Carga bloqueada por dian por diferencia de peso bruto -- Jun. 7 En proceso de liberacion de la guia - Carga arribo pero no llego como descargue directo - Jun. 6 Confirmando arribo de la carga -- Jun. 5 Confirmando detalles de vuelo -- Jun. 4 Documentos en revision -- May. 31 Se recibe copia de guia, factura comercial</t>
  </si>
  <si>
    <t>J5310818</t>
  </si>
  <si>
    <t>LEXBRE190408122766</t>
  </si>
  <si>
    <t>Jun. 15 Mercancia etregda en bodega hoy -- Jun. 14 Mercancia en transito, se estima su entrega en bodega hoy -- Jun. 13 Mercancia en transito, se estima su entrega en bodega mañana -- Jun. 12 Ret. -- Jun. 11-/-10  Solicitando cita para cargue -- Jun. 8 Listo en transporte -- Jun. 7 Radicando planilla - Declaracion con levante - Aceptando declaracion - Recepcionando carga en pagina de puerto -- Jun. 6 Vaciado realizado en el dia de hoy - Esperando programacion de vaciado -- Jun. 5-4-May. 31-/-28 Esperando arribo de la motonave -- May. 27 Documentos en revision -- May. 24 Se recibe copia de bl, factura comercial 601941145</t>
  </si>
  <si>
    <t>4950182139,4950182134,</t>
  </si>
  <si>
    <t>J5310915</t>
  </si>
  <si>
    <t>7310-0954-905.011</t>
  </si>
  <si>
    <t>Elastotite* MX G 20164T 220KG 1A1</t>
  </si>
  <si>
    <t>50637631</t>
  </si>
  <si>
    <t xml:space="preserve">Problemas en radicaacion de planilla, peso errado por agente de carga en puerto. </t>
  </si>
  <si>
    <t>Documentos/Problemas en radicaacion de planilla, peso errado por agente de carga en puerto./Vaciado/FDS7Festivo</t>
  </si>
  <si>
    <t>Jun. 14 Mercancia entregada en bodega hoy -- Jun. 14 Mercancia en transito, se estima su entrega en bodega hoy -- Jun. 13 Mercancia en transito, se estima su entrega en bodega mañana -- Jun. 12 Ret. -- Jun. 12-/-11 En consecucion de vehiculo para despacho  -- Jun. 10 Listo en transporte - Radicando planilla - Esperando respuesta en puerto sobre el cambio de peso para reito de la carga -- Jun. 7 Solicitando cambio de peso en sistema para retiro de la carga - Repeso realizado - Programando repeso a la carga debido al inconveniente del peso bruto -- Jun. 6-/-4 Solucionando con agente de carga error de peso bruto que registra en sistema del puerto, por tal motivo no se ha podido planillar -- Jun. 1 Declaracion con levante - Aceptando declaracion -- May. 31-/-30 Esperando respuesta por parte de Agente de carga sobre la finalizacion de la carga - Carga ya fue finalizada pero aparece a nombre de otro cliente -- May. 29 Agente de carga informa vaciado - Documentos en revision -- May. 28 Se recibe copia de bl, factura comercial,lista de empaque 211879059</t>
  </si>
  <si>
    <t>J5310968</t>
  </si>
  <si>
    <t>DSV0035653</t>
  </si>
  <si>
    <t>Vaciado/INVIMA/FDS</t>
  </si>
  <si>
    <t>Jun. 15 Mercancia etregda en bodega hoy -- Jun. 14 Mercancia en transito, se estima su entrega en bodega hoy -- Jun. 13 Mercancia en transito, se estima su entrega en bodega mañana -- Jun. 12 Ret. -- Solicitando cita de cargue -- Jun. 11 Listo en transporte -- Jun. 10 Radicando planilla - Declaracion con levante - Aceptando declaracion - Se recibe certificado invima -- Jun. 10-/-8 Esperando certificado invima -- Jun. 7 Inspeccion invima programada para hoy en hrs de la tarde - Programando inspeccion Invima -- Jun. 6 Vaciado estimado para hoy en la tarde -- Jun. 5 Esperando programacion de vaciado para realizar inspeccion Invima -- Jun. 4 Confirmando arrribo de la motonave -- May. 31 Esperando arribo de la carga para programar inspeccion invima -- May. 30 Documentos en revision -- May. 29 Se recibe copia de bl, factura comercial 211885439</t>
  </si>
  <si>
    <t>4950372293,4951017915,</t>
  </si>
  <si>
    <t>J5310979</t>
  </si>
  <si>
    <t>HLCURTM190548698</t>
  </si>
  <si>
    <t>Natuphos E 17500 G 20KG 4G/Amasil 85 1200KG 31HA1</t>
  </si>
  <si>
    <t>50510235/50034148</t>
  </si>
  <si>
    <t>Jun. 17 Mercancia entregada en bodega hoy -- Jun. 17 Mercancia en transito, se estima su entrega en bodega hoy -- Jun. 15 Ret. -- Jun. 14 Listo en transporte -- Jun. 13 Radicando planilla - Declaracion con levante - Aceptando declaracion - Confirmando arribo de la motonave -- Jun. 12-/-11 Esperando arribo de la motonave -- Jun. 10- BL ya cuenta con emision en destino. - Jun. 6 BL no cuenta  con emision en destino. Jun. 5-/- 4 May. 31 Esperando arribo de la motonave -- May. 30 Documentos en revision -- May. 29 Se recibe copia de bl, factura comercial</t>
  </si>
  <si>
    <t>J5310980</t>
  </si>
  <si>
    <t>MEDUBN902557</t>
  </si>
  <si>
    <t>Jun. 17 Mercancia entregada en bodega hoy -- Jun. 17 Mercancia en transito, se estima su entrega en bodega hoy -- Jun. 14 Ret. -- Jun. 13 Se estima su despacho para hoy -- Jun. 12 Listo en transporte - Radicando planilla - Declaracion con levante - Aceptando declaracion - Recepcionando carga en pagina de puerto -- Jun. 11 Motonave atracada -- Jun. 10 Motonave estima arribar en el dia de hoy -- Jun. 7-/-4-May. 31 Esperando arribo de la motonave -- May. 30 Documentos en revision -- May. 29 Se recibe copia de bl, factura comercial</t>
  </si>
  <si>
    <t>J6310165</t>
  </si>
  <si>
    <t>FRA0349745</t>
  </si>
  <si>
    <t xml:space="preserve">Jun. 17 Mercancia entregada en bodega hoy -- Jun. 17 Mercancia en transito, se estima su entrega en bodega hoy -- Jun. 14 Ret. --  Se estima su despacho para hoy -- Jun. 13 Listo en transporte -- Jun. 12 Radicando planilla - Declaracion con levante - Aceptando declaracion - Confirmando arribo de la motonave -- Jun. 11 Motonave estima arribar el dia de hoy -- Jun. 10-/-7 Esperando arribo de la motonave -- Jun. 6 Documentos en revision --  Se recibe copia de Draft  bl, factura </t>
  </si>
  <si>
    <t>J6310167</t>
  </si>
  <si>
    <t>HLCUANR190527860</t>
  </si>
  <si>
    <t xml:space="preserve">Jun. 17 Mercancia entregada en bodega hoy -- Jun. 17 Mercancia en transito, se estima su entrega en bodega hoy -- Jun. 14 Ret. -- Se estima su despacho para hoy -- Jun. 13 Listo en transporte -- Jun. 12 Radicando planilla - Declaracion con levante - Aceptando declaracion - Confirmando arribo de la motonave -- Jun. 11 Motonave estima arribar el dia de hoy -- Jun. 10-/-7 Esperando arribo de la motonave -- Jun. 6 Documentos en revision --  Se recibe copia de Draft  bl, factura </t>
  </si>
  <si>
    <t>J6510081</t>
  </si>
  <si>
    <t>19J101224</t>
  </si>
  <si>
    <t>Jun. 18 Mercancia entregada en bodega hoy -- Jun. 18 Retiro programado para el dia de hoy -- Jun. 17 Declaracion con levante - Aceptando declaracion - En proceso de liberacion de la guia -- Jun. 14 Agente de carga informa que  la carga hasta la fecha no a ingresado a la aerolinea. - Confirmando arribo de la carga -- Jun. 13 Esperando arribo de la carga -- Jun. 12 Confirmando detalles de vuelo - Documentos en revision -- Jun. 11 Se recibe copia de guia,factura comercial</t>
  </si>
  <si>
    <t>J6510096</t>
  </si>
  <si>
    <t>Jun. 18 Mercancia entregada en bodega hoy -- Jun. 18 Retiro programado para el dia de hoy -- Jun. 17 Declaracion con levante - Aceptando declaracion - En proceso de liberacion de la guia -- Jun. 14 Esperando arribo de la carga -- Jun. 13 Documentos en revision -- Jun. 12 Se recibe copia de guia,factura comercial</t>
  </si>
  <si>
    <t>J6510111</t>
  </si>
  <si>
    <t>1027188154</t>
  </si>
  <si>
    <t>Keropur 3741C 170KG 1A1</t>
  </si>
  <si>
    <t>50543827</t>
  </si>
  <si>
    <t>Jun. 18 Mercancia entregada en bodega hoy -- Jun. 18 Mercancia en transito, se estima su entrega en bodega hoy -- Jun. 17 Ret -- Retiro programado para el dia de hoy - Declaracion con levante - Aceptando declaracion - En proceso de liberacion de la guia -- Jun. 14 Documentos en revision -- Jun. 13 Se recibe copia de guia,factura comercial</t>
  </si>
  <si>
    <t>4951046919,4951213121,4951050407,</t>
  </si>
  <si>
    <t>J6310169</t>
  </si>
  <si>
    <t>ANR/CTG/13524</t>
  </si>
  <si>
    <t>Cibafast H Liquido 20KG 3H1,Cibafast HA Liquid 60KG 1H2,Tinogard TL 20KG 3H2,</t>
  </si>
  <si>
    <t>55177335,50157410,56145327,</t>
  </si>
  <si>
    <t>Jun. 20 Mercancia entregada en bodega hoy -- Jun. 20  En bodega a la espera de descargue -- Jun. 19 Mercancia en transito, se estima su entrega en bodega hoy -- Jun. 18 Mercancia en transito, se estima su entrega en bodega hoy -- Jun. 17 Ret -- Jun. 15-/-14 Solicitando cita de cargue -- Jun. 13 Listo en transporte - Radicando planilla - Declaracion con levante - Aceptando declaracion - Recepcionando carga en pagina de puerto -- Jun. 12 Agente de  carga informa programacion de vaciado para el dia de hoy en las horas de la tarde. -Esperando programacion de vaciado -- Jun. 11 Motonave estima arribar el dia de hoy -- Jun. 10-/-7 Esperando arribo de la motonave -- Jun. 6 Documentos en revision --  Se recibe copia de bl, factura  211893760</t>
  </si>
  <si>
    <t>4950282863,4950282864,</t>
  </si>
  <si>
    <t>J5310584</t>
  </si>
  <si>
    <t>HLCURTM190530170</t>
  </si>
  <si>
    <t>Jun. 21 Entregada en bodega hoy la ultima unidad -- Jun. 21 Se estima la entrega de la ultima unidad hoy -- Jun. 20 Entregado en bdoega hoy una unidad -- Mercancia en transito, se estima su entrega en bodega hoy -- Jun. 19 Mercancia en transito, se estima su entrega en bodega mañana -- Jun. 18 Ret. FBIU0462938 -- Se estima su despacho para hoy -- Jun. 17 Ret FBIU0471056 -- Jun. 15-/-14 En espera de carga para consolidar -- Jun. 13 Listo en transporte - Radicando planilla - Declaracion con levante - Aceptando declaracion - Confirmando arribo de la motonave -- Jun. 12-/-6 Esperando arribo de la motonave -- 6 Jun. 5 Esperando arribo de la motonave - BL ya cuenta con emision en destino. - 4 May. 31-/-17 BL no cuenta con emision en destino - Esperando arribo de la motonave -- May. 17 BL no cuenta con emision en destino -  Documentos en revision -- May. 16 Se recibe copia de bl, factura comercial</t>
  </si>
  <si>
    <t>J6510098</t>
  </si>
  <si>
    <t>1027088398</t>
  </si>
  <si>
    <t>Jun. 21 Mercancia entregada en bodega hoy -- Jun. 21 Ret --  Retiro programado para el dia de hoy -- Jun. 20 Declaracion con levante - Aceptando declaracion - En proceso de liberacion de la guia -- Jun. 19 Vuelo retrasado informa kn -- Jun. 18 Confirmando arribo de la carga -- Jun. 17 Vuelo retrasado informa kn - Confirmando arribo de la carga -- Jun. 14 Esperando arribo de la carga -- Jun. 13 Documentos en revision -- Jun. 12 Se recibe copia de guia,factura comercial</t>
  </si>
  <si>
    <t>4950930071,4950898141,</t>
  </si>
  <si>
    <t>J5310972</t>
  </si>
  <si>
    <t>HLCUBC1190520775</t>
  </si>
  <si>
    <t>Agnique KE 3658 800KG 31HA1/Dehyquart L 80 T 190KG 1A1</t>
  </si>
  <si>
    <t>50209139/50365918</t>
  </si>
  <si>
    <t>Jun. 25 Entregado hoy en bodega el producto Dehyquart -- Despachado el material Dehyquart y se estima su entrega en bodega hoy --Jun. 21 Despachado el material Dehyquart y se estima su entrega en bodega mañana -- Jun. 20 Se estima el despacho del material dehyquart el dia de hoy -- Jun. 19 Entregado en el cliente hoy el material agnique -- En transito el material Agnique y se estima su entrega en el cliente hoy, El material dehyquart se estima su despacho para mañana -- Jun. 18 Se estima la entrega en el cliente hoy el producto agnique y se estima el despacho del material Dehyquart L 80 hoy -- Jun. 17 Ret. -- Se recibe documentacion para despcho a cliente -- Jun. 14-/-13 En espera de instrucciones de despacho -- Jun. 12 Listo en transporte -- Jun. 11 Radicando planilla - Declaracion con levante - Aceptando declaracion - Registro aprobado -- Jun. 11-/-10 Registro agnique en tramite -- Jun. 7-/-4-May. 31 Esperando arribo de la motonave -- May. 30 Documentos en revision -- May. 29 Se recibe copia de bl, factura comercial</t>
  </si>
  <si>
    <t>4951082678,4951082680,4951082681,</t>
  </si>
  <si>
    <t>J6310080</t>
  </si>
  <si>
    <t>HLCURTM190560210</t>
  </si>
  <si>
    <t>Jun. 25 Entregadas en bodega hoy las dos ultimas unidades -- Mercancia en transito, se estima su entrega en bodega hoy de las 2 ultimas unidades -- Jun. 22 Ret. UACU3382157 -- Jun. 21 Entregada en bodega hoy una unidad -- Se estima el despacho de la ultima unidad hoy -- Jun. 20 Ret. DFSU2880779 -- Jun. 19 Se estima el despacho de las 2 ultimas unidades hoy -- Jun. 18 Ret. HLXU1018900 -- Jun. 17 En espera de carga para consolidar -- Jun. 15 Listo en transporte -- Jun.14 Radicando planilla - Declaracion con levante - Aceptando declaracion - Rescatando BL original ante la naviera - BL ya cuenta con emision en destino. - Jun.  13 BL no cuenta  con emision en destino - Confirmando arribo de la motonave -- Jun. 12-/-10 BL no cuenta  con emision en destino - Esperando arribo de la motonave -- Jun. 6 BL no cuenta  con emision en destino. Jun. 5-/- 4 May. 31 Esperando arribo de la motonave -- May. 30 Documentos en revision -- May. 29 Se recibe copia de bl, factura comercial</t>
  </si>
  <si>
    <t>4950722769,4950808376,4950930080,4950365718,</t>
  </si>
  <si>
    <t>J5311011</t>
  </si>
  <si>
    <t>ILSE011384</t>
  </si>
  <si>
    <t>Uvinul A Plus Granular 25KG 4G 5,Uvinul A Plus Granular 25KG 4G 5,EmulanOP 25 210KG 1A2,Uvinul MC 80 200KG 1H1,</t>
  </si>
  <si>
    <t>57535621,57535621,51144985,57073035,</t>
  </si>
  <si>
    <t>Problemas en radicaacion de planilla, peso errado por agente de carga en puerto/Vaciado/FDS</t>
  </si>
  <si>
    <t>Jun. 25 Entregados en madrid el resto de materiales -- Jun. 25 Mercancia en transito, se estima su entrega en bodega hoy -- Jun. 22 Entregados en cali los materiales con destino a esta bodega -- Jun. 21 Mercancia en transito, se estima su entrega en bodega mañana -- Jun. 20 Ret. -- Jun. 19-/-18 Solicitando cita de cargue y en consecucion de vehiculo para su despacho -- Jun. 17 Listo en transporte - Radicando planilla - Se soluciona inconveniente con agente de carga -- Jun. 14-/-10 Carga no se puede planillar porque se encuentra compartida con otra carga Handler y se encuentra en proceso de vaciado -- Jun. 8 Declaracion con levante - Aceptando declaracion -- Jun. 7 Recepcionando carga en pagina de puerto -- Jun. 7-/-6 Esperando programacion de vaciado -- Jun. 5-/-4 Esperando arrribo de la motonave -- May. 31 Documentos en revision -- May. 30 Se recibe copia de bl, factura comercial 601944446</t>
  </si>
  <si>
    <t>4952076846,4950722773,4950930054,4950930063,4951900902,4951900902,</t>
  </si>
  <si>
    <t>J6310197</t>
  </si>
  <si>
    <t>HLCURTM190518360</t>
  </si>
  <si>
    <t>Cremophor RH 40,Vitamin E-Acetate CARE,Sokalan PA 25 CL PN 1200KG,Hydrosulfite AWC 50KG 1A1 50KG,Hydroxycitronellal 180KG STEEL,Methylionone 70 170KG STEEL DRUMS,</t>
  </si>
  <si>
    <t>50601074,50131677,50060122,50215350,50087044,56675748,</t>
  </si>
  <si>
    <t>Documentos/FDS/Festivo/Registro de importacion</t>
  </si>
  <si>
    <t>Jun. 25 Mercancia entregada en bodega hoy -- Jun. 25 Mercancia en transito, se estima su entrega en bodega hoy -- Jun. 22 Ret. -- Jun. 21 Se estima su despacho para hoy -- Jun. 20 En espera de confirmacion de destino por parte del cluster -- Jun. 19 Listo en transporte -- Radicando planilla -- Jun. 18 Declaracion con levante - Aceptando declaracion - Registro aprobado cremophor -- Jun. 17-/-15 Pendiente aprobacion registro cremophor -- Jun. 14 Pendiente aprobacion cremophor - Registro aprobado methylionone, hydroxycitronellal - Se recibe BL original endosado -- Jun. 13-/-10 Registro en tramite :cremophor, methylionone, hydroxycitronellal - Pendiente bl original endosado -- Jun. 7 Documentos en revision -- Jun. 6 Se recibe copia de bl, factura comercial</t>
  </si>
  <si>
    <t>J6310458</t>
  </si>
  <si>
    <t>I2019-01784</t>
  </si>
  <si>
    <t>Jun. 25 Mercancia entregada en bodega hoy -- Jun. 25 Mercancia en transito, se estima su entrega en bodega hoy -- Jun. 21 Mercancia en transito, se estima su entrega en bodega mañna -- Jun. 20 Ret. -- Programado para cargue hoy -- Jun. 19 Listo en transporte -- Jun. 18 Radicando planilla - Declaracion con levante - Aceptando declaracion - Se recibe originales bl, factura comercial,lista de empaque,certi de origen-Pendiente BL original, sera enviado por el cliente -- Jun. 17 Pendiente BL original, sera enviado por el cliente - Recepcionando carga en pagina de puerto - Agente de carga informa que la programacion de vacaido se realizo el dia   domingo  a  las 13 horas -- Jun. 14 Documentos en revision -- Jun. 13 Se recibe copia de bl, factura comercial,lista de empaque 601944755</t>
  </si>
  <si>
    <t>4951213131,4951046395,4951046395,4950902083,4950215958,4950365725,4951157621,4951325253,</t>
  </si>
  <si>
    <t>J6310542</t>
  </si>
  <si>
    <t>FRA0350247</t>
  </si>
  <si>
    <t>Glucopon 425 N/HH 225KG 1H2,Lamesoft PO 65 220KG 1H2,Lanette E Granules 25KG 5M2 5,Comperlan IP 25KG 4G,Euperlan KE 4776 200KG 1H2,Comperlan IP 25KG 4G,Gluadin Soy Benz 25KG 3H1,Eumulgin B 2 GS 25KG 5H4,</t>
  </si>
  <si>
    <t>50432449,50207534,50221813,50400633,50486563,50400633,50372958,50207317,</t>
  </si>
  <si>
    <t>Jun. 25 Mercancia entregada en bodega hoy -- Jun. 25 Mercancia en transito, se estima su entrega en bodega hoy -- Jun. 22 Ret. -- Jun. 21 Listo en transporte - Radicando planilla - Declaracion con levante - Aceptando declaracion -- Jun. 20 Recepcionando carga en pagina de puerto -- Jun. 19 Motonave atracada -- Jun. 18 Documentos en revision -- Jun. 17 Se recibe copia de bl, factura comercial</t>
  </si>
  <si>
    <t>J6510132</t>
  </si>
  <si>
    <t>1027028361</t>
  </si>
  <si>
    <t>Documentos/Inspeccion previa/inspeccion aduanera//FDS/Festivo</t>
  </si>
  <si>
    <t>Jun. 25 Mercancia entregada en bodega hoy -- Jun. 25 Ret -- Retiro programado para el dia de hoy -- Jun. 21 Declaracion con levante - En inspeccion fisica -- Jun. 20 Reportando inconcistencia ante Dian, la guia no relaciona nombre del material -- Jun. 19 Inspeccion previa programada para el dia de hoy -- Jun. 18 Programando inspeccion previa - Esperando traslado a deposito Transaereo -- Jun. 17  Documentos en revision - Se recibe copia de guia, factura comercial</t>
  </si>
  <si>
    <t>J6310505</t>
  </si>
  <si>
    <t>INTERVERCTG90089</t>
  </si>
  <si>
    <t>Documentos/Vaciado/FDS/Festivo</t>
  </si>
  <si>
    <t>Jun. 27 Mercancia entregada en bodega hoy -- Jun. 27 Mercancia en transito, se estima su entrega en bodega hoy -- Jun. 26 Ret. -- Jun. 25-/-21 Solicitando cita de cargue -- Jun. 20 Listo en transporte - Radicando planilla - Declaracion con levante - Aceptando declaracion -- Jun. 19 Rescatando BL original liberado - Esperando autorizacion del cliente para el pago de la cuenta de manejo y poder proceder con la liberacion -- Jun. 18 Se confirma BL final - Definiendo con e agente de carga numero de BL final. - Jun. 17  Confirmando ETA con el agente de carga, - Se recibe copia de bl, factura comercial,lista de empaque certi de origen 601944748</t>
  </si>
  <si>
    <t>J6510091</t>
  </si>
  <si>
    <t>1027143535</t>
  </si>
  <si>
    <t>Jun. 26 Mercancia entregada en bodega hoy -- Jun. 26 Ret -- Retiro programado para el dia de hoy -- Jun. 25 Declaracion con levante - Aceptando declaracion - En proceso de liberacion de la guia -- Jun. 21 Confirmando arribo de la carga -- Jun. 20-/-18 Esperando arribo de la carga -- Jun. 17  Vuelo retrasado informa kn - Confirmando arribo de la carga -- Jun. 14 Documentos en revision -- Jun. 13 Se recibe copia de guia,factura comercial</t>
  </si>
  <si>
    <t>J6510190</t>
  </si>
  <si>
    <t>6XM7073</t>
  </si>
  <si>
    <t>Tonalin 60 WDP 15KG 4G</t>
  </si>
  <si>
    <t>50512427</t>
  </si>
  <si>
    <t>Jun. 26 Mercancia entregada en bodega hoy -- Jun. 26 Ret -- Retiro programado para el dia de hoy -- Jun. 25 Declaracion con levante - Aceptando declaracion - En proceso de liberacion de la guia - Documentos en revision -- Se recibe copia de guia, factura comercial</t>
  </si>
  <si>
    <t>J6510139</t>
  </si>
  <si>
    <t>A00088 Linefactor 5KG 1H2</t>
  </si>
  <si>
    <t>51224382</t>
  </si>
  <si>
    <t>Jun. 26 Mercancia entregada en bodega hoy -- Jun. 26 Ret -- Retiro programado para el dia de hoy -- Jun. 25 Declaracion con levante - Aceptando declaracion - En proceso de liberacion de la guia -- Jun. 21-/-20 Esperando arribo de la carga -- Jun. 19 Esperando arribo de la carga -- Jun. 18 Documentos en revision -- Jun. 17 Se recibe copia de guia, factura comercial</t>
  </si>
  <si>
    <t>J6510140</t>
  </si>
  <si>
    <t>1027209752</t>
  </si>
  <si>
    <t>J6510178</t>
  </si>
  <si>
    <t>MHG-19004968</t>
  </si>
  <si>
    <t>Jun. 26 Mercancia entregada en bodega hoy -- Jun. 26 Ret -- Retiro programado para el dia de hoy -- Jun. 25 Declaracion con levante - Aceptando declaracion - En proceso de liberacion de la guia -- Jun. 21 Documentos en revision -- Jun. 20 Se recibe copia de guia,factura comercial,lista de empaque</t>
  </si>
  <si>
    <t>J6510141</t>
  </si>
  <si>
    <t>DSV0042902</t>
  </si>
  <si>
    <t>Dry n-3 12 Food 25KG 4G 3</t>
  </si>
  <si>
    <t>50181376</t>
  </si>
  <si>
    <t>Jun. 26 Mercancia entregada en bodega hoy -- Jun. 26 Ret -- Retiro programado para el dia de hoy -- Jun. 25 Declaracion con levante - Aceptando declaracion - Programando inspeccion invima -- Jun. 21-/-19 Esperando arribo de la carga para programar inspeccion invima -- Jun. 18 Documentos en revision -- Jun. 17 Se recibe copia de guia, factura comercial</t>
  </si>
  <si>
    <t>J6510169</t>
  </si>
  <si>
    <t>19J101336</t>
  </si>
  <si>
    <t>Quick-Trigger 4333 204,1KG 1H2</t>
  </si>
  <si>
    <t>50322283</t>
  </si>
  <si>
    <t>Jun. 27 Mercancia entregada en el cliente - En espera de documentos para su entrega en el cliente -- Jun. 26 Ret -- Retiro programado para el dia de hoy -- Jun. 25 Declaracion con levante - Aceptando declaracion - En proceso de liberacion de la guia -- Jun. 21 Confirmando arribo de la carga -- Jun. 20 Documentos en revision -- Jun. 19 Se recibe copia de guia,factura comercial,lista de empaque</t>
  </si>
  <si>
    <t>J5310998 / J5360073</t>
  </si>
  <si>
    <t>MEDUAM742998</t>
  </si>
  <si>
    <t>Jul. 2-1-Jun. 30-/-6  En espera de instrucciones de despacho --  Jun. 5 Listo en transporte --  Radicando planilla --  Declaracion con levante  - Aceptando declaracion --  Recepcionando -- Esperando finalizacion de manifiesto -- Jun. 4 Motonave atracada -- Confirmando arribo de la motonave --  May. 31 Esperando arribo de la motonave --  May. 30 Documentos en revision -- Se recibe copia de bl, factura comercial,lista de empaque</t>
  </si>
  <si>
    <t>J6310242 / J6360027</t>
  </si>
  <si>
    <t>HLCUBSC1905BOXX9</t>
  </si>
  <si>
    <t>Jul. 2-1-Jun. 30-/-12  En espera de instrucciones de despacho -- Jun. 11 Listo en transporte --  Radicando planilla --  Declaracion con levante  - Aceptando declaracion --   Recepcionando en pagina de puerto para que se refleje la consultade inventario -- Jun. 10 Esperando finalizacion manifiesto -- Confirmando arribo de motonave -- Jun. 8 Esperando arribo de la motonave --  Jun. 7 Documentos en revision --  Se recibe copia de bl, factura comercial</t>
  </si>
  <si>
    <t>J6310246 / J6360028</t>
  </si>
  <si>
    <t>HLCUBSC1905CCZB9</t>
  </si>
  <si>
    <t>Jul. 2-1-Jun. 30-/-13 En espera de instrucciones de despacho --  Jun. 12 Listo en transporte --  Radicando planilla --  Declaracion con levante  - Aceptando declaracion --    Recepcionando en pagina de puerto para que se refleje la consultade inventario  -- Jun. 11 Motonave atracada --  Confirmando arribo de la motonave -- Jun. 10 Motonave estima arribar a las 15 horas --  Jun. 9-/-8 Esperando arribo de la motonave --  Jun. 7 Documentos en revision -- Se recibe copia de bl, factura comercial</t>
  </si>
  <si>
    <t>J6310095 / J6360020</t>
  </si>
  <si>
    <t>ANT1235309</t>
  </si>
  <si>
    <t xml:space="preserve">Jul. 2-1- Jun. 30-/-28 En espera de instrucciones de despacho de 2 unidades --   Ret. EXFU5503630, EXFU5523025  -- Jun. 27-/-13 En espera de instrucciones de despacho --  Jun. 12 Listo en transporte --  Radicando planilla --  Declaracion con levante  - Aceptando declaracion --    Recepcionando en pagina de puerto para que se refleje la consultade inventario  -- Confirmando arribo de la motonave --  Jun. 11 Motonave estima arribar el dia de hoy -- Jun. 10 BL ya cuenta con emision en destino -  Jul.  9-/-6 BL no cuenta con emision en destino. - Documentos en revision -- Jun. 5 Se recibe copia de Draft  bl, factura comercial </t>
  </si>
  <si>
    <t>J6310392 / J6360033</t>
  </si>
  <si>
    <t xml:space="preserve">HLCUANR190537951 </t>
  </si>
  <si>
    <t>Jul. 2-1-Jun. 30-/-14  En espera de instrucciones de despacho --  Jun. 13 Listo en transporte --  Radicando planilla --  Declaracion con levante  - Aceptando declaracion --     Recepcionando en pagina de puerto para que se refleje la consultade inventario --    Rescatando bl en naviera -- Jun. 12 Documentos en revision --  Se recibe copia de bl, factura comercial --Jun. 11   Arriba a puerto y no hay dctos</t>
  </si>
  <si>
    <t>J6310389 / J6360032</t>
  </si>
  <si>
    <t>HLCUBSC190608777</t>
  </si>
  <si>
    <t>Jul. 2-1-Jun. 30-/-18 En espera de instrucciones de despacho --   Jun. 17 Listo en transporte --  Radicando planilla --  Declaracion con levante  - Aceptando declaracion --  Recepcionando en pagina de puerto para que se refleje la consulta de inventario  -- Esperando finalizacion manifiesto -- Confirmando arribo de la motonave  --  Jun. 15-14 Se recibe copia de bl corregido -- Esperando Factura o bl correcta --  Esperando arribo de la motonave --   Jun. 13 Documentos en revision -- Jun. 12 Se recibe copia de bl, factura comercial</t>
  </si>
  <si>
    <t>J6310394 / J6360034</t>
  </si>
  <si>
    <t>HLCUBSC1905CCZW0</t>
  </si>
  <si>
    <t>J6310214 / J6360026</t>
  </si>
  <si>
    <t>MEDUAM733625</t>
  </si>
  <si>
    <t>Jul. 2-1-Jun. 30-/-20   En espera de instrucciones de despacho --  Jun. 19 Listo en transporte --  Radicando planilla --  Declaracion con levante  - Aceptando declaracion --   Recepcionando en pagina de puerto para que se refleje la consultade inventario  Esperando finalizacion mnaifiesto -- Confirmando arribo de la motonave -- Jun. 18 Motonave atracada --Confirmando arribo de la motonave -- Jun. 17-/-8 Esperando arribo de la motonave --  Jun. 7 Documentos en revision -- Jun. 6 Se recibe copia de bl, factura comercial 601945696</t>
  </si>
  <si>
    <t>J6310484 / J6360043</t>
  </si>
  <si>
    <t>HLCUANR190552771</t>
  </si>
  <si>
    <t>Jul. 2-1-Jun. 30-/-21  En espera de instrucciones de despacho --   Jun. 20 Listo en transporte --  Radicando planilla --  Declaracion con levante  - Aceptando declaracion --    Recepcionando en pagina de puerto para que se refleje la consultade inventario  -- Esperando finalizacion manifiesto -- Jun. 19 Motonave atracada -- Confirmando arribo de la motonave -- Jun. 18 Motonave estima arribar el dia de hoy -- Jun. 17 Esperando arribo de la motonave  --  Jun. 15 Documentos en revision -- Jun. 14 Se recibe copia de bl, factura comercial</t>
  </si>
  <si>
    <t>4950560303 </t>
  </si>
  <si>
    <t>J6310485 / J6360044</t>
  </si>
  <si>
    <t>HLCUANR190568858</t>
  </si>
  <si>
    <t>Jul. 2-1-Jun. 30-/-21  En espera de instrucciones de despacho --   Jun. 20 Listo en transporte --  Radicando planilla --  Declaracion con levante  - Aceptando declaracion --  Recepcionando en pagina de puerto para que se refleje la consultade inventario  --  Esperando finalizacion manifiesto - Jun. 19 Motonave atracada --  Confirmando arribo de la motonave -- Jun. 18 Motonave estima arribar el dia de hoy -- Jun. 17 Esperando arribo de la motonave  --  Jun. 15 Documentos en revision --  Jun. 14 Se recibe copia de bl, factura comercial</t>
  </si>
  <si>
    <t>4950560304 </t>
  </si>
  <si>
    <t>J6310443 / J6360042</t>
  </si>
  <si>
    <t>ANT1237579</t>
  </si>
  <si>
    <t>Jul. 2-1-Jun. 30-/-21  En espera de instrucciones de despacho --   Jun. 20 Listo en transporte --  Radicando planilla --  Declaracion con levante  - Aceptando declaracion --   Recepcionando en pagina de puerto para que se refleje la consultade inventario  -- Esperando finalizacion manifiesto - Jun. 19 Motonave atracada --  Confirmando arribo de la motonave -- Jun. 18 Motonave estima arribar el dia de hoy -- Jun. 17 Esperando arribo de la motonave  -  Jun. 15 Documentos en revision --  Jun. 14 Se recibe copia de bl, factura comercial 211899342</t>
  </si>
  <si>
    <t>J6310744 / J6360074</t>
  </si>
  <si>
    <t xml:space="preserve">HLCUBSC1906APJH3 </t>
  </si>
  <si>
    <t>Jul. 2-1-Jun. 30-/-27 En espera de instrucciones de despacho --   Jun. 26 Listo en transporte --  Radicando planilla --  Declaracion con levante  -- Aceptando declaracion --   Recepcionando en pagina de puerto para que se refleje la consultade inventario  --  Documentos en revision -- Jun. 25  Se recibe copia de bl, factura comercial,lista de empaque--Se solicita documentos -- Jun. 24 Arribo a puerto y no hay documentos</t>
  </si>
  <si>
    <t>J6310761</t>
  </si>
  <si>
    <t xml:space="preserve">HLCUBSC1906AZWU8 </t>
  </si>
  <si>
    <t>Jul. 2 Se estima su despacho para hoy -- Jun. 28 Se estima su despacho para hoy -- Jun. 27 Listo en transporte --  Radicando planilla --  Declaracion con levante  --  Aceptando declaracion de importacion -- Documentos en revision --   Jun. 26 Se recibe copia de bl,factura comercial,lista de empaque--Jun. 25 Se solicita documentos --  Jun. 24 Arribo a puerto y no hay documentos</t>
  </si>
  <si>
    <t>J6310755</t>
  </si>
  <si>
    <t xml:space="preserve">HLCUBSC1906APMP3 </t>
  </si>
  <si>
    <t>Jul. 2 Se estima su despacho para hoy -- Jun. 28 Se estima su despacho para hoy -- Jun. 27 Listo en transporte --  Radicando planilla --  Declaracion con levante  --  Aceptando declaracion de importacion -- Rescatando bl en naviera -- Se recibe correo por parte de la linea naviera donde autoriza emision -- Jun. 26 Bl no cuenta con emision en destino -- Se copia de  bl, factura comercial,lista de empaque Jun. 25 BL no cuenta con emision en destino. - Se solicita documentos --   Jun. 24 Arribo a puerto y no hay documentos</t>
  </si>
  <si>
    <t>J6310559</t>
  </si>
  <si>
    <t>012019052574</t>
  </si>
  <si>
    <t>Jul. 2 Mercancia en transito, se estima su entrega en bodega mañana o Jueves a primera hora -- Jun. 29 Ret -- Jun. 28 Listo en transporte --  Jun. 27 Radicando planilla --  Declaracion con levante  --  Aceptando declaracion de importacion -- Puerto informa que tiene einconvenientes con la pagina y hay represamiento en la recepcion de las cargas -- Recepcionando en pagina de puerto para que se refleje la consultade inventario  -- Jun. 26 Esperando finalizacion manifiesto -- Jun. 25  Agente de carga informa programacion de vaciado para el dia de hoy a las 2 PM. - Esperando programacion vaciado -- Jun. 24-/-20 Esperando arribo de la motonave -- Jun. 19 Documentos en revision -- Jun. 18 Se recibe copia de bl, factura comercial 211905052</t>
  </si>
  <si>
    <t>J6310561</t>
  </si>
  <si>
    <t>ANR/CTG/13561</t>
  </si>
  <si>
    <t>Fe(II)-Glycinate 25KG 5M2</t>
  </si>
  <si>
    <t>50351987</t>
  </si>
  <si>
    <t>Jul. 2 Mercancia en transito, se estima su entrega en bodega mañana o Jueves a primera hora -- Jun. 29 Ret -- Jun. 28 solicitando cita de cargue -- Jun. 27 Listo en transporte --  Radicando planilla --  Declaracion con levante  --  Aceptando declaracion de importacion -- Puerto informa que tiene einconvenientes con la pagina y hay represamiento en la recepcion de las cargas --  Recepcionando en pagina de puerto para que se refleje la consultade inventario  --  Esperando finalizacion manifiesto -- Jun. 26  Agente de carga informa programacion de vaciado para el dia de hoy a las 15 horas. - Confirmando arribo de la motonave --  Jun. 25 Motonave estima arribar el dia de hoy -- Jun. 24-20 Esperando arribo de la motonave -- Jun. 19 Documentos en revision -- Jun. 18 Se recibe copia de bl, factura comercial 211906688</t>
  </si>
  <si>
    <t>J6310737</t>
  </si>
  <si>
    <t>ANR/CTG/13556</t>
  </si>
  <si>
    <t>Lanette 22 20KG 5M1</t>
  </si>
  <si>
    <t>50208663</t>
  </si>
  <si>
    <t>Jul. 2 Mercancia en transito, se estima su entrega en bodega mañana o Jueves a primera hora -- Jun. 29 Ret -- Jun. 28 Listo en transporte --  Jun. 27  Radicando planilla --  Declaracion con levante  --  Aceptando declaracion de importacion --  Puerto informa que tiene einconvenientes con la pagina y hay represamiento en la recepcion de las cargas --  Recepcionando en pagina de puerto para que se refleje la consultade inventario  --  Esperando finalizacion manifiesto --  Jun. 26  Agente de carga informa programacion de vaciado para el dia de hoy a las 15 horas. - Documentos en revision -- Jun. 25 Se recibe copia de bl, factura comercial 211906687</t>
  </si>
  <si>
    <t>4951268367,4951149025,4951325027,4951325027,4951325027,4950365723,</t>
  </si>
  <si>
    <t>J6310789</t>
  </si>
  <si>
    <t xml:space="preserve">FRA0350509     </t>
  </si>
  <si>
    <t>Emulgade F 25KG 5H4,Cutina AGS 25KG 5H4,Texapon K 12 P 15KG 5M2,Texapon ASV 70 Spezial 225KG 1H2,Lorol C 16 20KG 5H4,Eumulgin SG 10KG 1G,</t>
  </si>
  <si>
    <t>50207274,50215324,50222715,50207651,50207467,50209782,</t>
  </si>
  <si>
    <t>Jul. 2 Mercancia en transito, se estima su entrega en bodega mañana o Jueves a primera hora -- Jun. 29 Ret -- Jun. 28 Listo en transporte -- Radicando planilla -- Jun. 27   Declaracion con levante  --  Aceptando declaracion de importacion --  Puerto informa que tiene einconvenientes con la pagina y hay represamiento en la recepcion de las cargas --  Recepcionando en pagina de puerto para que se refleje la consultade inventario  --   Documentos en revision --   Jun. 26 Se recibe copia de bl, factura comercial--Jun. 25 arribo a puerto y no hay dctos</t>
  </si>
  <si>
    <t>J6310745</t>
  </si>
  <si>
    <t xml:space="preserve">HLCUBSC1906AXKP1 </t>
  </si>
  <si>
    <t>Jul. 2 Se estima su despacho para hoy la ultima unidad -- Jun. 29 Ret TCLU1409603 - HLBU1035813  -- Jun. 28 Se estima su despacho para hoy -- Jun. 27 Listo en transporte --    Jun. 26 Radicando planilla --  Declaracion con levante  -- Aceptando declaracion --   Recepcionando en pagina de puerto para que se refleje la consultade inventario  --   Documentos en revision -- Jun. 25  Se recibe  copia de bl, factura comercial,lista de empaque--Se solicita documentos --  Jun. 24 Arribo a puerto y no hay documentos</t>
  </si>
  <si>
    <t>J6310746</t>
  </si>
  <si>
    <t xml:space="preserve">HLCUBSC1906AZWW0 </t>
  </si>
  <si>
    <t>Jul. 2 Se estima su despacho para hoy --Jun. 28 Se estima su despacho para hoy -- Jun. 27 Listo en transporte --    Jun. 26 Radicando planilla --  Declaracion con levante  -- Aceptando declaracion --   Recepcionando en pagina de puerto para que se refleje la consultade inventario  --    Documentos en revision -- Jun. 25  Se recibe  copia de bl, factura comercial,lista de empaque--Se solicita documentos --  Jun. 24 Arribo a puerto y no hay documentos</t>
  </si>
  <si>
    <t>J6310558</t>
  </si>
  <si>
    <t>FRA0350594</t>
  </si>
  <si>
    <t>Jul. 2 Mercancia en transito, se estima su entrega en bodega el Jueves -- Jun. 30 APZU3426494 Ret Jun. 28 Se estima su despacho para hoy -- Jun. 27 Listo en transporte --   Jun. 26 Radicando planilla --  Declaracion con levante  -- Aceptando declaracion --Confirmando arribo de la motonave -- Jun. 25 Motonave estima arribar el dia de hoy -- Jun. 24-/--20 Esperando arribo de la motonave -- Jun. 19 Documentos en revision -- Jun. 18 Se recibe copia de bl, factura comercial</t>
  </si>
  <si>
    <t>4951148384,4950059659,4950722775,4950978864,4951148384,4951149025,4951294588,4951268367,4951379745,4951268367,4951268367,4951325253,</t>
  </si>
  <si>
    <t>J6310629</t>
  </si>
  <si>
    <t>MEDUBN984886</t>
  </si>
  <si>
    <t>Cutina HR Powder 20KG 5H4,Eumulgin S 2 25KG 1H2,Emulgade SE-PF 20KG 5H4,Lanette O 20KG 5H4,Cosmedia DC 25KG 1H2,Cutina PES 25KG 5H4,Eumulgin B 2 25KG 5H4,Emulgade SE-PF 20KG 5H4,Cosmedia Ultragel 300 25KG 5H4,Lanette W 20KG 5H4,Emulgade NLB 25KG 1H2,Lanette E Granules 25KG 5M2 5,</t>
  </si>
  <si>
    <t>50215298,50379055,50207227,50212114,50489785,50209933,50207319,50207227,50356063,50207192,50312330,50221813,</t>
  </si>
  <si>
    <t>Jul. 2 Mercancia en transito, se estima su entrega en bodega hoy -- Jun. 28 Ret. --  Se estima su despacho para hoy -- Jun. 27 Listo en transporte --   Jun. 26 Radicando planilla --  Declaracion con levante  --  Aceptando declaraciones -- Recepcionando en pagina de puerto para que se refleje la consultade inventario --  Jun. 25 Realizando enlace del numero del servicio ante el puerto ya que no se refleja -- Confirmando arribo de la motonave -- Jun. 24-/-21 Esperando arribo de la motonave -- Documentos en revision -- Jun. 21 Se recibe copia de bl, factura comercial</t>
  </si>
  <si>
    <t>4948304012,4948123279,</t>
  </si>
  <si>
    <t>J6310591</t>
  </si>
  <si>
    <t>FRA0350601</t>
  </si>
  <si>
    <t>Cumora® SC,1X60 L,CO/Cumora® SC,1X210 L,CO</t>
  </si>
  <si>
    <t>58697101/58576031</t>
  </si>
  <si>
    <t>Jun. 28 Mercancia entregada en bodega hoy -- Jun. 28 Ret. -- Jun. 27 Se estima su despacho para hoy -- Jun. 26 Listo en transporte --  Jun. 25 Radicando planilla -- Declaracion con levante -- Aceptando declaracion -  Recepcionando en pagina de puerto para que se refleje la consultade inventario  --  Bl si cuenta con emision en destino. - Jun. 20 BL no cuenta con emision en destino. - Documentos en revision -- Jun. 19 Se recibe copia de bl,factura comercial</t>
  </si>
  <si>
    <t>J6310227</t>
  </si>
  <si>
    <t>SSZCTG1906068</t>
  </si>
  <si>
    <t>Jul. 2 Mercancia en transito, se estima su entrega en bodega hoy -- Jun. 29 Ret -- Jun. 28-/-27 Solicitando cita de cargue -- Jun. 26 Listo en transporte --  Jun. 25 Radicando planilla -- Declaracion con levante -- Aceptando declaracion -  Recepcionando en pagina de puerto para que se refleje la consultade inventario  -- Esperando programacion vaciado -- Jun. 22 Confirmando arribo de la motonave --  Jun. 21 Motonave estima arribar el dia de hoy --  Jun. 20-/-8 Esperando arribo de la motonave --  Jun. 7 Documentos en revision -- Jun. 6 Se recibe copia Draft de bl, factura comercial 211902823</t>
  </si>
  <si>
    <t>J6310562</t>
  </si>
  <si>
    <t>SSZ0718900</t>
  </si>
  <si>
    <t>Jul. 2 Se estima su despacho para hoy a varios destinos -- Jun. 28 En bodega de TBS para segregacion de la mercancia -- Jun. 27 Ret. -- Jun. 26 En espera de instrucciones de documentos para su despacho -- Jun. 25 Listo en transporte --  Jun. 22 Listo en transporte -- Radicando planilla -- Declaracion con levante -- Aceptando declaracion -  Recepcionando en pagina de puerto para que se refleje la consultade inventario  --  Esperando finalizacion manifiesto --  Jun. 21 Motonave atracada -- Motonave estima arribar el dia de hoy -- Jun. 20 Esperando arribo de la motonave -- Jun. 19 Documentos en revision -- Jun. 18 Se recibe copia de bl, factura comercial</t>
  </si>
  <si>
    <t>4951017914,4951046398,4951325259,4951019255,4950930067,</t>
  </si>
  <si>
    <t>J6310163</t>
  </si>
  <si>
    <t>ILSE012975</t>
  </si>
  <si>
    <t>Luta.Calpan 98% 25KG 5H4,Vitamin E-Acetate Care 25KG IP22,Edeta BX POLVO 25KG 5M1,Lutavit E 50 25KG 5H4 1,Agnique CSO-35 1000KG 31HA1,</t>
  </si>
  <si>
    <t>50011144,50131677,50612839,50075923,50427311,</t>
  </si>
  <si>
    <t>Vaciado/Registro de importacion/FDS/Festivo</t>
  </si>
  <si>
    <t>Jul. 2 Mercancia en transito, se estima su entrega en bodega mañana -- Jun. 28 Ret -- Jun. 27-/-26 Ubicando vehiculo para su despacho -- Jun. 25-/-21 Solicitando cita de cargue -- Jun. 20 Listo en transporte -- Jun. 19 Radicando planilla --  Declaracion con levante  - Aceptando declaracion --    Se recibe aprobacion del registro del Agnique -- Jun. 18 Esperando correccion del registro -- Jun. 17 Se le escribio a la vuce preguntando porque no se aprobo para materia proma y estos respondieron que van a solicitar la apertura para corregir -- El registro fue aprobado pero no se acoge a la preferencia debido que fue aprobado para producto terminado --  Esperando aprobacion registro del Agnique y programacion vaciado --  Jun. 14-/-8 Esperando aprobacion registro del Agnique y  arribo de la motonave -- Jun. 7 Documentos en revision --  Jun. 6 Se recibe copia de Draft  bl, factura 601944462</t>
  </si>
  <si>
    <t>4951082654,4951019257,</t>
  </si>
  <si>
    <t>J6310536</t>
  </si>
  <si>
    <t>HLCURTM190574228</t>
  </si>
  <si>
    <t>Lutavit B2 SG 80. 25KG 5H4/Lutavit E 50 25KG 5H4 1</t>
  </si>
  <si>
    <t>54690103/50075923</t>
  </si>
  <si>
    <t>Jun. 29 Mercancia entregada en bodega hoy -- Jun. 28 Mercancia en transito, se estima su entrega en bodega hoy -- Jun. 27 Mercancia en transito, se estima su entrega en bodega mañana -- Jun. 26 Ret. -- Se estima su despacho para hoy -- Jun. 25 Listo en transporte --  Jun. 22 Listo en transporte -- Radicando planilla -- Declaracion con levante -- Aceptando declaracion - Recepcionando en pagina de puerto para que se refleje la consultade inventario  -- Esperando finalizacion manifiesto --  Jun. 21 Motonave atracada --  Motonave estima arribar el dia de hoy -- Jun. 20-19 Esperando arribo de la motonave --  Jun. 18 Documentos en revision -- Jun. 17 Se recibe copia de bl, factura comercial</t>
  </si>
  <si>
    <t>J6310503</t>
  </si>
  <si>
    <t>ANR/CTG/13553</t>
  </si>
  <si>
    <t>Jul. 2 Mercancia en transito, se estima su entrega en bodega hoy -- Jun. 28 Mercancia en transito, se estima su entrega en bodega hoy -- Jun. 27 Mercancia en transito, se estima su entrega en bodega mañana -- Jun. 26 Ret. -- Jun. 25 Solicitando cita de cargue -- Jun. 21 Listo en transporte -- Radicando planilla -- Declaracion con levante -- Aceptando declaracion -- Esperando finalizacion manifiesto -- Jun. 20 Agente de carga informa programacion de vaciado  para el dia de hoy a las 18 horas. -  Esperando programacion de vaciado -- Jun. 19 Esperando arribo de la motonave --   Jun. 18 Documentos en revision -- Jun. 17 Se recibe copia de bl, factura comercial,lista de empaque 211901923</t>
  </si>
  <si>
    <t>4951181394,4951186751,4951293639,</t>
  </si>
  <si>
    <t>J6310075</t>
  </si>
  <si>
    <t>LAX/CTG/D03477</t>
  </si>
  <si>
    <t>Cytozyme Foliar,1X1 L,UNSPEC.,Cytozyme Seed 500cc,1X500 CC,UNSPEZ.,Cytozyme Foliar,1X1 L,UNSPEC.</t>
  </si>
  <si>
    <t>50323274,50816917,50323274,</t>
  </si>
  <si>
    <t>Jun. 29 Mercancia entregada en bodega hoy -- Jun. 28 Mercancia en transito, se estima su entrega en bodega hoy -- Jun. 27 Mercancia en transito, se estima su entrega en bodega mañana -- Jun. 26 Ret. -- Jun. 25-/-21 Solicitando cita de cargue -- Jun. 20 Listo en transporte - Radicando planilla -- Jun. 19 Declaracion con levante - Aceptando declaracion - Agente de carga informa que la programacion de vaciado se realizo el dia de ayer. -  Esperando programacion de vaciado -- Jun. 18 Confirmando arribo de la carga -- Jun. 17 Motonave estima arribar en el dia de hoy -- Jun. 14-/-10 Esperando arribo de la motonave -- Jun. 7- Se recibe originales factura comercial,lista de empaque,certi de origen--/-6 Pendiente BL - Documentos en revision -- Jun. 5 Pendiente bl - Se recibe copia de la factura, Lista de empaque y COA 211899562</t>
  </si>
  <si>
    <t>J6310540</t>
  </si>
  <si>
    <t>HOU/CTG/D07021</t>
  </si>
  <si>
    <t>Jun. 29 Mercancia entregada en bodega hoy -- Jun. 28 Mercancia en transito, se estima su entrega en bodega hoy -- Jun. 27 Mercancia en transito, se estima su entrega en bodega mañana -- Jun. 26 Ret. -- Jun. 26-/-21 Solicitando cita de cargue -- Jun. 20 Listo en transporte - Radicando planilla - Declaracion con levante - Aceptando declaracion --- Jun. 19 Recepcionando carga en pagina de puerto -- Jun. 18 Documentos en revision -- Jun. 17 Se recibe copia de bl, factura comercial 211898646</t>
  </si>
  <si>
    <t>J6310504</t>
  </si>
  <si>
    <t>ANR/CTG/13538</t>
  </si>
  <si>
    <t>Jul. 2 Mercancia en transito, se estima su entrega en bodega hoy -- Jun. 28 Mercancia en transito, se estima su entrega en bodega hoy -- Jun. 27 Mercancia en transito, se estima su entrega en bodega mañana -- Jun. 26 Ret. -- Jun. 25 Solicitando cita de cargue -- Jun. 21 Listo en transporte -- Jun. 20 Radicando planilla - Declaracion con levante - Aceptando declaracion - Recepcionando carga en pagina de puerto -- Jun. 19  Agente de carga informa programacion de vaciado para el dia de hoy a las 2 PM. -  Motonave atracada -- Jun. 18 Documentos en revision -- Jun. 17 Se recibe copia de bl, factura comercial 211900735</t>
  </si>
  <si>
    <t>4950812430,4950896345,4951215092,4950585750,</t>
  </si>
  <si>
    <t>J6310383</t>
  </si>
  <si>
    <t>SSZ0718917</t>
  </si>
  <si>
    <t>Texapon N 70 210KG 1H2,Texapon N 70 210KG 1H2,Glucopon AV-110 200KG 1A1,Dehyton KE-IS 200KG 1H1,</t>
  </si>
  <si>
    <t>50227508,50227508,50227858,50336179,</t>
  </si>
  <si>
    <t>Jun. 29 Entregada en bodega hoy el producto Glucopon AV-110 -- Jun. 28 En transito el material Glucopon AV-110 200KG 1A1 y se estima su entrega en bodega el martes -- Jun. 27 Entregado en el cliente hoy el material Dehyton Ke - IS -- En proceso de despacho el material con destino a Avon y se estima su entrega en el cliente hoy --Jun. 26 En proceso de despacho el material con destino a Avon y se estima su entrega en el cliente mañana -- Jun. 25 Entregados en Cali el material Texapon N 70 -- Ret. FSCU4783243 --  En transito 2 unidades y se estima su entrega en bodega hoy -- Jun. 21 Ret. ECMU4461456, GESU6678197 --  Se estima su despacho para hoy -- Jun. 20 Se confirma destino, en consecucion de vehiuclo para su despacho -- Jun. 19 Verificando destino con el Cluster -- Jun. 18 Listo en transporte --- Jun. 17 Radicando planilla - Declaracion con levante - Aceptando declaracion - Yolanda confirma que proceda sin CO - Confirmando con el cliente si se procede a nacionalizar con o sin CO -- Jun. 14 Pendiente CO para el producto Glucopon - BL ya cuenta con emision en destino. -  BL no cuenta con emision en destino - Motonave estima arribar en el dia de hoy -- Jun. 13 BL no cuenta con emision en destino - Documentos en revision -- Jun. 12 Se recibe copia de bl, factura comercial,lista de empaque,certi de origen</t>
  </si>
  <si>
    <t>Alpopular cali/IRA</t>
  </si>
  <si>
    <t>4951107963,4950133765,4951239046,4950930077,4950059654,</t>
  </si>
  <si>
    <t>J6310530</t>
  </si>
  <si>
    <t>ANR/CTG/13602</t>
  </si>
  <si>
    <t>Edeta BD 25KG 5M1,Basonat HI 290 B NG 230KG 1A1,Edeta B Pulver 25KG 5M1,Emulan OP 25 210KG 1A2,Monoethanolamin Care 210kg 1H1,</t>
  </si>
  <si>
    <t>50612861,50524738,50612838,51144985,51167298,</t>
  </si>
  <si>
    <t>Jul. 2 Mercancia en transito, se estima su entrega en bodega hoy -- Jun. 28 Ret -- Jun. 27-/-25 Ubicando vehiculo para su despacho -- Jun. 21 Listo en transporte -- Jun. 20 Radicando planilla - Declaracion con levante - Aceptando declaracion - Esperando finalizacion de manifiesto -- Jun. 19  Agente de carga informa programacion de vaciado para el dia de hoy a las 5 PM. - Motonave atracada -- Jun. 18 Documentos en revision -- Jun. 17 Se recibe copia de bl, factura comercial 211900686</t>
  </si>
  <si>
    <t>J6310498</t>
  </si>
  <si>
    <t>ANR/CTG/13552</t>
  </si>
  <si>
    <t>Jul. 2 Mercancia en transito, se estima su entrega en bodega hoy -- Jun. 28 Mercancia en transito se estima su entrega el dia  martes -- Jun. 27 Ret. -- Jun. 26-/-25 Ubicando vehiculo para su despacho --  -- Jun. 21 Listo en transporte - Radicando planilla - Declaracion con levante - Aceptando declaracion -- Jun. 20 Recepcionando carga en pagina de puerto -- Jun. 19  Agente de carga informa programacion de vaciado para el dia de hoy a las 2 PM. - Motonave atracada -- Jun. 18 Motonave stima arribar en el dia de hoy -- Jun. 17 Documentos en revision -- Jun. 14 Se recibe copia de bl, factura comercial 211900737</t>
  </si>
  <si>
    <t>J6310584</t>
  </si>
  <si>
    <t>MEDUBK375815</t>
  </si>
  <si>
    <t>Jul. 2 Se estima su despacho para mañana -- Jun. 28 Se estima su despacho para mañana -- Jun. 27 Listo en transporte -- Radicando planilla -- Declaracion con levante -- Aceptando declaracion - Declaracion con levante - Aceptando declaracion - Solucionando inconveniente para recepcionar carga en pagina de puerto -- Jun. 26 Recepcionando carga en pagina de puerto -- Jun. 25 Confirmando arribo de la motonave -- Jun. 21 Esperando arribo de la motonave -- Jun. 20 Documentos en revision -- Jun. 19 Se recibe copia de bl,factura comercial</t>
  </si>
  <si>
    <t>4951149025,4951379745,4950722775,4950722778,4950722775,4951046400,4951149025,4951149025,4951268367,4951268367,4951379745,4951379745,4951379745,</t>
  </si>
  <si>
    <t>J6310666</t>
  </si>
  <si>
    <t>FRA0350368</t>
  </si>
  <si>
    <t>Dehyquart Guar N 25KG 4G,Cegesoft PS 6 190KG 1A1,Eumulgin L 205KG 1H2,Lamesoft PO 65 220KG 1H2,Euperlan PK 3000 AM 195KG 1H2,Euperlan PK 3000 AM 195KG 1H2,Cetiol CC 175KG 1A1,Nutrilan Keratin W PP 25KG 3H1,Eumulgin B 3 25KG 5H4,Lamesoft TM Benz 205KG 1H2,Plantacare 818 UP 225KG 1H2,Cetiol V 175KG 1A1,Palmitato de ISOPROPILO 175KG 1A1,</t>
  </si>
  <si>
    <t>50241077,50221928,50207277,50207534,50210176,50210176,50207249,50211269,50207351,50207785,50207772,50207295,50207006,</t>
  </si>
  <si>
    <t>Jul. 2 Mercancia en transito, se estima su entrega en bodega hoy -- Jun. 29 Ret -- Jun. 28 Listo en transporte - Radicando planilla -- Jun. 27 Declaracion con levante - Aceptando declaracion - Recepcionanco carga en pagina de puerto -- Jun. 26 BL  cuenta con emision en destino. - Jun. 25 BL no cuenta con emision en destino. -  Documentos en revision -- Jun. 21 Se recibe copia de bl, factura comercial</t>
  </si>
  <si>
    <t>4951348216,4951348204,4951521351,</t>
  </si>
  <si>
    <t>J6310739</t>
  </si>
  <si>
    <t>ANR/CTG/13570</t>
  </si>
  <si>
    <t>Tinogard TT 2x20KG 4G,Tinogard TL 20KG 3H2,Tinogard TS 2x20KG 4G,</t>
  </si>
  <si>
    <t>56149673,56145327,56164990,</t>
  </si>
  <si>
    <t>Jul. 2 Mercancia en transito, se estima su entrega en bodega mañana -- Jun. 29 Ret -- Jun. 28 Listo en transporte - Radicando planilla -- Jun. 27 Declaracion con levante - Aceptando declaracion - Esperando finalizacion manifiesto -- Jun. 26. Agente de carga informa programacion de vaciado para el dia de hoy a las 15 horas. Bl ya cuenta con emision en destino - BL no cuenta con emision en destino. - Jun. 25 Se recibe copia de bl, factura comercial 211906746</t>
  </si>
  <si>
    <t>J6310663</t>
  </si>
  <si>
    <t>ANR/CTG/13571</t>
  </si>
  <si>
    <t>Jul. 2 Mercancia en transito, se estima su entrega en bodega mañana -- Jun. 29 Ret -- Jun. 28 Listo en transporte - Radicando planilla - Declaracion con levante - Aceptando declaracion -- Jun. 27 Esperando finalizacion manifiesto -- Jun. 26 Agente de carga informa programacion de vaciado para el dia de hoy a las 15 horas. - Confirmando arribo de la carga -- Jun. 25 Documentos en revision -- Jun. 21 Se recibe copia de bl, factura comercial 211906693</t>
  </si>
  <si>
    <t>J6310538</t>
  </si>
  <si>
    <t>HOU/CTG/D07012</t>
  </si>
  <si>
    <t>Jun. 29 Mercancia entregada en bodega hoy -- Jun. 28 Mercancia en transito, se estima su entrega en bodega hoy -- Jun. 27 Mercancia en transito, se estima su entrega en bodega mañana -- Jun. 26 Ret. -- Jun. 26-/-21 Solicitando cita de cargue -- Jun. 20 Listo en transporte -- Jun. 19 Radicando planilla -- Declaracion con levante -- Aceptando DI -- Se recibe BL -- Reclamando BL original -- Recepcionando -- Jun. 18 Se recibe factura comercial corregida -- Solicitando correccion de la factura en desglose -- Documentos en revision -- Jun. 17 Se recibe copia de bl, factura comercial 211898823</t>
  </si>
  <si>
    <t>J6310500</t>
  </si>
  <si>
    <t>ANR/CTG/13557</t>
  </si>
  <si>
    <t>Jul. 2 Mercancia en transito, se estima su entrega en bodega hoy .. Jun. 28 Mercancia en transito, se estima su entrega en bodega hoy -- Jun. 27 Mercancia en transito, se estima su entrega en bodega mañana -- Jun. 26 Ret. --  Jun. 25 Solicitando cita de cargue -- Jun. 21 Listo en transporte -- Radicando planilla -- Declaracion con levante -- Aceptando declaraciones --  -- Jun. 20 Agente de carga informa programacion de vaciado  para el dia de hoy a las 18 horas. - Esperando programacion de vaciado -- Jun. 19-18 Esperando arribo de la motonave -- Jun. 17 Documentos en revision -- Jun. 14 Se recibe copia de bl, factura comercial 211901925</t>
  </si>
  <si>
    <t>J6310502</t>
  </si>
  <si>
    <t>ANR/CTG/13554</t>
  </si>
  <si>
    <t>Tinosorb A2B 25KG 1H2</t>
  </si>
  <si>
    <t>55324198</t>
  </si>
  <si>
    <t>Jun. 29 Mercancia entregada en bodega hoy -- Jun. 28 Mercancia en transito, se estima su entrega en bodega hoy -- Jun. 27 Mercancia en transito, se estima su entrega en bodega mañana -- Jun. 26 Ret.--   Jun. 26-/-25 Solicitando cita de cargue -- Jun. 21 Listo en transporte -- Radicando planilla -- Declaracion con levante -- Aceptando declaraciones --  -- Jun. 20 Agente de carga informa programacion de vaciado  para el dia de hoy a las 18 horas. - Esperando programacion de vaciado -- Jun. 19-18 Esperando arribo de la motonave -- Jun. 17 Documentos en revision -- Jun. 14 Se recibe copia de bl, factura comercial 211901924</t>
  </si>
  <si>
    <t>J6310715</t>
  </si>
  <si>
    <t>FRA0350926</t>
  </si>
  <si>
    <t>Jul. 2 Mercancia en transito, se estim su entrega en bodega el jueves .. Jun. 30 -- Jun. 28 Listo en transporte - Radicando planilla -- Jun. 27 Declaracion con levante - Aceptando declaracion -  Esperando que se refleje consulta de inventario para nacionalizar -- Jun. 26 Confirmando arribo de la motonave -- Documentos en revision -- Jun. 25 Se recibe copia de bl, factura comercial</t>
  </si>
  <si>
    <t>4950697623,4951215052,4950978890,4951380720,</t>
  </si>
  <si>
    <t>J6310736</t>
  </si>
  <si>
    <t>ANR/CTG/13568</t>
  </si>
  <si>
    <t>Trilon® B lq. 1200KG 31HA1,Trilon® B lq. 1200KG 31HA1,Eumulgin B 25 25KG 5M1,ecovio F2332 1000KG 13H3,</t>
  </si>
  <si>
    <t>50075900,50075900,50469711,50603423,</t>
  </si>
  <si>
    <t>Jul. 2 Solicitando cita de cargue -- Jun. 28 Listo en transporte - Radicando planilla - Declaracion con levante - Aceptando declaracion - Se confirma no aplica co ecovio - Confirmando CO producto Ecovio -- Jun. 27 Confirmando CO producto Ecovio - Esperando finalizacion manifiesto -- Jun. 26  Agente de carga informa programacion de vaciado para el dia de hoy a las 15 horas. - Documentos en revision --  Jun. 25 Se recibe copiade bl, factura comercial 211906692</t>
  </si>
  <si>
    <t>4951270727,4951270744,4951270745,</t>
  </si>
  <si>
    <t>J5610053</t>
  </si>
  <si>
    <t>6335-0454-905.011</t>
  </si>
  <si>
    <t>FM 1830GLT CT CMN 220K,1X1 PZ,UNS.,FM 2334GLT CT CMN 220K,1X1 PZ,UNS.,FM 2322GL CT CMN 220K,1X1 PZ,UNSPEZ.</t>
  </si>
  <si>
    <t>58153890,58153883,58157980,</t>
  </si>
  <si>
    <t>FDS/Festivo/Inspeccion ICA/FDS/Festivo</t>
  </si>
  <si>
    <t>Jun. 28 Entregadas en bodega hoy la ultimas unidades -- En transito las ultimas tres unidades y se estima su entrega en bodega hoy -- Jun. 27 Ret TGHU7947354 - MSKU0607936 - PONU7502705 - Entregado en bodega hoy 4 unidades -- Se estima el despacho del resto de contenedores entre hoy -- Jun. 26 Ret MSKU1795057 - HASU5150083 - SUDU5769213 - MRKU5048850 -- Se estima el despacho del resto de contenedores entre hoy y mañana -- Jun. 25 Ret MRKU2430616 -- Listo en transporte -- Jun. 22 Radicando planilla -- Jun. 22 Declaraciones con levante -- Jun. 21 Se envian declaraciones a segunda revision -- Se recibe certificado ICA -- Pendiente Certificado ICA -- Jun. 20 Esperado que la entidad evalue la muestra y  emita el certificado Ica -- Se recibe reporte de la Inspeccion Ica -- En Inspeccion ICA -- Se solicitan bodegajes hasta el viernes 28 de Junio -- Movilizando carga para inspeccion ICA -- Esperando finalizacion de manifiesto -- Jun. 19 Confirmando arribo de motonave -- Presentando solicitud para inspeccion ICA -- Jun. 18-/-13 Esperando arribo de  la motonave -- Confirmando con K+N la ETA esta para 18/06/2019 -- Jun. 12 Segun pagina de naviera cambio de ETA para 22 Junio -- Jun. 11 Esperando arribo de la motonave para realizar inspeccion Ica -- Jun. 10-/-7 Documentos en revision -- Jun. 6 Se recibe copia de HBL y otros documentos -- Jun. 5-/-4-May. 31-/-14  Se recibe copia certificado fitosanitario del ICA</t>
  </si>
  <si>
    <t>Semillas valle</t>
  </si>
  <si>
    <t>Ica</t>
  </si>
  <si>
    <t>J5610115</t>
  </si>
  <si>
    <t>SNG0264899</t>
  </si>
  <si>
    <t>Jul. 2 En espera de instrucciones de despacho -- Jun. 28-/-26 En espera de instrucciones de despacho --  Jun. 25 Listo en transporte -- Radicando planilla -- Declaracion con levante -- Aceptando DI -- Se recibe BL original -- Se refleja consulta de Inv. -- Confirmando arribo de la motonave -- Jun. 21-/-14 Esperando arribo de la motonave -- Cliente confirma que siga el tramite normal por BUN -- Jun. 13-/-10 Esperando que el cliente confirme con la naviera y se procedera a manejar por cartagena, la ETA a CTG es 13 de Jun. -- Naviera informa carmio de ETA y motonave por contratiempos por marea alta, la carga hara transbordo en otros puerto y estima llegar 23 de Junio a Buenaventura en la nave cartagena express -- luego Esperando arribo de la motonave -- Jun. 7-6 Esperando recibir factura en Bun y arribo de la carga -- Jun. 5 Se recibe factura comercial en CTG y se envia fisicamente a la sucursal de Buenaventura -- Jun. 4 Pendiente Factura comercial original, emision de BL -- Se recibe CoO y CoA -- May. 31-30 Pendiente Factura comercial original, emision de BL y CoO -- Documentos en revision -- May. 29 Se recibe copia de bl, factura comercial,lista de empaque</t>
  </si>
  <si>
    <t>J5610075</t>
  </si>
  <si>
    <t>YMLUC240004287</t>
  </si>
  <si>
    <t>Gluconato DE Sodio 99,5 %</t>
  </si>
  <si>
    <t>Jul. 2 Listo en transpote -- Radicando planilla -- Jun. 29 Declaracion con levante - Aceptando declaracion -- Jun. 28 Se realizo el pago de la factura de manejo esperando autorizacion de la liberacion  por parte de la naviera. -  Jun. 27 Poder radicado pedniente  de que la naviera emita la factura de manejo para realizar los pagos y posterior a esto liberar la carga. - Jun. 26-/-14 Esperando poderes radicados ante la naviera y arribo de la motonave -- Jun. 13-/-4-May. 27 Esperando arribo de la motonave -- Se recibe documentos originales -- May. 25-/-22 Pte Documentos originales en BUN y Esperando arribo de la motonave -- Confirmando ETA -- May. 21 Documentos en revision -- May. 20 Se recibe copia de bl,factura comercial</t>
  </si>
  <si>
    <t>J6610056</t>
  </si>
  <si>
    <t>SUDUB9365A3WPNWK</t>
  </si>
  <si>
    <t>Sokalan  CP 5 1200KG 31HA1</t>
  </si>
  <si>
    <t>Jul. 2 Mercancia en transito, se estima su entrega en bodega hoy -- Jun. 29 Ret -- Jun. 28 Listo en transportes -- Jun. 27 Carga liberada - Jun. 26  Cliente se encuentra  validando el  valor del pago de la liquidacion  debido que estan corbrando el concepto de limpieza para poder liberar a carga -  debido a que no son los Confirmando arribo de la motonave -- Jun. 25-/-19 Esperando arribo de la motonave -- Jun. 18 Se reciben documentos originales -- Pte originales en buenaventura - Documentos en revision -- Jun. 17 Se recibe copia de bl, factura comercial,lista de empaque</t>
  </si>
  <si>
    <t>J6610066</t>
  </si>
  <si>
    <t>ANR/BUN/04223</t>
  </si>
  <si>
    <t>Jun. 29 Mercancia entregada en bodega hoy -- Jun. 28 Ret -- Se estima su despacho para hoy -- Jun. 27 Listo en transporte -- Jun. 26 Dim con levante-Confirmando arribo de la motonave -- se recine HBL original -- Jun. 25-/-20 Esperando arribo de la motonave -- Jun. 19 Documentos en revision -- Jun. 18 Se recibe copia de bl, factura comercial</t>
  </si>
  <si>
    <t>J6610085</t>
  </si>
  <si>
    <t xml:space="preserve">SNG0265839 </t>
  </si>
  <si>
    <t>Jul. 2 Se estima su despacho para hoy -- Jun. 29 Listo en transportes -- Jun. 28 Radicando planilla -- Jun. 27 Declaracion con levante - Aceptando dim -- Jun. 26 Revisando BL --Jun. 25 Pte BL para completar revision de documentos -- Jun. 21 Se recibe copia de factura comercial,lista de empaque-pendiente bl</t>
  </si>
  <si>
    <t>J6510194</t>
  </si>
  <si>
    <t>1027115029</t>
  </si>
  <si>
    <t>MRoc MP 355 PTA V1 25KG 3H1,MRoc MP 355 PTB V1 30KG 3H1,MRoc MP 355 Accel 25 2,5KG 3H1,MRoc MP 355 Accel 15 5KG 3H1,</t>
  </si>
  <si>
    <t>50745580,50182455,50285328,50285116,</t>
  </si>
  <si>
    <t>Jul. 28 Mercancia entregda en el cliente hoy -- Jun. 28 Mercancia en transito, se estima su entrega en el cliente hoy -- Jun. 27 ret -- Retiro programado para el dia de hoy -- Jun. 26 Declaracion con levante - Aceptando declaracion - En proceso de liberacion de la guia -- Jun. 25 Documentos en revision -- Jun. 21 Se recibe copia de guia,factura comercial</t>
  </si>
  <si>
    <t>J6510051</t>
  </si>
  <si>
    <t>1027065973</t>
  </si>
  <si>
    <t>C00431 MARINE FILLING SPHERE 5KG 1H2</t>
  </si>
  <si>
    <t>Jul. 2 Retiro programado para el dia de hoy -- Jun. 28 Declaracion con levante - Aceptando declaracion - Rescatando guia original -- Jun. 27 Pendiente guia original, retraso de agente de carga - En proceso de liberacion de la guia -- Jun. 26 Agente de carga informa que la carga estiama arribar el dia de mañana. Jun. 25/-18 Confirmando nuevo detalle de vuelo -- Jun. 17 Informa agente de carga que no arribo la mercancia - Confirmando arribo de la carga -- Jun. 14-/-11 Esperando arribo de la carga -- Jun. 10 Documentos en revision -- Jun. 7 Se recibe copia de guia, factura comercial</t>
  </si>
  <si>
    <t>Q3</t>
  </si>
  <si>
    <t>Jul.</t>
  </si>
  <si>
    <t>4951356841,4951356836,</t>
  </si>
  <si>
    <t>J6310734</t>
  </si>
  <si>
    <t>SSZ0718864</t>
  </si>
  <si>
    <t>Texapon AM-DM Concentrate 200KG 1H1/Texapon SBN DM 1000KG 31H1</t>
  </si>
  <si>
    <t>50329487/50319422</t>
  </si>
  <si>
    <t>Jul. 8 Mercancia entrega en bodega hoy -- Jul. 5 Mercancia en transito, se estima su entrega en bodega hoy --Jul. 4 Mercancia en transito, se estima su entrega en bodega mañana -- Jul. 3 Ret -- Listo en transporte -- Jul. 2 Radicando planilla -- Declaracion con levante -- Jun. 29 BL ya cuenta con emision en destino. Jun.  28-27 BL no cuenta con emision en destino y adicional esta pendiente un certificado de origen que no llego en original --  - Jun. 26 Documentos en revision --  Jun. 25 Se recibe copia de bl, factura comercial,lista de empaque,certi de origen 211907593</t>
  </si>
  <si>
    <t>J6310593</t>
  </si>
  <si>
    <t>HOU/CTG/D07016</t>
  </si>
  <si>
    <t>Vaciado/Cierre UAP/FDS/Festivo/Demora en trasporte</t>
  </si>
  <si>
    <t>Jul. 8 Mercancia entregada en bodega hoy -- Jul. 8 En bodega a la espera de descargue -- Jul. 5 Mercancia en transito, se estima su entrega en bodega mañana -- Jul. 4 Ret -- Solicitando cita de cargue -- Jul. 3 Listo en transporte -- Jul. 2 Radicando planilla -- Declaracion con levante -- Aceptando declaracion -- Jun. 29 Pendiente cambio de mes por cierre uap -- Jun. 28 Recepcionando en pagina de puerto para que se refleje la consultade inventario --   Agente de carga informa programacion de vaciado para el dia de hoy a las  9 AM. -  Jun. 27 Esperando programacion vaciado -- Jun. 26 Motonave estima arribar el dia de hoy ---  Jun. 25-/-21 Esperando arribo de la motonave -- Jun. 20 Documentos en revision -- Jun. 19 Se recibe copia de bl,factura comercial  601950932</t>
  </si>
  <si>
    <t>J6310402</t>
  </si>
  <si>
    <t>LEXBRE190608120737</t>
  </si>
  <si>
    <t>EMD</t>
  </si>
  <si>
    <t>Jul. 8 Mercancia entregada en bodega hoy -- Jul. 8 Mercancia en transito, se estima su entrega en bodega hoy -- Jul. 6 Ret -- Jul. 5-/-4 Solicitando cita de cargue -- Jul. 3 Listo en transporte - Radicando planilla - Declaracion con levante - Aceptando declaracion -- Jul. 2 Aceptando declaracion -- Jun. 29 Pendiente cambio de mes por cierre uap -- Jun. 28 Recepcionando en pagina de puerto para que se refleje la consultade inventario --   Agente de carga informa programacion de vaciado para el dia de hoy a las  9 AM. -  Jun. 27 Esperando programacion vaciado -- Jun. 26 Motonave estima arribar el dia de hoy ---  Jun. 25-/-21 Esperando arribo de la motonave -- Jun. 20 Documentos en revision -- Jun. 19 Se recibe copia de bl,factura comercial  601950932</t>
  </si>
  <si>
    <t>J6310822</t>
  </si>
  <si>
    <t>HLCURTM190617873</t>
  </si>
  <si>
    <t>Jul. 8 Mercancia entregada en bodega hoy -- Jul. 8 Mercancia en transito, se estima su entrega en bodega hoy -- Jul. 6 Ret -- Jul. 5 Listo en transporte -- Jul. 4 Radicando planilla - Declaracion con levante - Aceptando declaracion - Esperando finalizacion manifiesto -- Jul. 3-2 BL ya cuenta con emision en destino -Jun. 30-/-27  BL no cuenta con emision en destino. - Se recibe copia de bl, factura comercial</t>
  </si>
  <si>
    <t>4949339826,4948093549,</t>
  </si>
  <si>
    <t>J6310371</t>
  </si>
  <si>
    <t>MEDUBN930913</t>
  </si>
  <si>
    <t>Opus® 12.5 SC,1X200 L,CO/Opus® 12.5 SC,10X1 L,CO</t>
  </si>
  <si>
    <t>58637183/58980913</t>
  </si>
  <si>
    <t>Jul. 9 Mercancia entregada en bodega hoy -- En transito el resto de material y se estima su entrega en bodega mañana -- Jul. 8 En transito el matrial Opus 12.5 SC 10x1 y se estima su entrega en bdoega hoy -- Jul. 7 Ret -- Jul. 5  Programado para acarreo y desconsolidacion -- Jul. 4 Listo en transporte - Radicando planilla -- Jul. 3 Declaracion con levante - Aceptando declaracion - Esperando finalizacion de manifiesto -- Jul. 2 Confirmando arribo de la motonave -- Jun. 28-/-14 Esperando arribo de la motonave -- Jun. 13 Acorde a pagina de la naviera  informa que la carga estima arribar el otro mes en otra motonave -- Jun. 12 Documentos en revision -- Se recibe copia de bl,factura comercial</t>
  </si>
  <si>
    <t>J6310821</t>
  </si>
  <si>
    <t>HLCUME3190638707</t>
  </si>
  <si>
    <t>Acronal MS 400 na 180KG 1H2/Foamaster MO 2111 NC 181KG 1A2</t>
  </si>
  <si>
    <t>51734029/50224436</t>
  </si>
  <si>
    <t>Jul. 9 Mercancia entregada en bodega hoy -- Jul. 9 Mercancia en transito, se estima su entrega en bodega mañana -- Jul. 8 Mercancia en transito, se estima su entrega en bodega mañana -- Jul. 7 Ret -- Jul. 6 Listo en transporte -- Radicando planilla -- Jul. 5 Declaraciones aceptadas y con levante -- Jul. 4 Aceptando declaracion - Se confirma no aplica CO producto acronal -- Jul. 3-2 En espera del certificado de origne del acronal -- Jun. 28 Se solicita Certificado de origen del acronal que no llego -- Jun. 27 Documentos en revision -- Jun. 26  Se recibe copia de bl, factura comercial</t>
  </si>
  <si>
    <t>4951152052,4951152052,4950722777,4951379395,</t>
  </si>
  <si>
    <t>J6310622</t>
  </si>
  <si>
    <t>FRA0350856</t>
  </si>
  <si>
    <t>Dehyquart A-CA 200KG 1H1,Plantapon LGC Sorb 210KG 1H2,Euperlan PK 771 Benz 205KG 1H2,</t>
  </si>
  <si>
    <t>50222457,50502598,50207588,</t>
  </si>
  <si>
    <t>Jul. 11 Mercancia entregada en bodega hoy -- Jul. 11 Mercancia en transito, se estima su entrega en bodega hoy  -- Jul. 10 Mercancia en transito, se estima su entrega en bodega mañana  -- Jul. 9 Mercancia en transito, se estima su entrega en bodega el jueves  -- Jul. 8 Ret -- Se estima su despacho para hoy -- Jul. 5 Listo en transporte -- Radicando planilla -- Jul. 4 Declaracion con levante -- Aceptando declaracion -- Jul. 3 Esperando finalizacion de manifiesto -- Jul. 2 Confirmando arribo de la motonave -- Jun. 28-/-22 Esperando arribo de la motonave -- Jun. 21 Documentos en revision -- Jun. 20 Se recibe copia de bl, factura comercial</t>
  </si>
  <si>
    <t>J6310613</t>
  </si>
  <si>
    <t>3EB19050296</t>
  </si>
  <si>
    <t>Ucrete PT4 grey 0,5KG 5H4</t>
  </si>
  <si>
    <t>Jul. 11 Mercancia entregada en bodega hoy -- Jul. 11 Mercancia en transito, se estima su entrega en bodega hoy -- Jul. 10-9 Mercancia en transito, se estima su entrega en bodega mañana -- Jul. 8 Ret. Solicitando cita de cargue -- Jul. 6 Listo en transporte -- Radicando planilla -- Jul. 5 Declaracion con levante -- Aceptando DI -- Se refleja consulta -- Jul. 4 Pendiente finalizacion de manifiesto -- Se recibe originales certi de origen, factura comercial,lista de empaque -- Jul. 3 Agente de carga informa programacion de vaciado pára el dia de hoy  a las 11 AM. -  BL ya cuenta con emision en destino - JuL.2  BL no cuenta con emision en destino. - Motonave estima arribar el dia de hoy -- Jun. 28-/-21 Esperando arribo de la motonave -- Documentos en revision -- Jun. 20 Se recibe copia de bl, factura comercial 601954314</t>
  </si>
  <si>
    <t>J6310705</t>
  </si>
  <si>
    <t>LEXBRE190608122114</t>
  </si>
  <si>
    <t>Rheovis HS 1212 220KG 1H1</t>
  </si>
  <si>
    <t>Jul. 13 Mercancia entregada en bodega hoy -- Jul. 12 Mercancia en transito, se estima su entrega en bodega mañana -- Jul. 11 Ret. -- En proceso de cargue en puerto -- Jul. 10-/-8 Solicitando cita de cargue -- Jul. 6 Listo en transporte -- Radicando planilla -- Jul. 5 Declaracion con levante - Aceptando declaracion - Esperando finalizacion de manifiesto -- Jul. 4 Agente de carga informa programacion de vaciado para el dia de hoy a las 10 AM. - Jul. 3 Esperando programacion de vaciado -- Jul. 2 Motonave estima arribar el dia de hoy --  Jun. 28-/-26 Esperando arribo de la motonave -- Jun. 25 Documentos en revision --  Se recibe copia de bl, factura comercial 601954415</t>
  </si>
  <si>
    <t>J6310704</t>
  </si>
  <si>
    <t>ANR/CTG/13573</t>
  </si>
  <si>
    <t>Vaciado/FDS/INVIMA</t>
  </si>
  <si>
    <t>Jul. 13 Mercancia entregada en bodega hoy -- Jul. 12 Mercancia en transito, se estima su entrega en bodega el dia de mañana -- Jul. 11 Mercancia en transito, se estima su entrega en bodega el sabado -- Jul. 10 Ret. -- Solicitando cita de cargue -- Jul. 9 Listo en transportes -- Jul. 8 Radicando planilla - Declaracion con levante  - Aceptando declaracion - Se recibe certificado invima -- Jul. 6 Esperando Certificado Invima -- Jul. 5 Programando inspeccion invima -- Jul. 4 Agente  de carga informa programacion de vacaiado para el dia de hoy a las 17 horas. - Jul. 3 Esperando programacion de vaciado -- Jul. 2 Motonave estima arribar el dia de hoy --   Jun. 28-26 Esperando arribo de la motonave -- Jun. 25 Documentos en revision -- Se recibe copia de factura comercial,bl 211915199</t>
  </si>
  <si>
    <t>J6310764</t>
  </si>
  <si>
    <t>SSZ0721418</t>
  </si>
  <si>
    <t>Jul. 12 Mercancia descargada en el cliente hoy -- Jul. 12 En el cliente a la espera de descargue -- Jul. 11 Mercancia en transito, se estima su entrega en el cliente hoy -- Jul. 10 Ret. -- Se estima su despacho hoy -- Jul. 9-5 En espera de instrucciones de despacho -- Jul. 4 Listo en transporte -- Jul. 3 Radicando planilla -- Declaracion con levante -- Aceptando Declaracion -- BL ya cuenta con emision en destino -  Jul. 2-1-Jun. 30-/-27 BL no cuenta con emision en destino - Jun. 26 Documentos en revision --  Jun. 25 Se recibe copia de bl, factura comercial, -- Thu, 6 Jun 2019 17:49:49 +0000
YOLANDA AMAYA SANTAMARIA &lt;yolanda.amaya@basf.com&gt;
Nelibeth Barrios &lt;nbarrios@hubemar.com&gt;, auxbasf@hubemar.com &lt;auxbasf@hubemar.com&gt;, --   16 Tons  bajo PO # 4951180950 – ETA Cartagena: 28.06
** Despacho IRA a cliente AVON Colombia 211907597</t>
  </si>
  <si>
    <t>J6310624</t>
  </si>
  <si>
    <t>CLLCTG1905001</t>
  </si>
  <si>
    <t>Uvinul A Plus Granular 25KG 4G 5</t>
  </si>
  <si>
    <t>57535621</t>
  </si>
  <si>
    <t>Vaciado/Liberacion/Falla eletromecanica/FDS/Festivo</t>
  </si>
  <si>
    <t>Jul. 15 Mercancia entregada en bodea hoy -- Jul. 15 Mercancia en transito, se estima su entrega el dia de hoy --  Jul. 12 Vehiculo presento fallas mecanicas se estima su entrega en bodega el lunes -- Mercancia en transito, se estima su entrega el dia de hoy --  Jul. 11-10 Mercancia en transito, se estima su entrega en el viernes -- Jul. 9 Ret. Jul. 8-7 Solicitando cita de cargue --- Jul. 6 Listo en transporte -- Jul. 5 Radicando planilla - Declaracion con levante - Aceptando declaracion - Carga iberada y rescatada . -  Seguimos pendiente a a autorizacion de la liberacion por parte de  Craft --  Jul. 4  Se recibe  factura  correcta y se procede con el pago  posterior a esto se procede con la liberacion. -se recibe factura comercial original y lista de empaque-- Se recibe confirmacion por parte del agente de carga  de la correccion en el día de hoy de la cuenta de manejo --  Jul. 3-2-Jun. 28-/-26 La factura de manejo esta errada en los valores esperando correcion  por parte del agente de carga , una vez sea corregida se procedera con el pago  para poder liberar la carga. -- Agente de  carga  informa  programacion de vaciado para el dia de hoy en horas de la tarde -- Esperando programacion vaciado -- Jun. 25 Motonave atracada --  Confirmando ETA con el agente de carga - Jun. 21 Esperando arribo de la motonave -- Documentos en revision -- Jun. 20 Se recibe copia de factura comercial,craft de bl 211905813</t>
  </si>
  <si>
    <t>J6610093</t>
  </si>
  <si>
    <t>SUDUC9ANR012672X</t>
  </si>
  <si>
    <t>Jul. 6 Entregadas en bodega hoy las ultimas 3 unidades -- Jul. 5 Entregada en bodega hoy una unidad -- Ret -- Jul. 4 Se estima su despacho para hoy -- Jul. 3 Listo en transporte -- Radicando planilla -- Liquidando bodegajes hasta el 8 de Julio -- Jul. 2 Declaracion con levante -- Aceptando declaracion -- Confirmando arribo de la carga -- Jun. 28-27 Esperando arribo de la motonave -- Jun. 26 Documentos en revision -- Jun. 25 Se recibe copia de bl, factura comercial</t>
  </si>
  <si>
    <t>J7310047</t>
  </si>
  <si>
    <t>ONEYRICVH6052900</t>
  </si>
  <si>
    <t>Jul. 8 Mercancia entregada en bodega hoy -- En bodega a la espera de descargue -- Jul. 6 Ret --Jul. 5 Listo en transporte -- Jul. 4 Radicando planilla -- Declaracion con levante -- Aceptando DI -- Nacionalizando hoy -Jul. 3 Documentos en revision -- Jul. 2 Se recibe copia de bl, factura comercial,lista de empaque</t>
  </si>
  <si>
    <t>J6610120</t>
  </si>
  <si>
    <t>610-19-03224-610225</t>
  </si>
  <si>
    <t>Refined 1812 TG Fish Oil 190KG 1A1</t>
  </si>
  <si>
    <t>50537404</t>
  </si>
  <si>
    <t>Tecnologica DE Aleime S.A.</t>
  </si>
  <si>
    <t>Jul. 8 Mercancia entregada en bodega hoy -- Jul. 8 Mercancia en transito, se estima su entrega en bodega hoy -- Jul. 6 Ret --  Listo en transporte -- Radicando planilla -- Jul. 5 Declaracion con levante -- Aceptando DI -- Registro aprobado -- Jul. 4-/-3 Registro en proceso -- Jul. 2 Documentos en revision -- Jun. 27 Se recibe copia d bl, factura comercial</t>
  </si>
  <si>
    <t>J7310048</t>
  </si>
  <si>
    <t>HLCUBSC1906BKDS8</t>
  </si>
  <si>
    <t>Jul. 9 Mercancia entregada en bodega hoy -- Jul. 9 Ret. Jul. 8-5 Se estima su despacho para hoy -- Jul. 4 Listo en transporte - Radicando planilla - Declaracion con levante - Aceptando declaracion - Nacionalizando hoy -- Jul. 3 Documentos en revision -- Jul. 2 Se recibe copia de bl, factura comercial,lista de empaque -- Jun. 26 Se solicita documentos --   Se recibe copia de bl</t>
  </si>
  <si>
    <t>J6610016</t>
  </si>
  <si>
    <t>TWSC19050608</t>
  </si>
  <si>
    <t>Jul. 9 Mercancia entregada en bodega hoy -- Jul. 8 En bodega a la espera de descargue -- Mercancia en transito, se estima su entrega en bodega hoy -- Jul. 5 Ret -- Jul. 4 Se estima su despacho para hoy -- Jul. 3 Listo en transporte -- Radicando planilla -- Liquidando bodegajes hasta el 8 de Julio -- Jul. 2 Declaracion con levante -- Aceptando declaracion -- Recepcionando -- Jun. 28 Confirmando arribo de la carga -- Jun. 27-/-17 Esperando arribo de la motonave -- Jun. 14 Se recibe documentos originales -- Jun. 13-/-7 Esperando arribo de la motonave y documentos originales en buenaventura --  Jun. 6 Documentos en revision -- Jun. 5 Se recibe copia de bl, factura comercial, lista de empaque</t>
  </si>
  <si>
    <t>4950285338,4951082664,4951082659,4951047314,4951082675,</t>
  </si>
  <si>
    <t>J6310533</t>
  </si>
  <si>
    <t>HLCURTM190540430</t>
  </si>
  <si>
    <t>Natugrain® TS 20KG 4G 6,Natuphos E 5000 20KG 4G 5,Natuphos 5000 L 125KG 1H1N,Luprosil NC Ammo.Pro 1000KG 31HA1,Lutavit® A/D3 1000/200 NXT 20KG 5H4,</t>
  </si>
  <si>
    <t>53688722,50411374,52481861,50094981,50473860,</t>
  </si>
  <si>
    <t>Registro de importacion/FDS/Festivo/Se parcion de bultos/Inspeccion fisica</t>
  </si>
  <si>
    <t xml:space="preserve">Jul. 10 Mercancia entregada en bodega hoy -- Jul. 10 En transito el resto de materiales y se estima su entrega en bodega hoy -- En transito el material natugrain y se estima su entrega en el cliente hoy -- Jul. 9 En transito el resto de materiales y se estima su entrega en bodega mañana -- En transito el material natugrain y se estima su entrega en el cliente hoy -- Jul. 8 Mercancia despachada -- Se estima el despacho del resto de materiales el dia de hoy  -- Jul. 6 En bodega de TBS para realizar el despacho de 2 Pallets del producto Natugrain TS y se estima su entrega en el cliente el martes -- Ret - Listo en transporte -- Solicitando colaboracion al puerto para que se genere el arim -- Jul. 5 Radicando planilla a las 10pm -- Inspector da levante en la noche -- Se presenta declaracion de correcion acorde al procedimiento -- -- Inspector suspende para ajustar peso con el repeso -- Se pide colaboracion para que el inspector suspenda hoy mismo -- Inspeccion fisica para hoy pm -- Jul. 4 Declaracion para inspeccion fisica material: 50094981 Luprosil y el resto obtuvieron levante --  Aceptando Declaraciones -- Prorroga activa hasta 21 de Julio -- Se realizo separacion de bultos quedando en puerto material: 50473860 Lutavit A 1000 -- En proceso de separacion de bultos -- pendiente licencia de venta para el producto Lutavit A 1000 NXT 20KG 5H4 el cual queda en puerto como LCL ---  Jul. 3 Se recibe carta por parte del cliente -- Jul. 2 Esperando carta del cliente para que el puerto autorice separacion de bultos -- Jun. 28 Esperando resultado del respeso por parte del puerto -- Jun. 27 Solicitando movilizacion para repeso del contenedor -- Esperando respuesta por parte del puerto para la separacionde bultos -- Jun. 26 Se solicita al puerto autorizacion enviando copia de bl y la carta -- Jun. 25-/-21 Solicitando carta de exoneracion al cliente dirigida al puerto y Pendiente carta de autorizacion para realizar concepto de insumo y poder presentar registro de importacion registro codigo: 50466305 Lutavit A 1000 NXT 20KG 5H4 -- Se recibe instruccion de realizar separacion de bultos -- Motonave estima arribar el dia de hoy -- Jun. 20-19 Esperando arribo de la motonave -- Jun. 18 Documentos en revision -- Pendiente carta de autorizacion para realizar concepto de insumo y poder presentar registro de importacion registro codigo: 50466305 Lutavit A 1000 NXT 20KG 5H4 -- Jun. 17 Se recibe copia de bl, factura comercial, Pendiente carta de autorizacion para realizar concepto de insumo y poder presentar registro de importacion registro codigo: 50466305 Lutavit A 1000 NXT 20KG 5H4  601946759 </t>
  </si>
  <si>
    <t>4951348208,4950812431,4950902090,4950722777,4951046392,4951294588,4951517146,4951215084,4951325256,4951517148,4951517149,4951268367,4951215078,</t>
  </si>
  <si>
    <t>J6310834</t>
  </si>
  <si>
    <t>MEDUBP031868</t>
  </si>
  <si>
    <t>Cetiol AB 175KG 1A1,Cetiol Ultimate 20KG 1A2,Cutina GMS V 25KG 5H4,Eumulgin B 2 25KG 5H4,Eumulgin B 2 25KG 5H4,Eumulgin B 2 25KG 5H4,Plantacare 818 UP 225KG 1H2,Euperlan PK 3000 AM 195KG 1H2,Lamesoft PO 65 220KG 1H2,Cetiol OE 165KG 1A1,Texapon SB 3 KC 220KG 1H2,Eumulgin B 1 25KG 1H2,Lorol C 18 20KG 5H4,</t>
  </si>
  <si>
    <t>50209132,50417394,50215344,50207319,50207319,50207319,50207772,50210176,50207534,50207268,50207526,50484305,50208463,</t>
  </si>
  <si>
    <t>Jul. 11 Mercancia entregada en bodega hoy -- Jul. 10 Mercancia en transito, se estima su entrega en bodega mañana -- Jul. 9 Ret -- Jul. 8 Se estima su despacho para hoy -- Jul. 6 Listo en transporte -- Radicando planilla -- Jul. 5 Declaracion con levante -- Aceptando -- Se recibe M3 -- Esperando que el cluster envie informacion en metros cubicos del material 50417394 Cetiol Ultimate -- Jul. 4-3 Declaracion en revision -- Jul. 2   Esperando finalizacion de manifiesto -- Documentos en revision -- Jun. 28 Documentos en revision -- Jun. 27 Se recibe copia de bl, factura comercial</t>
  </si>
  <si>
    <t>J7310044</t>
  </si>
  <si>
    <t>ONEYRICVP6157700</t>
  </si>
  <si>
    <t>FDS/Festivo/Documentos/Demora en transporte</t>
  </si>
  <si>
    <t>Jul. 11 Mercancia entregada en bodega hoy -- Jul. 11 Ret. TCLU2375658, KKTU7826846, DRYU3098172   -- Jul. 10-/-8 Se estima su despacho para hoy -- Jul. 5 Listo en transporte -- Radicando planilla -- Declaracion con levante -- Aceptando DI -- Jul. 4 Dim en revision -- Jul. 3 Documentos en revision -- Jul. 2 Se recibe copia de bl, factura comercial,lista de empaque</t>
  </si>
  <si>
    <t>J7310052</t>
  </si>
  <si>
    <t>ONEYRICVP6225300</t>
  </si>
  <si>
    <t>Jul. 11 Entregada en bodega hoy la ultima unidad -- Ret. CXDU1652581 -- Jul. 10 Entregada en bodega hoy 2 unidades -- Ret. TRHU2441107, NYKU3477423  -- Jul. 9-/-8 Se estima su despacho para hoy -- Jul. 5 Listo en transporte -- Jul. 4 Radicando planilla -- Declaracion con levante -- Aceptando DI -- Nacionalizando hoy -- Jul. 3 Documentos en revision -- Jul. 2 Se recibe copia de bl, factura comercial,lista de empaque</t>
  </si>
  <si>
    <t>4951046399,4951619248,4951647411,4951647411,</t>
  </si>
  <si>
    <t>J6310843</t>
  </si>
  <si>
    <t>ILSE014177</t>
  </si>
  <si>
    <t>Eumulgin® CO 40 60KG 1H2,D-Panthenol Care 25KG 1H2,Luviquat® UltraCare AT 1 120KG 1H1,Salcare Super 7 AT1 25KG 3H1,</t>
  </si>
  <si>
    <t>50303909,50581323,50148000,50192861,</t>
  </si>
  <si>
    <t>Jul. 13 Mercancia entregada en bodega hoy -- Jul. 12 Mercancia en transito, se estima su entrega el dia de mañana --  Jul. 11 Mercancia en transito, se estima su entrega en bodega el sabado -- Jul. 10 Ret. --  Solicitando cita de cargue -- Jul. 9 Listo en transporte -- Jul. 8 Radicando planilla -- Declaraciones con levante -- Aceptando declaraciones -- Se recibe cta de manejo -- Esperando cuenta de manejo y que se refleje consulta de inventario -- Ya la carga esta en bodega y se coloca a recepcionar -- Jul. 6 Sigue problemas de cartera y esperando vaciado de la carga, aunque aparece finalizada no deja recepcionar -- Jul. 5 Agente de carga informa que el cliente se encuentra en cartera por lo cual no entrega liberacion de los documentos de transporte.-  Jul. 4-/-3 Esperando programacion de vaciado -- Jul. 2-Jun. 28 Documentos en revision -- Jun. 27 Se recibe copia de bl, factura comercial 211918047</t>
  </si>
  <si>
    <t>J7310069</t>
  </si>
  <si>
    <t>MIL065247</t>
  </si>
  <si>
    <t>Waterpoxy 751 new 110KG 1H2</t>
  </si>
  <si>
    <t>50485396</t>
  </si>
  <si>
    <t>Jul. 13 Mercancia entregada en bodega hoy -- Jul. 12 Mercancia en transito, se estima su entrega el dia de mañana --  Jul. 11 Mercancia en transito, se estima su entrega en bodega el sabado -- Jul. 10 Ret. -- Listo en transporte -- Radicando planilla -- Jul. 9 Declaracion con levante -- Aceptando declaracion -- Jul. 9 Esperando programacion de vaciado -- Jul. 8 Confirmando arribo de la motonave -- Jul. 6 Se recibe bl original --Jul. 5 BL original sera enviado por el cliente - Junio 4 Esperando arribo de la motonave -- Jul. 3 Documentos en revision - Jul. 2 Se recibe copia de bl, factura comercial 211921419</t>
  </si>
  <si>
    <t>J6610035</t>
  </si>
  <si>
    <t>GXDRN19053111</t>
  </si>
  <si>
    <t>Wuxi City Donghu Chemical PLANT</t>
  </si>
  <si>
    <t>Vaciado/Cuenta de manejo/FDS</t>
  </si>
  <si>
    <t>Jul. 12 Mercancia entregada en bodega hoy -- Jul. 12 Mercancia en transito, se estima su entrega en bodega hoy -- Jul. 11 Ret -- En proceso de cargue -- Jul. 10-/-4 Se estima su despacho para hoy -- Jul. 3 Listo en transporte -- Radicando planilla -- Jul. 2 Declaracion con levante -- Jun. 28 Esperando  autorizacion del pago por parte del agente de carga para liberar la carga. -  Jun. 27  Se reciben documentos originales -- Factura de manejo corregida se esta  realizando el pago en e dia de hoy. -  Pendiente correccion de la factura de manejo para poder   cancelar y posterior a esto liberar. - Jun.  26-/-14 Pte originales en buenaventura -- si aplica regalias -- Confirmando ETA -- Jun. 13-/-12 Documentos en revision -- Jun. 11 Se recibe copia de bl, factura comercial,certi de analisis,lista de empaque</t>
  </si>
  <si>
    <t>J7610006</t>
  </si>
  <si>
    <t>ANR/BUN/04234</t>
  </si>
  <si>
    <t>Jul. 12 Mercancia entregada en bodega hoy --  Jul. 12 Ret -- Se estima su despacho para hoy -- Jul. 11 Listo en transporte -- Radicando planilla -- Jul. 10 Declaracion con levante -- Aceptando declaracion -- Se refleja consulta de inventario -- Confirmando programacion de vaciado -- Jul. 9 Confirmando arribo de la motonave -- Jul. 8-/-5 Esperando arribo de la motonave -- Jul. 4 Confirmando ETA -- Jul. 3 Documentos en revision -- Jul. 2 Se recibe copia de bl,factura comercial</t>
  </si>
  <si>
    <t>J6310891</t>
  </si>
  <si>
    <t>HOU/CTG/D07033</t>
  </si>
  <si>
    <t>Vaciado/FDS/Festivo/Falla vehicular</t>
  </si>
  <si>
    <t>Jul. 15 Mercancia entregada en bodea hoy -- Jul. 15 Mercancia en transito, se estima su entrega el dia de hoy --  Jul. 12 Vehiculo presento fallas mecanicas se estima su entrega en bodega el lunes -- Mercancia en transito, se estima su entrega el dia de hoy --  Jul. 11 Mercancia en transito, se estima su entrega en bodega mañana -- Jul. 10 Mercancia en transito, se estima su entrega en bodega el viernes -- Jul. 9 Ret.  Jul. 8/-6 En consecucion de vehiculo para su despacho -- Jul. 4 Listo en transporte -- Jul. 3 Radicando planilla -- Declaracion con levante -- Aceptando Declaracion -- Esperando finalizacion de manifiesto -- Jul. 2 Documentos en revision -- Jun. 28 Se recibe copia de bl, factura comercial 211912324</t>
  </si>
  <si>
    <t>J7310059</t>
  </si>
  <si>
    <t>HLCURTM190623137</t>
  </si>
  <si>
    <t>Emison de BL/FDS</t>
  </si>
  <si>
    <t>Jul. 15 Mercancia entregada en bodea hoy -- Jul. 15 Mercancia en transito, se estima su entrega en bodega hoy -- Jul. 12 Ret. -- Jul. 11-/-9 En consecucion de vehiculo para su despacho -- Jul. 8 Listo en transporte -- Jul. 6 Radicando planilla -- Declaracion con levante -- Aceptando declaracion -- En proceso de nacionalizacion -- Se recibe BL original fletado --  Jul. 5 BL ya tiene emision -- Bl aun sin emision -- Jul. 4 BL no cuenta con emision en destino - Recepcionando carga en pagina de puerto - Confirmando arribo de la motonave -- Jul. 3 Documentos en revision - BL no cuenta con emision en destino - Jul. 2 Se recibe copia de bl, factura comercial</t>
  </si>
  <si>
    <t>J6310618</t>
  </si>
  <si>
    <t>FRA0351243</t>
  </si>
  <si>
    <t>MSeal M 860 PTA 10,7KG 1A2,MSeal M 860 PTB 19,3KG 1A2,MSeal TC 258 RAL7040 24KG 1A2,MSeal TC 258 RAL7012 V1 24KG 1A2,</t>
  </si>
  <si>
    <t>50160619,50160672,57205644,57206757,</t>
  </si>
  <si>
    <t>Jul. 15 Mercancia entregada en bodea hoy -- Jul. 15 Mercancia en transito, se estima su entrega en bodega hoy -- Jul. 13 Mercancia en transito, se estima su entrega en bodega el lunes -- Jul. 12 Ret. -- En programacion para despacho hoy -- Jul. 11-/-10 Se estima su despacho para hoy -- Jul. 9 Listo en transporte -- Jul. 8 Radicando planilla -- Declaracion con levante -- Aceptando Declaracion -- Declaraciones en revision -- Jul. 5-4 Elaborando declaracion de importacion -- Jul. 3-Jun. 28-/-21 Pendiente bl con el cual quedara definitivamente -- Se recibe originales de factura comercial,lista de empaque-- Jun. 19 Se reciben dos bls diferentes en copia, factura comercial</t>
  </si>
  <si>
    <t>J6610041</t>
  </si>
  <si>
    <t>TWSC19060040</t>
  </si>
  <si>
    <t xml:space="preserve">Jul. 15 Mercancia entregada en bodega hoy --Jul. 15 Mercancia en transito, se estima su entrega en bodega mañana -- Jul. 13 Ret -- Jul. 12-9 En espera de  carga para consolidar -- Jul. 8 Listo en transporte -- Radicando planilla -- Declaracion con levante -- Aceptando DI -- Esperando que se refleje consulta de invntario -- Jul. 6 Recepcionando carga -- Jul. 5 Esperando finalizacion de manifiesto -- Jul. 4 Motonave estima arribar en el dia de hoy -- Jul. 3-2 Esperando arribo de la motonave -- Jun. 28-27 Esperando arribo de la motonave -- Se reciben documentos roginales -- Jun. 26-/-17 Pte originales en buenaventura -- Jun. 14 Documentos en revision -- Jun. 12 Se recibe copia de bl, factura comercial, </t>
  </si>
  <si>
    <t>J7610010</t>
  </si>
  <si>
    <t>HOU/BUE/D02543</t>
  </si>
  <si>
    <t>53604346</t>
  </si>
  <si>
    <t>Jul. 15 Mercancia entregada en bodega hoy --Jul. 15 Mercancia en transito, se estima su entrega en bodega hoy -- Jul. 13 Ret -- Jul. 12 Listo en tranporte -- Radicando planilla -- Jul. 11 Declaracion con levante -- Aceptando Declaracion -- Se refleja consulta -- Recepcionado -- Jul. 10 Esperando programacion de vaciado -- Jul. 9 Confirmando arribo de la motonave --Jul. 8-/-5 Esperando arribo de la motonave -- Jul. 4 Documentos en revision -- Jul. 3 Se recibe copia de bl,factura comercial</t>
  </si>
  <si>
    <t>J7310091</t>
  </si>
  <si>
    <t>FRA0351220</t>
  </si>
  <si>
    <t>MSeal M 860 PTB 19,3KG 1A2/MSeal M 860 PTA 10,7KG 1A2</t>
  </si>
  <si>
    <t>50160672/50160619</t>
  </si>
  <si>
    <t>Jul. 16 Entregado en bodega hoy la ultima unidad -- Jul. 16 En transito la ultima unidad y se estima su entrega en bodega hoy -- Jul. 15 entregados en bodega hoy 2 unidades -- Mercancia en transito, se estima su entrega en bodega hoy -- Jul. 13 TRLU8746122 -- Jul. 12 Ret APZU4454525 -- Se estima el despacho de las 2 ultimas unidades hoy -- Jul. 11 Ret. APZU4876984 --  Se estima su despacho para hoy -- Jul. 10 Listo en transporte -- Radicando planilla -- Jul. 9 Declaracion con levante -- Aceptando declaracion -- Se recibe instruccion de nacionalizar sin preferencia -- Jul. 8 Esperando confirmacion si aplicara o no preferencia -- Elaborando declaraciones -- Jul. 6 Se recibe factura con desglose -- Jul. 5-4 Se solcita al cliente Factura corregigida en Desglose, y si cuentan con C.O EUR1 -- Elaborando declaracion de importacion --Jul. 3-Jun. 28-/-21 Pendiente bl con el cual quedara definitivamente -- Se recibe originales de factura comercial,lista de empaque-- Jun. 19 Se reciben dos bls diferentes en copia, factura comercial</t>
  </si>
  <si>
    <t>J7310197</t>
  </si>
  <si>
    <t>Vaciado/Registro de importacion/FDS/Festivo/Inspeccion fisica/separacion de bultos/repeso</t>
  </si>
  <si>
    <t>Jul. 16 Mercancia entregada en bodega hoy -- Jul. 16 En bodega a la espera de descargue -- Jul. 15 Mercancia en transito, se estima su entrega en bodega hoy -- Jul. 13 Ret. -- Jul. 12 Listo en transporte -- Radicando planilla -- Jul. 11 Declaracion con levante -- Esperando que el inspector actue -- Jul. 10 Inspeccion fisica hoy en la tarde -- Jul. 9 Declaracion con selectividad para inspeccion fisica mañana -- Aceptando Declaracion -- Se obtiene registro aprobado -- Jul. 8-6 Esperando Registro para nacionalizar este material: 50466305 -- Listo en transporte -- Solicitando colaboracion al puerto para que se genere el arim -- Jul. 5 Radicando planilla a las 10pm -- Inspector da levante en la noche -- Se presenta declaracion de correcion acorde al procedimiento -- -- Inspector suspende para ajustar peso con el repeso -- Se pide colaboracion para que el inspector suspenda hoy mismo -- Inspeccion fisica para hoy pm -- Jul. 4 Declaracion para inspeccion fisica material: 50094981 Luprosil y el resto obtuvieron levante --  Aceptando Declaraciones -- Prorroga activa hasta 21 de Julio -- Se realizo separacion de bultos quedando en puerto material: 50473860 Lutavit A 1000 -- En proceso de separacion de bultos -- pendiente licencia de venta para el producto Lutavit A 1000 NXT 20KG 5H4 el cual queda en puerto como LCL ---  Jul. 3 Se recibe carta por parte del cliente -- Jul. 2 Esperando carta del cliente para que el puerto autorice separacion de bultos -- Jun. 28 Esperando resultado del respeso por parte del puerto -- Jun. 27 Solicitando movilizacion para repeso del contenedor -- Esperando respuesta por parte del puerto para la separacionde bultos -- Jun. 26 Se solicita al puerto autorizacion enviando copia de bl y la carta -- Jun. 25-/-21 Solicitando carta de exoneracion al cliente dirigida al puerto y Pendiente carta de autorizacion para realizar concepto de insumo y poder presentar registro de importacion registro codigo: 50466305 Lutavit A 1000 NXT 20KG 5H4 -- Se recibe instruccion de realizar separacion de bultos -- Motonave estima arribar el dia de hoy -- Jun. 20-19 Esperando arribo de la motonave -- Jun. 18 Documentos en revision -- Pendiente carta de autorizacion para realizar concepto de insumo y poder presentar registro de importacion registro codigo: 50466305 Lutavit A 1000 NXT 20KG 5H4 -- Jun. 17 Se recibe copia de bl, factura comercial, Pendiente carta de autorizacion para realizar concepto de insumo y poder presentar registro de importacion registro codigo: 50466305 Lutavit A 1000 NXT 20KG 5H4 601946759</t>
  </si>
  <si>
    <t>J7610022</t>
  </si>
  <si>
    <t>SUDUR9FRA003328X</t>
  </si>
  <si>
    <t>Jul. 17 Mercancia entregada en bodega hoy -- Jul. 17 Mercancia en transito, se estima su entrega en bodega hoy -- Jul. 16 Ret -- Listo en transporte -- Radicando planilla -- Jul. 15 Declaracion con levante -- Aceptando declaracion -- Reclamando BL originaL -- Jul. 15 BL si cuenta con emision en destino-  Jul.  14-/-10 BL no cuenta con emision en destino. -  Jul.9-/-8 Esperando arribo de la motonave --Jul. 5 Documentos en revision -- Jul. 4 Se recibe copia de bl, factura comercial</t>
  </si>
  <si>
    <t>4951325262,4951650358,4951726527,4951798403,4951798405,4951046400,</t>
  </si>
  <si>
    <t>J7310104</t>
  </si>
  <si>
    <t>HLCURTM190647174</t>
  </si>
  <si>
    <t>Eumulgin B 3 25KG 5H4,Lanette SX 20KG 5H4,Texapon N 70 225KG 1H2L,Dehymuls PGPH 190KG 1H2,Cetiol HE 200KG 1A1,Lameform TGI 190KG 1H2,</t>
  </si>
  <si>
    <t>50207351,50207294,50207508,50207302,50207557,50207217,</t>
  </si>
  <si>
    <t>Jul. 18 Entregados en Madrid el resto de materiales -- En transito el resto de materiales y se estima su entrega en bodega hoy -- Jul. 17 Entregadfo en bodega hoy el material con destino cali -- Mercancia en transito se estima su entrega en bodega mañana -- Jul. 16 En proceso de despacho como LCL -- Jul. 15 Ret. -- Programado para acarreo y desconsolidacion hoy -- Jul. 13 Listo en transporte -- Jul. 12 Radicando planilla -- Declaracion con levante -- Aceptando declaracion -- Esperando finalizacion manifiesto --- Jul. 10 Motonave estima arribar el dia de hoy  --  Jul. 9 Esperando arribo de la motonave -- Jul. 8 BL si cuenta con emision en destino Jul.  7-/-5 Esperando arribo de la motonave -- Jul. 4 Documentos en revision - BL no cuenta con emision en destino.- Jul. 3 Se recibe copia de bl, factura comercial</t>
  </si>
  <si>
    <t>J6510168</t>
  </si>
  <si>
    <t>FMO0041014</t>
  </si>
  <si>
    <t>Jul. 3 Mercancia entregada en bodega hoy -- Jul. 3 Ret -- Retiro programado para el dia de hoy -- Jul. 2 Declaracion con levante - Aceptando declaracion - En proceso de liberacion de la guia -- Jun. 28 Carga estima arribar en el dia de hoy en hrs pm -- Jun. 27 Esperando arribo de la carga -- Jun. 26 Confirmando nuevo detalles de vuelo -- Jun. 25 Vuelo retrasado - Confirmando arribo de la carga -- Jun. 21 Esperando arribo de la carga -- Jun. 20 Agente de carga informa que para el dia de mañana nos da informacion de la reserva para la carga -  Documentos en revision -- Jun. 19 Se recibe copia de guia, factura comercial,lista de empaque</t>
  </si>
  <si>
    <t>J6510187</t>
  </si>
  <si>
    <t>1027348726</t>
  </si>
  <si>
    <t>Trichogen Veg LS 8960 10KG 3H1/Cashmilan SPB LS 9864 10KG 3H1</t>
  </si>
  <si>
    <t>50221595/50210977</t>
  </si>
  <si>
    <t>Jul. 3 Mercancia entregada en bodega hoy -- Jul. 3 Ret -- Retiro programado para el dia de hoy -- Jul. 2 Declaracion con levante - Aceptando declaracion - En proceso de liberacion de la guia -- Jun. 28 Carga estima arribar en el dia de hoy -- Jun. 27 Esperando arribo de la carga -- Jun. 26 Confirmando detalles de vuelo -- Jun. 25 Documentos en revision -- Jun. 21 Se recibe copia de guia,factura comercial</t>
  </si>
  <si>
    <t>4951870882,4949591577,4951516179,</t>
  </si>
  <si>
    <t>J6510265</t>
  </si>
  <si>
    <t>1027440790</t>
  </si>
  <si>
    <t>Lipodermol LS 9884 0,8KG IP23,Herbalis W Rose Water BC10080 20KG 3H1,Puricare POE LS 9727 10KG 3H1,</t>
  </si>
  <si>
    <t>50211111,50529915,50210071,</t>
  </si>
  <si>
    <t>Jul. 3 Mercancia entregada en bodega hoy -- Jul. 3 Ret -- Retiro programado para el dia de hoy -- Jul. 2 Declaracion con levante - Aceptando declaracion - En proceso de liberacion de la guia -- Jun. 28 Documentos en revision -- Jun. 27 Se recibe copia de guia,factura comercial</t>
  </si>
  <si>
    <t>4951215089,4951215090,4951268367,4951215064,4950722774,</t>
  </si>
  <si>
    <t>J6310732</t>
  </si>
  <si>
    <t>HLCURTM190564360</t>
  </si>
  <si>
    <t>Tinolux BBS 30KG 3H1,Sokalan HP 53 125KG 1H2,Edeta BD 25KG 5M1,Uvinul T 150 60KG 1A2 5,Eumulgin CO 60 60KG 1A2,</t>
  </si>
  <si>
    <t>50295506,50072190,50612861,57811988,50601247,</t>
  </si>
  <si>
    <t>Jul. 8 Mercancia entrega en bodega hoy -- Jul. 5 Mercancia en transito, se estima su entrega en bodega hoy -- Jul. 4 Mercancia en transito, se estima su entrega en bodega mañana -- Jul. 3 Ret -- Listo en transporte - Radicando planilla -- Jul. 2 Declaracion con levante - Aceptando declaracion - Aceptando declaracion -- Jun. 28 Rescatando BL original ante la naviera - BL ya cuenta con  emision en destino.  -   Jun. 27-/-26 BL no cuenta con emision en destino - Documentos en revision -- Jun. 25 Se recibe copiade bl, factura comercial</t>
  </si>
  <si>
    <t>J6310664</t>
  </si>
  <si>
    <t>HOU/CTG/D07029</t>
  </si>
  <si>
    <t>Jul. 9 Mercancia entregada en bodega hoy -- Jul. 8 Mercancia en transito, se estima su entrega en bodega hoy -- Jul. 5 Ret -- Jul. 4 Solicitando cita de cargue -- Jul. 3 Listo en transporte - Radicando planilla -- Jul. 2 Declaracion con levante - Aceptando declaracion -- Jun. 29 Esperando finalizacion manifiesto -- Jun. 28  Agente de carga informa programacion de vaciado para el dia de hoy a las 8 AM - Esperando programacion de vaciado -- Jun. 27 Confirmando arribo de la carga -- Jun. 26 Motonave estima arribar en el dia de hoy -- Jun. 25 Documentos en revision -- Jun. 21 Se recibe copia de bl, factura comercial 601951385</t>
  </si>
  <si>
    <t>4951148391,4951157622,4951275454,4951348206,4951411351,4951325265,4951647402,</t>
  </si>
  <si>
    <t>J6310770</t>
  </si>
  <si>
    <t>FRA0351669</t>
  </si>
  <si>
    <t>Dehyquart C 4046 20KG 5H4,Dehyquart CC 7 BZ 150KG 1H2,Euperlan PCO 200KG 1H1,Dehyquart CC 7 BZ 150KG 1H2,Dehyquart F 75 T 20KG 5H4,Dehyton MC 210KG 1H1,Dehyquart F 75 T 20KG 5H4,</t>
  </si>
  <si>
    <t>50521222,50210930,50222294,50210930,50368278,50497555,50368278,</t>
  </si>
  <si>
    <t>Jul. 8 Mercancia entregada en bodega hoy -- Jul. 8 Mercancia en transito, se estima su entrega en bodega mañana -- Jul. 6 Ret -- Jul. 5 Se estima su despacho para hoy -- Jul. 4 Listo en transporte - Radicando planilla - Declaracion con levante - Aceptando declaracion -- Jul. 3 Esperando finalizacion manifiesto -- Jul. 2 Confirmando arribo de la motonave -- Jun. 28-27 Documentos en revision -- Jun. 26 Se recibe copia de factura comercial</t>
  </si>
  <si>
    <t>J6310884</t>
  </si>
  <si>
    <t>MEDUBK453604</t>
  </si>
  <si>
    <t>50196492</t>
  </si>
  <si>
    <t>Jul. 8 Mercancia entregada en bodega hoy -- Jul. 8 Mercancia en transito, se estima su entrega en bodega hoy -- Jul. 5 Ret -- Se estima su despacho para hoy -- Jul. 4 Listo en transporte -- Jul. 3 Radicando planilla - Declaracion con levante - Aceptando declaracion - Recepcionando carga en pagina de puerto -- Jul. 2 Documentos en revision -- Jun. 28 Se recibe copia de bl, factura comercial--Jun. 11 De: Juan Esteban Gallego Cortes [mailto:esteban.gallego@basf.com]
Enviado el: martes, 11 de junio de 2019 12:05 p. m.
Para: DENIDES &lt;dsequea@hubemar.com&gt;; nbarrios@hubemar.com; 'Karen Bustos' &lt;kbustos@hubemar.com&gt;
Asunto: CANAL ROJO PO 4951104000 - 50196492 - J491 SLB 25KG 5H4N Buenos días,
Por favor ingresar la PO 4951104000 como canal rojo.
Esta orden no ha zarpado aun, pero les agradezco que la tengan mapeada para que una vez reciban los documentos le den el tratamiento de canal rojo.</t>
  </si>
  <si>
    <t>J6510179</t>
  </si>
  <si>
    <t>19J101429</t>
  </si>
  <si>
    <t>PA20NB LVOC PRODUCTIVE PRMR ACTVR</t>
  </si>
  <si>
    <t>Jul. 5 Mercancia entregada en bodega hoy -- Jul. 5 Ret -- Retiro programado para el dia de hoy -- Jul. 4 Declaracion con levante - Aceptando declaracion - En prcoeso de liberacion de la guia -- Jul. 3-/-2 Confirmando detalles de vuelo - Esperando correccion de factura comercial -- Jun. 28 Solicitando correccion de factura comercial - Se recibe copia de guia -- Jun. 27-/-21 Pendiente guia aerea - Documentos en revision -- Jun. 20 Se recibe copia de factura comercial- pendiente guia aerea</t>
  </si>
  <si>
    <t>J6510243</t>
  </si>
  <si>
    <t>19J101360</t>
  </si>
  <si>
    <t>Jul. 5 Mercancia entregada en bodega hoy -- Jul. 5 Ret -- Retiro programado para el dia de hoy -- Jul. 4 Declaracion con levante - Aceptando declaracion - En prcoeso de liberacion de la guia -- Jul. 3 Carga estima arribar en hrs de la noche -- Jul. 2 Esperando arribo de la carga -- Jun. 28 Confirmando detalles de vuelo -- Jun. 27 Documentos en revision -- Jun. 26 Se recibe copia de guia,factura comercial</t>
  </si>
  <si>
    <t>J6510280</t>
  </si>
  <si>
    <t>XBC9F043484</t>
  </si>
  <si>
    <t>Vits Primasp Blue SS PF 5KG 4G</t>
  </si>
  <si>
    <t>50276286</t>
  </si>
  <si>
    <t>Jul. 5 Mercancia entregada en bodega hoy -- Jul. 5 Ret -- Retiro programado para el dia de hoy - Declaracion con levante - Aceptando declaracion -- Jul. 4 En prcoeso de liberacion de la guia -- Jul. 3 Carga estima arribar en hrs de la noche -- Jul. 2 Documentos en revision -- Jun. 28 Se recibe copia de guia,factura comercial</t>
  </si>
  <si>
    <t>J7510070</t>
  </si>
  <si>
    <t>19J101428</t>
  </si>
  <si>
    <t>FDS/Mal corte de guia</t>
  </si>
  <si>
    <t>Jul. 8 Mercancia entregada en bodega hoy -- Jul. 8 Ret -- Retiro programado para el dia de hoy -- Jul. 6 Declaracion con levante - Aceptando declaracion - Se refleja consulta de inventario con deposito -- Jul. 5 Esperando que se genere la consulta de inventarios para aceptar declaracion -- Jul. 4 En proceso de liberacion de la guia - Carga arribo pero no llego como descargue directo - Documentos en revision -- Jul. 3 Se recibe copia de guia,factura comercial</t>
  </si>
  <si>
    <t>J7510054</t>
  </si>
  <si>
    <t>1027544718</t>
  </si>
  <si>
    <t>Jul. 9 Mercancia entregada en bodega hoy -- Jul. 9 Ret -- Retiro programado para el dia de hoy - Declaracion con levante - Aceptando declaracion -- Jul. 8 En proceso de liberacion de la guia -- Jul. 5 Esperando arribo de la carga -- Jul. 4 Documentos en revision -- Jul. 3 Se recibe copia de guia,factura comercial</t>
  </si>
  <si>
    <t>J6310887</t>
  </si>
  <si>
    <t>FRA0351316</t>
  </si>
  <si>
    <t>Forum® 500 WP,1X400 KG,CO</t>
  </si>
  <si>
    <t>58072641</t>
  </si>
  <si>
    <t>Jul. 10 Entregadas en bodega hoy las 2 ultimas unidades -- En transito las 2 ultimas unidades y se estima su entrega en bodega hoy -- Jul. 9-8 Entrgado en bodega hoy una unidad -- Ret CMAU4243256 -- GESU5688570 -- Mercancia en transito, se estima su entrega en bodega hoy -- Jul. 7 Ret CMAU5539577 - TCNU5860335 -- Jul. 6 Ret TLLU2099007 -- Listo en transporte -- Jul. 5 Radicando planilla - Declaracion con levante - Aceptando declaracion - Se recibe reporte inspeccion previa encontrando todo acorde a factura comercial - Esperando reporte inspeccion previa -- Jul. 4 Inspeccion previa programada para el dia de hoy --Se recibe bl original-- Jul. 3 Programando inspeccion previa, BL esta errado en # de bultos -- Jul. 2 Cliente informa que el BL original sera enviado por ellos -  BL no cuenta con emision en destino, pendiente copia de BL corregida en numero de bultos para 2 FCL.  - Documentos en revision -- Jun. 28 Se recibe copia de bl, factura comercial</t>
  </si>
  <si>
    <t>J6310759</t>
  </si>
  <si>
    <t>MI/19/106621</t>
  </si>
  <si>
    <t>Basamino K,10X1 L,CO</t>
  </si>
  <si>
    <t>58939164</t>
  </si>
  <si>
    <t>Sicit 2000 S.P.A.</t>
  </si>
  <si>
    <t>Jul. 12 Mercancia entregada en bodega hoy -- Jul. 12 Mercancia en transito, se estima su entrega el dia de mañana --  Jul. 11 Mercancia en transito, se estima su entrega en bodega mañana -- Jul. 10 Mercancia en transito, se estima su entrega en bodega mañana -- Jul. 9 Ret.  Jul 8/-6 En consecucion de vehiculo para su despacho -- Jul. 5 Listo en transporte -- Jul. 4 Radicando planilla - Declaracion con levante - Aceptando declaracion - Esperando finalizacion manifiesto -- Se recibe originales de bl, lista de empaque,certi de analisisJul. 3 Agente de carga informa que la carga cuenta con programacion de vaciado para el dia de hoy  a las 18 horas. - Jul. 2  Agente de carga informa  que la carga arribo el dia de  hoy a las 12 : 57 AM . - Confirmando arribo de la carga -- Jun. 28-27 Documentos en revision -- Jun. 26  Se recibe copia de bl, factura comercial 211914640</t>
  </si>
  <si>
    <t>J6310868</t>
  </si>
  <si>
    <t>ANR/CTG/13575</t>
  </si>
  <si>
    <t>Jul. 13 Mercancia entregada en bodega hoy -- Jul. 12 Mercancia en transito, se estima su entrega el dia de mañana --  Jul. 11 Mercancia en transito, se estima su entrega en bodega el sabado -- Jul. 10 Ret. -- Jul. 9 Solicitando cita de cargue -- Jul. 8 Listo en transporte - Radicando planilla - Declaracion con levante - Aceptando declaracion -- Jul. 6 Recepcionando carga en pagina de puerto -- Jul. 5 Esperando se refleje finalizacion en muisca - Agente de  carga informa programacion de vaciado para e dia de hoy a las 14 horas. - Jul. 4-/-3 Esperando programacion de vaciado -- Jul. 2 Confirmando arribo de la carga -- Jun. 28 Documentos en revision -- Jun. 27 Se recibe copia de bl, factura comercial 211916631</t>
  </si>
  <si>
    <t>J6310882</t>
  </si>
  <si>
    <t>ANR/CTG/13584</t>
  </si>
  <si>
    <t>Joncryl 638 1000KG 31HA1</t>
  </si>
  <si>
    <t>53481280</t>
  </si>
  <si>
    <t>Jul. 13 Mercancia entregada en bodega hoy -- Jul. 12 Mercancia en transito, se estima su entrega el dia de mañana --  Jul. 11 Mercancia en transito, se estima su entrega en bodega el sabado -- Jul. 10 Ret. -- Jul. 9-/-8 Solicitando cita de cargue -- Jul. 6 Listo en transporte - Radicando planilla -- Jul. 5 Declaracion con levante - Aceptando declaracion - Esperando finalizacion de manifiesto -- Jul. 4 Agente de carga informa programacion de vaciado para el dia de hoy a las  17 horas.  - Jul.3 Esperando programacion de vaciado -- Jul. 2 Documentos en revision -- Jun. 28 Se recibe copia de bl, factura comercial 211915200</t>
  </si>
  <si>
    <t>J6310861</t>
  </si>
  <si>
    <t>HLCULE1190639120</t>
  </si>
  <si>
    <t>Vivando® SC,10X0,5 L,CO</t>
  </si>
  <si>
    <t>58571326</t>
  </si>
  <si>
    <t>Jul. 13 Mercancia entregada en bodega hoy -- Jul. 12 Mercancia en transito, se estima su entrega el dia de mañana -- Jul. 11 Mercancia en transito, se estima su entrega en bodega el sabado -- Jul. 11 Ret. -- Jul. 10 Se estima su despacho para hoy -- Jul. 9 Listo en transporte - Radicando planilla - Declaracion con levante - Aceptando declaracion - Esperando que el puerto recepcione la carga por ser compartida - con DO J6310888 -- Jul. 8 Esperando que el puerto recepcione la carga por ser compartida - con DO J6310888 - Esperando finalizacion manifiesto -- Jul. 5-/-2 Esperando arribo de la motonave -- Jun. 28 Documentos en revision -- Jun. 27 Se recibe copia de bl, factura comercial</t>
  </si>
  <si>
    <t>4949079065,4948303930,4948303927,</t>
  </si>
  <si>
    <t>J6310888</t>
  </si>
  <si>
    <t>HLCULE1190639110</t>
  </si>
  <si>
    <t>Fastac® 10 EC,10X1 L,CO,Fastac® 10 EC,24X0,25 L,CO,Fastac® 10 EC,10X1 L,CO</t>
  </si>
  <si>
    <t>58058553,58058591,58058553,</t>
  </si>
  <si>
    <t>Jul. 13 Mercancia entregada en bodega hoy -- Jul. 12 Mercancia en transito, se estima su entrega el dia de mañana --  Jul. 11 Mercancia en transito, se estima su entrega en bodega el sabado -- Jul. 11 Ret. --  Jul. 10 Se estima su despacho para hoy -- Jul. 9 Listo en transporte - Radicando planilla - Declaracion con levante - Aceptando declaracion - Esperando se genere consulta de inventario del pedido J6310888 para aceptar por ser compartida, se debe nacionalizar al tiempo -- Jul. 8 Esperando finalizacion manifiesto -- Jul. 5-/-2 Esperando arribo de la motonave -- Jun. 28 Documentos en revision -- Jun. 27 Se recibe copia de bl, factura comercial</t>
  </si>
  <si>
    <t>J6310869</t>
  </si>
  <si>
    <t>HOU/CTG/D07041</t>
  </si>
  <si>
    <t>mc_MSeal CR 190 Grey KIT 6,428KG 4G</t>
  </si>
  <si>
    <t>50323897</t>
  </si>
  <si>
    <t>Vaciado/FDS/Demora en transporte</t>
  </si>
  <si>
    <t>Jul. 15 Mercancia entregada en bodega hoy -- Jul. 15 Mercancia en transito y se estima su entrega en bodega hoy -- Jul. 12 Mercancia en transito y se estima su entrega en bodega el lunes -- Jul. 11 Ret -- Jul. 10 Programado para cargue hoy -- Jul. 9-/-6 En consecucion de vehiculo para su despacho -- Jul. 5 Listo en transporte - Radicando planilla - Declaracion con levante - Aceptando declaracion -- Jul. 4 Recepcionando carga en pagina de puerto -- Jul. 3 Agente de carga informa programacion de vaciado para el dia de hoy a las 10 AM. - Esperando programacion de vaciado -- Jul. 2 Documentos en revision -- Jun. 28 Se recibe copia de bl y factura comercial,lista de empaque 601953998</t>
  </si>
  <si>
    <t>4952166204</t>
  </si>
  <si>
    <t>J7510136</t>
  </si>
  <si>
    <t>ATL-111957</t>
  </si>
  <si>
    <t>Jul. 15 Mercancia entregada en bodega hoy -- Jul. 15 Ret -- Retiro programado para el dia de hoy -- Jul. 12 Declaracion con levante - Aceptando declaracion - En proceso de liberacion de la guia -- Jul. 11 Agente indica que para esta carga el vuelo sale   en las hora de la madrugada de Miami - 10-/-8 Esperando arribo de la carga -- Jul. 6 Documentos en revision -- Jul. 5 Se recibe copia de guia,factura comercial,Lista de empaque,certi de analsis</t>
  </si>
  <si>
    <t>J7510140</t>
  </si>
  <si>
    <t>1027538179</t>
  </si>
  <si>
    <t>Jul. 16 Mercancia entregada en bodega hoy -- Jul. 16 Ret -- Retiro para hoy -- Jul. 15 Declaracion con levante - Aceptando declaracion - En proceso de liberacion de la guia -- Jul. 12-10-/-8 Esperando arribo de la carga -- Jul. 6 Documentos en revision -- Jul. 5 Se recibe copia de guia, factura comercial</t>
  </si>
  <si>
    <t>J7510165</t>
  </si>
  <si>
    <t>1027613384</t>
  </si>
  <si>
    <t>Jul. 16 Mercancia entregada en bodega hoy -- Jul. 16 Ret -- Retiro para hoy -- Jul. 15 Declaracion con levante - Aceptando declaracion - En proceso de liberacion de la guia -- Jul. 12-/-11 Pendiente arribo -- Jul. 10 Documentos en revision -- Jul. 9 Se recibe copia de guia, factura comercial</t>
  </si>
  <si>
    <t>J7510167</t>
  </si>
  <si>
    <t>1027626122</t>
  </si>
  <si>
    <t>A00297 Patch2O 5KG 3H1</t>
  </si>
  <si>
    <t>50271427</t>
  </si>
  <si>
    <t>Jul. 16 Mercancia entregada en bodega hoy -- Jul. 16 Ret -- Retiro para hoy -- Jul. 15 Declaracion con levante - Aceptando declaracion - En proceso de liberacion de la guia -- Jul. 12-/-11 Pendiente arribo --Jul. 10 Documentos en revision -- Jul. 9 Se recibe copia de guia, factura comercial</t>
  </si>
  <si>
    <t>J7310149</t>
  </si>
  <si>
    <t>HOU/CTG/D07046</t>
  </si>
  <si>
    <t>Jul. 16 Mercancia entregada en bodega hoy -- Jul. 16 En bodega a la espera de descargue -- Jul. 15 Mercancia en transito, se estima su entrega en bodega hoy -- Jul. 13 Ret. --  Jul. 12-/-11 Solicitando cita de cargue -- Jul. 10 Listo en transporte - Radicando planilla - Declaracion con levante - Aceptando declaracion -- Jul. 9 Confirmando programacion de vaciado -- Jul. 8 Confirmando arribo de la motonave -- Jul. 5 Documentos en revision -- Jul. 4 Se recibe copia de bl, factura comercial 211920592</t>
  </si>
  <si>
    <t>J7310035</t>
  </si>
  <si>
    <t>012019061294</t>
  </si>
  <si>
    <t>50601467</t>
  </si>
  <si>
    <t>Jul. 16 Mercancia entregada en bodega hoy -- Jul. 16 En bodega a la espera de descargue -- Jul. 15 Mercancia en transito, se estima su entrega en bodega hoy -- Jul. 13 Ret. --  Jul. 12 Solicitando cita de cargue -- Jul. 11 Listo en transporte -- Jul. 10 Radicando planilla - Declaracion con levante - Aceptando declaracion - Recepcionando carga en pagina de puerto - Esperando finalizacion de manifiesto -- Jul. 9 Agente de carga informa programacion de vaciado para el dia de hoy a las 19 horas. -  Confirmando programacion de vaciado -- Jul. 8 Confirmando arribo de la motonave -- Jul. 5 Esperando arribo de la motonave -- Jul. 4-/-3 Documentos en revision - Confirmando ETA con el agente de carga --  Jul. 2 Se recibe copia de bl, factura comercial 211920378</t>
  </si>
  <si>
    <t>J7310077</t>
  </si>
  <si>
    <t>HAM/CTG/01673</t>
  </si>
  <si>
    <t>Epotal ECO 3702 1000KG 31HA1</t>
  </si>
  <si>
    <t>50497906</t>
  </si>
  <si>
    <t>Jul. 16 Mercancia entregada en bodega hoy -- Jul. 16 En bodega a la espera de descargue -- Jul. 15 Mercancia en transito, se estima su entrega en bodega hoy -- Jul. 13 Ret. --  Jul. 12 Listo en transporte -- Jul. 11 Radicando planilla - Declaracion con levante - Aceptando declaracion - Agente de carga informa programacion de vaciado para el dia de hoy a  las 13 horas -- Jul. 10 Motonave estima arribar en el dia de hoy -- Jul. 9-/-8 Esperando arribo de la motonave -- Jul. 5 Agente de carga confirma nueva ETA -Jul. 4 Confirmando ETA con el agente de carga -- Jul. 3 Documentos en revision -- Jul. 2 Se recibe copia de bl, factura comercial 601958559</t>
  </si>
  <si>
    <t xml:space="preserve">J7310507 </t>
  </si>
  <si>
    <t>HOU/CTG/D07034</t>
  </si>
  <si>
    <t>55383290</t>
  </si>
  <si>
    <t>Jul. 18 Mercancia entregada en bodega hoy -- Jul. 18 Ret. -- Solicitando cita de cargue -- Jul. 17 Listo en transporte - Radicando planilla - Declaracion con levante - Aceptando declaracion -- Jul. 16 Agente de carga informa que el vaciado se realizo el dia de ayer. - Documentos en revision -- Jul. 15 Se recibe copia de bl, factura comercial 211928934</t>
  </si>
  <si>
    <t>J7310477</t>
  </si>
  <si>
    <t>HLCURTM190639787</t>
  </si>
  <si>
    <t>Jul. 22 Mercancia entregada en bodega hoy -- Jul. 22 Mercancia en transito, se estima su entrega en bodega hoy -- Jul. 20 Ret -- Jul. 19 Listo en transporte -- Jul. 18 Radicando planilla --  Declaracion con levante  -- Aceptando declaracion -- Recepcionando en pagina de puerto para que se refleje la consultade inventario  --  Jul. 18 Motonave atracada -- Confirmando arribo de la motonave --  Jul. 17-16 Esperando arribo de la motonave -- Jul. 15 Documentos en revision -- Se recibe copia de bl, factura comercial</t>
  </si>
  <si>
    <t>J7310512</t>
  </si>
  <si>
    <t>HLCURTM190639798</t>
  </si>
  <si>
    <t>Jul. 23 Mercancia entregada en bodega hoy -- Jul. 23 Mercancia en transito, se estima su entrega en bodega hoy -- Jul. 22 Mercancia en transito, se estima su entrega en bodega mañana -- Jul. 20 Ret -- Jul. 19 Listo en transporte -- Jul. 18 Radicando planilla --  Declaracion con levante  -- Aceptando declaracion -- Recepcionando en pagina de puerto para que se refleje la consultade inventario  --   BL ya cuenta con emision. -  Jun 17-/-16 BL no cuenta con emision en destino. -  Esperando arribo de la motonave -- Jul. 15 Documentos en revision -- Se recibe copia de bl, factura comercial,lista de empaque</t>
  </si>
  <si>
    <t>4951356843,4951438975,4951438975,4951438975,4951241942,</t>
  </si>
  <si>
    <t>J7310464</t>
  </si>
  <si>
    <t>FRA0351972</t>
  </si>
  <si>
    <t>Cutina GMS-SE 25KG 5H4,Euperlan KE 4776 200KG 1H2,Arlypon TT 205KG 1H2,Lanette E Granules 25KG 5H4,Efka MI 6790 ED 25KG 5H4,</t>
  </si>
  <si>
    <t>50207252,50486563,50210882,50221813,50534656,</t>
  </si>
  <si>
    <t>Jul. 22 Mercancia entregada en bodega hoy -- Jul. 22 Mercancia en transito, se estima su entrega en bodega hoy -- Jul. 19 Ret. -- Se estima su despacho para hoy - Jul. 18 Listo en transporte --  Jul. 17 Radicando planilla --  Declaracion con levante  -- Aceptando declaracion --  Recepcionando en pagina de puerto para que se refleje la consultade inventario --  Esperando finalizacion manifiesto --  Jul. 16 Documentos en revision -- Jul. 15 Se recibe copia de bl, factura comercial</t>
  </si>
  <si>
    <t>J7310144</t>
  </si>
  <si>
    <t>FRA0352446</t>
  </si>
  <si>
    <t>Jul. 24 Mercancia entregada en bodega hoy -- Jul. 24 Mercancia en transito, se estima su entrega en bodega hoy -- Jul. 23 Ret -- Jul. 22 Se estima su despacho para hoy -- Jul. 19 Se estima su despacho para el lunes -- Jul. 18 Listo en transporte -- Jul. 17 Radicando planilla --  Declaracion con levante  -- Aceptando declaracion --  Recepcionando en pagina de puerto para que se refleje la consultade inventario --   Esperando finalizacion manifiesto --  Jul. 16 Motonave estima arribar el dia de hoy --  Confirmando arribo de la motonave --Jul. 15-/-9 Esperando arribo de la motonave -- Jul. 8-/-5 Documentos en revision -- Jul. 4 Se recibe copia de bl, factura comercial</t>
  </si>
  <si>
    <t>J73T0027</t>
  </si>
  <si>
    <t xml:space="preserve">HLCUBSC1906BZUG0 </t>
  </si>
  <si>
    <t>Jul. 22 Mercancia entregada en bodega hoy -- Jul. 22 Mercancia en transito, se estima su entrega en bodega hoy -- Jul. 20 Ret -- Jul. 19-/-17 Ubicando vehiculo para su despacho -- Jul. 16 Listo en transporte -- Presentando DTA ante la Dian -- Jul. 15 Radicando planilla despacho -- Esperando finalizacion mnaifiesto -- Confirmando arribo de la motonave --  Jul. 12 Esperando arribo de la motonave -- Jul. 11 Documentos en revision -- Jul. 10 Se recibe copia de bl, factura comercial,lista de empaque,certi de origen</t>
  </si>
  <si>
    <t>J73T0037</t>
  </si>
  <si>
    <t xml:space="preserve">HLCUBSC1906BSFC8 </t>
  </si>
  <si>
    <t>Jul. 23 Mercancia entregada en bodega hoy -- Jul. 23 Mercancia en transito, se estima su entrega en bodega hoy -- Jul. 22 Ret -- Jul. 19-/-17 Ubicando vehiculo para su despacho -- Jul. 16 Listo en transporte --  Radicando planilla -- Presentando DTA ante la Dian -- Rescatando bl en naviera --  Jul. 15 Documentos en revision - Se recibe copia de bl, factura comercial-Jul. 14 arribo a puerto y no hay documentos</t>
  </si>
  <si>
    <t>J73T0014</t>
  </si>
  <si>
    <t>HLCURTM190646540</t>
  </si>
  <si>
    <t>Kumulus®,1X25 KG,EC</t>
  </si>
  <si>
    <t>58054166</t>
  </si>
  <si>
    <t>Jul. 19 Mercancia entregada en bodega hoy -- Jul. 19 Mercancia en transito, se estima su entrega en bodega el dia de hoy --  Jul. 18 Ret. -- Jul. 18-16 Se estima su despacho para hoy -- Jul. 15 Listo en transporte -- Jul. 13 Esperando DTA aprobado por la Dian -- Jul. 12 Radicando planilla despacho --  Presentando DTA en Dian --  Esperando finalizacion manifiesto -- Jul. 11 Confirmando arribo de la motonave -- Jul. 10 Motonave estima arribar el dia de hoy  --  Jul. 9 Esperando arribo de la motonave -- Jul. 8 Bl ya cuenta con emision en destino.  5 -/-4 BL no cuenta con emision en destino - Esperando arribo de la motonave -- Jul. 3 Documentos en revision -- BL no cuenta con emision en destino -  Jul. 2 Se recibe copia de bl, factura comercial</t>
  </si>
  <si>
    <t>J6310805</t>
  </si>
  <si>
    <t>MEDUBK197417</t>
  </si>
  <si>
    <t>Jul. 22 Mercancia entregada en bodega hoy -- Jul. 22 Mercancia en transito, se estima su entrega en bodega hoy -- Jul. 19-/-18 Mercancia en transito, se estima su entrega en bodega el lunes -- Jul. 17 Ret. -- Ubicando vehiculo para despacho  -- Jul. 16 En espera de carga para consolidar -- Jul. 15 Listo en transporte --  Radicando planilla --  Declaracion con levante  -- Aceptando declaracion --  Recepcionando en pagina de puerto -- Esperando finalizacion de manifiesto -- Confirmando arribo de la motonave -- Jul. 13 Motonave estima arribar el dia de hoy -- Jul. 12 Motonave se atrao para el dia de mañana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8-2 Esperando arribo de la motonave -- Jun. 28 Documentos en revision -- Jun. 27 Se recibe copia de bl, factura comercial</t>
  </si>
  <si>
    <t>J7310145</t>
  </si>
  <si>
    <t>HLCURTM190619422</t>
  </si>
  <si>
    <t>Jul. 23 Mercancia entregada en bodega hoy -- Jul. 23 Mercancia en transito, se estima su entrega en bodega hoy -- Jul. 22 Mercancia en transito, se estima su entrega en bodega mañana -- Jul. 20 Ret -- Jul. 19-/-17 Ubicando vehiculo para su despacho -- Jul. 16-/-15 En espera de carga para consolidar -- Jul. 13 Listo en transporte -- Jul. 12 Radicando planilla -- Declaracion con levante -- Aceptando declaracion -- Esperando finalizacion manifiesto --- Jul. 11 Confirmando arribo de la motonave -- Jul. 10 Motonave estima arribar el dia de hoy  -- Bl ya cuenta con emision en destino. - Jul. 9-/-5 Bl no cuenta con emision en destino - Esperando arribo de la motonave -- Jul. 4 Bl no cuenta con emision en destino. -  Jul. 4 Se recibe copia de bl, factura comercial</t>
  </si>
  <si>
    <t>4950525878,4951133489,</t>
  </si>
  <si>
    <t>J6310702</t>
  </si>
  <si>
    <t>SSZ0721773</t>
  </si>
  <si>
    <t xml:space="preserve">Jul. 19 Mercancia entregada en bodega hoy -- Jul. 19 Mercancia en transito, se estima su entrega hoy -- Jul. 18-/-17 Mercancia en transito, se estima su entrega el viernes -- Jul. 16 Ret. -- Se estima su despacho para hoy -- Jul. 15 Listo en transporte -- Radicando planilla -- Declaracion con levante -- Aceptando DI -- Se refleja consulta -- Recepcionando en pagina de puerto -- Esperando finalizacion de manifiesto -- Jul. 13 Motonave estima zarpar el dia de hoy -- Jul. 12-/-4 Esperando arribo de la motonave -- Jul. 3-2 Documentos en revision -- Jun. 28- Se recibe Draft del BL/-26 Pte BL para completar revision de documentos -- Jun. 25 Se recibe copia de factura comercial,lista de empaque- Pendiente copia de bl </t>
  </si>
  <si>
    <t>J6310719</t>
  </si>
  <si>
    <t>MEDUBN951133</t>
  </si>
  <si>
    <t>Inspeccion fisica/FDS/Festivo</t>
  </si>
  <si>
    <t xml:space="preserve">Jul. 22 Mercancia entregada en bodega hoy -- Jul. 22 Mercancia en transito, se estima su entrega ejn bodega hoy -- Jul. 19 Mercancia en transito, se estima su entrega en bodega el lunes -- Jul. 18 Ret -- Jul. 17 Ubicando equipo para su despacho -- Jul. 16 Listo en transporte -- Radicando planilla -- Se obtiene levante por parte del inspector de la Dian -- En inspeccion fisica hoy -- Jul. 15 Declaracion con selectividad para inspeccion fisica mañana a.m. -- Aceptando DI -- Se refleja consulta -- Recepcionando en pagina de puerto -- Recepcionando en pagina de puerto --  Esperando finalizacion de manifiesto -- Confirmando arribo de la motonave -- Jul. 13 Motonave estima arribar el dia de hoy -- Jul. 12 Motonave se atrao para el dia de mañana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 Se recibe posara y minimas del codigo: 50525587 -- Jul. 6 Esperando posara y minimas codigo: 50525587 --  Jul. 5-/-4 Esperando arribo de la motonave -- Jul. 3-Jun. 28 Documentos en revision --  Jun. 26 Se recibe copia de bl- Pte BL para completar revision de documentos -- Jun. 25 Se recibe copia de factura comercial,lista de empaque- Pendiente copia de bl </t>
  </si>
  <si>
    <t>4950215955,4951215078,4951356838,4951348225,4951647403,4950757116,4951050405,4951438973,</t>
  </si>
  <si>
    <t>J6310842</t>
  </si>
  <si>
    <t>HLCURTM190602109</t>
  </si>
  <si>
    <t>Lamesoft CARE 190KG 1H2,Lorol C 18 20KG 5H4,Texapon K 12 G 25KG 5M2,Glucopon 425 N/HH 225KG 1H2,Cetiol Sensoft 10KG 3H1,Comperlan® 100 25KG 5H4,Eumulgin L 205KG 1H2,Emulgade CM 200KG 1H2,</t>
  </si>
  <si>
    <t>50210710,50208463,50441990,50432449,50308747,50382246,50207277,50207169,</t>
  </si>
  <si>
    <t>Jul. 22 Mercancia entregada en bodega hoy -- Jul. 22 Mercancia en transito, se estima su entrega en bodega hoy -- Jul. 19-/-18 Mercancia en transito, se estima su entrega en bodega el lunes -- Jul. 17 Ret. -- Jul. 16-/-15 Se estima su despacho para hoy -- Jul. 13 Listo en transporte - Radicando planilla -- Jul. 12 Declaracion con levante - Aceptando declaracion -- Jul. 11 Esperando finalizacion mnaifiesto -- Jul. 10 Motonave atracada -- Jul. 9-/-3 Esperando arribo de la motonave -- Jul. 2 BL si  cuenta con emision de destino - BL no cuenta con emision en destino - Esperando arribo de la motonave -- Jun. 28 BL no cuenta con emision en destino - Documentos en revision - Jun. 27 Se recibe copia de bl, factura comercial</t>
  </si>
  <si>
    <t>4951459682,4951459652,</t>
  </si>
  <si>
    <t>J7310080</t>
  </si>
  <si>
    <t>FRA0350928</t>
  </si>
  <si>
    <t>Halad 413 HAL 22,68KG 5M1C/Halad 344 HAL 22,68KG 5M2C</t>
  </si>
  <si>
    <t>55532116/55531904</t>
  </si>
  <si>
    <t>Jul. 23 Entregada en bodega hoy la ultima unidad -- Se estima la entrega en bodega de la ultima unidad hoy -- Jul. 22 En transito la ultima unidad, se estima su entrega en bodega hoy --  Jul. 19 Entregada en bodega hoy una unidad -- En transito la ultima unidad, se estima su entrega en bodega el lunes --  Jul. 18 Ret. TGCU2060055 --  En transito una unidad y se estima su entrega en bodega hoy // Se estima el despacho de la segunda unidad hoy -- Jul. 17 En transito una unidad y se estima su entrega en bodega mañana // Se estima el despacho de la segunda unidad hoy -- Jul. 16 Ret.  CMAU8020055 -- Jul.15 Se estima su despacho para hoy -- Jul. 13 Listo en transporte - Radicando planilla -- Jul. 12 Declaracion con levante - Aceptando declaracion - Recepcionando carga en pagina de puerto -- Jul. 11 Esperando finalizacion manifiesto --  Jul. 10 Motonave estima arribar en el dia de hoy -- Jul. 9-/-4 Esperando arribo de la motonave -- Jul. 3 Documentos en revision -- Jul. 2 Se recibe copia de bl, factura comercial</t>
  </si>
  <si>
    <t>J7310280</t>
  </si>
  <si>
    <t>HOU/CTG/D07036</t>
  </si>
  <si>
    <t>Vaciado/Demora en transporte/FDS</t>
  </si>
  <si>
    <t>Jul. 19 Mercancia entregada en bodega hoy -- Jul. 19 Mercancia en transito, se estima su entrega en bodega hoy --  Jul. 18 Ret -- Solicitamdo cita de cargue -- Jul. 17-/-15 Ubicando vehiculo para su despacho -- Jul. 13 Listo en transporte - Radicando planilla -- Jul. 12 Declaracion con levante - Aceptando declaracion -- Jul. 11 Agente de carga informa que el vaciado de la carga fue el dia de ayer  a las  18 horas - Jul. 10 Esperando programacion de vaciado -- Jul. 9 Documentos en revision -- Jul. 8 Se recibe copia de bl,factura comercial 601958571</t>
  </si>
  <si>
    <t>4951082674,4951551802,4951551803,</t>
  </si>
  <si>
    <t>J7310102</t>
  </si>
  <si>
    <t>HLCURTM190636321</t>
  </si>
  <si>
    <t>Natuphos E 5000 Combi G 20KG 4G,Natuphos® E 10000 G 20KG 4GL,Amasil NA 1200KG 31HA1,</t>
  </si>
  <si>
    <t>50470843,50428731,50246968,</t>
  </si>
  <si>
    <t>Jul. 22 Mercancia entregada en bodega hoy -- Jul. 22-19 En bodega a espera de descargue -- Jul. 18 Mercancia en transito, se estima su entrega en bodega mañan o el lunes -- Jul. 17 Ret. -- Jul. 17-/-15 Se estima su despacho para hoy -- Jul. 13 Listo en transporte - Radicando planilla -- Jul. 12 Declaracion con levante - Aceptando declaracion - Recepcionando carga en pagina de puerto -- Jul. 11 Confirmando arribo de la motonave -- Jul. 10 Motonave estima arribar en el dia de hoy - BL ya cuenta con emision en destino -- Jul. 9-/-5 Esperando arribo de la motonave -- Jul. 4 Documentos en revision - BL no cuenta con emision en destino - Jul.  3 Se recibe copia de bl, factura comercial</t>
  </si>
  <si>
    <t>J6310687</t>
  </si>
  <si>
    <t>FRA0350683</t>
  </si>
  <si>
    <t>Jul. 22 Entreagada en bodega hoy la ultima unidad -- Mercancia en transito, se estima su entrega en bodega hoy --Jul. 19 Mercancia en transito, se estima su entrega en bodega el lunes -- Jul. 18 Ret. CMAU0176890 -- Se estima el despacho de la ultima unidad hoy -- Jul. 17-/-16 En espera de carga para consolidar la ultima unidad hoy // Entegada en bodega hoy una unidad -- Se estima la entrega en bodega de una unidad hoy -- Jul. 15 En transito la primera unidad y se estima su entrega en bodega hoy -- Jul. 12 Ret. SEGU1319780  -- Jul. 11-/-8 En espera de carga para consolidar -- Jul. 6 Listo en transporte -- Jul. 5 Radicando planilla - Declaracion con levante -- Jul. 5-/-4 Aceptando declaracion -- Jul. 3 Recepcionando carga en pagina de puerto -- Jul. 2 Motonave estima arribar en el dia de hoy -- Jun. 28-/-26 Esperando arribo de la carga --Se recibe originales factura comercial,lista de empaque,bl-- Jun. 25 Documentos en revision -- Jun. 21 Se recibe copia de factura comercial,lista de empaque</t>
  </si>
  <si>
    <t>J6310788</t>
  </si>
  <si>
    <t>DSV0043037</t>
  </si>
  <si>
    <t>Vaciado/INVIMA/FDS/Festivo</t>
  </si>
  <si>
    <t>Jul. 24 Mercancia entregada en bodega hoy -- Jul. 23 Mercancia en transito, se estima su entrega en bodega mañana -- Jul. 22 Mercancia en transito, se estima su entrega en bodega mañana -- Jul. 20 Ret -- Jul. 19-/-16 En espera de carga para consolidar -- Jul. 15 Listo en transporte -- Jul. 13 Radicando planilla - Declaracion con levante - Aceptando declaracion - Se recibe certificado invima -- Jul. 12 Programando inspeccion invima -- Jul. 11  Agente de carga informa que el vaciado se realizo el dia de ayer en las horas de la noche. - Esperando programacion vaciado -- Jul. 10 Confirmando arribo de la carga para programar inspeccion invima -- Jul. 9-/-2 Esperando arribo de la motonave para programar inspeccion invima -- Jun. 28-27 Documentos en revision -- Jun. 26 Se recibe copia de factura comercial 601958500</t>
  </si>
  <si>
    <t>J7310248</t>
  </si>
  <si>
    <t>HLCURTM190628817</t>
  </si>
  <si>
    <t>Jul. 23 Mercancia entregada en bodega hoy -- Jul. 23 Mercancia en transito, se estima su entrega en bodega hoy -- Jul. 22 Mercancia en transito, se estima su entrega en bodega mañana -- Jul. 20 Ret -- Jul. 19-17 Ubicando equipo para despacho -- Jul. 16 En espera de carga para consolidar -- Jul. 15 Listo en transporte -- Jul. 13 Radicando planilla - Declaracion con levante - Aceptando declaracion -- Jul. 12 Esperando finalizacion de manifiesto -- Jul. 11 Confirmando arribo de la motonave -- Jul. 10 BL ya cuenta con emision en destino.  -  BL no cuenta con emision en destino - Motonave estima arribar en el dia de hoy -- Jul. 9 BL no cuenta con emision en destino - Documentos en revision -- Jul. 8 Se recibe copia de bl, factura comercial</t>
  </si>
  <si>
    <t>J7310290</t>
  </si>
  <si>
    <t>HLCURTM190619455</t>
  </si>
  <si>
    <t>Jul. 22 Mercancia entregada en bodega hoy -- Jul. 22 Mercancia en transito, se estima su entrega en bodega hoy -- Jul. 18 Ret. HLXU1181517  -- Jul. 17 Ubicando equipo para despacho -- Jul. 16 En espera de carga para consolidar -- Jul. 15 Listo en transporte -- Jul. 13 Radicando planilla - Declaracion con levante - Aceptando declaracion -- Jul. 12 Esperando finalizacion de manifiesto -- Jul. 11 Confirmando arribo de la motonave -- Jul. 10 BL ya cuenta con emision en destino. - BL no cuenta con emision en destino - Documentos en revision --  Jul. 9 Se recibe copia de bl,factura comercial</t>
  </si>
  <si>
    <t>J7310110</t>
  </si>
  <si>
    <t>SNG0266677</t>
  </si>
  <si>
    <t>Sodium Ascorbyl Phosphate 5KG 1G</t>
  </si>
  <si>
    <t>55499042</t>
  </si>
  <si>
    <t>Jul. 19 Mercancia entregada en bodega hoy -- Jul. 19 Mercancia en transito, se estima su entrega en bodega hoy -- Jul. 18 Mercancia en transito, se estima su entrega en bodega mañana -- Jul. 17 Mercancia en transito, se estima su entrega en bodega el viernes -- Jul. 16 Ret. -- Se estima su despacho para hoy -- Jul. 15 Listo en transporte -- Jul. 13 Radicando planilla - Declaracion con levante - Aceptando declaracion -- Jul. 12 Esperando programacion de vaciado -- Jul. 11 Confirmando arribo de la motonave -- Jul. 10 Motonave estima arribar en el dia de hoy -- Jul. 9 Documentos en revision -- Jul. 8 Se recibe copia de bl, factura comercial</t>
  </si>
  <si>
    <t>J7310039</t>
  </si>
  <si>
    <t>ANR/CTG/13606</t>
  </si>
  <si>
    <t>Vitamin E Acetate 25KG IP22</t>
  </si>
  <si>
    <t>55434171</t>
  </si>
  <si>
    <t>Jul. 22 Mercancia entregada en el cliente hoy -- Jul. 22 Mercancia en transito, se estima su entrega en el cliente hoy  -- Jul. 19 Mercancia en transito, se estima su entrega en el cliente el lunes -- Jul. 18 Ret -- Se recibe documentacion para su despacho -- Jul. 17 En espera de documentacion para despacho a cliente -- Jul. 16 En espera de instrucciones de despacho -- Jul. 15 Listo en transporte -- Jul. 13 Radicando planilla - Declaracion con levante - Aceptando declaracion - Se recibe certificado invima -- Jul. 12 Programando inspeccion invima -- Jul. 11 Agente de carga informa programacion de vaciado para el dia de hoy a las 12 PM -- Jul. 10  Motonave estima arribar en el dia de hoy -- Jul. 9-/-8 Esperando arribo de la motonave para programar inspeccion invima -- Jul. 5-/-4 Esperando arribo de la motonave -- Jul. 3 Documentos en revision -- Jul. 2 Se recibe copia de bl, factura comercial 211923090</t>
  </si>
  <si>
    <t>UNILEVER CALI</t>
  </si>
  <si>
    <t>J7310056</t>
  </si>
  <si>
    <t>ANR/CTG/13607</t>
  </si>
  <si>
    <t>Jul. 22 Mercancia entregada en bodega hoy -- Jul. 22 Mercancia en transito, se estima su entrega en bodega hoy -- Jul. 19 Mercancia e transito, se estima su entrega en bodega el lunes -- Jul. 18 Mercancia e transito, se estima su entrega en bodega mañana -- Jul. 17 Ret. -- Jul. 17-/-16 Solicitando cita de cargue -- Jul. 15 Listo en transporte -- Jul. 13 Radicando planilla - Declaracion con levante - Aceptando declaracion -- Jul. 12 Recepcionando carga en pagina de puerto -- Jul. 11 Agente de carga informa programacion de vaciado para el dia de hoy a las 12 PM. -  Jul. 10 Motonave estima arribar en el dia de hoy -- Jul. 9-/-4 Esperando arribo de la motonave -- Jul. 3 Documentos en revision -- Jul. 2 Se recibe copia de bl, factura comercial 211923091</t>
  </si>
  <si>
    <t>4950899543,4951748777,</t>
  </si>
  <si>
    <t>J7310073</t>
  </si>
  <si>
    <t>MEDUBP043442</t>
  </si>
  <si>
    <t>Cegepal VF-HC 77 20KG 5M1/Spongolit 542 20KG 5M1</t>
  </si>
  <si>
    <t>50209602/50208777</t>
  </si>
  <si>
    <t>Jul. 24 Entregado en el cliente hoy el material Spongolit -- En transito el material Spongolit y se estima su entrega en el cliente hoy // Entregada en bodega hoy el materila Cegepal hoy -- Jul. 23-22 Mercancia en transito, se estima su entrega en bodega mañana // En material Spongolit se estima entregar en el cliente el miercoles ya que el vehiculo presento fallas mecanicas -- Jul. 19 Programado para desconsolidacion -- Jul. 18 Ret -- Jul. 17 Programado para acarreo y desconsolidacion -- Jul. 16 Listo en transporte - Radicando planilla - Declaracion con levante - Aceptando declaracion - Se recibe certificado invima -- Jul. 15 Programando inspeccion invima -- Jul. 12 Motonave estima arribar el dia de hoy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8-/-4 Esperando arribo de la motonave -- Jul. 3 Documentos en revision -- Jul. 2 Se recibe copia de bl, factura comercial</t>
  </si>
  <si>
    <t>J7310282</t>
  </si>
  <si>
    <t>SMLU5703666A</t>
  </si>
  <si>
    <t>Jul. 22 Mercancia entregada en bodega hoy -- Jul. 22 Mercancia en transito, se estima su entrega en bodega hoy -- Jul. 20 Ret -- Jul. 19-/-18 Se estima su despacho para hoy -- Jul. 17 Listo en transporte -- Jul. 16 Radicando planilla - Declaracion con levante - Aceptando declaracion -- Jul. 15 Recepcionando carga en pagina de puerto -- Jul. 12-/-11 Esperando arribo de la motonave -- Jul. 10 Documentos en revision -- Jul. 9 Se recibe copia de bl,factura comercial</t>
  </si>
  <si>
    <t>J7310076</t>
  </si>
  <si>
    <t>MXMEX0000003814</t>
  </si>
  <si>
    <t>Jul. 23 Mercancia entregada en bodega hoy -- Jul. 22 Mercancia en transito, se estima su entrega en bodega hoy -- Jul. 20 Ret -- Jul. 19-/-18 Ubicando equipo para su despacho --  Jul. 17 Listo en transporte - Radicando planilla - Declaracion con levante - Aceptando declaracion -- Jul. 16 Recepcionando carga en pagina de puerto -- Jul. 15 Confirmando arribo de la carga -- Jul. 12 Agente de carga informa que la motonave se adelanto la cual  tiene nueva ETA -   Jul. 11-/-9 Esperando arribo de la motonave -- Jul. 8 Agente de carga informa detalles de la ETA.  - Jul.4 Confirmando ETA con e agente de carga -- Jul. 3 Documentos en revision -- Jul. 2 Se recibe copia de bl, factura comercial,lista de empaque 211926909</t>
  </si>
  <si>
    <t>4951380718,4951380719,</t>
  </si>
  <si>
    <t>J7310066</t>
  </si>
  <si>
    <t>SSZCTG1907031</t>
  </si>
  <si>
    <t>Addtive S 81770 11KG 3H1/Additive BR S 7119/103 10KG 3H1</t>
  </si>
  <si>
    <t>57882507/50512544</t>
  </si>
  <si>
    <t>Jul. 24 Mercancia entregada en bodega hoy -- Jul. 24 Ret -- Solicitando cita de cargue -- Jul. 23 Listo en transporte -- Jul. 22 Radicando planilla - Declaracion con levante - Aceptando declaracion - Esperando finalizacion manifiesto -- Jul. 19-/-4 Esperando arribo de la motonave -- Jul. 3 Documentos en revision -- Jul. 2 Se recibe copia de draft de bl, factura comercial,lista de empaque,certi de origen</t>
  </si>
  <si>
    <t>J7610037</t>
  </si>
  <si>
    <t>SNG0267196</t>
  </si>
  <si>
    <t>Jul. 23 Mercancia entregada en bodega hoy -- Jul. 22 Mercancia en transito, se estima su entrega en bodega hoy -- Jul. 19 Mercancia en transito, se estima su entrega en bodega el lunes -- Jul. 18 Ret -- En espera de carga para consolidar -- Jul. 17 Listo en transporte -- Radicando planillas - Dim con levante - Aceptando declaracion - Se confirma pais de origen y no aplica acuerdo -- Jul. 16-/-11 Esperando pais de origen, confirmando si aplica preferencia -- Se recibe factura comercial original en buenavnetura -- esperando factura comercial original en buenaventura -- Jul. 10 Documentos en revision -- Jul. 9-8 Se recibe copia de bl, factura comercial,lista de empaque</t>
  </si>
  <si>
    <t>J7510220</t>
  </si>
  <si>
    <t>FMO0041586</t>
  </si>
  <si>
    <t>Jul. 22 Mercancia entregada en bodega hoy -- Jul. 22 Ret -- Retiro programado para el dia de hoy -- Jul. 19 Declaracion con levante - Aceptando declaracion - En proceso de liberacion de la guia -- Jul. 18-/-17 Esperando arribo de la carga -- Jul. 16 Documentos en revision -- Jul. 15 Se recibe copia de guia, factura comerciakl,lista de empaque</t>
  </si>
  <si>
    <t>J7510151</t>
  </si>
  <si>
    <t>1027761836</t>
  </si>
  <si>
    <t>Liodoxin AH 1000KG 31H1</t>
  </si>
  <si>
    <t>57159904</t>
  </si>
  <si>
    <t>Miracema</t>
  </si>
  <si>
    <t>Jul. 23 Mercancia entregada en bodega hoy -- Jul. 23 Mercancia en transito, se estima su entrega en bodega hoy -- Jul. 22 Ret -- Retiro programado para el dia de hoy -- Jul. 19 Declaracion con levante - Aceptando declaracion - En proceso de liberacion de la guia -- Jul. 18-/-15 Esperando arribo de la carga -- Jul. 12 Documentos en revision -- Jul. 11 Se recibe copia de guia,factura comercial</t>
  </si>
  <si>
    <t>4952026917,4952026918,4952026919,4952026920,4952026921,4952026922,4952026924,4952026929,4952026930,</t>
  </si>
  <si>
    <t>J7510196</t>
  </si>
  <si>
    <t>1027702749</t>
  </si>
  <si>
    <t>Anasensyl LS 9322 10KG 1G,Myoxinol LS 9736 0,5KG IP23,DermosaccharIDes GY 10KG 3H1,Trichogen Veg LS 8960 10KG 3H1,A00259 D-STRIA 5KG 3H1,Purisoft POE LS 9726 20KG 3H1,Cashmilan SPB LS 9864 10KG 3H1,Puricare POE LS 9727 10KG 3H1,Dulcemin LS 8594 10KG 3H1,Lactolan LS 5879 20KG 3H1,</t>
  </si>
  <si>
    <t>50208944,50221870,50208830,50221595,50165301,50210245,50210977,50210071,50208834,</t>
  </si>
  <si>
    <t>Jul. 23 Mercancia entregada en bodega hoy -- Jul. 23 Ret -- Retiro programado para el dia de hoy -- Jul. 22 Declaracion con levante - Aceptando declaracion - En proceso de liberacion de la guia -- Jul. 19 Confirmando arribo de la carga -- Jul. 18-/-15 Esperando arribo de la carga -- Jul. 12 Documentos en revision -- Jul. 11 Se recibe copia de guia,factura comercial</t>
  </si>
  <si>
    <t>J7510203</t>
  </si>
  <si>
    <t>1027693245</t>
  </si>
  <si>
    <t>Jul. 23 Mercancia entregada en bodega hoy -- Jul. 23 Ret -- Retiro programado para el dia de hoy -- Jul. 22 Declaracion con levante - Aceptando declaracion - En proceso de liberacion de la guia -- Jul. 19 Confirmando arribo de la carga -- Jul. 18-/-16 Esperando arribo de la carga -- Jul. 15 Documentos en revision -- Jul. 12 Se recibe copia de guia,factura comercial</t>
  </si>
  <si>
    <t>J7510271</t>
  </si>
  <si>
    <t>1027808480</t>
  </si>
  <si>
    <t>Herbalis W Rose Water BC10080 20KG 3H1</t>
  </si>
  <si>
    <t>50529915</t>
  </si>
  <si>
    <t>Jul. 23 Mercancia entregada en bodega hoy -- Jul. 23 Ret -- Retiro programado para el dia de hoy -- Jul. 22 Declaracion con levante - Aceptando declaracion - En proceso de liberacion de la guia -- Jul. 19 Esperando arribo de la carga -- Jul. 18 Documentos en revision -- Jul. 17 Se recibe copia de guia, factura comercial</t>
  </si>
  <si>
    <t>J7510245</t>
  </si>
  <si>
    <t>19J101528</t>
  </si>
  <si>
    <t>Advanced Moist Complex NP 20KG IP22</t>
  </si>
  <si>
    <t>50283971</t>
  </si>
  <si>
    <t>Jul. 23 Mercancia entregada en bodega hoy -- Jul. 23 Ret -- Retiro programado para el dia de hoy -- Jul. 22 Declaracion con levante - Aceptando declaracion - Carga arribo pero tiene problemas en la finalizacion de muisca, confirmando con agente de carga -- Jul. 19-/-18 Esperando arribo de la carga -- Jul. 17 Vuelo retrasado - Esperando arribo de la carga -- Jul. 16 Documentos en revision -- Jul. 15 Se recibe copia de factura comercial,guia,lista de empaque</t>
  </si>
  <si>
    <t>J7510303</t>
  </si>
  <si>
    <t>1027860504</t>
  </si>
  <si>
    <t>Laricyl LS 8865 10KG 3H1</t>
  </si>
  <si>
    <t>50208857</t>
  </si>
  <si>
    <t>Jul. 24 Mercancia entregada en bodega hoy -- Jul. 24 Ret -- Mercancia entregada en bodega hoy -- Jul. 24 Ret -- Retiro programado para el dia de hoy -- Jul. 23 Declaracion con levante - Aceptando declaracion -- Jul. 23 En proceso de liberacion de la guia -- Jul. 22 Documentos en revision -- Jun. 19 Se recibe copia de guia, factura comercial</t>
  </si>
  <si>
    <t>J7310184 / J7360015</t>
  </si>
  <si>
    <t>ANT1242369</t>
  </si>
  <si>
    <t>Jul. 25 Ret  IHOU1640057 - SLZU2527270 -- Jul. 23 Ret EXFU4415915 -- ILIU1840280 -- Jul. 22-/-12 En espera de instrucciones de despacho --   Jul. 11 Listo en transporte --  Radicando planilla --  Dim con levante-Aceptando declaracion-Esperando finalizacion mnaifiesto -- Jul. 10 Jul. 10 Motonave atracada -- Jul. 9  BL ya cuenta con emision en destino - BL no cuenta con emision en destino - Esperando arribo de la motonave -- Jul.8 BL no cuenta con emision en destino - Documentos en revision -- Jul.  5 Se recibe copia de bl, factura comercial</t>
  </si>
  <si>
    <t>4951798410,4951798410,4951798410,4951874475,4951874475,4951798442,4951517148,4951798410,4951925599,4951928351,4951928351,4951928351,4951726543,4951325262,4951356840,4951542148,4951726531,</t>
  </si>
  <si>
    <t>J7310459</t>
  </si>
  <si>
    <t>HLCURTM190654318</t>
  </si>
  <si>
    <t>Cegesoft PS 6 190KG 1A1,Cosmedia Triple C 25KG 1H2,Cosmedia DC 25KG 1H2,Lanette W 20KG 5H4,Cetiol CC 175KG 1A1,Salcare SC 96 25KG 3H1,Emulgade PL 68/50 25KG 5H4,Gluadin R Benz 25KG 3H1,Cetiol RLF 10KG 3H1,Cosmedia Ultragel 300 25KG 5H4,Cetiol Sensoft 10KG 3H1,Cetiol J 600 10KG 3H1,Plantatex LLE 220KG 1H2,Eumulgin CO455 205KG 1H2,Lanette O 20KG 5H4,Lamesoft PO 65 220KG 1H2,Lamesoft PO 65 220KG 1H2,</t>
  </si>
  <si>
    <t>50221928,50334382,50489785,50207192,50207249,56140239,50207246,50375088,50351728,50356063,50308747,50308746,50210128,50301354,50212114,50207534,50207534,</t>
  </si>
  <si>
    <t>Jul. 26 Entregado en bodega hoy materiales con destino madrid -- En transito los materiales con destino madrid y se estima su entrega en bodega hoy // En transito el material lanette y se estima su entrega hoy  --  Jul. 25 En transito los materiales con destino madrid y se estima su entrega en bodega el viernes // proceso de cargue el material  Material Lanette o  --  Jul. 24 En transito los materiales con destino madrid y se estima su entrega en bodega el viernes // Se estima el despacho del Material Lanette o mañana --  Jul. 23 En proceso de despacho hoy -- Jul. 20 Ret -- Programado para acarreo y desconsolidacion -- Jul. 19 Listo en transporte -- Radicando planilla --  Declaracion con levante  - Aceptando declaracion --  Recepcionando en pagina de puerto para que se refleje la consultade inventario  --  Jul. 18 BL ya cuenta con emision. -  Jun 17-/-15 BL no cuenta con emision en destino. - Se recibe copia de bl, factura comercial</t>
  </si>
  <si>
    <t>J7310314</t>
  </si>
  <si>
    <t>ANR/CTG/13610</t>
  </si>
  <si>
    <t>Cibafast H Liquido 20KG 3H1</t>
  </si>
  <si>
    <t>55177335</t>
  </si>
  <si>
    <t>Jul. 24 Mercancia entregada en bodega hoy -- Jul. 24 Mercancia en transito, se estima su entrega en bodega hoy -- Jul. 23 Mercancia en transito, se estima su entrega en bodega mañana -- Jul. 22 Ret -- Solicitando cita de cargue -- .Jul. 19 Listo en transporte -- Radicando planilla --  Declaracion con levante  - Aceptando declaracion --  Recepcionando en pagina de puerto para que se refleje la consultade inventario  -- Esperando finalizacion manifiesto -- Jul. 18 Agente de carga informa programacion de vaciado para el dia de hoy a las 12 PM. - Jul 17 Esperando programacion vaciado --  Jul. 16 Motonave estima arribar el dia de hoy -- Confirmando arribo de la motonave --Jul. 15-12 Esperando arribo de la motonave -- Jul. 11 Documentos en revision -- Jul. 10 Se recibe copia de bl, factura comercial 211929559</t>
  </si>
  <si>
    <t>4951846703,4951726526,</t>
  </si>
  <si>
    <t>J7310398</t>
  </si>
  <si>
    <t>ANR/CTG/13614</t>
  </si>
  <si>
    <t>Hydraulan 404 210KG 1A1/Breox 75 W 18000 200KG 1A2</t>
  </si>
  <si>
    <t>57779817/50227885</t>
  </si>
  <si>
    <t>EVA</t>
  </si>
  <si>
    <t>Jul. 27 Mercancia entregada en bodega hoy -- Jul. 26 Mercancia en transito, se estima su entrega en bodega mañana -- Jul. 25 Mercancia en transito, se estima su entrega en bodega el sabado -- Jul. 24 Ret -- En proceso de cargue en puerto -- Jul. 23 Solicitando cita de cargue -- Jul. 22 Listo en transporte --  Jul. 19 Radicando planilla --  Declaracion con levante  - Aceptando declaracion --  Solicitando movilizacion para realizar etiquetado -- Jul. 18 Agente de carga informa programacion de vaciado para el dia de hoy a las 12 PM. - Jul 17 Esperando programacion vaciado  para realizar etiquetado --   --  Jul. 16-/-12 Pendiente lista de empaque para etiquetado -- Jul. 11 Documentos en revision --  Jul. 10 Documentos en revision -- Jul. 9 Se recibe copia de bl,factura comercial 211929561</t>
  </si>
  <si>
    <t>4951609998,4951574732,</t>
  </si>
  <si>
    <t>J7310423</t>
  </si>
  <si>
    <t>HLCURTM190611420</t>
  </si>
  <si>
    <t>Lutavit A 1000 NXT 20KG 5H4/Lutavit® A/D3 1000/200 NXT 20KG 5H4</t>
  </si>
  <si>
    <t>50466305/50473860</t>
  </si>
  <si>
    <t>Jul. 25 Mercancia entregada en bodega hoy -- Jul. 25 Mercancia en transito, se estima su entrega en bodega mañana -- Jul. 24 Mercancia en transito, se estima su entrega en bodega el viernes -- Jul. 23 Mercancia despachada -- Se estima su despacho como LCL hoy -- Jul. 22 Programado para acarreo y desconsolidacion -- Jul. 19 Listo en transporte -- Jul. 18 Radicando planilla --  Declaracion con levante  -- Aceptando declaracion --   Recepcionando en pagina de puerto para que se refleje la consultade inventario  -- Motonave atracada --  Confirmando arribo de la motonave -- Jul. 17 BL ya cuenta con emision en destino -- Jul. 16-/-15 BL No cuenta con emision en destino.  -  Esperando arribo de la motonave --  Jul. 13 Documentos en revision -- Jul. 12 Se recibe copia de bl, factura comercial,Lista de empaque</t>
  </si>
  <si>
    <t>J7310510</t>
  </si>
  <si>
    <t>HLCURTM190639776</t>
  </si>
  <si>
    <t>Jul. 25 Mercancia entregada en bodega hoy -- Jul. 25 Mercancia en transito, se estima su entrega en bodega hoy -- Jul. 24 Mercancia en transito, se estima su entrega en bodega mañana -- Jul. 23 Mercancia en transito, se estima su entrega en bodega el jueves -- Jul. 22 Ret -- Se estima su despacho para hoy -- Jul. 19 Listo en transporte -- Jul. 18 Radicando planilla --  Declaracion con levante  -- Aceptando declaracion -- Recepcionando en pagina de puerto para que se refleje la consultade inventario  --  BL ya cuenta con emision. -  Jun 17-/-16 BL no cuenta con emision en destino. -  Esperando arribo de la motonave -- Jul. 15 Documentos en revision --Se recibe copia de bl, factura comercial,lista de empaque</t>
  </si>
  <si>
    <t>4951574745,4951271214,4951411356,</t>
  </si>
  <si>
    <t>J7310313</t>
  </si>
  <si>
    <t>ANR/CTG/13615</t>
  </si>
  <si>
    <t>Uvinul A Plus Granular 25KG 4G 5,D-Panthenol Care 25KG 1H2,Luviskol VA37E 100KG 1A2,</t>
  </si>
  <si>
    <t>57535621,50581323,50000725,</t>
  </si>
  <si>
    <t>Jul. 29 Mercancia entregada en bodega hoy -- Jul. 29 Mercancia en transito, se estima su entrega en bodega el dia de mañana presento falla mecanica --  -- Jul. 26 Mercancia en transito, se estima su entrega en bodega el mañana o lunes -- Jul. 25 Mercancia en transito, se estima su entrega en bodega el Sabado o Lunes -- Jul. 24 Ret -- Se estima su despacho para hoy -- Jul. 23-/-19 Ubicando equipo para su despacho -- Jul. 18 Listo en transporte --  Radicando planilla --  Declaracion con levante  -- Aceptando declaracion --   Recepcionando en pagina de puerto para que se refleje la consultade inventario  -- Esperando finalizacion manifiesto -- Jul. 17 Agente de carga informa programacion de vaciado para el dia de hoy a las 16 horas. -  Esperando programacion vaciado --  Jul. 16 Motonave estima arribar el dia de hoy --  Confirmando arribo de la motonave --Jul. 15-12 Esperando arribo de la motonave -- Jul. 11 Documentos en revision -- Jul. 10 Se recibe copia de bl, factura comercial 211930225</t>
  </si>
  <si>
    <t>J7310335</t>
  </si>
  <si>
    <t>HOU/CTG/D07025</t>
  </si>
  <si>
    <t>Jul. 27 Mercancia entregada en bodega hoy -- Jul. 26 Mercancia en transito, se estima su entrega en bodega el mañana o el Lunes -- Jul. 25 Mercancia en transito, se estima su entrega en bodega el Sabado o Lunes -- Jul. 24 Ret -- Se va a consolidar con la OC 4946611858 --  Jul. 22-18 Ubicando equipo para su despacho -- J Jul. 17 Listo en transporte --  Radicando planilla --  Declaracion con levante  -- Aceptando declaracion -- Recepcionando en pagina de puerto para que se refleje la consultade inventario --  Esperando finalizacion manifiesto -- Jul. 16 Agente de carga informa programacion de vaciado para el dia de hoy a las 12 PM. - Esperando programacion vaciado -- Jul. 15 Confirmando arribo de la motonave --  Jul. 12 Esperando arribo de la motonave -- Jul. 11 Documentos en revision -- Jul. 10 Se recibe copia de bl, factura comercial,lista de empaque,certi de origen 211929184</t>
  </si>
  <si>
    <t>J6310749</t>
  </si>
  <si>
    <t xml:space="preserve">MEDUBK227602 </t>
  </si>
  <si>
    <t>Jul. 25 Mercancia entregada en bodega hoy -- Jul. 25 En transito la ultima unidad y se estima su entrega en bodega hoy -- Jul. 24 En transito la ultima unidad y se estima su entrega en bodega mañana -- Jul. 23 Entregado en bodega hoy una unidad -- Mercancia en transito, se estima su entrega en bodega hoy -- Jul. 22 Mercancia en transito, se estima su entrega en bodega mañana -- Jul. 19 Ret. MEDU6640923 -- Se estima su despacho para hoy -- Jul. 18-/-17 Ubicando vehiculo para despacho  -- Jul. 16 En espera de carga para consolidar -- Jul. 15 Listo en transporte --  Radicando planilla --  Declaracion con levante  -- Aceptando declaracion --  Recepcionando en pagina de puerto -- Esperando finalizacion de manifiesto --  Confirmando arribo de la motonave -- Jul. 13 Motonave estima arribar el dia de hoy -- Jul. 12 Motonave se atrao para el dia de mañana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8-/-4 Esperando arribo de la motonave -- Jul. 3-2-Jun. 28-  Naviera informa cambion de motonave y nueva  ETA. -  Jul. 27 Esperando arribo de l amotonave -- Jun. 26 Documentos en revision -- Jun. 25 Se recibe copia de factura comercia,bl</t>
  </si>
  <si>
    <t>4950722779,4950722775,4951438972,</t>
  </si>
  <si>
    <t>J6310890</t>
  </si>
  <si>
    <t>HLCUEUR190689373</t>
  </si>
  <si>
    <t>Euperlan PK 771 Benz 205KG 1H2,Euperlan PK 771 Benz 205KG 1H2,Dehyquart A-CA 200KG 1H1,</t>
  </si>
  <si>
    <t>50207588,50207588,50222457,</t>
  </si>
  <si>
    <t>Jul. 26 Entregada en bodega hoy la segunda unidad -- En transito la ultima unidad y se estima su entrega en bodega hoy --Jul. 25 En transito la ultima unidad y se estima su entrega en bodega mañana -- Jul. 24 En transito la ultima unidad y se estima su entrega en bodega el viernes -- Jul. 23 Entregada en bdoega hoy la primera unidad -- Ret HLXU3250242 -- Jul. 22 Se estima el despacho de la ultima unidad hoy -- Jul. 20 Ret HLXU1318575 -- Jul. 19-/-17 Ubicando vehiculo para despacho  -- Jul. 16 Listo en transporte --  Jul. 15Radicando planilla --  Declaracion con levante  -- Aceptando declaracion --   Recepcionando en pagina de puerto -- Confirmando arribo de la motonave --   Jul. 13-/-4 Esperando arribo de la motonave -- Jul. 3-2 Documentos en revision -- Jun. 28 Se recibe copia de bl, factura comercial</t>
  </si>
  <si>
    <t>J7310070</t>
  </si>
  <si>
    <t>MEDUBP030712</t>
  </si>
  <si>
    <t>Jul. 26 Mercancia entregada en bodega hoy -- Jul. 26 Mercancia en transito, se estima su entrega en bodega hoy -- Jul. 25 Mercancia en transito, se estima su entrega en bodega el viernes o sabado -- Jul. 24 Ret -- Programado para despacho hoy -- Jul. 23-/-16 En espera de carga para consolidar -- Jul. 15 Listo en transporte -- Radicando planilla -- Declaracion con levante -- Aceptando DI -- Se refleja consulta -- Recepcionando en pagina de puerto -- Esperando finalizacion de manifiesto -- Confirmando arribo de la motonave -- Jul. 13 Motonave estima arribar el dia de hoy -- Jul. 12 Motonave se atrao para el dia de mañana --  Jul. 11-/-9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8-/-4 Esperando arribo de la motonave -- Jul. 3 Documentos en revision -- Jul. 2 Se recibe copia de bl, factura comercial</t>
  </si>
  <si>
    <t>J7310032</t>
  </si>
  <si>
    <t>MEDUBP030878</t>
  </si>
  <si>
    <t>Jul. 26 Mercancia entregada en bodega hoy -- Jul. 26 Mercancia en transito, se estima su entrega en bodega hoy -- JJul. 25 Mercancia en transito, se estima su entrega en bodega el viernes o sabado -- Jul. 24 Ret -- Programado para cargue hoy -- Jul. 23-17 Ubicando equipo para su despacho -- Jul. 16 En espera de carga para consolidar -- Jul. 15 Listo en transporte - Radicando planilla - Declaracion con levante - Aceptando declaracion - Recepcionando carga en pagina de puerto -- Jul. 12 Motonave estima arribar el dia de hoy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8-/-4 Esperando arribo de la motonave -- Jul. 3 Documentos en revision -- Jul. 2 Se recibe copia de bl, factura comercial</t>
  </si>
  <si>
    <t>4951574746,4951698056,</t>
  </si>
  <si>
    <t>J7310245</t>
  </si>
  <si>
    <t>ILSE015009</t>
  </si>
  <si>
    <t>Edeta BX POLVO 25KG 5M1/Hydrosulfite AWC 50KG 1A1</t>
  </si>
  <si>
    <t>50612839/50215350</t>
  </si>
  <si>
    <t>Jul. 26 Mercancia entregada en bodega hoy -- Jul. 25 Mercancia en transito, se estima su entrega en bodega mañana -- Jul. 24 Mercancia en transito, se estima su entrega en bodega el viernes -- Jul. 23 Ret -- Jul. 22-/-18 Ubicando equipo para su despacho -- Jul. 17 Listo en transporte - Radicando planilla - Declaracion con levante - Aceptando declaracion - Recepcionando carga en pagina de puerto -- Jul. 16 Vaciado realizado en hrs pm -- Jul. 16-/-12 Esperando programacion de vaciado -- Jul. 11 Confirmando arribo de la motonave -- Jul. 10 Motonave estima arribar en el dia de hoy -- Jul. 9 Documentos en revision -- Jul. 8 Se recibe copia de bl, factura comercial 211929222</t>
  </si>
  <si>
    <t>J7310286</t>
  </si>
  <si>
    <t>ANR/CTG/13620</t>
  </si>
  <si>
    <t>Jul. 27 Mercancia entregada en bodega hoy -- Jul. 26 Mercancia en transito, se estima su entrega en bodega mañana -- Jul. 25 Mercancia en transito, se estima su entrega en bodega el sabado -- Jul. 24 Ret -- Se va a consolidar con la OC 4948123391 -- Jul. 23 Solicitando cita -- Jul. 22 Listo en transporte -- Jul. 19 Radicando planilla -- Jul. 18  - Radicando planilla - Declaracion con levante - Aceptando declaracion - Recepcionando carga en pagina de puerto -- Jul. 17 Agente de carga informa programacion de vaciado para  el dia de hoy a las 16 horas . - Esperando programacion de vaciado -- Jul. 16 Confirmando arribo de la motonave -- Jul. 15-/-11 Esperando arribo de la motonave -- Jul. 10 Documentos en revision -- Jul. 9 Se recibe copia de bl,factura comercial 211930227</t>
  </si>
  <si>
    <t>J6310726</t>
  </si>
  <si>
    <t>MEDUBN950978</t>
  </si>
  <si>
    <t>Inspeccion fisica/Inspeccion previa/FDS/Festivo</t>
  </si>
  <si>
    <t>Jul. 26 Mercancia entregada en bodega hoy -- Jul. 26 En bodega a la espera de descargue -- Jul. 25 Mercancia en transito, se estima su entrega en bodega mañana -- Jul. 24 Mercancia en transito, se estima su entrega en bodega el viernes -- Jul. 23 Ret -- Jul. 22 Listo en transportes - Carga con levante - Jul. 19 En espera de actuacion por parte del inspector -- Jul. 18 FCL con programacion de inspeccion fisica para hoy a las 2:00 pm -- Legalizacion 15  de Basculas debido a que no estaba relacionado en BL --- Jul. 17 Selectividad fisica --16 Esperando reporte de inspeccion previa para reportar inconsistencia -- Jul. 15 Programando Inspeccion Previa -- Recepcionando en pagina de puerto --  Confirmando arribo de la motonave -- Jul. 12 Motonave estima arribar el dia de hoy --  Jul. 11 Naviera informa nueva ETA  y cambio de motonave sujeta  a cambios - Jul. 10-/-9 Naviera  dice lo siguiente  Informamos que, debido a razones operativas en puertos anteriores, la mn MSC
ARBATAX NX925A omitirá el puerto de Cartagena. Las unidades a bordo con este
destino, serán descargadas en Cristóbal-Panama para ser programadas en el primer
buque disponible hacia Colombia.  - Jul 8 Cliente confirma si aplicara Inspeccion previa --  Jul. 6 Confirmando si hara inspeccion previa -- Jul. 5-/-4 Esperando arribo de la motonave -- Jul. 3-Jun. 28-26 Documentos en revision -- Jun. 25 Se recibe copia de bl, factura comercial,lista de empaque</t>
  </si>
  <si>
    <t>J7310204</t>
  </si>
  <si>
    <t>FRA0352324</t>
  </si>
  <si>
    <t>53147275</t>
  </si>
  <si>
    <t>Jul. 26 Mercancia entregada en bodega hoy -- Jul. 26 En bodega a la espera de descargue -- Jul. 25 Mercancia en transito, se estima su entrega en bodega mañana -- Jul. 24 Mercancia en transito, se estima su entrega en bodega el viernes -- Jul. 23 Ret -- Jul. 22 Se estima su despacho -- Jul. 19 Listo en transportes -- Se procede con planillas - Carga con levante - Jul. 18 Declaraciones en revision -- Jul. 17 Esperando finalizacion manifiesto --   Jul. 16 Motonave estima arribar el dia de hoy --  Confirmando arribo de la motonave -- Jul. 15-/-11 Esperando arribo de la motonave -- Jul. 10-9 Documentos en revision -- Jul. 8 Se recibe copia de bl, factura comercial,lista de empaque</t>
  </si>
  <si>
    <t>J7310645</t>
  </si>
  <si>
    <t>FRA0352454</t>
  </si>
  <si>
    <t>Jul. 29 Mercancia entregada en bodega hoy -- Jul. 29 Mercancia en transito, se estima su entrega en bodega hoy -- Jul. 26 Mercancia en transito, se estima su entrega en bodega el lunes -- Jul. 25 Ret -- Listo en transporte - Carga con levante -  Aceptando declaracion - Jul. 24 Pedido en revision - Jul. 23-/-19 Carpeta en elaboracion -- Se revisa documentacion -- Jul. 18 Se recibe copia de bl, factura comercial,lista de empaqueJul. 16 Arribo a puerto y no hay documentos</t>
  </si>
  <si>
    <t>J7310419</t>
  </si>
  <si>
    <t>ANR/CTG/13621</t>
  </si>
  <si>
    <t>Zn-Glycinate 25KG 5M2</t>
  </si>
  <si>
    <t>50349107</t>
  </si>
  <si>
    <t>Jul. 25 Mercancia entregada en bodega hoy -- Jul. 25 Mercancia en transito, se estima su entrega en bodega hoy -- Jul. 24 Mercancia en transito, se estima su entrega en bodega mañana -- Jul. 23 Mercancia en transito, se estima su entrega en bodega el jueves -- Jul. 22 Ret -- Jul. 19 Listo en transportes -- Planillado - Carga con levante - Declaraciones aceptadas - Se recibe Bl corregido - En espera de Bl original corregido, para proceder con aceptacion -- Jul. 18 Esperando finalizacion manifiesto -- Jul. 17  Agente de carga informa programacion de vaciado para el dia de hoy a las 16 horas.- Esperando programacion vaciado -- Jul. 16 Confirmando arribo de la motonave -- Jul. 15 Documentos en revision -- Jul. 12 Se recibe copia de bl, factura comercial,lista de empaque 211930228</t>
  </si>
  <si>
    <t>J7310428</t>
  </si>
  <si>
    <t>DSV0043943</t>
  </si>
  <si>
    <t>Vaciado/INVIMA//FDS/Festivo</t>
  </si>
  <si>
    <t>Jul. 26 Mercancia entregada en bodega hoy -- Jul. 26 Mercancia en transito, se estima su entrega en bodega hoy en la tarde -- Jul. 25 Mercancia en transito, se estima su entrega en bodega el sabado -- Jul. 24 Ret -- Programado para cargue hoy -- Jul. 22 Solicitando ciat de cargue -- Jul. 19 Listo en transportes -- Jul. 18  Se procede con planillas - Carga con levante - Declaracion aceptada - Agente de  carga informa que el vaciado se realizo en las horas de la mañana -  Esperando programacion de vaciado -- Se recibe certificado invima -- Inspeccion Invima documental -- Jul. 17 Esperando programacion de vaciado para programar Inspeccion Invima -- Jul. 16 Confirmando arribo de la motonave -- Jul. 15 Documentos en revision -- Jul. 12 Se recibe copia de bl, factura comercial,certi de analisis 601962324</t>
  </si>
  <si>
    <t>4951408238,4951432912,</t>
  </si>
  <si>
    <t>J7310283</t>
  </si>
  <si>
    <t>DSV0043765</t>
  </si>
  <si>
    <t>Dry Vitamin A-Acetate 325 GFP - 25kg/Dry n-3 12 Food 25KG 4G 3</t>
  </si>
  <si>
    <t>50051212/50181376</t>
  </si>
  <si>
    <t>Vaciado/FDS/Festivo/INVIMA</t>
  </si>
  <si>
    <t>Jul. 26 Mercancia entregada en bodega hoy -- Jul. 26 Mercancia en transito, se estima su entrega en bodega hoy en la tarde -- Jul. 25 Mercancia en transito, se estima su entrega en bodega el sabado -- Jul. 24 Ret -- Solicitando cita de cargue -- Jul. 23 Listo en transporte - Jul. 19 Se planilla - Carga con levante - Aceptando declaracion - Invima programado para hoy - Programando inspeccion invima -- Jul. 18  Agente de  carga informa que el vaciado se realizo en las horas de la mañana -  JUL. 17 Esperando programacion de vaciado para programar inspeccion invima -- Jul. 16 Confirmando arribo de la motonave -- Jul. 15-/-11 Esperando arribo de la motonave para programar inspeccion invima -- Jul. 10 Documentos en revision -- Jul. 9 Se recibe copia de bl,factura comercial 601962308</t>
  </si>
  <si>
    <t>J7310687</t>
  </si>
  <si>
    <t xml:space="preserve">HLCURTM190659366 </t>
  </si>
  <si>
    <t>Jul. 29 Mercancia entregada en bodega hoy -- Jul. 29 Mercancia en transito, se estima su entrega en bodega el lunes -- Jul. 26 Mercancia en transito, se estima su entrega en bodega el lunes -- Jul. 25 Ret -- Listo en transporte - Radicando planilla - Declaracion con levante - Aceptando declaracion -- Jul. 24 Rescatando BL original - BL ya cuenta con emision se esta rescatando en el dia de hoy ante la Naviera. - Jul. 23 BL a un sigue sin emision -- Jul. 22 Documentos en revision -- Jul. 19 BL no cuenta con emision  en destino. - Se recibe copia de bl, factura comercial</t>
  </si>
  <si>
    <t>J7310465</t>
  </si>
  <si>
    <t>ANR/CTG/13616</t>
  </si>
  <si>
    <t>Vaciado/Inspeccion previa/FDS/Festivo</t>
  </si>
  <si>
    <t>Jul. 29 Mercancia entregada en bodega hoy -- Jul. 29 Mercancia en transito, se estima su entrega en bodega hoy -- Jul. 27 Ret -- Jul. 26 Solicitando cita de cargue -- Jul. 25 Listo en transporte - Radicando planilla - Declaracion con levante - Aceptando declaracion -- Jul. 24 Se recibe reporte inspeccion previa encontrando cantidad de tambores acorde a factrua comercial -- Jul. 23 Esperando reporte inspeccion previa -- Jul. 22 En inspeccion previa -- Jul. 19 Se pasa paquete para solicitar inspeccion previa -- Solicitando lista de empaque para solicitar movilizacion para inspeccion previa -- Jul. 18 Se recibe bl original errado en el numero de pallets, se solicita a Yolanda autorizacion para realizar inspeccion previa -- Agente de carga informa programacion de vaciado para el dia de hoy a las 12 PM. - Jul. 17 Esperando programacion vaciado -- Jul. 16 Documentos en revision -- Jul. 15 Se recibe copia de bl, factura comercial 211929562</t>
  </si>
  <si>
    <t>4949745371,4948095914,</t>
  </si>
  <si>
    <t>J7310336</t>
  </si>
  <si>
    <t>SSZ0724725</t>
  </si>
  <si>
    <t>Abacus® SC,10X1 L,CO/Juwel® SC,GU4X5 L,CO</t>
  </si>
  <si>
    <t>58023834/58028372</t>
  </si>
  <si>
    <t>Jul. 27 Mercancia entregada en bodega hoy -- Jul. 26 Mercancia en transito, se estima su entrega en bodega mañana -- Jul. 25 Mercancia en transito, se estima su entrega en bodega el sabado -- Jul. 24 Ret -- Listo en transporte -- Jul. 23 Radicando planilla - Declaracion con levante - Aceptando declaracion -- Jul. 23-/-22 Confirmando arribo de la motonave -- Jul. 19 Motonave estima arribar en horas de la tarde -- Jul. 18-/-15 Esperando arribo de la motonave -- Jul. 12-11 Documentos en revision -- Jul. 10 Se recibe copia de bl, factura comercial,lista de empaque,certi de origen 211931559</t>
  </si>
  <si>
    <t>J73T0013</t>
  </si>
  <si>
    <t>SSZCTG1906132</t>
  </si>
  <si>
    <t>Vivace® 50 SC,1X1000 L,CR</t>
  </si>
  <si>
    <t>58075697</t>
  </si>
  <si>
    <t>Jul. 26 Mercancia entregada en bodega hoy -- Jul. 26 Mercancia en transito, se estima su entrega en bodega hoy -- Jul. 25 Ret -- Solicitando cita de cargue -- Jul. 24 Listo en Transportes -- Jul. 23 DTA aprobados - Presentando DTA -- Jul. 22 Confirmando programacion vaciado -- Jul. 19 Motonave atracada -- Se recibe originales de bl, lista de empaque-- Jul. 18-/-4 Esperando arribo de la motonave -- Jul. 3-2 Documentos en revision -- Jun. 28 Se recibe copia de  Draft de bl, factura comercial 601963781</t>
  </si>
  <si>
    <t>J63T0046</t>
  </si>
  <si>
    <t>SSZCTG1906133</t>
  </si>
  <si>
    <t>Jul. 26 Mercancia entregada en bodega hoy -- Jul. 26 Mercancia en transito, se estima su entrega en bodega hoy -- Jul. 25 Ret -- Solicitando cita de cargue -- Jul. 24 Listo en Transportes -- Jul. 23 DTA aprobados -  Presentando DTA -- Jul. 22 Confirmando programacion vaciado -- Jul. 19 Motonave atracada --Se recibe originales de bl, factura comercial,lista de empaque-- Jul. 18-/-4 Esperando arribo de la motonave -- Jul. 3-2 Documentos en revision -- Jun. 28 Se recibe copia de  Draft de bl, factura comercial 601963782</t>
  </si>
  <si>
    <t>J7310178</t>
  </si>
  <si>
    <t>SSZCTG1907009</t>
  </si>
  <si>
    <t>Jul. 29 Mercancia entregada en bodega hoy -- Jul. 29 Mercancia en transito, se estima su entrega en bodega mañana -- Jul. 27 Ret -- Jul. 26 Se estima su despacho para hoy -- Jul. 25-/-24 Solicitando cita de cargue -- Jul. 23 Listo en transporte - Radicando planilla - Declaracion con levante - Aceptando declaracion -- Jul. 22 Confirmando arribo de la motonave -- Jul. 19-/-4 Esperando arribo de la motonave -- Jul. 3-2 Documentos en revision -- Jun. 28 Se recibe copia de  Draft de bl, factura comercial 601963784</t>
  </si>
  <si>
    <t>J7310041</t>
  </si>
  <si>
    <t>SSZ0722442</t>
  </si>
  <si>
    <t>Jul. 26 Mercancia entregada en bodega hoy -- Jul. 26  Mercancia en transito, se estima su entrega en bodega hoy -- Jul. 25  Mercancia en transito, se estima su entrega en bodega mañana -- Jul. 24  Mercancia en transito, se estima su entrega en bodega el viernes -- Jul. 23 Ret -- Listo en Transportes  -- Radicando planilla - Declaracion con levante - Aceptando declaracion - Pedido en revision - Jul. 22 Pedido en elaboracion - Jul. 19-/-16 Esperando arribo de la motonave -- Jul. 15-/-9 BL ya cuenta con emision en destino. - Jul.8-/-5 BL no cuenta con emision en destino.  - Jul. 4- Se recibe copia de bl-/-3 Pendiente BL -- Jul. 2 Se recibe copia de factura comercial,lista de empaque,Pendiente bl</t>
  </si>
  <si>
    <t>J7310143</t>
  </si>
  <si>
    <t>SSZ0722942</t>
  </si>
  <si>
    <t>Jul. 29 Mercancia entregada en bodega hoy -- Jul. 29 Mercancia en transito, se estima su entrega en bodega hoy -- Jul. 27 Ret -- Jul. 26 Listo en transporte - Radicando planilla - Declaracion con levante - Aceptando declaracion -- Jul. 25 Por problemas con sistema de la Dian no se logra aceptar la declaracion, el problema es a nivel nacional -- Jul. 24 Se recibe reporte inspeccion previa encontrando todo acorde a factura comercial - Esperando reporte inspeccion previa -- Jul. 23 Inspeccion previa programada para el dia de hoy -- Jul. 22 Programando inspeccion previa para confirmar el numero correcto de bultos - REcepcionando carga en pagina de puerto -- Jul. 19-/-15 Esperando arribo de la motonave para programar inspeccion previa -- Jul. 12-/-9 Esperando arribo de la motonave - BL ya cuenta con emision en destino. -  Jul. 8 Esperando arribo de la motonave -- Jul. 5 BL no cuenta con emision en destino - Documentos en revision -- Jul. 4 Se recibe copia de bl, factura comercial,lista de empaque</t>
  </si>
  <si>
    <t>J7310546</t>
  </si>
  <si>
    <t>HLCUBSC190736440</t>
  </si>
  <si>
    <t>Jul. 26 Mercancia entregada en bodega hoy -- Jul. 26 Mercancia en transito, se estima su entrega en bodega hoy --Jul. 25 Mercancia en transito, se estima su entrega en bodega el sabado -- Jul. 24 Ret -- Solicitando cita de cargue -- Jul. 23 Listo en transporte -- Jul. 22 Radicando planilla - Declaracion con levante - Aceptando declaracion - Esperando finalizacion manifiesto -- Jul. 19-/-18 Esperando arribo de la motonave -- Jul. 17 Documentos en revision -- Jul. 16 Se recibe copia de bl,factura comercia,lista de empaque,certi de origen</t>
  </si>
  <si>
    <t>J73T0041</t>
  </si>
  <si>
    <t xml:space="preserve">HLCUBSC190774808 </t>
  </si>
  <si>
    <t>Jul. 29 Mercancia entregada en bodega hoy -- Jul. 29 Mercancia en transito, se estima su entrega en bodega hoy -- Jul. 27 Ret -- Jul. 26-25 Se estima su despacho para el sabado -- Jul. 24 Listo en transportes -- Jul. 23 DTA aprobados - Presentando DTA -- Jul. 22 Confirmando arribo de la motonave - Jul. 19 Esperando arribo de la motonave --  Jul. 18 Documentos en revision -- Jul. 17 Se recibe copia de bl, factua comercial,lista de empaque,certi de origen</t>
  </si>
  <si>
    <t>J7310318</t>
  </si>
  <si>
    <t>012019061721</t>
  </si>
  <si>
    <t xml:space="preserve">Jul. 29 Mercancia entregada en bodega hoy -- Jul. 29 Mercancia en transito, se estim su entrega en bodega hoy -- Jul. 27 Ret -- Jul. 26 Solicitando cita de cargue -- Jul. 25 Listo en transporte - Radicando planilla - Declaracion con levante - Aceptando declaracion -- Jul. 24 Recepcionando carga en pagina de puerto -- Jul. 23 Esperando finalizacion manifiesto -- Jul. 22 Confirmando arribo de la motonave -- Jul. 19 Esperando arribo de la motonave -- Jul. 18 BL ya cuenta con emision en destino. - Jul. 17/-15 BL no cuenta con emision en destino. - Jul.  12 Se recibe copia de bl, factura comercial. 211936955 </t>
  </si>
  <si>
    <t>J7310397</t>
  </si>
  <si>
    <t>012019062275</t>
  </si>
  <si>
    <t>Collis® SC,10X1 L,CO</t>
  </si>
  <si>
    <t>58980593</t>
  </si>
  <si>
    <t>Jul. 29 Mercancia entregada en bodega hoy -- Jul. 29 Mercancia en transito, se estima su entrega en bodega hoy -- Jul. 26 Ret -- Solicitando cita de cargue -- Jul. 25 Listo en transporte - Radicando planilla - Declaracion con levante - Aceptando declaracion -- Jul. 24 Recepcionando carga en pagina de puerto -- Jul. 23 Agente de carga informa programacion de vaciado para el dia de hoy a las 12 PM -- Jul 22-/-15 Esperando arribo de la motonave -- Jul. 12 Documentos en revision -- Jul. 11 Se recibe copia de factura comercial,bl 211936964</t>
  </si>
  <si>
    <t>4952022664,4951772229,</t>
  </si>
  <si>
    <t>J7310344</t>
  </si>
  <si>
    <t>LEXBRE190708121420</t>
  </si>
  <si>
    <t>Thinner /Pinturas Alemania</t>
  </si>
  <si>
    <t>54774481/50214898</t>
  </si>
  <si>
    <t>Jul. 29 Mercancia entregada en bodega hoy -- Jul. 29 Mercancia en transito, se estima su entrega en bodega hoy -- Jul. 27 Ret -- Jul. 26 Listo en transporte - generando planillas - Declaracion con levante - Declaracion aceptada - Jul. 25 Esperando finalizacion - Jul. 24 Agente de carga informa programacion de vaciado para el dia de  hoy en la hora de la mañana - Jul. 23 Confirmando arribo de la carga -- Jul. 22 Pedido en revision - Jul. 19 Pedido en elaboracion -- Jul. 18 Revisando informacion del BL Vs factura -- Jul. 17- Se recibe copia de bl--/-15 Pendiente BL para completar revision -- Jul. 13-12 Documentos en revision -- Jul. 11 Se recibe copia de factura comercial,lista de empaque,pendiente bl</t>
  </si>
  <si>
    <t>4951574710,4951574708,</t>
  </si>
  <si>
    <t>J7310774</t>
  </si>
  <si>
    <t>FRA0352816</t>
  </si>
  <si>
    <t>Jul. 29 Mercancia entregada en bodega hoy -- Jul. 29 Mercancia en transito, se estima su entrega en bodega hoy -- Jul. 27 Ret -- Jul. 26 Listo en transporte - Radicando planilla - Declaracion con levante - Aceptando declaracion -- Jul. 25 Por problemas con sistema de la Dian no se logra aceptar la declaracion, el problema es a nivel nacional - Recepcionando carga en pagina de puerto -- Jul. 24 Motonave a un en operaciones -- Jul. 23 Documentos en revision -- Jul. 22 Se recibe copia de factura comercial</t>
  </si>
  <si>
    <t>J7310487</t>
  </si>
  <si>
    <t>ANR/CTG/13624</t>
  </si>
  <si>
    <t>Cosmedia SP 25KG 5M1/Cosmedia GEL CC 25KG 1H2</t>
  </si>
  <si>
    <t>50232278/50241149</t>
  </si>
  <si>
    <t>Jul. 29 Mercancia entregada en bodega hoy -- Jul. 29 Mercancia en transito, se estima su entrega en bodega hoy -- Jul. 27 Ret -- Jul. 26 Listo en transporte - Radicando planilla - Declaracion con levante - Aceptando declaracion -- Jul. 25 Por problemas con sistema de la Dian no se logra aceptar la declaracion, el problema es a nivel nacional - Recepcionando carga en pagina de puerto -- Jul. 24 Agente de carga informa programacion de vaciado para el dia de hoy a las 12 PM. - Jul. 23  Motonave estima arribar en el dia de hoy -- Jul. 22-/-17 Esperando arribo de la motonave -- Jul. 16 Documentos en revision -- Jul. 15 Se recibe copia de bl, factura comercial  211938784</t>
  </si>
  <si>
    <t>J7310495</t>
  </si>
  <si>
    <t>ANR/CTG/13633</t>
  </si>
  <si>
    <t>Jul. 29 Mercancia entregada en bodega hoy -- Jul. 29 Mercancia en transito, se estima su entrega en bodega hoy -- Jul. 27 Ret -- Jul. 26 Listo en transporte - Radicando planilla - Declaracion con levante - Aceptando declaracion -- Jul. 25 Por problemas con sistema de la Dian no se logra aceptar la declaracion, el problema es a nivel nacional - Recepcionando carga en pagina de puerto -- Jul. 24 Agente de carga informa programacion de vaciado para el dia de hoy a  las 9 AM. -  Jul. 23 Motonave estima arribar en el dia de hoy -- Jul. 22-/-17 Esperando arribo de la motonave -- Jul. 16 Documentos en revision -- Jul. 15 Se recibe copia de bl, factura comercial,lista de empaque 211938803</t>
  </si>
  <si>
    <t>J7610001</t>
  </si>
  <si>
    <t>HLCUBSC190697157</t>
  </si>
  <si>
    <t xml:space="preserve">FDS/Festivo/BL sin emision/Factura. </t>
  </si>
  <si>
    <t>Jul. 29 Mercancia entregada en bodega hoy -- Jul. 29 Mercancia en transito, se estima su entrega en bodega hoy -- Jul. 27 Ret -- Jul. 26 Listo en transporte - Generando planillas - Declaracion con levante - Declaracion aceptada - Jul 25. Esperando confirmacion de precios - Jul. 24-/-11 Esperando factura corregida -- Jul. 10 Reclamando BL -- BL ya cuenta con emision -- Jul. 9-/-5 BL no cuenta con emision en destino - Jul. 4 Esperando arribo de la motonave -- Jul. 3 Documentos en revision -- Jul. 2 Se recibe copia de bl, factura comercial,lista de empaque</t>
  </si>
  <si>
    <t>4951017745,4951864849,4951864844,</t>
  </si>
  <si>
    <t>J7610108</t>
  </si>
  <si>
    <t>731900090540</t>
  </si>
  <si>
    <t>Jul. 29 Entregada una unidad en Pintubler -- Jul. 29 En transito la unidad con destino a pintubler y se estima su entrega hoy --  Jul. 27 Entrega en bodega hoy la segunda unidad --  Jul. 26 Entrega de n bodega de cali hoy una unidad -- Ret EITU1307295 -- TCLU9455837 - En transito una unidad y se estima su entrega en bodega hoy -- Jul. 25 Ret EITU1116956 -- Se estima su despacho para hoy -- Jul. 24 Listo en transporte - Jul. 23 Orden de retiro solicitada - Carga con levante -  BL y acuenta con liberacion. - Carga sin liberar debido a que esta pendiente  de pagar  gastos en origen. -  Jul. 22 se refleja consulta de inventario - Jul. 20-/-19 Declaraciones revisadas - Esperando arribo de la motonave - Jul. 18 Esperando arribo de la motonave -- Pte recibir factura original en buenaventura -- Jul. 17 se reciben cert. de origen -- Jul. 16 Documentos en revision -- Jul. 15 Se recibe copia de bl, factura comercial,lista de empaque Jul. 12 Desideria  envia correo, recomendando el pedido. Es despacho IRA</t>
  </si>
  <si>
    <t>J7610078</t>
  </si>
  <si>
    <t>ANR/BUN/04240</t>
  </si>
  <si>
    <t>Jul. 29 Mercancia entregada en bodega hoy -- Jul. 29 Mercancia en transito, se estima su entrega en bodega hoy -- Jul. 27 Ret -- Jul. 26  Listo en transporte -Generando planillas - Carga con levante - Aceptando declaracion - Jul. 25 En espera de finalizacion de vaciado - Jul. 23 Agente de carga informa que el vaciado es para el dia de hoy.- Jul.  22 Pedido en elaboracion - Jul. 20 Motonave se adealanto su estimado de arribo. - Jul. 19-/-16 Esperando arribo de la motonave -- Jul. 15 Documentos en revision -- Jul. 12 Se recibe copia de bl, factura comercial</t>
  </si>
  <si>
    <t>J7310490 / J7360031</t>
  </si>
  <si>
    <t xml:space="preserve">HLCUBSC1906BNZP7 </t>
  </si>
  <si>
    <t>Ago. 2-/-1 En espera de instrucciones de despacho para una unidad -- Jul. 31-/-29 En espera de instrucciones de despacho para una unidad -- Jul. 27 Ret  ITTU4053409 -- Jul. 24 Ret CRXU8685603 -- Jul. 23-/-17 En espera de instrucciones de despacho --  Jul. 16 Listo en transporte --  Radicando planilla --  Declaracion con levante  -- Aceptando declaracion -- Rescatando bl en naviera -- Jul. 15 Recepcionando en pagina de puerto para que se refleje la consultade inventario  Documentos en revision -- Se recibe copia de bl, factura comercial,lista de empaque--&lt;Jul. 14 arribo a puerto y no hay documentos</t>
  </si>
  <si>
    <t>J7310365 / J7360028</t>
  </si>
  <si>
    <t>ANT1243168</t>
  </si>
  <si>
    <t>Ago. 2-/-1 En espera de instrucciones de despacho --  Jul. 31-/-18 En espera de instrucciones de despacho --  Jul. 17 Listo en transporte -- Radicando planilla --  Declaracion con levante  -- Aceptando declaracion --  Recepcionando en pagina de puerto para que se refleje la consultade inventario --  Esperando finalizacion manifiesto --  Jul. 16 Motonave estima arribar el dia de hoy --  Confirmando arribo de la motonave -- Jul. 15 Esperando arribo de la motonave -- Jul. 12 Documentos en revision --  Jul. 11 Se recibe copia de factura comercial,bl</t>
  </si>
  <si>
    <t>J7310391 / J7360029</t>
  </si>
  <si>
    <t>ANT1243099</t>
  </si>
  <si>
    <t>Ago. 2-/-1 En espera de instrucciones de despacho --  Jul. 31-/-18 En espera de instrucciones de despacho --  Jul. 17 Listo en transporte -- Radicando planilla --  Declaracion con levante  -- Aceptando declaracion -- Recepcionando en pagina de puerto para que se refleje la consultade inventario --   Esperando finalizacion manifiesto --  Jul. 16 Motonave estima arribar el dia de hoy --   Confirmando arribo de la motonave --Jul. 15 Esperando arribo de la motonave -- Jul. 12 Documentos en revision -- Jul. 11 Se recibe copia de factura comercial,bl</t>
  </si>
  <si>
    <t>J7310575</t>
  </si>
  <si>
    <t>HLCURTM190669710</t>
  </si>
  <si>
    <t>Cloruro DE Colina SOL.75% 1100KG 31HA 2</t>
  </si>
  <si>
    <t>FDS/Festivo/Demora en transporte</t>
  </si>
  <si>
    <t>Ago. 2 Mercancia en transito, se estima su entrega en bodega mañana -- Ago. 1 Mercancia en transito, se estima su entrega en bodega el sabado -- Jul. 31 Ret -- Jul. 30-/-29 En espera de carga para consolidar hoy -- Jul. 27 Listo en transporte -- Jul. 26 Radicando planilla - Declaracion con levante - Aceptando declaracion - Rescatando BL original - BL en el dia de hoy cuenta con emision en destino y se esta recatando la liberacion  ante la naviera en puerto. - Jul. 25-/-23 BL a un sigue sin emision -- Jul. 22-/-18 BL no cuenta con emision en destino - Documentos en revision -- Jul. 17 Se recibe copia de bl, factua comercial</t>
  </si>
  <si>
    <t>J7310541 / J7360034</t>
  </si>
  <si>
    <t>HLCUBSC190797283</t>
  </si>
  <si>
    <t xml:space="preserve">Ago. 2-/-1 En espera de instrucciones de despacho -- Jul. 31-/-24 En espera de instrucciones de despacho -- Jul. 23 Listo en transporte -- Jul. 22 Radicando planilla - Declaracion con levante - Aceptando declaracion - Confirmando arribo de la motonave -- Jul. 19-/-17 Esperando arribo de la motonave -- Jul. 16 Documentos en revision --  Se recibe copia de bl, factura comercial, </t>
  </si>
  <si>
    <t>J7310544 / J7360036</t>
  </si>
  <si>
    <t>MEDUAM924513</t>
  </si>
  <si>
    <t xml:space="preserve">Ago. 2-/-1 En espera de instrucciones de despacho --  Jul. 31-/-29 En espera de instrucciones de despacho --  Jul. 26 Listo en transporte -- Jul. 25 Radicando planilla - Declaracion con levante - Aceptando declaracion -- Jul. 24 Recepcionando carga en pagina de puerto -- Jul. 23 Esperando finalizacion manifiesto -- Jul. 22 Motonave estima arribar el dia de hoy -- Jul. 19-/-17 Esperando arribo de la motonave -- Jul. 16 Documentos en revision -- 6 Se recibe copia de bl, factura comercial, </t>
  </si>
  <si>
    <t>J7310554 / J7360037</t>
  </si>
  <si>
    <t>MEDUAM917483</t>
  </si>
  <si>
    <t>4948415202,4949476592,</t>
  </si>
  <si>
    <t>J7310418</t>
  </si>
  <si>
    <t>FRA0353041</t>
  </si>
  <si>
    <t>Opus® 12.5 SC,1X60 L,CO/Elmus® SC,10X1 L,CO</t>
  </si>
  <si>
    <t>58637190/58952088</t>
  </si>
  <si>
    <t>FDS/Festivo/Emision de BL</t>
  </si>
  <si>
    <t>Ago. 2 Entregado en bodega hoy el material Opus y Se estima la entrega del material Elmus el Lunes -- Ago. 1 Mercancia en transito, se estima su entrega en bodega hoy el material Opus y la entrega el sabado del material Elmus -- Jul. 31 Ret -- Jul. 30-26 Programado para acarreo y desconsolidacion hoy -- Jul. 25 La mercancia se debe despachar a varios destinos --Jul. 24 Listo en transporte -- Jul. 23 Radicando planilla - Declaracion con levante - Aceptando declaracion - Esperando finalizacion manifiesto -- Jul. 22 Confirmando arribo de la motonave -- Jul. 19 Esperando arribo de la motonave -- Jul. 18 BL ya cuenta con emision en destino. - Jul. 17/-15 BL no cuenta con emision en destino. - Jul.  12 Se recibe copia de bl, factura comercial.</t>
  </si>
  <si>
    <t>J7310485</t>
  </si>
  <si>
    <t xml:space="preserve">MEDUBK556380 </t>
  </si>
  <si>
    <t>Ago. 2 Mercancia en transito, se estima su entrega en bodega mañana -- Ago. 1 Mercancia en transito, se estima su entrega en bodega el sabado -- Jul. 31 Despacho exclusivo Ret -- Jul. 30/-29 En espera de carga para consolidar -- Jul. 26 Listo en transporte - Generando planillas - Declaracion con levante - Aceptando declaracion - Jul. 25-/-24 En espera de finalizacion - Jul. 23 Confirmando arribo de la motonave -- Jul. 22 Pedido en elaboracion - Documentos en revision - Jul. 19 BL ya cuenta con emision en destino  Jul. 18-/-16 BL no cuenta con emision en destino. -  Documentos en revision -- Jul. 15 Se recibe copia de bl, factura comercial</t>
  </si>
  <si>
    <t>J7310793/J7360050</t>
  </si>
  <si>
    <t>HLCUBSC190740863</t>
  </si>
  <si>
    <t>Ago. 2-/-1 En espera de instrucciones de despacho -- Jul. 31-/-30 En espera de instrucciones de despacho -- Jul. 29 Listo en transporte - Radicando planilla - Declaracion conlevante - Aceptando declaracion -- Jul. 27 Recepcionando carga en pagina de puerto -- Jul. 26 Confirmando arribo de la motonave -- Jul. 25 Este embarque se retraso la motonave la cual estima arribar el dia de hoy a las 17 horas. -  Motonave retrasada segun pagina de puerto -- Jul. 24 Documentos en revision -- Jul. 23 Se recibe copia de factura comercial,lista de empaque,bl</t>
  </si>
  <si>
    <t>J7310539 / J7360033</t>
  </si>
  <si>
    <t>ANT1244794</t>
  </si>
  <si>
    <t>Ago. 2-/-1 En espera de  instrucciones de despacho -- Jul. 31-/-29 En espera de  instrucciones de despacho -- Jul. 26 Listo en transporte - Generando planillas - Declaracion con levante - Jul. 25 Aceptando declaracion -- Jul. 24 Motonave a un en operaciones -- Jul. 23 Motonave estima arribar en el dia de hoy -- Jul. 22-/-18 Esperando arribo de la motonave -- Jul. 17 Documentos en revision -- Jul. 16 Se recibe copia de bl, factura comercial</t>
  </si>
  <si>
    <t>4951726543,4951726543,4951517150,</t>
  </si>
  <si>
    <t>J7310551</t>
  </si>
  <si>
    <t>FRA0352237</t>
  </si>
  <si>
    <t>Protectol PE CO 230KG 1H1,Rheovis AT 120 120KG 1H2,Emulan OP 25 210KG 1A2,</t>
  </si>
  <si>
    <t>50439649,50145734,51144985,</t>
  </si>
  <si>
    <t>Ago. 2 Mercancia en transito, se estima su entrega en bodega mañana -- Ago. 1 Mercancia en transito, se estima su entrega en bodega el sabado -- Jul. 31 Ret -- Jul. 30-/-29 Se estima su despach para hoy -- Jul. 26 Listo en transporte - Radicando planilla - Declaracion con levante - Aceptando declaracion -- Jul. 25 Por problemas con sistema de la Dian no se logra aceptar la declaracion, el problema es a nivel nacional -- Jul. 24 Motonave a un en operaciones -- Jul. 23 Motonave estima arribar en el dia de hoy -- Jul. 22-/-18 Esperando arribo de la motonave -- Jul. 17 Documentos en revision -- Jul. 16 Se recibe copia de bl, factura comercial</t>
  </si>
  <si>
    <t>J7310603</t>
  </si>
  <si>
    <t>FRA0352463</t>
  </si>
  <si>
    <t>FDS/Emision de BL</t>
  </si>
  <si>
    <t>Ago. 2 Mercancia en transito, se estima su entrega en bodega mañana -- Ago. 1 Mercancia en transito, se estima su entrega en bodega el sabado -- Juil. 31 Ret -- Jul. 30-29 En espera de carga para consolidar -- Jul. 26 Listo en transporte - Jul. 25 Generando planillas - Declaracion con levante - Declaracion aceptada- BL ya cuenta con emision en destino. -  Jul. 24 Esperando finalizacion -  Jul. 23 BL no cuenta con emision en destino - Motonave estima arribar en el dia de hoy -- Jul. 22 Pedido en elaboracion - Jul. 19 En revision de documentos -- Jul.18 BL no cuenta con emision en destino.- Jul 17 Se recibe copia de bl, factura comercial,lista de empaque</t>
  </si>
  <si>
    <t>J7310417</t>
  </si>
  <si>
    <t>HLCUHAM190726698</t>
  </si>
  <si>
    <t>FDS/INVIMA</t>
  </si>
  <si>
    <t>Ago. 2 Mercancia en transito, se estima su entrega en bodega mañana -- Ago. 1 Mercancia despachada se estima su entrega en bodega el sabado -- Jul. 31-/-30 En proceso de desconsolidacion para despacho como carga suelta -- Jul. 29 Ret -- Listo en transportes -- Jul. 26 Radicando planilla - Declaracion con levante - Aceptnao declaracion -- Jul. 25 Por problemas con sistema de la Dian no se logra aceptar la declaracion, el problema es a nivel nacional - Se recibe certificado invima - Programando inspeccion invima -- Jul. 24 Motonave a un en operaciones -- Jul. 23 Motonave estima arribar en el dia de hoy -- Jul. 22-/-16 Esperando arribo de la motonave para programar inspeccion invima -- Jul. 15 Documentos en revision -- Jul. 12 Se recibe copia de bl, factura comercial,lista de empaque</t>
  </si>
  <si>
    <t>4951846958,4951899600,4951576351,</t>
  </si>
  <si>
    <t>J7310518</t>
  </si>
  <si>
    <t>ANR/CTG/13634</t>
  </si>
  <si>
    <t>Efka SL 3244 55KG 1H2,Efka PU 4063 190KG 1A1L,Efka SI 2723 170KG 1A1,</t>
  </si>
  <si>
    <t>50382874,50430941,54977048,</t>
  </si>
  <si>
    <t>Ago. 2 Mercancia en transito, se estima su entrega en bodega mañana -- Ago. 1 Mercancia despachada se estima su entrega en bodega el sabado -- Jul. 31 Ret -- Jul. 30-/-29 Solicitando cita de cargue -- Jul. 26 Listo en transporte - Generando planillas - Declaracion con levante -  Aceptando declaracion - Jul. 25-/-24  Esperando finalizacion - Agente de carga informa programacion de vaciado para el dia de hoy  a las 9 AM - Jul. 23 Motonave estima arribar en el dia de hoy -- Jul. 22-/-17 Esperando arribo de la motonave -- Jul. 16 Documentos en revision -- Jul. 15 Se recibe copia de bl, factura comercial,lista de empaque 211938804</t>
  </si>
  <si>
    <t>J7310292</t>
  </si>
  <si>
    <t>ANR/CTG/13601</t>
  </si>
  <si>
    <t>MSeal NP 1 gray LAN 8,85KG 4G/MSeal NP 1 white LAN 8,85KG 4G</t>
  </si>
  <si>
    <t>50452193/50452194</t>
  </si>
  <si>
    <t>Ago. 2 Mercancia en transito, se estima su entrega en bodega hoy o el Lunes -- Ago. 1 Mercancia n transito, se estima su entrega en bodega el sabado  -- Jul. 31 Ret -- Solicitando cita de cargue -- Jul. 30 Listo en transporte -- Jul. 29 Radicando planilla - Pendiente BL liberado para planillar -- Jul. 27 Declaracion con levante - Aceptando declaracion -- Jul. 26 Cliente informa que el set de BL originales fue enviado por ellos.  - Se recibe originales de bl,factura comercial,lista de empaque--Jul. 25 BL no cuenta con emision y agente de carga informa  que los BL  fueron enviados al  cliente. -Jul. 24 Agente de carga informa que los BL originales fueron enviados al shipper - informa programacion de vaciado para el dia de hoy a las 12 pm. - Jul.23 Motonave estima arribar en el dia de hoy -- Jul. 22-/-11 Esperando arribo de la motonave -- Jul. 10 Documentos en revision -- Jul. 9 Se recibe copia de bl,factura comercial,lista de empaque 211938783</t>
  </si>
  <si>
    <t>4951817783,4951846704,</t>
  </si>
  <si>
    <t>J7310651</t>
  </si>
  <si>
    <t>ANR/CTG/13632</t>
  </si>
  <si>
    <t>Super  Concentrate BS6580 DE 230KG 1A1/Hydraulan 404 210KG 1A1</t>
  </si>
  <si>
    <t>50390915/57779817</t>
  </si>
  <si>
    <t>Jul. 30 Mercancia entregada en bodega hoy -- Jul. 30 Mercancia en transito, se estima su entrega en bodega hoy -- Jul. 29 Mercancia en transito, se estima su entrega en bodega mañana -- Jul. 27 Ret -- Jul. 26 Listo en transporte - Radicando planilla - Declaracion con levante - Aceptando declaracion - Etiquetado programado para hoy en hrs de la mañana -- Jul. 25 Programando etiquetado - Recepcionando carga en pagina de puerto -- Jul. 24 Agente de carga informa programacion de vaciado para el dia de hoy a las 19 PM.  - Jul.  23 Motonave estima arribar en el dia de hoy -- Jul. 22-/-19 Esperando arribo de la motonave -- Jul. 19 Documentos en revision -- Jul. 18 Se recibe copia de bl, factura comercial,lista de empaque 211938787</t>
  </si>
  <si>
    <t>4951842940,4950133766,</t>
  </si>
  <si>
    <t>J7310468</t>
  </si>
  <si>
    <t>HLCURTM190719040</t>
  </si>
  <si>
    <t>AQACell HIDE 6299 1000KG 31HA1/Basonat HI 290 B NG 230KG 1A1</t>
  </si>
  <si>
    <t>50372115/50524738</t>
  </si>
  <si>
    <t>Ago. 2 Mercancia en transito, se estima su entrega en bodega mañana -- Ago. 1 Mercancia en transito, se estima su entrega en bodega el sabado -- Jul. 31 Ret -- Jul. 30 Se estima su despacho para hoy -- Jul. 29 Listo en transporte -- Jul. 27 Radicando planilla - Declaracion con levante - Aceptando declaracion - Rescatando bl original -- Jul. 26 BL ya cuenta con emision en destino. -  Jul. 25 BL no cuenta con emision en destino -- Jul. 24-/-17 BL no cuenta con emision en destino - Esperando arribo de la motonave -- Jul. 16 Documentos en revision -- Jul. 15 BL no cuenta con emision en destino - Se recibe copia de bl, factura comercial</t>
  </si>
  <si>
    <t>4951895936,4951152059,4951152067,4951798427,4951874476,4951874476,4951798412,4951798412,4951798412,4951574747,4951798412,4951348235,4951348240,4951798410,4952083915,</t>
  </si>
  <si>
    <t>J7310563</t>
  </si>
  <si>
    <t>HLCURTM190719073</t>
  </si>
  <si>
    <t>Cegesoft Peel 25KG 5H4,Isopropylmyristate 175KG 1A1,Cetiol V 175KG 1A1,Arlypon TT 205KG 1H2,Lanette E Granules 25KG 5H4,Lameform TGI 190KG 1H2,Eumulgin B 1 25KG 1H2,Lamesoft TM Benz 205KG 1H2,Cetiol OE 165KG 1A1,Eumulgin EO 33 25KG 5H4,Myritol 331 175KG 1A1,Texapon K 12 P 15KG 5M2,Lanette O 20KG 5H4,Gluadin Soy Benz 25KG 3H1,Hydagen CAT 10KG 3H1,</t>
  </si>
  <si>
    <t>50612255,50207008,50207295,50210882,50221813,50207217,50484305,50207785,50207268,50208598,50207171,50222715,50212114,50372958,50423509,</t>
  </si>
  <si>
    <t>Ago. 2 Se estima su despacho como LCL hoy -- Ago. 1 En proceso de desconsolidacion -- Jul. 31 Ret -- Programado para acarreo y desconsolidacion -- Jul. 30 Se estima su despacho para hoy -- Jul. 29 Listo en transporte -- Jul. 27 Radicando planilla - Declaracion con levante - Aceptando declaracion -- Jul. 26 Recepcionando carga en pagina de puerto - Esperando finalizacion manifiesto -- Jul. 25 Confirmando arribo de la motonave -- Jul. 24 Esperando arribo de la motonave - BL ya cuenta con emision en destino  - Jul. 23-/-19 Esperando arribo de la motonave -- Jul. 18 Documentos en revision -- Jul. 17  BL no cuenta con emision en destino - Se recibe copia de bl, factura comercial</t>
  </si>
  <si>
    <t>4951268367,4951215085,4951726543,4951726543,4951215087,4951268367,4951275456,4951294589,4951411353,4951275457,4952024021,</t>
  </si>
  <si>
    <t>J7310727</t>
  </si>
  <si>
    <t>HLCURTM190673900</t>
  </si>
  <si>
    <t>Emulgade CM 200KG 1H2,Glucopon 225 DK 225KG 1H2,Glucopon 225 DK 225KG 1H2,Glucopon 425 N/HH 225KG 1H2,Euperlan PK 3000 AM 195KG 1H2,Lamesoft CARE 190KG 1H2,Eumulgin L 205KG 1H2,Lamesoft CARE 190KG 1H2,Emulgade NLB 25KG 1H2,Eumulgin B 2 25KG 5H4,Eumulgin S 2 25KG 1H2,</t>
  </si>
  <si>
    <t>50207169,50207058,50207058,50432449,50210176,50210710,50207277,50210710,50312330,50207319,50379055,</t>
  </si>
  <si>
    <t>Ago. 2 Mercancia en transito, se estima su entrega en bodega mañana -- Ago. 1 Mercancia en transito, se estima su entrega en bodega el sabado -- Jul. 31 Ret -- Jul. 30 Se estima su despacho para hoy -- Jul. 29 Listo en transporte -- Jul. 27 Radicando planilla - Declaracion con levante - Aceptando declaracion -- Jul. 26 BL ya cuenta con orden de impresion en destino. -  BL no cuenta con emision en destino -- Jul. 25 BL no cuenta con emision en destino - Confirmando arribo de la motonave -- Jul. 24 BL no cuenta con emision en destino - Esperando arribo de la motonave -- Jul. 23 Documentos en revision -- Jul. 22 Se recibe copia de bl, factura comercial</t>
  </si>
  <si>
    <t>4951574742,4951574706,4951574715,</t>
  </si>
  <si>
    <t>J7310692</t>
  </si>
  <si>
    <t>HLCURTM190704738</t>
  </si>
  <si>
    <t>Lutavit B2 SG 80. 25KG 5H4,Luta.Calpan 98% 25KG 5H4,Cu-Glycinate 25KG 5M2,</t>
  </si>
  <si>
    <t>54690103,50011144,50351985,</t>
  </si>
  <si>
    <t>Inspeccion fisica</t>
  </si>
  <si>
    <t>Ago. 2 Mercancia en transito, se estima su entrega en bodega mañana -- Ago. 1 Mercancia en transito, se estima su entrega en bodega el sabado -- Jul. 31 Ret -- Jul. 30 Se estima su despacho para hoy -- Jul. 29 Listo en transporte - Generando planillas - Carga con levante - Carga en inspeccion fisica - Jul. 27 Carga para inspeccion fisica el lunes - Jul. 26 BL ya cuenta con emision en destino -  Pendiente B original para aceptacion - Jul. 25 Esperando finalizacion - Jul. 24 BL no cuenta con emision en destino. - Jul. 23 Esperando arribo de la motonave -- Jul. 22 Documentos en revision - Jul. 19 Se recibe copia de bl, factura comercial</t>
  </si>
  <si>
    <t>4951152067,4951874476,4951874490,4951726539,</t>
  </si>
  <si>
    <t>J7310778</t>
  </si>
  <si>
    <t>HLCURTM190719051</t>
  </si>
  <si>
    <t>Eutanol G 175KG 1A1,Lanette SX 20KG 5H4,Lorol C 16 20KG 5H4,Comperlan® 100 25KG 5H4,</t>
  </si>
  <si>
    <t>50207282,50207294,50207467,50382246,</t>
  </si>
  <si>
    <t>Ago. 2 Mercancia en transito, se estima su entrega en bodega mañana -- Ago. 1 Mercancia en transito, se estima su entrega en bodega el viernes -- Jul. 31 Ret -- Jul. 30 Se estima su despacho para hoy -- Jul. 29 Listo en transporte - Jul. 27 generando planillas - carga con levante - carga aceptada - Se recibe Bl liberado - Jul. 26 BL ya cuenta con emision en destino. -  Pendiente Bl original para aceptacion - Jul. 25 Esperando finalizacion - Jul. 24 BL no cuenta con emision en destino. -  Jul. 23 Pedido en elaboracion - documentos en revision - Jul. 22 Se recibe copia de factura comercial</t>
  </si>
  <si>
    <t>J7310761</t>
  </si>
  <si>
    <t>SUDU29001AHY7D2U</t>
  </si>
  <si>
    <t>Ago. 2 Mercancia en transito, se estima su entrega en bodega mañana -- Ago. 1 Mercancia en transito, se estima su entrega en bodega mañana -- Jul. 31 Ret -- Jul. 30-/-29 Se estima su despacho para hoy -- Jul. 27 Listo en transporte -- Jul. 26 Radicando planilla - Declaracion con levante - Aceptando declaracion -- Jul. 25 Confirmando arribo de la motonave -- Jul. 24 Esperando arribo de la motonave -- Jul. 23 Documentos en revision -- Jul. 22 Se recibe copia de bl, factura comercial</t>
  </si>
  <si>
    <t>J73T0042</t>
  </si>
  <si>
    <t xml:space="preserve">SSZCTG1907052 </t>
  </si>
  <si>
    <t>Ago. 1 Mercancia entregada en bodega hoy -- Ago. 1 Mercancia en transito, se estima su entrega en bodega hoy -- Jul. 31 Ret -- Solicitando cita de cargue -- Jul. 30 Listo en transporte - Generando planillas - DTA aprobado - Jul. 29 Presentando DTA - Jul. 26-19 Esperando arribo de la motonave -- Se recibe originales factura comercial,lista de empaque,bl- Jul. 18 Documentos en revision -- Jul. 17 Se recibe copia de bl, factura comercial,lista de empaque,Certi de analisis</t>
  </si>
  <si>
    <t>J7310147</t>
  </si>
  <si>
    <t>SSZCTG1907051</t>
  </si>
  <si>
    <t>Ago. 1 Programado para cargue hoy -- Jul. 31 Solicitando cita de cargue -- Jul. 30 Listo en transporte - Jul. 29 Generando planillas - Carga con levante - Carga aceptada - Recepcionando carga en pagina de puerto -- Jul. 26-/-9 Esperando arribo de la motonave -- Se recibe orinales factura comercial,lista ade empaque bl--Jul. 8-/-5 Documentos en revision -- Jul. 4 Se recibe copia de factura comercial,lista de empaque,Draft de bl</t>
  </si>
  <si>
    <t>J7310183</t>
  </si>
  <si>
    <t>SSZCTG1907050</t>
  </si>
  <si>
    <t>Ago. 2 Mercancia en transito, se estima su entrega en bodega mañana -- Ago. 1 Mercancia en transito, se estima su entrega en bodega el sabado -- Jul. 31 Ret -- Listo en transporte -- Jul. 30 Radicando planilla - Declaracion con levante - Aceptando declaracion -- Jul. 29 Recepcionando carga en pagina de puerto -- Jul. 26-/-9 Esperando arribo de la motonave -- Se recibe origianales lista de empaque,certi de origen-- Jul. 8 Documentos en revision -- Jul. 5 Se recibe copia de draft de bl,factura comercial,lista de empaque,certi de origen</t>
  </si>
  <si>
    <t>J7310339</t>
  </si>
  <si>
    <t>SSZCTG1907068</t>
  </si>
  <si>
    <t>50647028</t>
  </si>
  <si>
    <t>Ago. 2 Mercancia en transito, se estima su entrega en bodega mañana -- Ago. 1 Mercancia en transito, se estima su entrega en bodega el sabado  -- Jul. 31 Ret -- Solicitando cita de cargue -- Jul. 30 Listo en transporte -- Jul. 29 Radicando planilla - Declaracion con levante - Aceptando declaracion - Recepcionando carga en pagina de puerto -- Jul. 26 Motonave estima arribar en el dia de hoy -- Jul. 25-/-15 Esperando arribo de la motonave -- Jul. 12 Documentos en revision -- Jul. 11 Se recibe copia de Draft de bl,Factura comercial,lista de empaque 601967621</t>
  </si>
  <si>
    <t>J7310576</t>
  </si>
  <si>
    <t>SSZ0722920</t>
  </si>
  <si>
    <t>CUMPLE</t>
  </si>
  <si>
    <t>Ago. 2 Mercancia en transito, se estima su entrega en bodega mañana -- Ago. 1 Mercancia en transito, se estima su entrega en bodega el sabado -- Jul. 31 Ret -- Solicitando cita de cargue -- Jul. 30 Listo en transporte -- Jul. 29 Radicando planilla - Declaracion con levante - Aceptando declaracion - Recepcionando carga en pagina de puerto -- Jul. 26 Motonave estima arribar en el dia de hoy -- Jul. 25-/-19 Esperando arribo de la motonave -- Se recibe originales factura comercial,lista de empaque,certi de analisis --Jul. 18 Documentos en revision -- Jul. 17 Se recibe copia de bl, factua comercial,lista de empaque</t>
  </si>
  <si>
    <t>J7310338</t>
  </si>
  <si>
    <t>SSZ0722956</t>
  </si>
  <si>
    <t>Ago. 2 Mercancia en transito, se estima su entrega en bodega mañana -- Ago. 1 Mercancia en transito, se estima su entrega en bodega el sabado -- Jul. 31 Ret -- Jul. 30 Se estima su despacho para hoy -- Jul. 29 Listo en transporte - Generando planillas - Carga con levante - Aceptando declaracion - Jul. 26-/-24 Esperando arribo de la motonave - Jul. 23 Pedido en elaboracion - Esperando arribo de la motonave - Jul. 19 Se reciben Certificados de origen - Declaracion en elaboracion - Jul. 18  ya cuenta con emision en destino Jul. -17/-12 BL no cuenta con emision en destino. -  Documentos en revision -- Jul. 11 Se recieb copia de factura comercial,lista de empaque,certi de analsis, pendiente BL</t>
  </si>
  <si>
    <t>J7310955</t>
  </si>
  <si>
    <t>HOU/CTG/D07073</t>
  </si>
  <si>
    <t>Plurasafe WGF 200 E 225kg 1A1</t>
  </si>
  <si>
    <t>55384085</t>
  </si>
  <si>
    <t>Ago. 2-/-1 En espera de carga para consolidar -- Jul. 31 Listo en transporte - Generando planillas - Carga con levante - Carga aceptada - Confirmando pais de origen -- Jul. 30 Pendiente pais de origen - Documentos en revision -- Jul. 29 Se recibe copia de bl, factura comercial,lista de empaque, 211944056</t>
  </si>
  <si>
    <t>J7310872</t>
  </si>
  <si>
    <t>HOU/CTG/D07063</t>
  </si>
  <si>
    <t>Trilon C Liquid 267KG 1H1</t>
  </si>
  <si>
    <t>50636992</t>
  </si>
  <si>
    <t>Ago. 2 Mercancia en transito, se estima su entrega en bodega mañana -- Ago. 1 Mercancia en transito, se estima su entrega en bodega el sabado -- Jul. 31 Ret -- Solicitando cita de cargue hoy -- Jul. 30 Listo en transporte - Generando planillas - Carga con levante - Aceptando declaracion - Jul. 29 Esperando finalizacion - Jul. 27 Esperando arribo de la motonave - Jul. 26 Pedido en elaboracion - Documentos en revision -- Jul. 25 Se recibe copia de bl, factura comercial 211940876</t>
  </si>
  <si>
    <t>J7310914</t>
  </si>
  <si>
    <t>HOU/CTG/D07068</t>
  </si>
  <si>
    <t>Ago. 2 Se confirma destino por parte de la BU a A Alpopular cali -- Ago. 1 En espera de confirmacion de despacho a cliente o a bodega -- Jul. 31 Listo en transporte - Jul. 30 Generando planillas - Carga con levante - Aceptando declaracion - Pedido en elaboracion - 30 Documentos en revision - Jul. 29 Se recibe copia de bl, factura comercial 211943810</t>
  </si>
  <si>
    <t>J6310845</t>
  </si>
  <si>
    <t>MEDUBP017800</t>
  </si>
  <si>
    <t>Ago. 1 Se estima su despacho para hoy -- Jul. 31 Listo en transporte - Jul. 30 Generando planillas - Carga con levante - Declaracion aceptada - Esperando finalizacion - Pendiente Bl original - Jul. 29 Declaracion revisada - Se recibe copia de Bl final - En espera de Bl correcto - Jul. 26-/-19 En espera de bl correcto --  Erica informa El BL # MEDUBP017800 el cual fue enviado con la orden en referencia no es el correcto, estoy a espera de que el proveedor me envíe el documento correcto. Tan pronto cuente con él se los enviaré. " --  Jul. 18-/-15 BL no cuenta con emision en destino. - Naviera informa nueva ETA Y cambio de motonave-  Confirmando arribo de la motonave --  Jul. 12-11 Naviera informa sin confirmacion de zarpe - Jul. 10-/-9 Naviera informa que esta carga no a zarpado desde origen en la espera de una nueva ETA. -  JUL. 9 BL no cuenta con emision en destino.  - Jul. 8 Naviera informa que la  carga no zarpo de origen esperando nueva ETA. -  Jul. 5-2 Esperando arribo de la motonave -- Jun. 28 Documentos en revision -- Jun. 27 Se recibe copia de bl, factura comercial</t>
  </si>
  <si>
    <t>4950058251,4950722775,4950722777,4951411353,4951356842,4951798443,</t>
  </si>
  <si>
    <t>J7310574</t>
  </si>
  <si>
    <t>FRA0353563</t>
  </si>
  <si>
    <t>Euperlan PK 771 Benz 205KG 1H2,Euperlan PK 771 Benz 205KG 1H2,Euperlan PK 771 Benz 205KG 1H2,Euperlan PK 771 Benz 205KG 1H2,Dehyton K 220KG 1H1,Plantapon LGC Sorb 210KG 1H2,</t>
  </si>
  <si>
    <t>50207588,50207588,50207588,50207588,50222717,50502598,</t>
  </si>
  <si>
    <t>Ago. 1 Se estima el despacho para hoy de 2 unidades --  Jul. 31 Listo en transporte -- Jul. 30 Radicando planillaAceptando declaracion - Confirmando arribo de la motonave -- Jul. 29 Motonave estima arribar en el dia de hoy -- Jul. 26-/-19 Esperando arribo de la motonave -- Jul. 18 Documentos en revision -- Jul. 17 Se recibe copia de bl, factua comercial</t>
  </si>
  <si>
    <t>J7610029</t>
  </si>
  <si>
    <t>SNG0267238</t>
  </si>
  <si>
    <t>Jul. 23 Mercancia entregada en el cliente -- Jul. 17 En espera de instrucciones de despacho -- Jul. 16 Listo en transporte -- Radiando planilla -- Declaracion con levante -- En proceso de aceptacion -- Se recibe PL y CoA donde indica los lotes, Esperando lotes del material -- Jul. 15-13 Esperando lotes del material y finalizacion de manifiesto -- Jul. 12 Confirmando arribo de motonave -- Jul. 11-/-9 Esperando arribo de la motonave -- Jul. 8 Documentos en revision -- Jul. 5 Se recibe copia de bl, factura comercial</t>
  </si>
  <si>
    <t>J7610085</t>
  </si>
  <si>
    <t>SNG0267805</t>
  </si>
  <si>
    <t>Jul. 29 Mercancia entregada en el cliente  Jul. 25 En espera de instrucciones de despacho -- Jul. 24 Listo en transporte - Jul. 23 Pendiente de retiro - Jul. 22 Carga con levante - Declaracion aceptada - Se refleja consulta de inventario - Jul. 20-/-19 Declaracion revisada - Esperando arribo de la motonave - Jul. 18 Se recibe Bl corregido -- Jul. 17-/-15 Pte correcion de BL en pesos y original de factura en buenaventura -- Se recibe Draft de bl, factura comercial,lista de empaque,certi de origen</t>
  </si>
  <si>
    <t>J7610134</t>
  </si>
  <si>
    <t>SNG0268522</t>
  </si>
  <si>
    <t>Ago. 1 Les confirmo que el cliente nos acepto adelantar la entrega esta queda programada para el próximo Lunes 5- Agosto, les confirmo la entrega: 7661243343 - Jul. 31 En espera de instrucciones de despacho -- Jul. 30 Listo en transporte - Jul. 29 Generando planillas - Carga con levante - Aceptando declaracion - Jul. 27  Esperando finalizacion - Se recibe certificado de origen - pendiente arribo de la motonave - Jul. 26-/-25 Esperando arribo de la motonave - Pedido en revision - Pendiente certificado de origen - Jul. 24-23 Pedido en elaboracion - Documentos en revision - Jul. 22 Se recibe copia de b, factura comercial,lista de empaque</t>
  </si>
  <si>
    <t>J7510386</t>
  </si>
  <si>
    <t>FRA0659682</t>
  </si>
  <si>
    <t>Jul. 30 Mercancia entregada en bodega hoy -- Jul. 30 Ret -- Retiro programado para el dia de hoy -- Jul. 29 Declaracion con levante - Aceptando declaracion - En proceso de liberacion de la guia -- Jul. 26 Esperando arribo de la carga -- Jul. 25 Documentos en revision -- Jul. 24  Se recibe copia de guia, factura comercial</t>
  </si>
  <si>
    <t>J7510327</t>
  </si>
  <si>
    <t>FRA0659260</t>
  </si>
  <si>
    <t>MRoc MP 358GS PTA 25KG 3H1/MRoc MP 358SC PTA 25KG 3H1/MRoc MP 358 PTB 30KG 3H1</t>
  </si>
  <si>
    <t>50309200/50185081/50185099</t>
  </si>
  <si>
    <t>Jul. 31 Mercancia entregada en bodega hoy -- Jul. 31 Mercancia en transito, se estima su entrega en bodega hoy -- Jul. 30 Ret -- Retiro programado para el dia de hoy -- Jul. 29 Declaracion con levante - Aceptando declaracion - En proceso de liberacion de la guia -- Jul. 26-/-25 Confirmando posara y minimas - Esperando arribo de la carga -- Jul. 24 Confirmando posara y minimas - Confirmando detalles de vuelo -- Jul. 23 Documentos en revision -- Jul. 22 Se recibe copia de guia, factujra comercial,lista de empaque</t>
  </si>
  <si>
    <t>Ago.</t>
  </si>
  <si>
    <t>J8310669 / J8360046</t>
  </si>
  <si>
    <t>HLCUBSC1908AOWU1</t>
  </si>
  <si>
    <t>75574,57</t>
  </si>
  <si>
    <t>Ago. 26 En espera de instrucciones de despacho de 1 unidad -- Ret. ITTU1056981,  IHOU1057570 -- --  Ago. 23 Listo en transporte - Radicando planilla - Declaracion con levante --  Aceptando declaracion - Recepcionando en pagina de puerto para que se refleje la consultade inventario  --  Esperando finalizacion mnaifiesto --  Ago. 22 Motonave se atrazó para el dia de hoy --  Ago. 21 Documentos en revision --  Ago. 20 Se recibe copia de bl, factura comercial,lista de empaque</t>
  </si>
  <si>
    <t>4951315464 </t>
  </si>
  <si>
    <t>J8310670</t>
  </si>
  <si>
    <t>ONEYRICVQ2232500</t>
  </si>
  <si>
    <t>Ago. 29 Entregado en bodega hoy la ultima unidad -- Ago. 29 Ret. TRHU3693248 --  Se estima el despacho de la ultima unidad hoy -- Ago. 28 En transito 2 unidades y se estima su entrega en bodega hoy  // Se estima el despacho de la ultima unidad hoy -- Ago. 27 Ret. SEGU1094209, TRHU3779655  -- Ago. 26 Se estima su despacho para hoy -- Ago. 24 Listo en transporte - Ago. 23 Radicando planilla - Declaracion con levante --  Aceptando declaracion -   Recepcion fue rechazada por el puerto, se procede a radicar nuevamente -- Recepcionando en pagina de puerto para que se refleje la consultade inventario  -- Esperando finalizacion mnaifiesto --  Ago. 22 Motonave se atrazó para el dia de hoy -- Ago. 21 Documentos en revision --  Ago. 20 Se recibe copia de bl, factura comercial,lista de empaque</t>
  </si>
  <si>
    <t>4952370491 </t>
  </si>
  <si>
    <t>J8310622</t>
  </si>
  <si>
    <t>SSZCTG1908033</t>
  </si>
  <si>
    <t>50329487</t>
  </si>
  <si>
    <t>Ago. 31  Mercancia entregada en bodega hoy -- Ago. 30 Mercancia en transito, se estima su entrega en bodega mañana o el lunes -- Ago. 29 En bodega en proceso de consolidacion -- Ago. 28 Ret. -- Ago. 27 En espera de carga para consolidar -- Ago. 26 Listo en transporte -- Radicando planilla - Declaracion con levante --  Aceptando declaracion - Recepcionando en pagina de puerto para que se refleje la consultade inventario -- Esperando programacion vaciado -- Ago. 23 Motonave atracada -- Ago. 22 Esperando arribo de la motonave --   Ago. 21 documentos en revision --  Ago. 20 Se recibe copia de bl, factura comercial,lista de empaque,certi de origen 601983043</t>
  </si>
  <si>
    <t>J8310775</t>
  </si>
  <si>
    <t>ANR/CTG/13686</t>
  </si>
  <si>
    <t>Ago. 30  Mercancia entregada en bodega hoy -- Ago. 30 Mercancia en transito, se estima su entrega en bodega hoy -- Ago. 29 Mercancia en transito, se estima su entrega en bodega mañana -- Ago. 28 Mercancia en transito, se estima su entrega en bodega el viernes -- Ago. 27 Ret -- Ago. 26 Solicitando cita de cargue -- Ago. 23 Listo en transporte - Radicando planilla - Declaracion con levante --  Aceptando declaracion -- Recepcionando en pagina de puerto para que se refleje la consultade inventario  -- Esperando finalizacion mnaifiesto -- Ago. 22 Agente de carga dice que vaciado sera el dia de hoy -- Ago. 21 Esperando vaciado -- Ago. 20-/-14 Esperando arribo de la motonave -- Ago. 13 Se recibe copia de bl, factura comercial 211972493</t>
  </si>
  <si>
    <t>J7610093</t>
  </si>
  <si>
    <t>SUDUC9FRA003611X</t>
  </si>
  <si>
    <t xml:space="preserve">Ago. 3 Mercancia entregada en bodega hoy -- Ago. 2 Ret -- Listo en transporte - Ago. 1 Generando planillas - Carga con levante - Aceptando declaracion - BL ya cuenta con emision en destino. - Esperando arribo de la motonave -  Jul. 31-/-29 Bl sin emision - Jul. 28-/-25 Esperando arribo de la motonave - Jul. 23 BL no cuenta con emision en destino. - Jul 22-/-18 Esperando arribo de la motonave -- Jul. 17-/-16 Documentos en revision -- Jul. 15 Se recibe copia de bl, factura comercial,lista de empaque </t>
  </si>
  <si>
    <t>4950902085,4951275458,4951325264,4951798427,4951890230,4952024013,</t>
  </si>
  <si>
    <t>J7310848</t>
  </si>
  <si>
    <t>HLCURTM190707301 </t>
  </si>
  <si>
    <t>Uvinul A Plus Granular 25KG 4G 5,Eumulgin® CO 40 60KG 1H2,Trilon M Granulado SG 25KG 5M2 3,Hydrosulfite AWC 50KG 1A1,Tinolux BBS 30KG 3H1,Sokalan HP 53 125KG 1H2,Isopropylmyristate 175KG 1A1,Cetiol HE 200KG 1A1,Dehyquart F 75 T 20KG 5H4,Dehyquart CC 7 BZ 150KG 1H2,Euperlan PCO 200KG 1H1,Acronal 296 D na 200KG 1H2,Novasilec AF 25KG 5M1,Edeta B Pulver 25KG 5M1,Edeta BD 25KG 5M1,Edeta BX POLVO 25KG 5M1,Emulan OP 25 210KG 1A2,Monoethanolamin Care 210kg 1H1,Lupranat M 20 S 250kg 1A1,Maquinas Fleximix 150 Línea 90 ALP MADRID 28/06/2019,Tinogard TT 2x20KG 4G,Tinogard TL 20KG 3H2,Cutina GMS-SE 25KG 5H4,</t>
  </si>
  <si>
    <t>57535621,50303909,50164255,50215350,50295506,50072190,</t>
  </si>
  <si>
    <t>Ago. 5 Mercancia entregada en bodega hoy -- Ago. 5 Mercancia en transito, se estima su entrega en bodega hoy --  Ago. 2 Ret -- Se estima su despacho para hoy -- Ago. 1 Listo en transporte - Generando planillas - Declaracion con levante - Aceptando declaracion - Jul. 31 BL ya cuenta con emision en destino se esta rescatando en el dia de hoy ante la naviaera. - Jul 30-/-29 En espera de Bl para proceder - No cuenta con emision en destino - Jul. 26 BL no cuenta con emision en destino. -   25  Pedido en elaboracion - Se recibe copia de bl, factura comercial</t>
  </si>
  <si>
    <t>4951149025,4951798407,</t>
  </si>
  <si>
    <t>J7310875</t>
  </si>
  <si>
    <t>ANR/CTG/13670</t>
  </si>
  <si>
    <t>Isopropylmyristate 175KG 1A1/Cetiol HE 200KG 1A1</t>
  </si>
  <si>
    <t>50207008/50207557</t>
  </si>
  <si>
    <t>Vaciado/Desconsolidacion EBS</t>
  </si>
  <si>
    <t>Ago. 10 Mercancia entregada en bodega hoy -- Ago. 9 Mercancia en transito, se estima su entrega en bodega mañana -- Ago. 8 En bodega de EBS en inspeccion, se estima su entrega en bodega el sabado -- Ago. 6 Ret -- Listo en transporte - Ago. 5 Generando planillas - Carga con levante - Aceptando declaracion - Ago. 3 Agente de carga informa programacion de vaciado para el dia de hoy a las 8 AM. - Pendiente programacion de vaciado - Ago. 2-/-1 Esperando finalizacion - Jul. 31-/-29 Esperando finalizcion - Jul. 27 Dim revisada - Esperando arribo de la motonave - Jul. 26 Pedido en elaboracion - Documentos en revision -- Jul. 25 Se recibe copia de bl, factura comercial, 601971597</t>
  </si>
  <si>
    <t>4951874483,4951798437,4951874483,</t>
  </si>
  <si>
    <t>J7310760</t>
  </si>
  <si>
    <t>012019070324</t>
  </si>
  <si>
    <t>Dehyquart F 75 T 20KG 5H4,Dehyquart CC 7 BZ 150KG 1H2,Euperlan PCO 200KG 1H1,</t>
  </si>
  <si>
    <t>50368278,50210930,50222294,</t>
  </si>
  <si>
    <t>Ago. 6 Mercancia entregada en bodega hoy -- Ago. 6 Mercancia en transito, se estima su entrega en bodega hoy -- Ago. 5 Mercancia en transito, se estima su entrega en bodega mañana -- Ago. 3 Ret -- Ago. 2 Listo en transporte - Ago. 1 Generando planillas - Carga con levante - Aceptando declaracion -  Jul. 31 Agente de carga informa programacion de vaciado para el dia de hoy. - Jul. 30 Esperando finalizacion  - Jul. 29 Declaracion revisada - Esperando finalizacion - Jul. 27-/-26 Esperando arribo de la motonave - Jul. 25-/-24 Declaraciones en elaboracion - Esperando arribo de la motonave - Jul. 23 Documentos en revision -- Jul. 22 Se recibe copia de bl, factura comercial - 211946686</t>
  </si>
  <si>
    <t>J7310938</t>
  </si>
  <si>
    <t>HLCUME3190736999</t>
  </si>
  <si>
    <t>FDS/Festivo/Inconvenientes Sitema DIAN</t>
  </si>
  <si>
    <t>Ago. 8 Mercancia entregada en bodega hoy -- Ago. 8 Mercancia en transito, se estima su entrega en bodega hoy -- Ago. 6 Ret -- Programado para cargue hoy -- Ago. 5 Se estima su despacho para hoy -- Ago. 2 Listo en transporte - Generando planillas - Carga con levante - Carga aceptada - Esperando que el sistema Siglo XXI se restablezca para aceptar declaracion - Se recibe certi origen - Ago. 1 Pendiente certificado de origen - Jul. 31 Pendiente certificado de origen - Esperando finalizacion - Jul. 30 Pendiente Certificado de origen - Pedido en elaboracion - Documentos en revision - Jul. 29 Se recibe copia de bl, factura comercial</t>
  </si>
  <si>
    <t>4951574722 </t>
  </si>
  <si>
    <t>J7310950</t>
  </si>
  <si>
    <t>ONEYRICVS5616900</t>
  </si>
  <si>
    <t>Novasilec AF 25KG 5M1</t>
  </si>
  <si>
    <t>Ago. 6 Mercancia entregada en bodega hoy -- Ago. 6 Mercancia en transito, se estima su entrega en bodega hoy -- Ago. 5 Mercancia en transito, se estima su entrega en bodega mañana -- Ago. 2 Ret -- Se estima su despacho para hoy -- Ago. 1 Listo en transporte - Radicando planilla - Declaracion con levante - Aceptando declaracion -- Jul. 31 Recepcionando carga en pagina de puerto -- Jul. 30 Documentos en revision -- Jul. 29 Se recibe copia de bl, factura comercial</t>
  </si>
  <si>
    <t>4951840954,4951874476,4951874476,4951517150,4951325261,</t>
  </si>
  <si>
    <t>J7310756</t>
  </si>
  <si>
    <t>FRA0353343</t>
  </si>
  <si>
    <t>Edeta B Pulver 25KG 5M1,Edeta BD 25KG 5M1,Edeta BX POLVO 25KG 5M1,Emulan OP 25 210KG 1A2,Monoethanolamin Care 210kg 1H1,</t>
  </si>
  <si>
    <t>50612838,50612861,50612839,51144985,51167298,</t>
  </si>
  <si>
    <t>Inconvenientes Sitema DIAN/FDS</t>
  </si>
  <si>
    <t>Ago. 8 Mercancia entregada en bodega hoy -- Ago. 8 Mercancia en transito, se estima su entrega en bodega hoy -- Ago. 6 Mercancia en transito, se estima su entrega en bodega el jueves -- Ago. 5 Ret -- Se estima su despacho para hoy -- Ago. 3 Listo en transporte - Ago. 2 Generando planillas - Carga con levante - Declaraciones aceptadas - Esperando que el sistema Siglo XXI se restablezca para aceptar declaracion - Pendiente confirmacion de minima (concentracion) - Ago. 1 Esperando finalizacion - Jul. 31 Esperando finalizacion - Jul. 30-/-26 Esperando arribo de la motonave - Jul. 25 Pedido en elaboracion - Esperando arribo de la motonave - Jul. 24-/-23 Documentos en revision -- Jul. 22 Se recibe copia de bl, factura comercial</t>
  </si>
  <si>
    <t>J7311004</t>
  </si>
  <si>
    <t>ANT1245137</t>
  </si>
  <si>
    <t>Documentos/Demora transporte/FDS</t>
  </si>
  <si>
    <t>Ago. 8 Mercancia entregada en bodega hoy -- Ago. 8 Mercancia en transito, se estima su entrega en bodega hoy -- Ago. 6 Ret -- Ago. 5-/-2 Se estima su despacho para hoy -- Ago. 1 Listo en transporte - Generando planillas - Carga con levante - Aceptando declaracion - Jul. 31 Se recibe copia de bl, factura comercial,lista dee mpaque</t>
  </si>
  <si>
    <t>J6310827</t>
  </si>
  <si>
    <t>HLCULE1190668182</t>
  </si>
  <si>
    <t>Maquinas Fleximix 150 Línea 90 ALP MADRID 28/06/2019</t>
  </si>
  <si>
    <t>S/N</t>
  </si>
  <si>
    <t>Ago. 6 Mercancia entregada en bodega hoy -- Ago. 6 Mercancia en transito, se estima su entrega en bodega hoy -- Ago. 5 Mercancia en transito, se estima su entrega en bodega mañana -- Ago. 4 Ret -- Ago. 3 Listo en transporte - Ago. 2 Generando planillas - Carga con levante - Carga aceptada - Esperando que el sistema Siglo XXI se restablezca para aceptar declaracion - Ago. 1 Esperando finalizacion - Jul. 31-/-29 Esperando arribo de la motonave - Jul. 26 Pedido en elaboracion - Jul. 25-/-24 Esperando arribo de la motonave - Jul. 23-17 Documentos en revision - En espera de arribo de motonave -- BL No cuenta con emision en destino -- Se recibe Draft de BL -- Jun. 16-/-3 Pendiente BL y documentos definitivos -- -- Jun. 28 Documentos en revision --  Jun. 24 Se recibe factura comercial</t>
  </si>
  <si>
    <t>4951874485,4951542655,</t>
  </si>
  <si>
    <t>J7310758</t>
  </si>
  <si>
    <t>ANR/CTG/13646</t>
  </si>
  <si>
    <t>Tinogard TT 2x20KG 4G/Tinogard TL 20KG 3H2</t>
  </si>
  <si>
    <t>56149673/56145327</t>
  </si>
  <si>
    <t>Ago. 8 Mercancia entregada en bodega hoy -- Ago. 8 Mercancia en transito, se estima su entrega en bodega hoy -- Ago. 6 Mercancia en transito, se estima su entrega en bodega el jueves -- Ago. 5 Ret -- Solicitando cita de cargue -- Ago. 3 Listo en transporte - Ago. 2 Generando planillas - Carga con levante - Carga aceptada - Esperando finalizacion -  Ago. 1  Agente de carga informa programacion de vaciado para el dia de hoy a las 10 AM.  - Jul. 31-/-29 Esperando arribo de la motonave - Jul. 26 Pedido en elaboracion - Esperando arribo de la motonave- Jul. 25-/-24 Esperando arribo de la motonave - Jul. 23 Documentos en revision -- Jul. 22 Se recibe copia de bl, factura comercial - 211947599</t>
  </si>
  <si>
    <t>4951650369,4951798412,4951460400,4952131136,</t>
  </si>
  <si>
    <t>J7310549</t>
  </si>
  <si>
    <t>HLCURTM190719844</t>
  </si>
  <si>
    <t>Cutina GMS-SE 25KG 5H4,Emulgade CM 200KG 1H2,Lanette E Granules 25KG 5H4,Arlypon TT 205KG 1H2,</t>
  </si>
  <si>
    <t>50207252,50207169,50221813,50210882,</t>
  </si>
  <si>
    <t>Ago. 8 Mercancia entregada en bodega hoy -- Ago. 9 En bodega a la espera de descargue -- Ago. 8 Mercancia en transito, se estima su entrega en bodega hoy -- Ago. 6 Ret -- Listo en transporte - Ago. 5 Generando planillas - Carga con levante - Aceptando declaracion - Recepcionando carga en pagina de puerto Ago. 2 Esperando arribo de la motonave - Naviera cuenta con nueva ETA. - Ago. 1 Esperando arribo de la motonave - Jul. 31 Naviera informa nueva ETA. -  Jul. 30-/-29 Esperando arribo de la motonave - Jul. 27 Pedido en elaboracion - Esperando arribo de la motonave -Jul.  26-/-23 Esperando arribo de la motonave -- Jul. 22 Documentos en revision - Esperando arribo de la motonave - Jul. 19 Esperando arribo de la motonave -- Jul. 18 BL ya cuenta con emision en destino .  Jul  17 BL No cuenta con emision en destino -- Se recibe Draft de BL -- Jun. 16-/-3 Pendiente BL y documentos definitivos -- -- Jun. 28 Documentos en revision --  Jun. 24 Se recibe factura comercial</t>
  </si>
  <si>
    <t>J7310831</t>
  </si>
  <si>
    <t>HLCURTM190707111</t>
  </si>
  <si>
    <t>Natugrain® TS 20KG 4G 6</t>
  </si>
  <si>
    <t>53688722</t>
  </si>
  <si>
    <t>Ago. 8 Mercancia entregada en bodega hoy -- Ago. 9 En bodega en espera de descargue -- Ago. 8 Mercancia en transito, se estima su entrega en bodega mañana -- Ago. 6 Ret -- Se estima su despacho para hoy -- Ago. 5 Listo en transporte - Generando planillas - Carga con levante - Aceptando declaracion - Recepcionando carga en pagina de puerto - Ago. 3 Esperando arribo de la motonave - Ago. 2   Naviera cuenta con nueva ETA. -  Ago 1 Se recibe Bl liberado - Esperando arribo de la motonave - Jul. 31 Naviera informa nueva ETA- JUL. 30-/-27 Esperando arribo de la motonave - Jul. 26 Pedido en elaboracion - Jul. 25 Documentos en revision -- Jul. 24 Se recibe copia de bl, factura comercial,lista de empaque</t>
  </si>
  <si>
    <t>4951864847,4951864848,</t>
  </si>
  <si>
    <t>J7610174</t>
  </si>
  <si>
    <t>EGLV731900092216</t>
  </si>
  <si>
    <t>Acronal 85 D sa 1000KG 31HA1/Acronal 85 D sa 1000KG 31HA1</t>
  </si>
  <si>
    <t>Ago. 10 Mercancia entregada en bodega hoy -- Ago. 9 Ret--Se estima su despacho para hoy -- Ago. 8 Listo en transporte - Ago. 6 Generando planillas - Carga con levante - Aceptando declaracion - Se recibe bl original - Ago. 6 Pendiente Bl original - Ago. 5-/-3 Esperando finalizacion - Ago. 2-/-1 Esperando arribo de la motonave -  Jul. 31-/-29 Esperando arribo de la motonave - Jul. 27 Pedido en elaboracion - Jul. 26 Se recibe copia de bl, factura comercial,lista de empaque</t>
  </si>
  <si>
    <t>J8610008</t>
  </si>
  <si>
    <t>7310-0958-907.011</t>
  </si>
  <si>
    <t>Ago. 10 Mercancia entregada en bodega hoy -- Ago. 9 Ret -- Se estima su despacho para hoy -- Ago. 8 Listo en transporte - Ago. 6 Generando planillas - Carga con levante - Aceptando declaracion - Confirman no aplicar CO - Ago. 5 Pendiente certificado de origen - Ago. 3 Confirmando ETA - Ago. 2 Documentos en revision -- Ago. 1 Se recibe copia de bl, factura comercial,lista de empaque</t>
  </si>
  <si>
    <t>4952024021,4951798412,4951798412,4951798412,4951798412,4951798412,4951348235,</t>
  </si>
  <si>
    <t>J7310947</t>
  </si>
  <si>
    <t>FRA0353350</t>
  </si>
  <si>
    <t>Cetiol AB 175KG 1A1,Emulgade 1000 NI 20KG 5H4,Eumulgin B 2 GS 25KG 5H4,Eumulgin L 205KG 1H2,Plantacare 818 UP 225KG 1H2,Nutrilan Keratin W PP 25KG 3H1,Texapon K 12 G 25KG 5M2,</t>
  </si>
  <si>
    <t>50209132,50207214,50207317,50207277,50207772,50211269,50441990,</t>
  </si>
  <si>
    <t>FDS/Festivo/Bl original</t>
  </si>
  <si>
    <t>Ago. 12 Mercancia entregada en bodega hoy -- Ago. 12 Mercancia en transito. se estima su entrega en bodega hoy -- Ago. 9 Ret -- Ago. 8 Se estima su despacho para hoy -- Ago. 6 Listo en transporte - Generando planillas - Carga con levante - Aceptando declaracion - Se recibe Bl original -- Ago. 5-/-2 Pendiente Bl original, sin emision - Ago. 1 Esperando finalizacion - Bl no cuenta con emision - Jul. 31 Pedido en elaboracion - Jul. 30 BL no cuenta con emision en destino. - Jul. 29 Se recibe copia de bl, factura comercial</t>
  </si>
  <si>
    <t>J7310767</t>
  </si>
  <si>
    <t>COSU4510628070</t>
  </si>
  <si>
    <t>DOMSJÖ LIGNIN DS10</t>
  </si>
  <si>
    <t>53924680</t>
  </si>
  <si>
    <t>Domsjo FABRIKER AB</t>
  </si>
  <si>
    <t>FDS/Festivo/Demora en desapacho</t>
  </si>
  <si>
    <t>Ago. 12 Mercancia entregada en bodega hoy -- Ago. 12 Mercancia en transito, se estima su entrega en bodega hoy -- Ago. 8 Ret -- Ago. 7-/-5 Se estima su despacho para hoy -- Ago. 2 Listo en transporte -- Ago. 1 Radicando planilla - Declaracion con levante - Aceptando declaracion - Recepcionando carga en pagina de puerto -- Jul. 31 Confirmando arribo de la carga -- Jul. 30 Motonave estima arribar en el dia de hoy -- Jul. 29-/-25 Esperando arribo de la motonave - Se recibe originales bl, factura comercial,lista de empaque.certi de analisis -- Cliente  informa que el Bl original sera enviado por ellos -- Jul.  24  BL no cuenta con emision en destino. - Naviera informa nueva ETA . - Confirmando ETA con la naviaera. -Jul. 23 Documentos en revision -- Jul. 22 Se recibe copia de bl, factura comercial</t>
  </si>
  <si>
    <t>4951574729,4951574726,</t>
  </si>
  <si>
    <t>J7310789</t>
  </si>
  <si>
    <t>HLCURTM190734189</t>
  </si>
  <si>
    <t>Natuphos E 5000 Combi G 20KG 4G/Natuphos® E 10000 G 20KG 4GL</t>
  </si>
  <si>
    <t>50470843/50428731</t>
  </si>
  <si>
    <t>FDS/Demora en despacho</t>
  </si>
  <si>
    <t>Ago. 13 Mercancia entregada en bodega hoy -- Ago. 13 Mercancia en transio, se estima su entrega en bodega mañana -- Ago. 12 Mercancia en transio, se estima su entrega en bodega mañana -- Ago. 10 Ret -- Ago. 9-/-8 Se estima su despacho para hoy -- Ago. 6 Listo en transporte - Ago. 5  Generando planillas - Carga con levante - Aceptando declaracion - Recepcionando carga en pagina de puerto - Ago. 3 Esperando arribo de la motonave - Ago. 2  Naviera cuenta con nueva ETA. - Ago.1 Pendiente finalizacion - Esperando arribo de la motonave - Jul. 31 Naviera informa nueva ETA - Jul 30-/-27 Esperando arribo de la motonave - Jul. 26 Pedido en elaboracion - Jul.25  Esperando arribo de la motonaveJul. 24 Documentos en revision -- Jul. 23 Se recibe copia de factura comercial,lista de empaque,bl</t>
  </si>
  <si>
    <t>J7310734</t>
  </si>
  <si>
    <t>HLCUBC1190708715</t>
  </si>
  <si>
    <t>50209139</t>
  </si>
  <si>
    <t>En espera de instrucciones/FDS</t>
  </si>
  <si>
    <t>Ago. 12 Mercancia entregada en bodega hoy -- Ago. 12 Ret -- Se estima su despacho para hoy -- Ago. 9-/-8 En espera de instrucciones de despacho -- Ago. 6 Listo en transporte - Ago. 5 Generando planillas - Carga con levante - Aceptando dim -- Ago. 2-/-1 Esperando arribo de la motonave - Jul. 31-/-26 Esperando arribo de la motonave - Jul. 25  BL ya cuenta con emision en destino. -Esperando arribo de la motonave - Jul. 24 Documentos en revision - Jul. 23 BL no cuenta con emision en destino. - Documentos en revision -- Jul. 22 Se recibe copia de bl, factura comercial</t>
  </si>
  <si>
    <t>J7310871</t>
  </si>
  <si>
    <t>FRA0354179</t>
  </si>
  <si>
    <t>Ago. 13 Mercancia entregada en bodega hoy -- Ago. 13 En bodega a la espera de descargue -- Ago. 12 Mercancia en transito, se estima su entrega en bodega hoy -- Ago. 10 Ret -- Ago. 9 Listo en transporte - Ago. 8 Generando planillas - Declaracion con levante - Aceptando declaracion - Ago. 6 Motonave estima llegar en el dia de hoy -- Ago. 5-/-1 Esperando arribo de la motonave -  Jul. 31 Pedido en elaboracion - Jul. 30-/-29 Esperando arribo de la motonave - Jul. 26 Documentos en revision -- Jul. 25 Se recibe copia de bl, factura comercial</t>
  </si>
  <si>
    <t>J7310750</t>
  </si>
  <si>
    <t>012019070731</t>
  </si>
  <si>
    <t>Ago. 12 Mercancia entregada en bodega hoy -- Ago. 12 Mercancia en transito, se estima su entrega en bodega hoy -- Ago. 10 Ret -- Ago. 9 Listo en transporte - Ago. 8 Generando planillas - Declaracion con levante - Aceptando declaracion - Recepcionando carga en pagina de puerto -  Agente de carga informa que la programacion de vaciado fue el dia 7 de agosto a las hora. -  Esperando programacion de vaciado -- Ago. 6 Esperando finalizacion - Ago. 5-/-1 Esperando arribo de la motonave -  Jul. 31 Pedido en elaboracion - Jul. 30-/-23  Confirmando ETA con el agente de carga. - Documentos en revision -- Jul. 22 Se recibe copia de bl, factura comercial - 211954712</t>
  </si>
  <si>
    <t>J7310830</t>
  </si>
  <si>
    <t>FRA0354249</t>
  </si>
  <si>
    <t>Ago. 13 Mercancia entregada en bodega hoy -- Ago. 13 Mercancia en transito, se estima su entrega en bodega hoy -- Ago. 12 Mercancia en transito, se estima su entrega en bodega mañana -- Ago. 11 Ret -- Ago. 9 Listo en transporte - Ago. 8 Generando planillas - Declaracion con levante - Aceptando declaracion - Recepcionando carga en pagina de puerto --  Ago. 6 Esperando finalizacion - Ago. 5-/-1 Esperando arribo de la motonave -  Jul. 31-/-26 Esperando arribo de la motonave -  Se recibe originales factura comercial,lista de empaque Jul. 25 Documentos en revision --Jul. 24 Se recibe copia de bl, factura comercial,lista de empaque</t>
  </si>
  <si>
    <t>J7311012</t>
  </si>
  <si>
    <t>FRA0354184</t>
  </si>
  <si>
    <t>Ago. 13 Mercancia entregada en bodega hoy -- Ago. 13 Mercancia en transito, se estima su entrega en bodega hoy -- Ago. 12 Mercancia en transito, se estima su entrega en bodega hoy -- Ago. 10 Ret TEMU4088084 -- Ago. 9 Listo en transporte - Ago. 8 Generando planillas - Declaracion con levante - Aceptando declaracion - Recepcionando carga en pagina de puerto --  Ago. 6 Esperando finalizacion - Ago. 5-/-2 Esperando arribo de la motonave - Ago. 1 Confirmando ETA - Pedido en elaboracion - Jul. 31 Se recibe copia de bl, factura comercial</t>
  </si>
  <si>
    <t>4951757382 </t>
  </si>
  <si>
    <t>J8310064</t>
  </si>
  <si>
    <t>FRA0353472</t>
  </si>
  <si>
    <t>Ago. 13 Mercancia entregada en bodega hoy -- Ago. 13 Mercancia en transito, se estima su entrega en bodega hoy -- Ago. 12 Mercancia en transito, se estima su entrega en bodega mañana -- Ago. 11 Ret -- Ago. 9 Listo en transporte - Carga con levante - Aceptando declaracion - Se recibe Bl original - Esperando BL original el cual sera enviado por el cliente.  -  Ago 8 Bl no cuenta con orden de emision en destino - Recepcionando carga en puerto - Ago. 7-/-2 BL no cuenta con orden de emision en destino - Eserando finalizacion -  Documentos en revision -  Ago. 1 Se recibe copia de bl, factura comercial, lista de empaque</t>
  </si>
  <si>
    <t>J6610117</t>
  </si>
  <si>
    <t>YMLUC240004403</t>
  </si>
  <si>
    <t>Ago. 12 Mercancia entregada en bodega hoy --Ago. 12 En transito y se estima su entrega en bodega hoy -- Ago. 10 Ret -- Ago. 9 Se estima su despacho para hoy -- Ago. 8 Listo en transporte - Ago. 6 Generando planillas - Carga con levante - Aceptando declaracion - Ago. 5 Pendiente pago de la factura de manejo, fletes y deposito para proceder con la liberacion de la carga. -  Ago. 3 Esperando finalizacion - Ago. 2-/-1  Esperando arribo de la motonave -  Jul. 31-/-23 Esperando arribo de la motonave -- Se reciben documentos originales en buenaventura -- Jul. 3-Jun. 28 Documentos en revision -- Jun. 27 Se recibe copia de bl, factura comercial,lista de empaque</t>
  </si>
  <si>
    <t>4951016430 </t>
  </si>
  <si>
    <t>J7610183</t>
  </si>
  <si>
    <t>EGLV731900095754</t>
  </si>
  <si>
    <t>Ago. 12 Mercancia entregada en bodega hoy -- Ago. 12 Mercancia en transito, se estima su entrega en bodega hoy -- Ago. 9 Ret -- Se estima su despacho para hoy -- Ago. 8 Listo en transporte - Ago. 6 Generando planillas - Carga con levante - Aceptando declaracion - Se recibe bl original - Pendiente Bl original - Ago. 5-/-3 Esperando finalizacion - Ago. 2-/-1 Esperando arribo de la motonave -  Jul. 31 Esperando arribo de la motonave - Jul. 30 Pedido en elaboracion - Revision de documentos - Jul. 29 Se recibe copia de bl, factura comercial,lista de empaque</t>
  </si>
  <si>
    <t>J7310665</t>
  </si>
  <si>
    <t>ANT1249916</t>
  </si>
  <si>
    <t>Ago. 20 Ret-- Ago. 9-/-5 En espera de instrucciones de despacho -- Ago. 2 Listo en transporte - Ago. 1 Generando planillas - Carga con levante - Aceptando declaracion - Esperando finalizacion - Jul. 31 Esperando finalizacion - Jul. 30-/-29 Esperando arribo de la motonave - Jul. 26 Pedido en elaboracion - Jul. 25-/-23 Esperando arribo de la motonave -- Jul. 22-/-19 Documentos en revision -- Jul. 18 Se recibe copia de bl, facturacomercial</t>
  </si>
  <si>
    <t>4951890230,4951798444,4952024017,</t>
  </si>
  <si>
    <t>J7310976</t>
  </si>
  <si>
    <t>ANR/CTG/13648</t>
  </si>
  <si>
    <t>50157410,56164990,50531874,</t>
  </si>
  <si>
    <t>Ago. 15 Mercancia entrega en bodega hoy -- Ago. 15 Mercancia en transito, se estima su entrega en bodega hoy -- Ago. 14 Mercancia en transito, se estima su entrega en bodega mañana -- Ago. 13 Mercancia en transito, se estima su entrega en bodega mañana -- Ago. 12 Ret -- Solicitando cita de cargue -- Ago. 10 Listo en transporte -- Ago. 9 Generando planillas - Carga con levante - Aceptando declaracion - Recepcionando carga en puerto -  Ago. 8  Agente de carga informa programacion de vaciado para el dia de  hoy a las 9 horas  - Ago. 5-/-1 Esperando arribo de la motonave -  Jul. 31 Pedido en eaboracion - Documentos en revision - Jul. 30 Se recibe copia de bl, factura comercial - 211955911</t>
  </si>
  <si>
    <t>J8310063</t>
  </si>
  <si>
    <t>ANR/CTG/13660</t>
  </si>
  <si>
    <t>Ago. 15 Mercancia entrega en bodega hoy -- Ago. 15 Mercancia en transito, se estima su entrega en bodega mañana -- Ago. 14 Mercancia en transito, se estima su entrega en bodega mañana -- Ago. 13 Mercancia en transito, se estima su entrega en bodega mañana -- Ago. 12 Ret -- Solicitando cita de cargue -- Ago. 9 Listo en transporte - Generando planillas - Carga con levante - Aceptando declaracion - Ago.  8  Agente de carga informa programacion de vaciado para el dia de  hoy a las 9 horas  - Ago 6 Esperando finalizacion - Ago. 5-/-3 Esperando arribo de la motonave - Ago. 2 Documentos en revision - Ago. 1 Se recibe copia de bl, factura comercial,lista de empaque - 211955913</t>
  </si>
  <si>
    <t>J73T0064</t>
  </si>
  <si>
    <t>SSZCTG1907093</t>
  </si>
  <si>
    <t>Ago. 15 Mercancia entregada en bodega hoy -- Ago. 15 En bodega a la espera de descargue -- Ago. 14 Ret -- Listo en transporte -- Ago. 13 Generando planillas - DTA aceptado - Presentando DTA Ago. 12 -Pendiente finalizacion -- Ago. 9-/-1 Esperando arribo de la motonave -  Se recibe originales bl, lista de empaque--Jul. 31 Confirmando eta - Se recibe bl final - Jul. 30 documentos en revision - Jul. 29 Se recibe copia de bl, factura comercial</t>
  </si>
  <si>
    <t>J8310073</t>
  </si>
  <si>
    <t>ANR/CTG/13661</t>
  </si>
  <si>
    <t>Lutensol TO 8 190KG 1A1</t>
  </si>
  <si>
    <t>51148642</t>
  </si>
  <si>
    <t>Ago. 16 Mercancia entregada en bodega hoy -- Ago. 16 Mercancia en transito, se estima su entrega en bodega hoy -- Ago. 15 Mercancia en transito, se estima su entrega en bodega mañana -- Ago. 14 Ret -- Ago. 13 Solicitando cita de cargue -- Ago. 12  Listo en transporte -- Ago. 10  Generando planilla - Carga con levante - Aceptando declaracion -- Ago. 9 Problemas en pagina Dian para proceder con aceptacion  - Recepcionando carga en puerto - Ago. 8 Agente de carga informa programacion de vaciado para el dia de  hoy a las 8 horas  -  Ago. 5-/-3 Esperando arribo de la motonave - Ago. 2 Documentos en revision -- Ago. 1 Se recibe copia de bl, factura comercial - 211955901</t>
  </si>
  <si>
    <t>J8310079</t>
  </si>
  <si>
    <t>ANR/CTG/13659</t>
  </si>
  <si>
    <t>Ago. 16 Mercancia entregada en bodega hoy -- Ago. 16 Mercancia en transito, se estima su entrega en bodega hoy -- Ago. 15 Mercancia en transito, se estima su entrega en bodega mañana -- Ago. 14 Ret -- Ago. 13 Solicitando cita de cargue -- Ago. 12  Listo en transporte -- Ago. 10  Generando planilla - Carga con levante - Aceptando declaracion -- Ago. 9 Problemas en pagina Dian para proceder con aceptacion  - Recepcionando carga en puerto - Ago. 8 Agente de carga informa programacion de vaciado para el dia de  hoy a las 8 horas  -  Ago. 5-/-3 Esperando arribo de la motonave - Ago. 2 Documentos en revision -- Ago. 1 Se recibe copia de bl, factura comercial - 211955912</t>
  </si>
  <si>
    <t>J8310218/J8360017</t>
  </si>
  <si>
    <t>HLCUBSC1907BSMF2</t>
  </si>
  <si>
    <t>Ago. 15 Ret ITTU4053230 -- Ago. 14-/-12 En espera de instrucciones de despacho -- Ago. 10 Listo en transporte - Generando planilla - Carga con levante - Aceptando declaracion -- Ago. 9 Problemas en pagina Dian para proceder con aceptacion - BL ya cuenta con emision en destino  -  Ago. 8 BL no cuenta con orden de impresion en destino. - 6 Se recibe copia de bl, factura comercial,lista de empaque</t>
  </si>
  <si>
    <t>J83T0012</t>
  </si>
  <si>
    <t>SUDU29001AI7V3W0 </t>
  </si>
  <si>
    <t>Evonik Goldschmidt Corporation</t>
  </si>
  <si>
    <t>Ago. 16 Mercancia entregada en bodega hoy -- Ago. 16 Ret -- Ago. 15 Se estima su despacho para hoy -- Ago. 14 Listo en transporte - Generando planillas - DTA aprobado - Esperando DTA aprobado -- Ago. 13 Presentando DTA - Pendiente recibir documentos originales -- Ago. 12 Cliente informa que el BL lo recibira en el dia de hoy  en las horas de la tarde. para luego ser enviado a Hubemar cartagena -  Ago. 10 BL no cuenta con emision en destino Erica Indica que el BL original llegara a Basf  para luego ser enviado a cartagena  -  Ago. 9 Se recibe copia de bl, factura comercial,lista de empaque</t>
  </si>
  <si>
    <t>J8510104</t>
  </si>
  <si>
    <t>DSV0051379</t>
  </si>
  <si>
    <t>Dry Vitamin K1 5% GFP - 25kg</t>
  </si>
  <si>
    <t>50052325</t>
  </si>
  <si>
    <t>Documentos/Inspeccion INVIMA/Traslado a deposito/FDS</t>
  </si>
  <si>
    <t xml:space="preserve">Ago. 16 Mercancia entregada en bodega hoy -- Ago. 16 Ret -- Retiro programado para el dia de hoy -- Ago. 15 Declaracion con levante - Aceptando declaracion - Se recibe ionvima - Invima programado para hoy -- Ago. 14 Esperando traslado a deposito para realizar inspeccion invima -- Ago. 13 Programando inspeccion Invima -- Ago. 12 Documentos en revision - Se recibe copia de guia, factura comercial,certi de analisis,libre venta </t>
  </si>
  <si>
    <t>J7610112</t>
  </si>
  <si>
    <t>TWSC19070064</t>
  </si>
  <si>
    <t>Inconvenientes Sitema DIAN/FDS/Demora en trasporte</t>
  </si>
  <si>
    <t>Ago. 16 Entregada en bodega la ultima unidad -- En transito la ultima unidad y se estima su entrega en bodega hoy -- Ago. 15 En transito la ultima unidad y se estima su entrega en bodega mañana -- Ago. 14 Retirado de puerto hoy la ultima unidad y se estima su entrega en bodega el sabado -- Se estima el despacho de la ultima unidad hoy -- Ago. 13 En transito una unidad y se estima su entrega en bodega hoy // Se estima el despacho de la ultima unidad hoy  -- Ago. 12 En transito una unidad y se estima su entrega en bodega mañana -- Ago. 10 Ret MRKU6641200 -- Ago. 9-/-5 Se estima su despacho para hoy -- Ago. 3 Listo en transporte - Ago. 2 Generando planillas - Carga con levante - Aceptando declaracion - Ago. 1  Error en sistema al solicitar levante - Pendiente finalizacion - Se reciben documentos en Buenaventura - Pendiente recibir en Buenaventura documentos originales - Jul. 31-/-24 Esperando arribo de la motonave Jul. 23-/-18 Documentos en revision -- Jul. 16 Se recibe copia de bl, factura comercial,lista de empaque,certi de analsis</t>
  </si>
  <si>
    <t>J7310890</t>
  </si>
  <si>
    <t>SSZ0730248</t>
  </si>
  <si>
    <t>Ago. 21 Mercancia entregada en bodega hoy -- Ago. 21 En bodega a la espera de descargue -- Ago. 20 Mercancia en transito, se estima su entrega en bodega mañana -- Ago. 16 Ret -- En proceso de despacho para hoy -- Ago. 15-/-13 Se estima su despacho para hoy -- Ago. 12 Listo en transporte - Generando planillas - Carga con levante - Aceptando declaracion - Ago. 9-/-1 Esperando arribo de la motonave - Jul. 31-/-29 Documentos en revision - Jul.  26 Se recibe copia de bl, factura comercial,lista de empaque</t>
  </si>
  <si>
    <t>J8310112/J8360009</t>
  </si>
  <si>
    <t>MEDUAM963313</t>
  </si>
  <si>
    <t>Ago. 25 Ret. SLZU2523757 -- Ago. 24-/-22 En espera de instrucciones de despacho de 1 unidad -- Ret. IHOU3058180 -- Ago. 21 En espera de instrucciones de despacho de 2 unidades -- Ago. 20 Ret. EXFU5518224 -- Ago. 16 Ret. TCLU9069238 -- Ago. 15 En espera de instrucciones de despacho -- Ago. 14 Listo en transporte -- Ago. 13 Generando planillas -  carga con levante - carga aceptada - Esperando finalizacion -- Ago. 12-/-5 Esperando arribo de la motonave - Ago. 3 Documentos en revision - Ago. 2 Se recibe copia de bl, factura comercial,lista de empaque</t>
  </si>
  <si>
    <t>4951874477,4951874491,4951874477,</t>
  </si>
  <si>
    <t>J8310078</t>
  </si>
  <si>
    <t>FRA0354118</t>
  </si>
  <si>
    <t>Lamesoft CARE 190KG 1H2,Texapon K 12 G 25KG 5M2,Euperlan PK 3000 AM 195KG 1H2,</t>
  </si>
  <si>
    <t>50210710,50441990,50210176,</t>
  </si>
  <si>
    <t xml:space="preserve">Inspeccion previa /FDS/Festivo/Emision de BL </t>
  </si>
  <si>
    <t>Ago. 23 Mercancia entregada en bodega hoy -- Ago. 23 Merancia en transito, se estima su entrega en bodega hoy --  Ago. 22 Merancia en transito, se estima su entrega en bodega mañana --  Ago. 21 Merancia en transito, se estima su entrega en bodega mañana -- Ago. 20 Ret -- Se estima su despacho para hoy -- Ago. 16 Listo en transporte - Generando planillas - Carga con levante - Aceptando declaracion -- Ago. 15 En espera de reporte de inspeccion previa -- Ago. 14 En inspeccion previa -- Ago. 13 Inspeccion previa programada para el 14/08/2019 -- Ago.12 Se solicita inspeccion previa, Bl errado -- BL ya cuenta con emision en destino.  - Ago.  9-/-8 Bl no cuenta con orden de emision en destino - Recepcionando carga en puerto -- Ago. 7-/-2 BL no cuenta con emision en destino.  -Ago. 1 Se recibe copia de bl, factura comercial</t>
  </si>
  <si>
    <t>4952136161 </t>
  </si>
  <si>
    <t>J8310491</t>
  </si>
  <si>
    <t>SUDU29001AIAMK93</t>
  </si>
  <si>
    <t>Attagel 40 22,68KG 5M2</t>
  </si>
  <si>
    <t>Ago. 23 Mercancia entregada en bodega hoy -- Ago. 23 Merancia en transito, se estima su entrega en bodega hoy --  Ago. 22 Merancia en transito, se estima su entrega en bodega hoy --  Ago. 21 Mercancia en transito, se estima su entrega en bodega mañana -- Ago. 20 Ret. --  Se estima su despacho para hoy -- Ago. 16 Listo en transporte -- Ago. 15 Generando planillas - Carga con levante - Carga aceptada - Esperando arribo de la motonave - Documentos en revision -- Ago. 14 Se recibe copia de factura comercial,bl</t>
  </si>
  <si>
    <t>4952162047,4952244148,4952292307,4952294389,</t>
  </si>
  <si>
    <t>J8310245</t>
  </si>
  <si>
    <t>HLCURTM190739394</t>
  </si>
  <si>
    <t>Cetiol HE 200KG 1A1,Emulgade F 25KG 5H4,Dehymuls PGPH 190KG 1H2,Lanette E Granules 25KG 5H4,</t>
  </si>
  <si>
    <t>50207557,50207274,50207302,50221813,</t>
  </si>
  <si>
    <t>Documentos/FDS/Festivo/Inspeccion aduanera Inspeccion Fisica/Repeso/Consolidacion de carga</t>
  </si>
  <si>
    <t>Ago. 26 Mercancia entregada en bodega hoy -- Ago. 26 Mercancia en transito, se estima su entrega en bodega hoy -- Ago. 23 Ret. GESU3610927 -- Se estima su despacho para hoy -- Ago. 22-/-21 En espera de carga para consolidar -- Ago. 20 Listo en transporte - Generando planillas - Carga con levante -- Ago. 17 Carga en inspeccion fisica - Declaracion aceptada -- Ago. 16 En espera de repeso -- Ago. 15 Se solicitó repeso de la carga - En espera de reporte de inspeccion previa -- Ago. 14 En inspeccion previa -- Ago. 13 Inspeccion previa programada para el 14/08/2019 -- Ago. 12 Se solicita inspeccion previa, Bl errado -- BL si cuenta con emision en destino . -  Ago 9  Bl no cuenta con emision en destino. - Documentos en revision - Ago.  8 Se  recibe copia de bl, factura comercial</t>
  </si>
  <si>
    <t>J8310376</t>
  </si>
  <si>
    <t>MEDUB9208167</t>
  </si>
  <si>
    <t>Ago. 26 Entregada en bodega hoy la ultima unidad -- Ago. 26 En transito la ultima unidad y se estima su entrega en bodega hoy -- Ago. 23 En transito la ultima unidad y se estima su entrega en bodega el sabado -- Ago. 22 Ret. MEDU4123602 --Ago. 21 Se estima el despacho de la ultima unidad hoy -- Ago. 20 Entregados en bodega hoy 2 unidades -- Ago. 17 Ret MSCU4894769Ago. -- Ago. 16 Ret MEDU4318760 -- 15 Se estima su despacho para hoy -- Ago. 14 Listo en transporte -- Ago. 13 Generando planillas - Carga con levante - Carga aceptada - Esperando finalizacion --Ago.  12 Documentos en revision - Se recibe copia de bl, factura comercial</t>
  </si>
  <si>
    <t>4952219103,4952394194,</t>
  </si>
  <si>
    <t>J8310083</t>
  </si>
  <si>
    <t>SSZ0730851</t>
  </si>
  <si>
    <t>Ago. 26 Mercancia entregada en bodega hoy -- Ago. 26 Mercancia en transito, se estima su entrega en bodega hoy -- Ago. 23 Mercancia en transito, se estima su entrega en bodega mañana -- Ago. 22 Ret. TCLU8971398 -- Se estima su despacho para hoy -- Ago. 21 Listo en transporte -- Ago. 20 Generando planillas - Carga con levante - Aceptando declaracion -- Ago. 16-/-3 Esperando arribo de la motonave - Ago. 2 Documentos en revision - Ago. 1 Se recibe copia draft de bl, factura comercial,lista de empaque</t>
  </si>
  <si>
    <t>J7310842</t>
  </si>
  <si>
    <t>MEDUIN590365</t>
  </si>
  <si>
    <t>Ago. 26 Mercancia entregada en bodega hoy -- Ago. 26 Mercancia en transito, se estima su entrega en bodega hoy -- Ago. 23 Ret. -- Ago. 22 Se estima su despacho para hoy -- Ago. 21 Listo en transporte -- Ago. 20 Generando planillas - Carga con levante - Declaracion aceptada - Esperando finalizacion -- Ago. 16-/-1 Esperando arribo de la motonave -  Jul. 31-/-26 Esperando arribo de la motonave -  Jul. 25 Documentos en revision -- Jul. 24 Se recibe copia de bl, factura comercial,lista de empaque</t>
  </si>
  <si>
    <t>J8310114</t>
  </si>
  <si>
    <t>SSZCTG1908032</t>
  </si>
  <si>
    <t>Vaciado/FDS/Festivo/Cita retiro</t>
  </si>
  <si>
    <t xml:space="preserve">Ago. 27 Mercancia descargada el dia de hoy -- Ago. 26 En bodega a la espera de descargue -- Mercancia en transito, se estima su entrega en bodega hoy -- Ago. 24 Ret. -- Ago. 23-/-22 Solicitando cita de cargue -- Ago. 21 Listo en transporte - Generando planillas - Carga con levante - Aceptando declaracion -- Ago. 20 Esperando finalizacion -- Ago. 16 Esperando programacion de vaciado -- Ago. 15-/-5 Esperando arribo de la motonave - COnfirmando ETA - Ago. 3 Documentos en revision - Ago. 2 Se recibe copia de factura comercial,lista de empaque,certi de origen copia de Draft de bl 601979157 </t>
  </si>
  <si>
    <t>J83T0018</t>
  </si>
  <si>
    <t>HLCUBSC1907BNUM0</t>
  </si>
  <si>
    <t>Ago. 26 Mercancia entregada en bodega hoy -- Ago. 26 Mercancia en transito, se estima su entrega en bodega hoy -- Ago. 25 Ret. -- Ago. 23-/-22 Se estima su despacho para hoy -- Ago. 21 Listo en transporte - Dta aprobado - Esperando aprobacion DTA -- Ago. 20 Presentando DTA -- Ago. 16 Documentos en revision -- Ago. 15 Se recibe copia de bl, factura comercial,lista de empaque,certi de origen</t>
  </si>
  <si>
    <t>4952602532,4952809782,</t>
  </si>
  <si>
    <t>J8610054</t>
  </si>
  <si>
    <t>EGLV731900103650</t>
  </si>
  <si>
    <t>Ago. 26 Mercancia entregada en bodega hoy -- Ago. 26 Mercancia en transito, se estima su entrega en bodega hoy -- Ago. 24 Ret -- Ago. 23-/-22 Se estima su despacho para hoy -- Ago. 21 Ago. 21 Listo en transporte -- Ago. 20 Generando planillas - Carga con levante - Aceptando declaracion -- Ago. 16-/-13 Esperando arribo de la motonave -- Ago. 12 Documentos en revision - Ago. 9 Se recibe copia de bl, factura comercial,lista de empaque</t>
  </si>
  <si>
    <t>J8310437</t>
  </si>
  <si>
    <t>FRA0354769</t>
  </si>
  <si>
    <t>Ago. 27 Mercancia entregada en bodega hoy -- Ago. 27 En bodega a la espera de descargue -- Ago. 26 Mercancia en transito, se estima su entrega en bodega hoy -- Ago. 24 Ret. -- Ago. 23.  Solicitando cita de cargue--Ago. 22 Listo en transporte - Generando planillas - Carga con levante - Aceptando declaracion - Se recibe certificado Invima - Programando inspeccion invima -- Ago. 21 Confirmando arribo para proceder con la solicitud de Invima -- Ago. 20-/-14 Esperando arribo de la motonave - Documentos en revision -- Ago. 13 Se recibe copia de bl, factura comercial,lista de empaque</t>
  </si>
  <si>
    <t>J8310403</t>
  </si>
  <si>
    <t>HLCUBSC1907BSGW1</t>
  </si>
  <si>
    <t>MSeal CR 125 20,412KG 1A2</t>
  </si>
  <si>
    <t>50380477</t>
  </si>
  <si>
    <t>FDS/Demora en transporte</t>
  </si>
  <si>
    <t>Ago. 29 Mercancia entregada en bodega hoy -- Ago. 29 Mercancia en transito, se estima su entrega en bodega hoy -- Ago. 28 Mercancia en transito, se estima su entrega en bodega mañana -- Ago. 27 Mercancia en transito, se estima su entrega en bodega el jueves -- Ago. 26 Ret. -- Ago. 25-/-22 Se estima despacho para hoy -- Ago. 21 Listo en transporte - Generando planillas - Carga con levante - Aceptando declaracion -- Ago. 20-/-13 Esperando arribo de la motonave -- Se recibe copia de factura comercial --Ago. 12 Documentos en revision -- Ago. 9 Se recibe copia de bl, factura comercial,lista de empaque</t>
  </si>
  <si>
    <t>J8610028</t>
  </si>
  <si>
    <t>ANR/BUN/04253</t>
  </si>
  <si>
    <t>Ago. 29 Mecancia entregada en bodega hoy -- Ago. 29 Mercancia en transito, se estima su entrega en bodega hoy -- Ago. 28 Ret -- Programado para cargue hoy -- Ago. 27-/-26 Se estima su despacho para hoy -- Ago. 24 Listo en transporte -- Ago. 23 Generando planillas - Carga con levante - Aceptando declaracion - Recepcionando carga -- Ago. 21 Agente de carga informa que el vaciado de esta carga es para el transcurso del dia. -   Ago 20 Esperando programacion de vaciado -- Ago. 16-/-14 Esperando arribo de la motonave -- Ago. 13 -  Agente  de carga informa nueva ETA . - Ago12 Confirmando ETA -- Ago. 9 Documentos en revision - Ago. 8 Documentos en revision -- Ago.  6 Se recibe copia de factura comercial,lista de empaque</t>
  </si>
  <si>
    <t>4952511320,4952398921,</t>
  </si>
  <si>
    <t>J8310157</t>
  </si>
  <si>
    <t>FRA0355401</t>
  </si>
  <si>
    <t xml:space="preserve">Thinner </t>
  </si>
  <si>
    <t>Ago. 30  Mercancia entregada en bodega hoy -- Ago. 30 Mercancia en transito, se estima su entrega en bodega hoy -- Ago. 29 Mercancia en transito, se estima su entrega en bodega mañana -- Ago. 28 Mercancia en transito, se estima su entrega en bodega mañana -- Ago. 27 Ret. -- Ago. 27-/-23 Se estima su despacho para hoy -- Ago. 22 Listo en transporte - Generando planillas - Carga con levante - Aceptando declaracion -- Ago. 21 Esperando finalizacion --  Ago. 20-/-8 Esperando arribo de la motonave -- Ago. 6 Documentos en revision - Ago.  5 Se recibe copia de bl, factura comercial,lista de empaque</t>
  </si>
  <si>
    <t>J8310304</t>
  </si>
  <si>
    <t>HLCUEUR190790753</t>
  </si>
  <si>
    <t>MRoc MP 355 PTA V1 25KG 3H1,MRoc MP 355 PTB V1 30KG 3H1,MRoc MP 355 Accel 10 5KG 3H1,MRoc MP 355 Accel 25 2,5KG 3H1,MRoc MP 355 1K 25KG 3H1,MRoc MP 355 1K Accel V1 2,5KG 3H1,MRoc MP 350 25,3KG 3H1,MRoc MP 350 Accel 2,5KG 3H1,</t>
  </si>
  <si>
    <t>50745580,50182455,50285487,50285328,50745527,50734397,55297485,53984146,</t>
  </si>
  <si>
    <t>Ago. 29 Mercancia entregada en bodega hoy -- Ago. 30 Mercancia en transito, se estima su entrega en bodega hoy -- Ago. 29 Mercancia en transito, se estima su entrega en bodega mañana  -- Ago. 28 Mercancia en transito, se estima su entrega en bodega el viernes  -- Ago. 27 Ret. -- Ago. 27-/-26 Se estima su despacho para hoy -- Ago. 24 Listo en transporte -- Ago. 23 Generando planillas - Carga con levante - Declaraciones aceptadas - Confirman que NO pagan regalias por ser mercaderia - Confirman si pagan regalias -- Ago. 22 -/-21 Confirmando minimas - Esperando finalizacion -- Ago. 20-/-13 Esperando arribo de la motonave -- Se recibe copia de factura comercial --Ago. 12 Documentos en revision -- Ago. 9 Se recibe copia de bl, factura comercial,lista de empaque</t>
  </si>
  <si>
    <t>4952398921,4951772229,</t>
  </si>
  <si>
    <t>J8310156</t>
  </si>
  <si>
    <t>FRA0355527</t>
  </si>
  <si>
    <t>Ago. 30  Mercancia entregada en bodega hoy -- Ago. 30 Mercancia en transito, se estima su entrega en bodega hoy  -- Ago. 29 Mercancia en transito, se estima su entrega en bodega mañana  -- Ago. 28 Mercancia en transito, se estima su entrega en bodega mañana  -- Ago. 27 Ret. -- Ago. 27-/-26 En consecucion de vehiculo para su desacho  -- Ago. 24 Listo en transporte -- Ago. 23 Generando planillas - Carga con levante - Aceptando declaracion -- Ago. 22-/- 21 Esperando finalizacion --  Ago. 20-/-8 Esperando arribo de la motonave -- Ago. 6 Documentos en revision - Ago.  5 Se recibe copia de bl, factura comercial,lista de empaque</t>
  </si>
  <si>
    <t>J8310260</t>
  </si>
  <si>
    <t>ANR/CTG/13688</t>
  </si>
  <si>
    <t>Ago. 30  Mercancia entregada en bodega hoy -- Ago. 30 Mercancia en transito, se estima su entrega en bodega hoy -- Ago. 29 Mercancia en transito, se estima su entrega en bodega mañana -- Ago. 28 Ret. -- En proceso de retiro en puerto -- Ago. 27-/-26 Solicitando cita de cargue -- Ago. 24 Listo en transporte - Ago. 23 Generando planillas - Carga con levante - Declaracion aceptada -- Ago. 22 Esperando finalizacion - Ago. 21 Esperando finalizacion - Se realiza vaciado -- Ago. 20-/-13 Esperando arribo de la motonave -- Ago. 12 Documentos en revision - Ago.  8 Se  recibe copia de bl, factura comercial 211972494</t>
  </si>
  <si>
    <t>J8310474</t>
  </si>
  <si>
    <t>ANR/CTG/13683</t>
  </si>
  <si>
    <t>Irganox 245 (ED) 2x20KG 4G</t>
  </si>
  <si>
    <t>50378210</t>
  </si>
  <si>
    <t>Ago. 30  Mercancia entregada en bodega hoy -- Ago. 30 Mercancia en transito, se estima su entrega en bodega hoy -- Ago. 29 Mercancia en transito, se estima su entrega en bodega mañana -- Ago. 28 Mercancia en transito, se estima su entrega en bodega el viernes -- Ago. 27 Ret. -- Ago. 27-/-26 Solicitando cita de cargue -- Ago. 24 Listo en transporte - Generando planillas - Carga con levante - Declaracion aceptada -- Ago. 23-/-22 Esperando finalizacion -- Ago. 21 Esperando finalizacion Se realiza vaciado -- Ago. 20-/-16 Esperando arribo de la motonave -- Ago. 15 Documentos en revision -- Ago. 14 Se recibe copia de factura comercial,bl 211973102</t>
  </si>
  <si>
    <t>J8310358</t>
  </si>
  <si>
    <t>ANR/CTG/13687</t>
  </si>
  <si>
    <t>Vaciado/FDS/Festivo/Demora en trasporte/Inconvenientes consulta de inventario</t>
  </si>
  <si>
    <t>Ago. 30  Mercancia entregada en bodega hoy -- Ago. 30 Mercancia en transito, se estima su entrega en bodega hoy -- Ago. 29 Mercancia en transito, se estima su entrega en bodega mañana -- Ago. 28 Mercancia en transito, se estima su entrega en bodega el viernes -- Ago. 27 Ret. -- Ago. 27-/-26 Solicitando cita de cargue -- Ago. 24 Listo en transporte - Generando planillas - Carga con levante - Declaracion aceptada - se refleja consulta de inventario -- Ago. 23 Se solicita recepcion de la carga manual -- Ago. 22 En contacto con el agente de carga para solucionar inconveniente --Ago. 21 Por error del agente de carga aun no aparece consulta de inventario -- Ago. 20 Aceptando declaracion -- Ago. 16 Recepcionando carga en puerto -- Ago. 15  Agente de carga informa programacion de vaciado para el dia de hoy a las 12 horas. -  Ago.14-/-13 Esperando arribo de la motonave - Documentos en revision --  Ago.  12 Se recibe copia de bl, factura comercial 211963570</t>
  </si>
  <si>
    <t>4952579158,4952083922,</t>
  </si>
  <si>
    <t>J7310769</t>
  </si>
  <si>
    <t>SSZ0732071</t>
  </si>
  <si>
    <t>Soluprat loucas  50KG 1H2,Soluprat loucas Premium 50KG 1H2,Soluprat roupas 50KG 1H2,Soluprat roupas Premium 50KG 1H2,Soluprat Superficies 50KG 1H2,Soluprat Superficies Premium 50KG 1H2,Texapon SBN DM 1000KG 31H1,</t>
  </si>
  <si>
    <t>50626851,50626853,50626849,50626850,50626855,50626856,50319422,</t>
  </si>
  <si>
    <t>Ago. 30  Mercancia entregada en bodega hoy -- Ago. 30 Mercancia en transito, se estima su entrega en bodega hoy -- Ago. 29 Mercancia en transito, se estima su entrega en bodega mañana -- Ago. 28 Mercancia en transito, se estima su entrega en bodega el viernes -- Ago. 27 Ret. --  Se estima su despacho para hoy -- Ago. 26 Listo en transporte - Generando planillas - Carga con levante - Aceptando declaracion - Recepcionando carga en puerto -- Ago. 24 Esperando finalizacion -- Ago. 23-/-20 Esperando arribo de la motonave-- Ago.  16-/-15 Se recibe copia de bl, factura comercial,lista de empaque,certi de origen</t>
  </si>
  <si>
    <t>J8310091</t>
  </si>
  <si>
    <t>HAM024230</t>
  </si>
  <si>
    <t>Ago. 31  Mercancia entregada en bodega hoy -- Ago. 30 Mercancia en transito, se estima su entrega en bodega mañ{ana y el lunes -- Ago. 29 Ret. -- Solicitando cita de cargue -- Ago. 28 Listo en transporte - Generando planillas -- Ago. 27  Carga con levante - Carga aceptada - Se recibe bl original -- Ago. 26 En espera de Bl original -- Ago. 24 Cliente estima recibir Bl en Bogotá el lunes -- Ago. 23 Pendiente recibir Bl original de parte del cliente -- Ago. 22-/-21 Confirmando la emision del BL  el cliente se encuentra escalando el tema -  Ago. 20-/-8 Esperando arribo de la motonave -- Ago. 6 Documentos en revision -  Ago. 5 Esperando arribo de la motonave -- Ago. 2 Documentos en revision -- Ago. 1 Se recibe copia de bl, factura comercial,lista de empaque 211972253</t>
  </si>
  <si>
    <t>J7610185</t>
  </si>
  <si>
    <t>ANR/BUN/04246</t>
  </si>
  <si>
    <t>Ago. 30 Mercancia entregada en bodega hoy -- Ago. 30 Mercancia en transito, se estima su entrega en bodega hoy -- Ago. 29 Ret -- Programado para cargue hoy -- Ago. 28-/-26 En consecucion de vehiculo para su despacho -- Ago. 24 Listo en transporte -- Ago. 23 Generando planillas - Carga con levante - Ago. 23 Aceptando declaracion - Recepcionando carga --Ago. 22 Esperando finalizacion -- Ago. 21 Agente de carga informa que el vaciado de esta carga es para el transcurso del dia. -  Esperando programacion de vaciado -- Ago. 20 Esperando programacion de vaciado -- Ago. 16-/-12 Esperando arribo de la motonave -- Ago. 9  Agente informa nueva ETA. 8-/-3 Confirmando ETA - Ago. 2 Documentos en revision - Se recibe Bl - Ago. 1 Pendiente Bl  - Jul. 29 Se recibe copia de factura comercial,lista de empaque,pendiente bl</t>
  </si>
  <si>
    <t>J8610044</t>
  </si>
  <si>
    <t>SUDU29297AI5LMBL</t>
  </si>
  <si>
    <t>Ago. 31 Mercancia entregada en el cliente hoy --  Ago. 30 Ret -- Ago. 29 Sin cita para retiro en puerto -- Ago. 28 Se estima su despacho para hoy -- Ago. 27 En espera de instrucciones de despacho -- Ago. 26 En espera de instrucciones de despacho -- Ago. 24 Listo en transporte - Generando planillas - Carga con levante - Declaracion aceptada -- Ago. 23-/-22 Esperando finalizacion -- Ago. 21-/-20 Esperando arribo de la motonave -- Ago. 16 Navier informa nuev ETA. - Ago. 15 Esperando arribo de la motonave --Ago. 14  BL ya cuenta con emision en destino  -Ago.13 BL no cuenta con emision en destino - Pendiente confirmar ETA y puerto. -  Ago. 12-/-9 Confirmando Eta - Documentos en revision - Ago. 8 Se recibe copia de bl, factura comercial,lista de empaque</t>
  </si>
  <si>
    <t>4952571599,4952571599,4952287295,4951796910,</t>
  </si>
  <si>
    <t>J8510029</t>
  </si>
  <si>
    <t>1028093291</t>
  </si>
  <si>
    <t>Lipofructyl Argan LS 9779 10KG 3H1,Lactolan LS 5879 20KG 3H1,Lipofructyl DP LS 9364 10KG 1A1,Lipofructyl DP LS 9364 10KG 1A1,</t>
  </si>
  <si>
    <t>50460509,50208853,50208925,50208925,</t>
  </si>
  <si>
    <t>Ago. 13 Mercancia entregada en bodega hoy -- Ago. 13 Ret -- Retiro programado para el dia de hoy  -- Ago. 12 Declaracion con levante - Aceptando declaracion - En proceso de liberacion de la guia -- Ago. 9 Vuelo estima arribar en el dia de hoy -- Ago. 8-/-6 Esperando arribo de la carga -- Ago. 5 Documentos en revision -- Ago. 2 Se recibe copia de guia,factura cmercial</t>
  </si>
  <si>
    <t>J8510050</t>
  </si>
  <si>
    <t>1028142717</t>
  </si>
  <si>
    <t>Ago. 13 Mercancia entregada en bodega hoy -- Ago. 13 Ret -- Retiro programado para el dia de hoy  -- Ago. 12 Declaracion con levante - Aceptando declaracion - En proceso de liberacion de la guia -- Ago. 9 Vuelo estima arribar en el dia de hoy -- Ago. 8 Esperando arribo de la carga -- Ago. 6 Documentos en revision -- Ago. 5 Se recibe copia de guia,factura comercial</t>
  </si>
  <si>
    <t>J8510082</t>
  </si>
  <si>
    <t>XBC9H054806</t>
  </si>
  <si>
    <t>Retinol Primasphere PF 5KG IP3A</t>
  </si>
  <si>
    <t>Ago. 14 Mercancia entregada n bodega hoy -- Ago. 14 Ret -- Retiro programado para el dia de hoy -- Ago. 13 Declaracion con levante - Aceptando declaracion - En proceso de liberacion de la guia -- Ago. 12 Documentos en revision -- Ago. 9 Se recibe copia de guia,factura comercial</t>
  </si>
  <si>
    <t>J8510085</t>
  </si>
  <si>
    <t>19J101766 </t>
  </si>
  <si>
    <t>FDS/Traslado a desposito/Liberación guia</t>
  </si>
  <si>
    <t>Ago. 15 Mercancia entregada en bodega hoy -- Ago. 15 Ret -- Retiro programado para el dia de hoy -- Ago. 14 Declaracion con levante - Aceptando declaracion - Esperando traslado de la carga a deposito -- Ago. 13  Inconvenientes con la  finalizacion de  manifiesto en sistema Muisca --Agente de carga no cuenta con guia original --  En proceso de liberacion de la guia -- Ago. 12 Documentos en revision -- Ago. 9 Se recibe copia de guia,factura comercial</t>
  </si>
  <si>
    <t>J7510451</t>
  </si>
  <si>
    <t>775831498329 </t>
  </si>
  <si>
    <t>Accesorios para laboratorio</t>
  </si>
  <si>
    <t>Documentos/Inspeccion previa/Legalizacion/FDS/Festivo</t>
  </si>
  <si>
    <t>Ago. 14 Mercancia entregada en bodega hoy -- Ago. 13 Ret -- Retiro programado para el dia de hoy a las 2 pm -- Ago. 12 Declaracion con levante - En inspeccion fisica -- Ago. 9 Aceptando declaracion de legalizacion -- Ago. 8 Solicitando formulario de salida a BLU Zona Franca para aceptar declaracion de legalizacion -- Ago. 6 Se reporta ante dian la inconsistencia, la guia no menciona nombre de los materiales - Esperando reporte inspeccion previa -- Ago. 5 Inspeccion previa programada para el dia de hoy -- Ago. 2 Programando inspeccion previa, la guia no describe nombre de los materiales -- Ago. 1 Rescatando guia original -- Jul.31-/-30 Documentos en revision -- Jul. 29 Se reciben documentos factura , lista de empaque, CO - Solicitando documentacion para proceder con el desaduanamiento -- Jul. 26 Se recibe Numero de guia, el envio es en currier -- Jul. 25-/-11 se envia a Yolanda  correo para preguntar por esta O.C --- De: YOLANDA AMAYA SANTAMARIA [mailto:yolanda.amaya@basf.com]
Enviado el: jueves, 21 de marzo de 2019 11:41 a. m.
Para: Stefanny Paola Herrera &lt;stefanny.herrera@partners.basf.com&gt;
CC: LUIS FERNANDO BORRERO &lt;luis.borrero@basf.com&gt;; Nelibeth Barrios &lt;nbarrios@hubemar.com&gt;; Karen Bustos &lt;kbustos@hubemar.com&gt;; Denides Sequea &lt;dsequea@hubemar.com&gt;
Asunto: RE: Emitir PO # 4950195011 // Proveedor 5321862 EXACOLOR USA - ** Nueva Importación Técnica **
Buenos días Stefanny,
Requiero de tu importante apoyo con la información, descripciones mínimas y demás que se requieran,  para esta nueva “Importación Técnica”. 
La PO # 4950195011 - Proveedor 5321862  EXACOLOR USA  // (persona de contacto: Ileana Alonso - ileana@exacolor.com.mx).
Cualquier apoyo técnico que requieras de la BU, la persona indicada en este caso en Luis Fernando Borrero a quien estoy copiando también en este mensaje.
Esta nueva Orden de compra tiene 11 posiciones y la puedes visualizar también a través de la transacción ME23N.</t>
  </si>
  <si>
    <t>Laboratorios ED</t>
  </si>
  <si>
    <t>J8310088</t>
  </si>
  <si>
    <t>FRA0351595</t>
  </si>
  <si>
    <t>Ago. 13 Mercancia entregada en bodega hoy -- Ago. 13 Mercancia en transito, se estima su entrega en bodega hoy -- Ago. 12 Mercancia en transito, se estima su entrega en bodega mañana -- Ago. 11 Ret -- Ago. 9 Listo en transporte -- Ago. 8 Radicando planilla - declaracion con levante - Aceptando declaracion -- Recepcionando carga en pagina de puerto -- Ago. 6 Motonave estima llegar en el dia de hoy -- Ago. 5 Esperando arribo de la motonave -- Ago. 2 Documentos en revision -- Ago. 1 Se recibe copia de bl, factura comercial</t>
  </si>
  <si>
    <t>J7310983</t>
  </si>
  <si>
    <t>HLCUBSC1907AZHS1</t>
  </si>
  <si>
    <t>Ago. 12 Mercancia entregada en bodega hoy -- Ago. 12 Mercancia en transito, se estima su entrega en bodega hoy -- Ago. 9 Ret UACU8425122 -- Ago. 8 Se estima su despacho para hoy -- Ago. 6 Listo en transporte - Radicando planilla - Declaracion con levante - Aceptando declaracion -- Ago. 5 Recepcionando carga en pagina de puerto - Confirmando arribo de la motonave -- Ago. 2-/-1 Esperando arribo de la motonave -- Jul. 31 Documentos en revision -- Jul. 30 Se recibe copia de bl, factura comercial</t>
  </si>
  <si>
    <t>4951874494,4951874461,4951874467,4951574748,4951325264,</t>
  </si>
  <si>
    <t>J7310396</t>
  </si>
  <si>
    <t>HLCURTM190654161</t>
  </si>
  <si>
    <t>Sokalan PA 30 CL 1200KG 31HA1,D-Panthenol Care 25KG 1H2,1,2-Propylenglykol Care 220KG 1H1,Lutensol FA 12 K 110KG 1H1,Trilon M Granulado SG 25KG 5M2 3,T</t>
  </si>
  <si>
    <t>50086566,50581323,53705045,56771996,50164255,</t>
  </si>
  <si>
    <t>Ago. 12 Mercancia entregada en bodega hoy -- Ago. 12 Mercancia en transito, se estima su entrega en bodega hoy -- Ago. 9 Ret UAEU1248803 -- En proceso de retiro de puerto -- Ago. 8 Programado para acarreo y desconsolidacion -- Ago. 6 Listo en transporte - Radicando planilla - Declaracion con levante - Aceptando declaracion -- Ago. 5 Recepcionando carga en pagina de puerto -- Ago. 2  Naviera cuenta con nueva ETA - Ago.1 Esperando arribo de la motonave -- Jul. 31 Naviera informa nueva ETA -Jul.30-/-19 Esperando arribo de la motonave -- Jul. 18 BL ya cuenta con emision en destino - Esperando arribo de la motonave -  Jul17  BL no cuenta con emision en destino - Documentos en revision -- Jul. 16 Se recibe copia de bl, factura comercial</t>
  </si>
  <si>
    <t>J7510381</t>
  </si>
  <si>
    <t>1027942835</t>
  </si>
  <si>
    <t>Inspeccion previa/Traslado a deposito/FDS/Festivo/Consulta de inventario</t>
  </si>
  <si>
    <t>Ago. 9 Mercancia entregada en bodega hoy -- Ago. 8 Ret -- Retiro programado para el dia de hoy - Declaracion con levante - Aceptando declaracion  - Se recibe reporte inspeccion previa encontrando todo acorde a factura comercial -- Ago. 6 Programando inspeccion previa -- Ago. 5 Esperando autorizacion del cliente para realizar inspeccion previa, carga tiene diferencia en peso bruto descargado -- Ago. 2-/-1 Problemas con la consulta de inventario, porque hay diferencia en peso bruto descargado la dian bloqueo la carga -- Jul. 31 Se recibe guia original liberada - En proceso de liberacion de la guia -- Jul. 30 Vuelo retrasado -- Jul. 29-/-26 Esperando arribo de la carga -- Jul. 25 Documentos en revision -- Jul. 24  Se recibe copia de guia, factura comercial</t>
  </si>
  <si>
    <t>J7510382</t>
  </si>
  <si>
    <t>1027942831</t>
  </si>
  <si>
    <t>Ago. 9 Mercancia entregada en bodega hoy -- Ago. 8 Ret -- Retiro programado para el dia de hoy - Declaracion con levante - Aceptando declaracion  - Se recibe reporte inspeccion previa encontrando todo acorde a factura comercial -- Ago. 6 Programando inspeccion previa -- Ago. 5 Esperando autorizacion del cliente para realizar inspeccion previa, carga tiene diferencia en peso bruto descargado -- Ago. 2-/-1 Problemas con la consulta de inventario, porque hay diferencia en peso bruto descargado -- Jul. 31 Se recibe guia original liberada - En proceso de liberacion de la guia -- Jul. 30 Vuelo retrasado -- Jul. 29-/-26 Esperando arribo de la carga -- Jul. 25 Documentos en revision -- Jul. 24  Se recibe copia de guia, factura comercial</t>
  </si>
  <si>
    <t>4952577853,4952287292,</t>
  </si>
  <si>
    <t>J8510023</t>
  </si>
  <si>
    <t>1028102410</t>
  </si>
  <si>
    <t>AH-Care L-65 10KG 3H1</t>
  </si>
  <si>
    <t>50208490</t>
  </si>
  <si>
    <t>Ago. 10 Mercancia entregada en bodega hoy -- Ago. 9 Ret -- Retiro programado para el dia de hoy -- Ago. 8 Declaracion con levante - Aceptando declaracion - En proceso de liberacion de la guia -- Ago. 6 Esperando arribo de la carga -- Ago. 5 Documentos en revision -- Ago. 2 Se recibe copia de guia,factura cmercial</t>
  </si>
  <si>
    <t>4951516178,4951796911,4952287261,4952287262,4952287290,4952287294,4952461105,4952287297,</t>
  </si>
  <si>
    <t>J8510024</t>
  </si>
  <si>
    <t>1028102302</t>
  </si>
  <si>
    <t>Herbalis W Rose Water BC10080 20KG 3H1,Herbalis W Rose Water BC10080 20KG 3H1,Anasensyl LS 9322 10KG 1G,Puricare POE LS 9727 10KG 3H1,Irwinol LS 9890 10KG 0A2,Elestab 3334 10KG 3H1,A00073 SLIM-EXCESS 5KG 3H1,Proteasyl TP LS 8657 20KG 3H1,</t>
  </si>
  <si>
    <t>50529915,50529915,50208944,50210071,50211107,50208994,51296198,50208876,</t>
  </si>
  <si>
    <t>Festivo</t>
  </si>
  <si>
    <t>Ago. 8 Mercancia entregada en bodega hoy -- Ago. 6 Ret --Ago. 6 Retiro programado para el dia de hoy -- Ago. 5 Declaracion con levante - Aceptando declaracion - En proceso de liberacion de la guia - Documentos en revision -- Ago. 2 Se recibe copia de guia,factura cmercial</t>
  </si>
  <si>
    <t>J7510155</t>
  </si>
  <si>
    <t>FMO0041867</t>
  </si>
  <si>
    <t>Spectrophotometer 12/6</t>
  </si>
  <si>
    <t>45226151</t>
  </si>
  <si>
    <t>Festivo/Inspeccion previa</t>
  </si>
  <si>
    <t xml:space="preserve">Ago. 8 Mercancia entregada en bodega hoy -- Ago. 6 Ret -- Ago. 6 Retiro programado para el dia de hoy -- Ago. 5 Declaracion con levante - Aceptando declaracion - Se recibe reporte inspeccion previa encontrando todo acorde a factura comercial - Programando inspeccion previa - En proceso de liberacion de la guia -- Ago. 2 Esperando arrio de la carga -- Ago. 1 Vuelo retrasado - Confirmando arribo de la carga -- Jul. 31-/-29 Esperando detalles de vuelo -- Jul. 26 Documentos en revision -- Jul. 25 Se recibe copia de guia,factura coercial , lista de empaque--0-/-8 Pendiente documentacion </t>
  </si>
  <si>
    <t>J7510461</t>
  </si>
  <si>
    <t>FRA0660155</t>
  </si>
  <si>
    <t>Hydagen CAT 10KG 3H1</t>
  </si>
  <si>
    <t>50423509</t>
  </si>
  <si>
    <t>Festivo/FDS/Demora en retiro</t>
  </si>
  <si>
    <t>Ago. 8 Mercancia entregada en bodega hoy -- Ago. 6 Ret -- Retiro programado para el dia de hoy -- Ago. 5 Declaracion con levante - Aceptando declaracion - En proceso de liberacion de la guia -- Ago. 2-/-1 Esperando arribo de la carga -- Jul. 31 Documentos en revision -- Jul. 30 Se recibe copia de guia, factura comercial</t>
  </si>
  <si>
    <t>J8510019</t>
  </si>
  <si>
    <t>1028102437</t>
  </si>
  <si>
    <t>Proteasyl TP LS 8657 20KG 3H1</t>
  </si>
  <si>
    <t>50208876</t>
  </si>
  <si>
    <t>Festivo/FDS</t>
  </si>
  <si>
    <t>Ago. 8 Mercancia entregada en bodega hoy -- Ago. 6 Ret -- Retiro programado para el dia de hoy -- Ago. 5 Declaracion con levante - Aceptando declaracion - Documentos en revision -- Ago. 2 Se recibe copia de guia,factura cmercial</t>
  </si>
  <si>
    <t>J7510385</t>
  </si>
  <si>
    <t>549-27560116</t>
  </si>
  <si>
    <t>Tapas Mariposa</t>
  </si>
  <si>
    <t>Ago. 8 Mercancia entregada en bodega hoy -- Ago. 8 Ret -- Retiro programado para el dia de hoy -- Ago. 6 Declaracion con levante - Aceptando declaracion -- Ago. 6-/-5 En proceso de liberacion de la guia -- Ago. 5-/-1 Confirmando detalles de vuelo -- Jul. 31-/-29 Pendiente copia de guia -- Jul. 26-/-25 Documentos en revision -- Jul. 24 Se recibe copia de factura comercial,lista de empaque</t>
  </si>
  <si>
    <t>4952110335,4951890236,</t>
  </si>
  <si>
    <t>J7310957</t>
  </si>
  <si>
    <t>MIL067655</t>
  </si>
  <si>
    <t>Dehyquart A-CA 200KG 1H1/Dehyton K 220KG 1H1</t>
  </si>
  <si>
    <t>50222457/50222717</t>
  </si>
  <si>
    <t>Ago. 15 Mercancia entrega en bodega hoy -- Ago. 15 Mercancia en transito, se estima su entrega en bodega hoy -- Ago. 14 Mercancia en transito, se estima su entrega en bodega mañana -- Ago. 13 Mercancia en transito, se estima su entrega en bodega mañana -- Ago. 12 Ret -- Solicitando cita de cargue -- Ago. 10 Listo en transporte -- Ago. 9 Radicando planilla - Declaracion con levante - Aceptando declaracion -- Ago. 8 Recepcionando carga en pagina de puerto -- Ago. 6 Confirmando arribo de la carga -- Ago. 5 Motonave estima arribar en el dia de hoy -- Ago. 2-/-Jul. 31 Esperando arribo de la motonave -- Se recibe bl original --Jul. 30 Documentos en revision -- Jul. 29 Se recibe copia de bl, factura comercial</t>
  </si>
  <si>
    <t>4951772321</t>
  </si>
  <si>
    <t>J8310162</t>
  </si>
  <si>
    <t>HOU/CTG/D07089</t>
  </si>
  <si>
    <t>Ago. 15 Mercancia entrega en bodega hoy -- Ago. 15 Mercancia en transito, se estima su entrega en bodega mañana -- Ago. 14 Mercancia en transito, se estima su entrega en bodega el viernes -- Ago. 13 Ret -- Ago. 12 Solicitando cita de catgue -- Ago. 10 Listo en transporte -- Ago. 9 Radicando planilla - Declaracion con levante - Aceptando declaracion -- Ago. 8 BL ya cuenta con emision - Agente de carga informa BL no tiene emision - Esperando finalizacion manifiesto - Agente de carga  informa que el vaciado de esta carga se  realizo el dia de ayer a las 13 horas. - Confirmando arribo de la carga -- Ago. 6 Documentos en revision -- Ago. 5 Se recibe copia de bl, factura comercial,lista de empaque 601973443</t>
  </si>
  <si>
    <t>4949505226,4950442192,</t>
  </si>
  <si>
    <t>J7311008</t>
  </si>
  <si>
    <t>FRA0354165</t>
  </si>
  <si>
    <t>Kumulus® DF,1X25 KG,CO/Cabrio® Top WG,10X0,5 KG,CO</t>
  </si>
  <si>
    <t>58753111/58024985</t>
  </si>
  <si>
    <t>Ago. 14 Mercancia entregada en bodega hoy -- Ago. 14-/-13 Mercancia en transito, se estima su entrega en bodega hoy -- Ago. 12 Mercancia en transito, se estima su entrega en bodega mañana -- Ago. 11 Ret -- Ago. 10 Listo en tranportes -- Ago. 9 Aceptando declaracion -- Ago. 8 Esperando finalizacion manifiesto -- Ago. 6 Motonave estima llegar en el dia de hoy -- Ago. 5-/-2 Esperando arribo de la motonave -- Ago. 1 Documentos en revision -- Jul. 31 Se recibe copia de bl, factura comercial</t>
  </si>
  <si>
    <t>J7310882</t>
  </si>
  <si>
    <t>ANR/CTG/13662</t>
  </si>
  <si>
    <t>Ago. 15 Mercancia entrega en bodega hoy -- Ago. 15 En bodega a la espera de descargue -- Ago. 14  Mercancia en transito, se estima su entrega en bodega mañana -- Ago. 13 Ret -- Ago. 12 Solicitando cita de cargue -- Ago. 10 Listo en transporte -- Ago. 9 Radicando planilla - Declaracion con levante - Aceptando declaracion - Recepcionando carga en pagina de puerto -- Ago. 8 Esperando finalizacion manifiesto - Agente de carga informa programacion de vaciado para el dia de  hoy a las 8 horas  -  Ago. 6 Motonave estima llegar en el dia de hoy -- Ago. 5-/-Jul. 31-/-29 Esperando arribo de la motonave - Documentos en revision - Jul. 26 Se recibe copia de bl, factura comercial</t>
  </si>
  <si>
    <t>4951325262,4951798404,4951152059,4951411354,4951348211,4951152059,</t>
  </si>
  <si>
    <t>J7310733</t>
  </si>
  <si>
    <t>HLCURTM190673731</t>
  </si>
  <si>
    <t>Eumulgin B 2 GS 25KG 5H4,Texapon ASV 70 Spezial 225KG 1H2,Cutina AGS 25KG 5H4,Cetiol CC 175KG 1A1,Cetiol AB 175KG 1A1,Cutina GMS V 25KG 5H4,</t>
  </si>
  <si>
    <t>50207317,50207651,50215324,50207249,50209132,50215344,</t>
  </si>
  <si>
    <t>Inconveniente con naviera para imprimir bl orignal/FDS</t>
  </si>
  <si>
    <t>Ago. 9 Mercancia entregada en bodega hoy -- Ago. 6 Mercancia en transito, se estima su entrega en bodega el jueves -- Ago. 5 Ret -- Se estima su despacho para hoy -- Ago. 2 Listo en transporte -- Ago. 1 Radicando planilla - Declaracion con levante - Aceptando declaracion - Naviera informa que ya pueden pasar por la liberacion del BL. - Jul. 31-/-30 BL sigue con problemas para imprimir -- Jul. 29 BL se esta rescatando en el dia de hoy debido a que el dia sabado  la naviera tenia incovenientes para imprimir el BL. - Jul. 26  BL ya cuenta con orden de impresion en destino. - BL no cuenta con emision en destino -- Jul. 25 BL no cuenta con emision en destino - Confirmando arribo de la motonave -- Jul. 24 BL no cuenta con emision en destino - Esperando arribo de la motonave -- Jul. 23 BL no cuenta con emision en destino - Jul 22 Se recibe copia de bl, factura comercial</t>
  </si>
  <si>
    <t>J7310881</t>
  </si>
  <si>
    <t>ANR/CTG/13638</t>
  </si>
  <si>
    <t>Ago. 8 Mercancia entregada en bodega hoy -- Ago. 8 Mercancia en transito, se estima su entrega en bodega hoy -- Ago. 6 Mercancia en transito, se estima su entrega en bodega el jueves -- Ago. 5 Ret -- Solicitando cita de cargue -- Ago. 3 Listo en transporte -- Ago. 2 Radicando planilla - Declaracion con levante - Aceptando declaracion - Esperando que el sistema Siglo XXI se restablezca para aceptar declaracion -- Ago. 1 Recepcionando carga en pagina de puerto - Agente de carga informa programacion de vaciado para el dia de hoy a las 10 AM.  -  Jul. 31 Confirmando arribo de la carga -- Jul. 30 Motonave estima arribar en el dia de hoy -- Jul. 29 Documentos en revision -- Jul. 26 Se recibe copia de bl, factura comercial,lista de empaque</t>
  </si>
  <si>
    <t>J7310753</t>
  </si>
  <si>
    <t>ANR/CTG/13645</t>
  </si>
  <si>
    <t>Ago. 8 Mercancia entregada en bodega hoy -- Ago. 8 Mercancia en transito, se estima su entrega en bodega hoy -- Ago. 6 Mercancia en transito, se estima su entrega en bodega el jueves -- Ago. 5 Ret -- Solicitando cita de cargue -- Ago. 3 Listo en transporte -- Ago. 2 Radicando planilla - Declaracion con levante - Aceptando declaracion - Esperando que el sistema Siglo XXI se restablezca para aceptar declaracion -- Ago. 1 Recepcionando carga en pagina de puerto - Agente de carga informa programacion de vaciado para el dia de hoy a las 10 AM. - Jul. 31 Confirmando arribo de la carga -- Jul. 30 Motonave estima arribar en el dia de hoy -- Jul. 29-/-24 Esperando arribo de la motonave -- Jul. 23 Documentos en revision -- Jul. 22 Se recibe copia de bl, factura comercial</t>
  </si>
  <si>
    <t>J7310876</t>
  </si>
  <si>
    <t>FRA0353750</t>
  </si>
  <si>
    <t>Ago. 8 Mercancia entregada en bodega hoy -- Ago. 8 Mercancia en transito, se estima su entrega en bodega hoy -- Ago. 6 Mercancia en transito, se estima su entrega en bodega el jueves -- Ago. 5 Ret -- Se estima su despacho para hoy -- Ago. 3 Listo en transporte -- Ago. 2 Radicando planilla - Declaracion con levante - Aceptando declaracion - Esperando que el sistema Siglo XXI se restablezca para aceptar declaracion -- Ago. 1 Por problemas con siglo XXI no se ha podido aceptar declaracion - Aceptando declaracion - Recepcionando carga en pagina de puerto -- Jul. 31 Esperando finalizacion manifiesto -- Jul. 30 Motonave estima arribar en el dia de hoy -- Jul. 29 Esperando arribo de la motonave -- Jul. 26 Documentos en revision -- Jul. 25 Se recibe copia de bl, factura comercial</t>
  </si>
  <si>
    <t>J7310730</t>
  </si>
  <si>
    <t>FRA0352595 </t>
  </si>
  <si>
    <t>Ago. 8 Mercancia entregada en bodega hoy -- Ago. 8 En bodega en espera de descargue -- Ago. 6 Mercancia en transito, se estima su entrega en bodega hoy -- Ago. 5 Mercancia en transito, se estima su entrega en bodega mañana -- Ago. 3 Ret -- Listo en transporte -- Ago. 2 Declaracion con levante - Aceptando declaracion - Esperando que el sistema Siglo XXI se restablezca para aceptar declaracion -- Ago. 1 Por problemas con siglo XXI no se ha podido aceptar declaracion - Aceptando declaracion - Esperando finalizacion manifiesto -- Jul. 31 Confirmando arribo de la motonave -- Jul. 30 Motonave estima arribar en el dia de hoy -- Jul. 29-/-24 Esperando arribo de la motonave -- Jul. 23 Documentos en revision -- Jul. 22 Se recibe copia de bl, factura comercial</t>
  </si>
  <si>
    <t>J7310940</t>
  </si>
  <si>
    <t>HLCUME3190727560</t>
  </si>
  <si>
    <t>Inconveniente sistema DIAN</t>
  </si>
  <si>
    <t>Documentos/Inconveniente sistema DIAN</t>
  </si>
  <si>
    <t>Ago. 8 Mercancia entregada en bodega hoy -- Ago. 8 Mercancia en transito, se estima su entrega en bodega hoy -- Ago. 6 Mercancia en transito, se estima su entrega en bodega el jueves -- Ago. 5 Ret -- Se estima su despacho para hoy -- Ago. 3 Listo en transporte -- Ago. 2 Declaracion con levante - Aceptando declaracion - Esperando que el sistema Siglo XXI se restablezca para aceptar declaracion -- Ago. 1 Por problemas con siglo XXI no se ha podido aceptar declaracion - Aceptando declaracion -- Jul. 31 Por cierre UAP no se puede aceptar declaracion - Recepcionando carga en pagina de puerto -- Jul. 30 Documentos en revision -- Jul. 29 Se recibe copia de factura comercial,lista de empaque,BL</t>
  </si>
  <si>
    <t>J7310979/J7360064</t>
  </si>
  <si>
    <t>HLCUBSC190739459</t>
  </si>
  <si>
    <t>Ago. 6 Ret -- Ago.5 En espera de instrucciones de despacho -- Ago. 2 Listo en transporte - Ago. 1 Radicando planilla - Declaracion con levante - Aceptando declaracion - Elaborando declaracion -- Jul. 31 Documentos en revision -- Jul. 30 Se recibe copia de bl, factura comercial</t>
  </si>
  <si>
    <t>J7310781</t>
  </si>
  <si>
    <t>012019070923</t>
  </si>
  <si>
    <t>Ago. 6 Mercancia entregada en bodega hoy -- Ago. 6 Mercancia en transito, se estima su entrega en bodega hoy -- Ago. 5 Mercancia en transito, se estima su entrega en bodega mañana -- Ago. 3 Ret -- Ago. 2 Listo en transporte -- Ago. 1 Radicando planilla - Declaracion con levante - Aceptando declaracion - Recepcionando carga en pagina de puerto -- Jul. 31 Agente de carga informa programacion de vaciado para el dia de hoy. - Esperando programacion de vaciado -- Jul. 30 Confirmando arribo de la carga  -- Jul. 29 Motonave estima arribar en el dia de hoy -- Jul. 26-/-25 Esperando arribo de la motonaveJul -- Jul. 24  Naviera informa nueva ETA. - Confirmando ETA con el agente de caraga. - Jul. 22 Se recibe copia de factura comercial</t>
  </si>
  <si>
    <t>4951542139,4951798443,</t>
  </si>
  <si>
    <t>J7310630</t>
  </si>
  <si>
    <t>MIL066549</t>
  </si>
  <si>
    <t>Dehyquart A-CA 200KG 1H1/Plantapon LGC Sorb 210KG 1H2</t>
  </si>
  <si>
    <t>50222457/50502598</t>
  </si>
  <si>
    <t>Ago. 6 Mercancia entregada en bodega hoy -- Ago. 6 Mercancia en transito, se estima su entrega en bodega hoy -- Ago. 5 Mercancia en transito, se estima su entrega en bodega mañana -- Ago. 3 Ret -- Ago. 2 Listo en transporte -- Ago. 1 Radicando planilla - Declaracion con levante - Aceptando declaracion -- Jul. 31 Recepcionando carga en pagina de puerto -- Jul. 30 Agente de carga informa `programacion de vacaido para el dia de hoy en horas de la tarde. - Agente Confirmando arribo de la carga -- Jul. 29 Motonave estima arribar en el dia de hoy -- Jul. 26-/-19 Esperando arribo de la motonave -- Se recibe originales de bl -- Jul. 18 Documentos en revision -- Jul. 17 Se recibe copia de bl, factura comercial 211944555</t>
  </si>
  <si>
    <t>4951574724,4951574740,</t>
  </si>
  <si>
    <t>J8310061</t>
  </si>
  <si>
    <t>HLCURTM190653074</t>
  </si>
  <si>
    <t>Natuphos E 5000 20KG 4G 5/Cloruro DE COLINA SOL.75% 1100KG 31HA 2</t>
  </si>
  <si>
    <t>50411374/50481584</t>
  </si>
  <si>
    <t>FDS/Desconsolidacion</t>
  </si>
  <si>
    <t>Ago. 15 Mercancia entregada en bodega hoy -- Ago. 15 En transito se estima su entrega en bodega hoy -- Ago. 14 En transito se estima su entrega en bodega mañana o el viernes -- Ago. 13 Despachado el material Cloruro de Colina el dia de hoy -- Programado para cargue hoy el material Cloruro de Colina -- Ago. 12 Entregado en bodega hoy material Natuphos hoy -- En transito, se estima la entrega del material Natuphos hoy // pendiente de despacho el material cloruro -- Ago. 9 Ret UACU4802505 -- Programado para acarreo y desconsolidacion -- Ago. 8 Listo en transporte -- Ago. 6 Radicando planilla - Declaracion con levante - Aceptando declaracion -- Ago. 5 Recepcionando carga en pagina de puerto - Confirmando arribo de la motonave -- Ago. 2 Documentos en revision -- Ago. 1 Se recibe copia de bl, factura comercial,lista de empaque</t>
  </si>
  <si>
    <t>J7311015</t>
  </si>
  <si>
    <t>FRA0354239</t>
  </si>
  <si>
    <t>Inconveniente sistema DIAN/FDS</t>
  </si>
  <si>
    <t>Ago. 17 Mercancia entregada en bodega hoy -- Ago. 16 Mercancia en transito, se estima su entrega en bodega hoy -- Ago. 15 Mercancia en transito, se estima su entrega en bodega mañana -- Ago. 14 Ret -- Ago. 13 Se estima su despacho para hoy -- Ago. 12 Listo en transporte -- Ago. 10 Radicando planilla - Declaracion con levante - Aceptando declaracion -- Ago. 9 Por problemas en pagina de siglo XXI no se puede nacionalizar -- Ago. 8 Recepcionando carga en pagina de puerto -- Ago. 6 Motonave estima llegar en el dia de hoy -- Ago. 5-/-2 Esperando arribo de la motonave -- Ago. 1 Documentos en revision -- Jul. 31 Se recibe copia de bl, factura comercial</t>
  </si>
  <si>
    <t>4951798432,4952110333,4952162030,4952360224,4952162044,4951874492,4952839961,</t>
  </si>
  <si>
    <t>J8310222</t>
  </si>
  <si>
    <t>HLCURTM190763203</t>
  </si>
  <si>
    <t>Emulgade 1000 NI 20KG 5H4,Cetiol CC 175KG 1A1,Lamesoft CARE 190KG 1H2,Eumulgin EO 33 25KG 5H4,Arlypon TT 205KG 1H2,Texapon K 12 P 15KG 5M2,Compelan IP,</t>
  </si>
  <si>
    <t>50207214,50207249,50210710,50208598,50210882,50222715,50400633,</t>
  </si>
  <si>
    <t>Ago. 16 Mercancia entregada en bodega hoy -- Ago. 16 Mercancia en transito, se estima su entrega n bodega hoy -- Ago. 15 Mercancia en transito, se estima su entrega n bodega mañana -- Ago. 14 Ret -- Se estima su despacho para hoy -- Ago. 13 Listo en transporte - Radicando planilla -- Ago. 12 Declaracion con levante - Aceptando declaracion -- Ago. 9 Confirmando arribo de la motonave -- Ago. 8 Documentos en revision -- Ago. 6 Se recibe copia de bl, factura comercial</t>
  </si>
  <si>
    <t>J7310984</t>
  </si>
  <si>
    <t>SSZCTG1907077</t>
  </si>
  <si>
    <t>Ago. 17 Mercancia entregada en bodega hoy -- Ago. 16 Mercancia en transito, se estima su entrega en bodega mañana -- Ago. 15 Ret -- Solicitando cita de cargue -- Ago. 14 Listo en transporte -- Ago. 13 Radicando planilla - Declaracion con levante - Aceptando declaracion - Recepcionando carga en pagina de puerto -- Ago. 12 Confirmando arribo de la carga -- Ago. 9-/-1 Esperando arribo de la motonave -- Se recibe originales bl, lista de empaque- Jul. 31 Documentos en revision -- Jul. 30 Se recibe copia de bl, factura comercial 601975063</t>
  </si>
  <si>
    <t>J7310866 / J7360057</t>
  </si>
  <si>
    <t>MEDUAM981281</t>
  </si>
  <si>
    <t>Ago. 14 Ret. EXFU5507066 --  Ago. 13 Ret. IHOU1840800 -- Ago. 12 En espera de instrucciones de despachos --  Ret. FPTU5011136, SCZU8731446   -- Ago. 10 Listo en transporte -- Ago. 9 Radicando planilla - Declaracion con levante - Aceptando declaracion -- Ago. 8 Recepcionando carga en pagina de puerto -- Ago. 6 Confirmando arribo de la motonave -- Ago. 5 Motonave estima arribar en el dia de hoy -- Ago. 2-/-Jul. 31-/-29 Esperando arribo de la motonave -- Jul. 26 Documentos en revision -- Jul. 25 Se recibe copia de bl, factura comercial</t>
  </si>
  <si>
    <t>J7310548</t>
  </si>
  <si>
    <t>012019070201</t>
  </si>
  <si>
    <t>Ago. 5 Mercancia entregada en bodega hoy -- Ago. 2 Mercancia en transito, se estima su entrega en bodega el lunes  -- Ago. 1 Ret -- Listo en transporte - Radicando planilla - Declaracion con levante - Aceptando declaracion - Recepcionando carga en pagina de puerto -- Jul. 31 Agente de carga informa programacion de vaciado para el dia de hoy. - Esperando programacion de vaciado -- Jul. 30 Confirmando arribo de la carga -- Jul. 29 Motonave estima arribar en el dia de hoy -- Jul. 26-/-18 Esperando arribo de la motonave -- Jul. 17 Documentos en revision -- Jul. 16 Se recibe copia de bl, factura comercial</t>
  </si>
  <si>
    <t>4952399706,4952026931,</t>
  </si>
  <si>
    <t>J7510383</t>
  </si>
  <si>
    <t>A00263 COLLGUARD 5KG 3H1/A00102HYALUFIX GL 5KG 3H1</t>
  </si>
  <si>
    <t>50181928/54044407</t>
  </si>
  <si>
    <t xml:space="preserve">FDS/Inconvenientes con Guia Original/Traslado a deposito/Inconvenientes Sistema DIAN. </t>
  </si>
  <si>
    <t>Ago. 5 Mercancia entregada en bodega hoy -- Ago. 3 Ret -- Retiro programado para el dia de hoy -- Ago. 2 Declaracion con levante producto Hyalufix - Aceptando declaracion - A un sigue el problema en la pagina de Silo XXI para nacionalizar el producto Hyalufix -- Ago. 1 Por problemas con Siglo XXI no se ha podido aceptar la declaracion para el producto Hyalufix - Declaracion con levante producto Colguard - Aceptando declaracion - KN informa que hoy estara entregando guia original para continuar con el proceso de nacionalizacion -- Jul. 31 Pendiente guia original, por tanto se procede atrasladar a deposito mientras entregan el documento en original -- Jul. 30 Guia se recibe en copia - En proceso de liberacion de la guia -- Jul. 29 Agente de carga informa nueva ETA. - Confirmando arribo de la carga -- Jul. 26 Esperando arribo de la carga -- Jul. 25 Documentos en revision -- Jul. 24  Se recibe copia de guia, factura comercial</t>
  </si>
  <si>
    <t>J7510405</t>
  </si>
  <si>
    <t>MHG-19006077</t>
  </si>
  <si>
    <t xml:space="preserve">FDS  </t>
  </si>
  <si>
    <t>Ago. 5 Mercancia entregada en bodega hoy -- Ago. 3 Ret -- Retiro programado para el dia de hoy -- Ago. 2 Declaracion con levante - Aceptando declaracion - En proceso de liberacion de la guia -- Ago. 1 Confirmando arribo de la carga -- Jul. 31 Esperando arribo de la carga -- Jul. 30 Documentos en revision -- Jul. 29 Se recibe copia de guia, factura comercial</t>
  </si>
  <si>
    <t>J7510204</t>
  </si>
  <si>
    <t>1027701789</t>
  </si>
  <si>
    <t>FDS/Inconvenientes con Guia Original/Traslado a deposito/Inconvenientes Sistema DIAN/Inspeccion previa</t>
  </si>
  <si>
    <t>Ago. 5 Mercancia entregada en bodega hoy -- Ago. 3 Ret -- Retiro programado para el dia de hoy -- Ago. 2 Declaracion con levante - Aceptando declaracion - A un sigue el problema en la pagina de Silo XXI para nacionalizar -- Ago. 1 Por problemas con Siglo XXI no se ha podido aceptar la declaracion - Aceptando declaracion - De acuerdo a inspeccion previa todo esta acorde a factura comercial - Revisando reporte inspeccion previa -- Jul. 31 Inspeccion previa programada para el dia de hoy -- Jul. 30 Carga ya fue trasladada a deposito pero presenta una diferencia de peso bruto -- Jul. 29 Esperando traslado a deposito -- Jul. 26 Esperando traslado a deposito y rescatando guia original -- Jul. 25 Se procede con el traslado a deposito - No se logra nacionalizar porque agente de carga entro la guia en copia y no en original - En proceso de liberacion de la guia -- Jul. 24 Confirmando arribo de la carga -- Jul. 23 Esperando arribo de la carga -- Jul. 22  Agente de carga informa nueva ETA. - Confirmando ETA -- Jul. 19 Agente de carga informa que el vuelo fue cancelado y confirma nueva ETA - Confirmando arribo de la carga -- Jul. 18 Esperando arribo de la carga -- Jul. 17 KN informa nueva ETA - Vuelo retrasado -- Jul. 16 Confirmando arribo de la carga -- Jul. 15 Documentos en revision -- Jul. 12 Se recibe copia de factura comercial</t>
  </si>
  <si>
    <t>J8510020</t>
  </si>
  <si>
    <t>1028100564</t>
  </si>
  <si>
    <t>FDS/Festivo/Inspeccion previa/Traslado a deposito</t>
  </si>
  <si>
    <t>Ago. 20 Mercancia entregada en bodega hoy-Retiro programado para el dia de hoy -- Ago. 16 Declaracion con levante - Aceptando declaracion - Se recibe reporte inspeccion previa encontrando todo acorde a factura comercial - Esperando reporte inspeccion previa -- Ago. 15 En inspeccion previa en hrs pm - Esperando traslado a deposito para realizar inspeccion previa, mercancia tiene diferencia en peso bruto descargado -- Ago. 14 Esperando que la Dian revise la carga para ser desbloqueada -- Ago. 13 Carga presenta diferencia en peso bruto por tanto la dian la bloqueo - En proceso de liberacion de la guia -- Ago. 12-/-9 Confirmando detalles de vuelo -- Ago. 8 Vuelo retrasado - Confirmando arribo de la carga -- Ago. 6 Esperando arribo de la carga -- Ago. 5 Documentos en revision -- Ago. 2 Se recibe copia de guia,factura cmercial</t>
  </si>
  <si>
    <t>J8510153</t>
  </si>
  <si>
    <t>MHG-19006593</t>
  </si>
  <si>
    <t>Ago. 20 Mercancia entregada en bodega hoy -- Retiro programado para el dia de hoy -- Ago. 16 Declaracion con levante - Aceptando declaracion - En proceso de liberacion de la guia -- Ago. 15 Documentos revision -- Ago. 14 Se recibe copia de guia,factura comercial</t>
  </si>
  <si>
    <t>J8310355</t>
  </si>
  <si>
    <t>HOU/CTG/D07079</t>
  </si>
  <si>
    <t>56749259</t>
  </si>
  <si>
    <t>Ago. 20 Mercancia entregada en bodega hoy --Ago. 17 Ret -- Ago. 16-/-15 solicitando cita de cargue -- Ago. 14 Listo en transporte -- Ago. 13 Generando planillas - Carga con levante - Carga aceptada - Agente de carga informa que la programacion de vaciado se realizo el dia de ayer en horas de la noche y estaran finalizando en el dia de hoy.  -  esperando programacion de vaciado -- Ago.  12 Documentos en revision - Se recibe copia de bl, factura comercial 211961315</t>
  </si>
  <si>
    <t>4951325268,4951726518,4951411359,4951874488,4951874487,4951814728,4951873560,4951873560,4951873560,4951873560,4951873560,4951874489,4952083921,</t>
  </si>
  <si>
    <t>J7310953</t>
  </si>
  <si>
    <t>SSZ0727460</t>
  </si>
  <si>
    <t>Dehyton KE-IS 200KG 1H1,Dehyton KE-IS 200KG 1H1,Dehyton KE-IS 200KG 1H1,Dehyton KE-IS 200KG 1H1,Texapon AM-DM Concentrate 200KG 1H1,</t>
  </si>
  <si>
    <t>50336179,50336179,50336179,50336179,50329487,50227910,50640841,50646661,50640671,50640761,50640782,50227858,50319422,</t>
  </si>
  <si>
    <t>Ago. 20 Entregada en el cliente la ultima unidad-En el cliente en espera de descargue la ultima unidad hoy -- Ago. 16 Entregada en Avon la primera unidad -- En bodega en espera de descargue de la primera unidad en Avon -- Ago. 15 Ret -- GESU1103517 // En transito las unidades con destino a Avon y se estima su entrega mañana -- Ago. 14 Ret TRLU8984033 --TGHU1899449 -- Se estima la entrega de la 2 ultimas unidades hoy en alpopular cartagena // En proceso de despacho de las unidade con destino a Avon -- Ago. 13 Entregado en alpopular cartagena hoy una unidad -- Ret CMAU1879901 -- Programado el despacho de 2 unidades con destino Alpopular Cartagena hoy -- Ago. 12 Ret TGHU1336147 -- Entregados en bodega de Madrid 2 unidades -- En transito 2 unidades y se estima su entrega en bodega hoy -- Ago. 10 Ret TCKU3533920 -- ECMU1791156 -- Ago. 9 Se confirma destino de la unidades con el cluster -- Ago. 8 Listo en transporte - Ago. 6 Generando planillas - Carga con levante - Aceptando declaracion - Ago. 5-/-2 Confirmando certificado de origen - Confirman emision de Bl - Pte finalizacion - Ago. 1 Pedido en elaboracion BL no cuenta con emision en destino  - Jul. 31 BL no cuenta con emision  en destino. -  Documentos en revision - Jul. 30 Se recibe copia de Draft de bl, factura comercial,lista de empaque</t>
  </si>
  <si>
    <t>4951271211 </t>
  </si>
  <si>
    <t>J7310995</t>
  </si>
  <si>
    <t>MEDUIN450602 </t>
  </si>
  <si>
    <t>Ago. 20 Mercancia entregada en bodega hoy -- Ago. 17 Ret TCLU2719901-- Ago. 16-/-15 Se estima su despacho para hoy -- Ago. 14-/-12 En espera de carga para consolidar -- Ago. 9 Listo en transporte - Ago. 8 Generando planillas - Declaracion con levante - Aceptando declaracion - Recepcionando carga en pagina de puerto -- Ago. 6 Motonave estima llegar en el dia de hoy -- Ago. 5-/-1 Esperando arribo de la motonave - Jul. 31 Pedidos en elaboracion - Jul. 30 Documentos en revision - Se recibe copia de bl, factura comercial</t>
  </si>
  <si>
    <t>J8310168</t>
  </si>
  <si>
    <t>ANR/CTG/13680</t>
  </si>
  <si>
    <t>Super Concentrate  BS6580 DE 230KG 1A1</t>
  </si>
  <si>
    <t>50390915</t>
  </si>
  <si>
    <t>Ago. 20 Mercancia entregada en bodega hoy  -- Ago. 17 Ret -- Ago. 16 Listo en transporte - Radicando planilla - Declaracion conlevante - Aceptando declaracion - Recepcionando carga en pagina de puerto -- Ago. 15 Agente de carga informa programacion de vaciado para el dia de hoy a las 12 horas. -  Agos.14 Confirmando arribo de la carga -- Ago. 13 Motonave estima arribar en el dia de hoy -- Ago. 12-8 Esperando arribo de la motonave -- Ago. 6 Documentos en revision -- Ago.  5 Se recibe copia de factura comercial,lista de empaque, bl</t>
  </si>
  <si>
    <t>J8310359</t>
  </si>
  <si>
    <t>012019072090</t>
  </si>
  <si>
    <t>Ago. 20 Mercancia entregada en bodega hoy -- Ago. 16 Ret -- Solicitando cita de cargue -- Ago. 15 Listo en transporte -- Ago. 14 Radicando planilla - Declaracion con levante - Aceptando declaracion - Esperando finalizacion de manifiesto -- Ago. 13 Agente de carga informa programacion de vaciado para el dia de hoy a las  16 horas. - Ago. 12 Se recibe copia de bl, factura comercial 211961186</t>
  </si>
  <si>
    <t>J7310975</t>
  </si>
  <si>
    <t>LHV2103113</t>
  </si>
  <si>
    <t>Ago. 20 Mercancia entregada en bodega hoy -- Ago. 17 Ret  -- Ago. 16 Listo en transporte -- Ago. 15 Generando planillas - Carga con levante - Carga aceptada - Se recibe bl, original/-14 Esperando BL original  por parte del cliente   - Ago.13 BL continua sin emision en destino -  Ago.12 BL continua sin emision en destino  se confirmando nuevamente  la emision con la naviera- Ago.9 BL no cuenta con emision en destino - Ago 3 Esperando arribo de la motonave - Ago. 2-/-1 Documentos en revision  - Jul. 30 Se recibe copia de Draft de bl, factura comerciaL,lista de empaque</t>
  </si>
  <si>
    <t>4952172251,4952170441,</t>
  </si>
  <si>
    <t>J8310089</t>
  </si>
  <si>
    <t>DSV0048077</t>
  </si>
  <si>
    <t>Dry n-3 12 Food 25KG 4G 3/Dry n-3 5:25 C - 25kg</t>
  </si>
  <si>
    <t>50181376/50050099</t>
  </si>
  <si>
    <t>Vaciado/Inpesccion invima/Demora en trasporte/FDS/Festivo</t>
  </si>
  <si>
    <t>Ago. 20 Mercancia entregada en bodega hoy -- Ago. 17 Ret -- Ago. 16 Solicitando cita de cargue -- Ago. 15 Listo en transporte -- Ago. 14 Radicando planilla - Declaracion con levante - Aceptando declaracion - Inspeccion invima programada para el dia de hoy -- Ago. 13 Esperando programacion en puerto para la inspeccion invima -- Ago. 10 Naviera informa nueva ETA -  Ago. 9-/-5 Esperando arribo de la motonave -- Ago. 2 Documentos en revision -- Ago. 1 Se recibe copia de bl, factura comercial,lista de empaque 601974026</t>
  </si>
  <si>
    <t>4951798410,4951798439,4951925575,</t>
  </si>
  <si>
    <t>J8310086</t>
  </si>
  <si>
    <t>HLCURTM190756702</t>
  </si>
  <si>
    <t>Myritol 318 190KG 1A1,Dehyquart C 4046 20KG 5H4,Dehyquart F 75 T 20KG 5H4,</t>
  </si>
  <si>
    <t>50207288,50521222,50368278,</t>
  </si>
  <si>
    <t>Emision de BL/Inspeccion fisica/FDS/Festivo</t>
  </si>
  <si>
    <t>Ago. 20 Mercancia entregada en bodega hoy --Ago. 17 Ret -- Ago. 16 Se estima su despacho para hoy -- Ago. 15 Listo en transporte - Generando planillas - Carga con levante -- Ago. 14 Carga para inspeccion fisica pm -- Ago. 13 Aceptando declaracion - BL ya cuenta con emision en destino   - Ago. 12 BL continua sin  emision en destino. -   Ago. 9-/-2 BL no cuenta con orden de impresion en destino -  Documentos en revision -- Ago. 1 Se recibe copia de bl, factura comercial</t>
  </si>
  <si>
    <t>J8310380</t>
  </si>
  <si>
    <t>012019072162</t>
  </si>
  <si>
    <t>Ago. 20 Mercancia entregada en bodega hoy --Ago. 16 Ret -- Solicitando cita de cargue -- Ago. 15 Listo en transporte -- Ago. 14 Generando planillas - Carga con levante- carga aceptada - Esperando finalizacion -- Ago. 13   Agente de carga informa programacion de vaciado para el dia de hoy a las  16 horas. - 12 Documentos en revision - Se recibe copia de bl, factura comercial  211961188</t>
  </si>
  <si>
    <t>J8310375</t>
  </si>
  <si>
    <t>012019071618</t>
  </si>
  <si>
    <t>Ago. 20 Mercancia entregada en bodega hoy --Ago. 17 Ret -- Ago. 16 Solicitando cita de cargue -- Ago. 15 Listo en transporte -- Ago. 14 Radicando planilla - Declaracion con levante - Aceptando declaracion - Esperando finalizacion de manifiesto -- Ago.  13 Agente de carga informa programacion de vaciado para el dia de hoy a las  16 horas. - Ago. 12 Se recibe copia de bl, factura comercial 211961185</t>
  </si>
  <si>
    <t>4952461121 </t>
  </si>
  <si>
    <t>J8310369</t>
  </si>
  <si>
    <t>012019072092</t>
  </si>
  <si>
    <t>Ago. 20 Mercancia entregada en bodega hoy --Ago. 17 Ret -- Ago. 16 Listo en transporte -- Ago. 15 Radicando planilla - Declaracion con levante - Aceptando declaracion -- Ago. 14 Esperando finalizacion de manifiesto -- Ago. 13 Agente de carga informa programacion de vaciado para el dia de hoy a las  16 horas. - Ago. 12Se recibe copia de bl, factura comercial 211961187</t>
  </si>
  <si>
    <t>J8310374</t>
  </si>
  <si>
    <t>ANR/CTG/13684</t>
  </si>
  <si>
    <t>Lutensol AO 3 180KG 1A2</t>
  </si>
  <si>
    <t>51145727</t>
  </si>
  <si>
    <t>Ago. 20 Mercancia entregada en bodega hoy -- Ago. 17 Ret -- Ago. 16 Listo en transporte - Radicando planilla - Declaracion con levante - Aceptando declaracion -- Ago. 15 Esperando finalizacion manifiesto -- Ago. 14 Agente de carga informa programacion de vaciado para el dia de hoy a las 18 horas - Confirmando arribo de la motonave -- Ago. 13 Documentos en revision -- Ago.  12 Se recibe copia de bl, factura comercial</t>
  </si>
  <si>
    <t>J7310992/J7360067</t>
  </si>
  <si>
    <t>ANT1246574</t>
  </si>
  <si>
    <t>Ago. 20 Ret. IHOU3052350 -- Ago. 17 Ret. IHOU3053450 -- Ago. 15 Ret. EXFU2503529, IHOU3053399  -- Ago. 14-13 En espera de instrucciones de despacho -- Ago. 12 Listo en transporte -- Ago. 10 Radicando planilla - Declaracion con levante - Aceptando declaracion -- Ago. 9 Por problemas en pagina de siglo XXI no se puede nacionalizar -- Ago. 8 Recepcionando carga en pagina de puerto -- Ago. 6 Motonave estima llegar en el dia de hoy -- Ago. 5-/-1 Esperando arribo de la motonave -- Jul. 31 Documentos en revision -- Jul. 30 Se recibe copia de bl, factura comercial</t>
  </si>
  <si>
    <t>4951874477,4952165854,4951647403,4951798430,4952270615,4951798430,</t>
  </si>
  <si>
    <t>J8310069</t>
  </si>
  <si>
    <t>HLCURTM190755436</t>
  </si>
  <si>
    <t>Lamesoft PO 65 220KG 1H2,Eumulgin B 2 GS 25KG 5H4,Cetiol Sensoft 175KG 1A1,Emulgade CM 200KG 1H2,Nutrilan I 50 BP 150KG 1H2,Emulgade NLB 25KG 1H2,</t>
  </si>
  <si>
    <t>50207534,50207317,50210232,50207169,50294768,50312330,</t>
  </si>
  <si>
    <t>FDS/Festivo/Desconsolidacion/Varios destinos</t>
  </si>
  <si>
    <t>Ago. 21 Entregados en bodega hoy el resto de materiales -- Ago. 21 En transito el resto de materiales y se estima su entrega en bodega hoy -- Ago. 20 Entregada en bodega hoy parte de la mercancia -- Mercancia en transito, se estima su entrega hoy -- Ago. 17 Mercancia en transito, se estima su entrega en el martes -- Ago. 16 En proceso de despacho en varios vehiculos con FCL -- Ago. 15 En proceso de desconsolidacion -- Ago. 14 Ret -- Programado para acarreo y desconoslidacion -- Ago. 13 Listo en transporte -- Ago. 12 Radicando planilla - Declaracion con levante - Aceptando declaracion -- Ago. 9 Confirmando arribo de la motonave -- Ago. 8 Naviera  y pagina de puerto informa nueva ETA. - 6-/-5 Esperando arribo de la motonave -- Ago. 2 Documentos en revision -- Ago. 1 Se recibe copia de bl, factura comercial</t>
  </si>
  <si>
    <t>J8510072</t>
  </si>
  <si>
    <t>FMO0042162</t>
  </si>
  <si>
    <t>Ago. 21 Mercancia entregada en bodega hoy -- Ago. 21 Ret --Retiro programado para el dia de hoy -- Ago. 20 Declaracion con levante - Aceptando declaracion - En proceso de liberacion de la guia -- Ago. 16-/-12 Esperando arribo de la carga -- Ago. 9 Documentos en revision -- Ago. 8 Se recibe copia de guia, factura comercial,lista de empaque</t>
  </si>
  <si>
    <t>J8510091</t>
  </si>
  <si>
    <t>FRA0661477</t>
  </si>
  <si>
    <t>Nutrilan Keratin LM 25KG 3H1</t>
  </si>
  <si>
    <t>50469381</t>
  </si>
  <si>
    <t>Ago. 22 Mercancia entregada en bodega hoy -- Ago. 22 En bodega a la espera de desacargue -- Ago. 21 Ret -- Retiro programado para el dia de hoy -- Ago. 20 Declaracion con levante - Aceptando declaracion - En proceso de liberacion de la guia -- Ago. 16-/-14 Esperando arribo de la carga -- Ago. 13 Documentos en revision -- Ago. 12 Se recibe copia de guia, factura comercial</t>
  </si>
  <si>
    <t>J8510079</t>
  </si>
  <si>
    <t>FDS/Festivo/Liberacion Guia</t>
  </si>
  <si>
    <t>Ago. 22 Mercancia entregada en bodega hoy -- Ago. 22 En bodega a la espera de desacargue -- Ago. 21 Ret -- Retiro programado para el dia de hoy -- Ago. 20 Declaracion con levante - Aceptando declaracion - En proceso de liberacion de la guia -- Ago. 16-/-13 Esperando arribo de la carga -- Ago. 12 Documentos en revision -- Ago. 9 Se recibe copia de guia,factura comercial</t>
  </si>
  <si>
    <t>J8510132</t>
  </si>
  <si>
    <t>Ago. 22 Mercancia entregada en bodega hoy -- Ago. 22 En bodega a la espera de desacargue -- Ago. 21 Ret -- Retiro programado para el dia de hoy -- Ago. 20 Declaracion con levante - Aceptando declaracion - En proceso de liberacion de la guia -- Ago. 16-/-15 Esperando arribo de la carga -- Ago. 14 Documentos en revision -- Ago. 13 Se recibe copia de guia, factura comercial</t>
  </si>
  <si>
    <t>4952287266,4952287268,</t>
  </si>
  <si>
    <t>J8510080</t>
  </si>
  <si>
    <t>J8310383</t>
  </si>
  <si>
    <t>MEDUBK931047</t>
  </si>
  <si>
    <t>D-Air  3000 L HAL 17KG 3H1C</t>
  </si>
  <si>
    <t>Ago. 22 Mercancia entregada en bodega hoy -- Ago. 22 Ret. BSIU4072855 -- Ago. 21 Se estima su despacho para hoy -- Ago. 20 Listo en transporte - Radicando planilla - Declaracion con levante - Aceptando declaracion -- Ago. 16 Esperando arribo de la motonave -- Ago. 15 Confirmando ETA - Se recibe copia de BL -- Ago. 14-/-13 Esperando copia de BL para hacer una buena revision -- Ago. 12 Documentos en revision -- Ago.  9 Se recibe copia de lista de empaque,factura comercial, Pendiente bl,</t>
  </si>
  <si>
    <t>4952244844,4952270617,4952461126,4952461126,4952461126,4952461126,4951798434,</t>
  </si>
  <si>
    <t>J8310378</t>
  </si>
  <si>
    <t>FRA0354882</t>
  </si>
  <si>
    <t>Emulgade PL 68/50 25KG 5H4,Comperlan IP 25KG 4G,Isopropylmyristate 175KG 1A1,Cetiol OE 165KG 1A1,Cetiol V 175KG 1A1,Cetiol C 5 175KG 1A1,Cutina AGS 25KG 5H4,</t>
  </si>
  <si>
    <t>50207246,50400633,50207008,50207268,50207295,50211357,50215324,</t>
  </si>
  <si>
    <t>Ago. 23 Mercancia entregada en bodega hoy -- Ago. 23 Merancia en transito, se estima su entrega en bodega hoy -- Ago. 22 Merancia en transito, se estima su entrega en bodega mañana -- Ago. 21 Mercancia en transito, se estima su entrega en bodega mañana -- Ago. 20 Ret. TCKU2735443 --  Se estima su despacho para hoy -- Ago. 16 Listo en transporte -- Ago. 15 Radicando planilla - Declaracion con levante - Aceptando declaracion - Recepcionando carga en pagina de puerto -- Ago. 14 Confirmando arribo de la motonave -- Ago. 13 Documentos en revision -- Ago.  12 Se recibe copia de bl, factura comercial</t>
  </si>
  <si>
    <t>J7310958</t>
  </si>
  <si>
    <t>SSZ0729027</t>
  </si>
  <si>
    <t>Ago. 20 Mercancia  entregada en el cliente hoy -- Ago. 16 Ret -- Ago. 15-/-14 En espera de documentos para su despacho -- Ago. 13 Listo en transporte - Radicando planilla - Aceptando declaracion - Declaracion con levante -- Ago. 12 Recepcionando carga en pagina de puerto -- Ago. 9-/-Jul. 31 Esperando arribo de la motonave -- Jul. 30 Documentos en revision -- Jul. 29 Se recibe copia de Draft  de bl, factura comercial,lista de empaque,certi de analisi</t>
  </si>
  <si>
    <t>J8310221</t>
  </si>
  <si>
    <t>ANR/CTG/13676</t>
  </si>
  <si>
    <t>Vaciado/Demora en transporte/FDS/Festivo</t>
  </si>
  <si>
    <t>Ago. 26 Mercancia entregada en bodega hoy -- Ago. 26 Mercancia en transito, se estima su entrega en bodega hoy -- Ago. 23 Mercancia en transito, se estima su entrega en bodega mañana -- Ago. 22 Ret -- Ago. 21/-20 Se estima su despacho para hoy -- Ago. 16 Listo en transporte - Radicando planilla - Declaracion conlevante - Aceptando declaracion - Recepcionando carga en pagina de puerto -- Ago. 15 Esperando finalizacion manifiesto -- Ago. 14 Agente de carga informa programacion de vaciado para el dia de hoy a las 18 horas.  -  Confirmando arribo de la carga -- Ago. 13 Motonave estima arribar en el dia de hoy -- Ago. 12-9 Esperando arribo de la motonave -- Ago. 8 Documentos en revision -- Ago. 6 Se recibe copia de bl, factura comercial,lista de empaque 211963638</t>
  </si>
  <si>
    <t>4951726530</t>
  </si>
  <si>
    <t>J8310487</t>
  </si>
  <si>
    <t>SUDU29001AIAM931</t>
  </si>
  <si>
    <t>Documentos/Confirmacion destino/FDS/Festivo</t>
  </si>
  <si>
    <t>Ago. 26 Mercancia entregada en bodega hoy -- Ago. 26 Mercancia en transito, se estima su entrega en bodega hoy -- Ago. 23 Ret. --  Se estima su despacho para hoy -- Ago. 22 Se confirma destino para alpopular Cali -- Ago. 21-/-20 Confirmado con el cluster el destino de la carga ya siempre se ha despachado a Cali --  Ago. 17 Listo en transporte -- Ago. 16 Radicando planilla - Declaracion conlevante - Aceptando declaracion -- Ago. 15 Documentos en revision -- Ago. 14 Se recibe copia de factura comercial,bl</t>
  </si>
  <si>
    <t>4952077920,4952077922,</t>
  </si>
  <si>
    <t>J8310094</t>
  </si>
  <si>
    <t>HLCURTM190768704</t>
  </si>
  <si>
    <t>Ago. 26 Entregada en bodega hoy la ultima unidad -- Mercancia en transito, se estima su entrega en bodega hoy -- Ago. 23 Entregada en bodega hoy la primera unidad -- Ret. BSIU4059920 -- Ago. 22 Se estima el despacho de la ultima unidad hoy -- Ago. 21 Ret. UACU8593682 -- Se estima su despacho para hoy -- Ago. 20 Listo en transporte -- Ago. 17 Radicando planilla - Declaracion con levante - Aceptando declaracion -- Ago. 16 Motonave estima arribar en el dia de hoy -- Ago. 15 Esperando arribo de la motonave -- Ago. 14 Naviera  informa nuevo cambio de ETA. -Ago.13-/-12 Esperando arribo de la motonave -- Ago. 9 BL si cuenta con emision en destino - Ago 8-/-5 BL no cuenta con emision en destino - Esperando arribo de la motonave -- Ago. 3 BL no cuenta con emision en destino - Documentos en revision --  Ago. 2 Se recibe copia de bl, factura comercial,lista de empaque</t>
  </si>
  <si>
    <t>4952077913,4952077928,4952077906,</t>
  </si>
  <si>
    <t>J8310108</t>
  </si>
  <si>
    <t>HLCURTM190737344</t>
  </si>
  <si>
    <t>Natuphos® E 50000 20KG 4G 5,Luprosil NC Ammo.Pro 1000KG 31HA1,Luta.Calpan 98% 25KG 5H4,</t>
  </si>
  <si>
    <t>50471892,50094981,50011144,</t>
  </si>
  <si>
    <t>Bl sin emision/FDS/Festivo</t>
  </si>
  <si>
    <t>Ago. 26 Mercancia entregada en bodega hoy -- Ago. 26 Mercancia en transito, se estima su entrega en bodega hoy -- Ago. 23 Ret. HLXU8774582 -- Ago. 22-21 Se estima su despacho para hoy -- Ago. 20 Listo en transporte - Radicando planilla - Declaracion con levante - Aceptando declaracion -- Ago. 17 Esperando finalizacion manifiesto -- Ago. 16 Motonave estima arribar en el dia de hoy -- Ago. 15 Esperando arribo de la motonave -- Ago. 14 Naviera informa nueva ETA - Ago.  13-/-12 Esperando arribo de la motonave -- Ago. 9  BL  ya cuenta con emision en destino. - Ago. 8-/-6 BL no cuenta con emision en destino - Esperando arribo de la motonave -- Ago. 5 BL no cuenta con emision en destino - Documentos en revision -- Ago. 2 Se recibe copia de bl, factura comercial,lista de empaque</t>
  </si>
  <si>
    <t>J7310843</t>
  </si>
  <si>
    <t>MEDUIN616210</t>
  </si>
  <si>
    <t>Ago. 26 Mercancia entregada en bodega hoy -- Ago. 26 Mercancia en transito, se estima su entrega en bodega hoy -- Ago. 23 Ret. -- Ago. 22 Se estima su despacho para hoy -- Ago. 21 Listo en transporte - Radicando planilla -- Ago. 20 Declaracion con levante - Aceptando declaracion - Confirmando arribo de la motonave -- Ago. 16-/-Jul. 31-/-29 Esperando arribo de la motonave - Jul. 26-/-25 Documentos en revision -- Jul. 24 Se recibe copia de bl, factura comercial,lista de empaque</t>
  </si>
  <si>
    <t>J8310332</t>
  </si>
  <si>
    <t>ANR/CTG/13696</t>
  </si>
  <si>
    <t>Ago. 27 Mercancia entregada en bodega hoy -- Ago. 27 En bodega a la espera de descargue -- Ago. 26 En bodega a la espera de descargue -- Mercancia en transito, se estima su entrega en bodega hoy -- Ago. 24 Ret. --  Listo en transporte -- Ago. 23 Radicando planilla - Declaracion con levante - Aceptando declaracion - Recepcionando carga en pagina de puerto -- Ago. 23-/-22 Esperando programacion de vaciado -- Ago. 21 Confirmando arribo de la carga -- Ago. 20 Motonave estima arribar en el dia de hoy -- Ago. 16-/-13 Esperando arribo de la motonave -- Ago. 12 Documentos en revision -- Ago. 9 Se recibe copia de bl, factura comercial,lista de empaque 211973103</t>
  </si>
  <si>
    <t>4952287298,4952287288,</t>
  </si>
  <si>
    <t>J8510187</t>
  </si>
  <si>
    <t>1028327744</t>
  </si>
  <si>
    <t>Elestab 3334 10KG 3H1/Trichogen Veg LS 9813 20KG 3H1</t>
  </si>
  <si>
    <t>50208994/50210850</t>
  </si>
  <si>
    <t>Ago. 27 Mercancia entregada en bodega hoy -- Ago. 27 Ret -- Retiro programado para el dia de hoy -- Ago. 26 Declaracion con levante - Aceptando declaracion - En proceso de liberacion de la guia -- Ago. 23 Confirmando arribo de la carga -- Ago. 22-/-21 Esperando arribo de la carga -- Ago. 20 Agente de carga informa  ETA. -  Documentos en revision -- Ago. 16 Se recibe copia de guia, factura comercial</t>
  </si>
  <si>
    <t>J8510205</t>
  </si>
  <si>
    <t>Ago. 27 Mercancia entregada en bodega hoy -- Ago. 27 Ret -- Retiro programado para el dia de hoy -- Ago. 26 Declaracion con levante - Aceptando declaracion - En proceso de liberacion de la guia -- Ago. 23 Esperando arribo de la carga -- Ago. 22 Confirmando detalles de vuelo -- Ago. 21 Documentos en revision -- Ago. 20 Se recibe copia de guia, factura comercial</t>
  </si>
  <si>
    <t>4953066114 </t>
  </si>
  <si>
    <t>J8510220</t>
  </si>
  <si>
    <t>19J101830</t>
  </si>
  <si>
    <t>983.30</t>
  </si>
  <si>
    <t>BIOWHITE 5KG 3H1</t>
  </si>
  <si>
    <t>Ago. 27 Mercancia entregada en bodega hoy -- Ago. 27 Ret -- Retiro programado para el dia de hoy -- Ago. 26 Declaracion con levante - Aceptando declaracion - En proceso de liberacion de la guia -- Ago. 23 Confirmando detalles de vuelo -- Ago. 22 Documentos en revision -- Ago. 21  Se recibe copia de guia,factura comercial</t>
  </si>
  <si>
    <t>J8510226</t>
  </si>
  <si>
    <t>19J101831</t>
  </si>
  <si>
    <t>J7310977 /J7360063</t>
  </si>
  <si>
    <t>HLCUBSC1907BCAD8</t>
  </si>
  <si>
    <t>Ago. 28 Ret. TQMU1855822 -- Ago. 27-/-5 En espera de instrucciones de despacho -- Ago. 3 Listo en transporte -- Ago. 2 Radicando planilla - Declaracion con levante - Aceptando declaracion - Esperando que el sistema Siglo XXI se restablezca para aceptar declaracion -- Ago. 1 Por problemas con siglo XXI no se ha podido aceptar declaracion - Aceptando declaracion - Elaborando declaracion -- Jul. 31 Documentos en revision -- Jul. 30 Se recibe copia de bl, factura comercial</t>
  </si>
  <si>
    <t>4952004749,4952222172,</t>
  </si>
  <si>
    <t>J8310216</t>
  </si>
  <si>
    <t>SSZCTG1908052</t>
  </si>
  <si>
    <t>Additive BR S 7119/103 10KG 3H1/Additive S 81770 11KG 3H1</t>
  </si>
  <si>
    <t>50512544/57882507</t>
  </si>
  <si>
    <t>Ago. 28 Mercancia entregada en bodega hoy -- Ago. 28 Mercancia en transito, se estima su entrega en bodega hoy -- Ago. 27 Ret. Listo en transporte -- Ago. 26 Confirmando arribo de la carga -- Ago. 23 Motonave estima arribar el dia de hoy -- Ago. 22-/-16 Esperando arribo de la motonave -- Ago. 15 Confirmando ETA - Se recibe copia de BL -- Ago. 14-/-8 Esperando copia de BL para hacer una buena revision -- Ago. 6 Se recibe copia de factura comercial,lista de empaque,pendiente bl 601983053</t>
  </si>
  <si>
    <t>4952292321,4953101413,4953066105,4952888194,4952888194,4952888194,4952888194,4952888194,</t>
  </si>
  <si>
    <t>J8510186</t>
  </si>
  <si>
    <t>1028376293</t>
  </si>
  <si>
    <t>Phytosoothe LS 9766 10KG 1G,A00297 Patch2O 5KG 3H1,Asebiol LS 9853 10KG 3H1,Purisoft POE LS 9726 20KG 3H1,Phytosoothe LS 9766 10KG 1G,Purisoft POE LS 9726 20KG 3H1,Cashmilan SPB LS 9864 10KG 3H1,Sebaryl FL LS 9088 10KG 3H1</t>
  </si>
  <si>
    <t>50210519,50271427,50210936,50210245,50210519,50210245,50210977,50208885,</t>
  </si>
  <si>
    <t>Ago. 28 Mercancia entregada en bodega hoy -- Ago. 28 Ret -- Retiro programado para el dia de hoy -- Ago. 27 Declaracion con levante - Aceptando declaracion - En proceso de liberacion de la guia -- Ago. 26 Confirmando arribo de la carga -- Ago. 23-/-22 Esperando arribo de la carga -- Ago. 21 Confirmando detalles de vuelo -- Ago. 20 Documentos en revision -- Ago. 16 Se recibe copia de guia, factura comercial</t>
  </si>
  <si>
    <t>J8510282</t>
  </si>
  <si>
    <t>Sphingocereyl VEG LS 9948 10KG 3H1</t>
  </si>
  <si>
    <t>50268281</t>
  </si>
  <si>
    <t>Ago. 28 Mercancia entregada en bodega hoy -- Ago. 28 Ret -- Retiro programado para el dia de hoy -- Ago. 27 Declaracion con levante - Aceptando declaracion - En proceso de liberacion de la guia - Carga arribo como descargue directo sin tener detalles de vuelo - Confirmando detalles de vuelo -- Ago. 26 Documentos en revision -- Ago. 22 Se recibe copia de gui, factura comercial</t>
  </si>
  <si>
    <t>J8310357</t>
  </si>
  <si>
    <t>012019072928</t>
  </si>
  <si>
    <t>Ago. 29 Mercancia entregada en bodega hoy -- Ago. 29 Mercancia en transito, se estima su entrega en bodega hoy -- Ago. 28 Mercancia en transito, se estima su entrega en bodega mañana -- Ago. 27 Mercancia en transito, se estima su entrega en bodega el jueves -- Ago. 26 En bodega en proceso de despacho consolidado el dia de hoy -- Ago. 24 Ret -- Ago. 23. Solicitando cita--Ago. 22 Listo en transporte - Radicando planilla - Pendiente BL master para planillar en puerto -- Ago. 21 Declaracion con levante - Aceptando declaracion - Agente de carga informa que este vaciado se realizo el dia de ayer - Esperando programacion de vaciado -- Ago. 20 Confirmando arribo de la carga - motonave  cambio de ETA. -  Ago. 16-/-14 Esperando arribo de la motonave -- Ago. 13 Documentos en revision -- Ago.  12 Se recibe copia de bl, factura comercial 211971272</t>
  </si>
  <si>
    <t>J8310167</t>
  </si>
  <si>
    <t>SSZCTG1908015</t>
  </si>
  <si>
    <t>Rheovis HS 1303 190KG 1H1</t>
  </si>
  <si>
    <t>50484792</t>
  </si>
  <si>
    <t>Ago. 29 Mercancia entregada en bodega hoy -- Ago. 29 Mercancia en transito, se estima su entrega en bodega hoy -- Ago. 28 Mercancia en transito, se estima su entrega en bodega mañana -- Ago. 27 Mercancia en transito, se estima su entrega en bodega el jueves -- Ago. 26 En bodega en proceso de despacho consolidado el dia de hoy -- Ago. 24 Ret -- Ago. 23 Listo en transporte -- Ago. 22 Radicando planilla - Declaracion conlevante - Aceptando declaracion -- Ago. 21 Recepcionando carga en pagina de puerto -- Ago. 20 Confirmando arribo de la carga -- Ago. 16 Motonave estima arribar en el dia de hoy -- Ago. 15-/-6 Esperando arribo de la motonave -- Ago. 6 Documentos en revision -- Ago. 5 Se recibe copia de factura comercial,lista de empaque,Draft de bl 601979155</t>
  </si>
  <si>
    <t>4952077931,4952077915,</t>
  </si>
  <si>
    <t>J8310095</t>
  </si>
  <si>
    <t>FRA0355206</t>
  </si>
  <si>
    <t>Lutavit B2 SG 80. 25KG 5H4/Lucantin Amarillo 25KG 4GL</t>
  </si>
  <si>
    <t>54690103/55619192</t>
  </si>
  <si>
    <t>Ago. 29 Mercancia entregada en bodega hoy -- Ago. 29 Mercancia en transito, se estima su entrega en bodega hoy -- Ago. 28 Mercancia en transito, se estima su entrega en bodega el viernes -- Ago. 27 Ret. -- Ago. 27-/-26 Se estima su despacho para hoy -- Ago. 23 Listo en transporte -- Ago. 22 Radicando planilla - Declaracion conlevante - Aceptando declaracion -- Ago. 21 Confirmando arribo de la carga -- Ago. 20 Motonave estima arribar en el dia de hoy -- Ago. 16-/-15 Esperando arribo de la motonave -- Ago. 14 Emision en destino - Confirmando emision con la naviera-  Ago.13-/-6 BL no cuenta con emision - Esperando arribo de la motonave -- Ago. 5 BL no cuenta con emision - Documentos en revision -- Ago. 2 BL no cuenta con emision - Se recibe copia de bl, factura comercial,lista de empaque</t>
  </si>
  <si>
    <t>J7310991</t>
  </si>
  <si>
    <t>ANT1249781</t>
  </si>
  <si>
    <t>Ago. 30 Ret. IHOU1810045 -- Ago. 29-/-13 En espera de instrucciones de despacho -- Ago. 12 Listo en transporte -- Ago. 10 Radicando planilla - Declaracion con levante - Aceptando declaracion -- Ago. 9 Por problemas en pagina de siglo XXI no se puede nacionalizar -- Ago. 8 Recepcionando carga en pagina de puerto -- Ago. 6 Motonave estima llegar en el dia de hoy -- Ago. 5-/-1 Esperando arribo de la motonave -- Jul. 31 Documentos en revision -- Jul. 30 Se recibe copia de bl, factura comercial</t>
  </si>
  <si>
    <t>J8310227/J8360018</t>
  </si>
  <si>
    <t>ANT1249127</t>
  </si>
  <si>
    <t>Sep. 1 Ret. TQMU1840360 -- Ago. 31 Ret. TIFU1754858 -- Ago.30 En espera de instrucciones de despacho de 2 unidades  -- Ret. EXFU5500462 --   Ago. 29-/-27 En espera de instrucciones de despacho de 3 unidades  -- Ret. CRXU8688238 -- Ago. 26-/- 16 En espera de instrucciones de despacho -- Ago. 15 Listo en transporte -- Ago. 14 Radicando planilla - Declaracion con levante - Aceptando declaracion - Confirmando arribo de la motonave -- Ago. 13 Motonave estima arribar en el dia de hoy -- Ago. 12 Esperando arribo de la Motonave. - Ago. 9 Confirmando ETA -- Ago. 8 Documentos en revision -- Ago. 6 Se recibe copia de bl, factura comercial</t>
  </si>
  <si>
    <t>4952244146,4952352303,</t>
  </si>
  <si>
    <t>J8310475</t>
  </si>
  <si>
    <t>ANR/CTG/13694</t>
  </si>
  <si>
    <t>Tinogard TS 2x20KG 4G/Tinopal CBS-X 20KG 5H4</t>
  </si>
  <si>
    <t>56164990/50531874</t>
  </si>
  <si>
    <t>Ago. 30  Mercancia entregada en bodega hoy -- Ago. 30 Mercancia en transito, se estima su entrega en bodega hoy -- Ago. 29 Mercancia en transito, se estima su entrega en bodega mañana -- Ago. 28 Mercancia en transito, se estima su entrega en bodega el viernes -- Ago. 27 Ret. -- Ago. 27-/-26 Solicitando cita de cargue -- Ago. 24 Listo en transporte -- Ago. 23 Radicando planilla - Declaracion con levante - Aceptando declaracion - Recepcionando carga en pagina de puerto -- Ago. 23-/-22 Esperando programacion de vaciado -- Ago. 21 Confirmando arribo de la carga -- Ago. 20 Motonave estima arribar en el dia de hoy -- Ago. 16 Esperando arribo de la motonave -- Ago. 15 Documentos en revision -- Ago. 14 Se recibe copia de factura comercial,bl 211972495</t>
  </si>
  <si>
    <t>J8310449</t>
  </si>
  <si>
    <t>HAM/CTG/01696</t>
  </si>
  <si>
    <t>Ago. 30  Mercancia entregada en bodega hoy -- Ago. 30 Mercancia en transito, se estima su entrega en bodega hoy -- Ago. 29 Mercancia en transito, se estima su entrega en bodega mañana -- Ago. 28 Mercancia en transito, se estima su entrega en bodega el viernes -- Ago. 27 Ret. -- Ago. 27-/-26 Solicitando cita de cargue -- Ago. 24 Listo en transporte -- Ago. 23 Radicando planilla - Declaracion con levante - Aceptando declaracion - Recepcionando carga en pagina de puerto -- Ago. 23-/-22 Esperando finalizacion manifiesto -- Ago. 21 Agente de  carga confirma vaciado para el dia de hoy a las 14 horas. - Confirmando arribo de la carga -- Ago. 20 Motonave estima arribar en el dia de hoy -- Ago. 16 Esperando arribo de la motonave -- Ago. 15 Agente de carga confirma ETA - Ago.14 Se esta confirmando ETA y emision con el agente de carga - Documentos en revision -- Ago.13 Se recibe copia de bl, factura comercial 601981220</t>
  </si>
  <si>
    <t>J8510363</t>
  </si>
  <si>
    <t>19J101897</t>
  </si>
  <si>
    <t>Ago. 31 Mercancia entregada en bodega hoy -- Ago. 30 Ret -- Retiro programado para el dia de hoy -- Declaracion con levante - Aceptando declaracion - En proceso de liberacion de la guia -- Ago. 29 Documentos en revision -- Ago. 28 Se recibe copia de guia,factura comercial</t>
  </si>
  <si>
    <t>J8510347</t>
  </si>
  <si>
    <t>MHG19006874</t>
  </si>
  <si>
    <t>Edeta B Pulver 25KG 5M1</t>
  </si>
  <si>
    <t>50612838</t>
  </si>
  <si>
    <t>Ago. 31 Mercancia entregada en bodega hoy -- Ago. 30 Ret -- Retiro programado para el dia de hoy -- Declaracion con levante - Aceptando declaracion - En proceso de liberacion de la guia -- Ago. 29 Confirmando detalles de vuelo -- Ago. 28 Documentos en revision -- Ago. 27. Se recibe copia de  guia,factura comercial</t>
  </si>
  <si>
    <t>J8310263/J8360023</t>
  </si>
  <si>
    <t>SUDU29001AI7VFD7</t>
  </si>
  <si>
    <t>Sep. 2-Ago. 30-/-23 En espéra de instrucciones de despacho de 1 unidad --  Ago. 22 Ret. IHOU1049390 -- Ago. 21 En espéra de instrucciones de despacho de 2 unidades --  Ago. 20 Ret. CRXU8691930 -- Ago. 19-/-16 En espéra de instrucciones de despacho -- Ago. 14 Listo en transporte -- Ago. 13 Radicando planilla - Declaracion con levante - Aceptando declaracion -- Ago. 12 Esperando arribo de la motonave -- Ago. 9 Documentos en revision -- Ago.  8 Se  recibe copia de bl, factura comercial</t>
  </si>
  <si>
    <t>J8310379</t>
  </si>
  <si>
    <t>ANT1249932</t>
  </si>
  <si>
    <t>Sep. 2-Ago. 30-/- 16 En espera de instrucciones de despacho -- Ago. 16 Listo en transporte -- Ago. 15 Generando planillas - Carga con levante - Aceptando declaracion -- Ago. 14-/-13 Esperando arribo de la motonave - Documentos en revision -- Ago.  12 Se recibe copia de bl, factura comercial</t>
  </si>
  <si>
    <t>J8310229 / J8360019</t>
  </si>
  <si>
    <t>MEDUAO044930</t>
  </si>
  <si>
    <t>Sep. 2-Ago. 30-/-26 En espera de instrucciones de despacho -- Ago. 24 Listo en transporte -- Ago. 23 Radicando planilla - Declaracion con levante - En inspeccion fisica -- Ago. 22 Selectividad fisica - Aceptando declaracion - BL ya cuenta con emision -- Ago. 21 BL no cuenta con emision -- Ago. 20 BL no cuenta con emision  en destino - Esperando finalizacion manifiesto -- Ago. 16-/-9 Esperando arribo de la motonave -- Ago. 8 Documentos en revision -- Ago. 6 Se recibe copia de bl, factura comercial</t>
  </si>
  <si>
    <t>J8310473</t>
  </si>
  <si>
    <t>HLCUANR190744945</t>
  </si>
  <si>
    <t>Sep. 2-Ago. 30-/-23 En espera de instrucciones de despacho -- Ago. 22 Listo en transporte -- Ago. 21 Generando planillas - Carga con levante - Declaracion aceptada - Esperando finalizacion -- Ago. 20-/-15 Esperando arribo de la motonave - Documentos en revision -- Ago. 14 Se recibe copia de factura comercial,bl</t>
  </si>
  <si>
    <t>J8310490/J8360029</t>
  </si>
  <si>
    <t>ANT1249171</t>
  </si>
  <si>
    <t>Sep. 2-Ago. 30-/-23 En espera de instrucciones de despacho -- Ago. 22 Listo en transporte -- Ago. 21 Generando planillas - Carga con levante - Declaracion aceptada - Esperando finalizacion -- Ago. 20-/-15 Esperando arribo de la motonave -- Ago. 14 Documentos en revision - Se recibe copia de factura comercial,bl</t>
  </si>
  <si>
    <t>J8310667 / J8360045</t>
  </si>
  <si>
    <t>HLCUBSC1908ARVM7</t>
  </si>
  <si>
    <t>Sep. 2-Ago. 30-/-26 En espera de instrucciones de despacho --  Ago. 23 Listo en transporte - Radicando planilla - Declaracion con levante --  Aceptando declaracion -- Recepcionando en pagina de puerto para que se refleje la consultade inventario  -- Esperando finalizacion mnaifiesto --  Ago. 22 Motonave se atrazó para el dia de hoy --  Ago. 21 Documentos en revision -- Ago. 20 Se recibe copia de bl, factura comercial,lista de empaque</t>
  </si>
  <si>
    <t>J8310671 / J8360047</t>
  </si>
  <si>
    <t>HLCUBSC1908AOZL0</t>
  </si>
  <si>
    <t>Sep. 2-Ago. 30-/-28 En espera de instrucciones de despacho de 1 unidad -- Ago. 27 Ret. RFCU8228353 -- Ago. 26 En espera de instrucciones de despacho --  Ago. 23 Listo en transporte - Radicando planilla - Declaracion con levante --  Aceptando declaracion -  Recepcionando en pagina de puerto para que se refleje la consultade inventario  --  Esperando finalizacion mnaifiesto --  Ago. 22 Motonave se atrazó para el dia de hoy --   Ago. 21 Documentos en revision --  Ago. 20 Se recibe copia de bl, factura comercial,lista de empaque</t>
  </si>
  <si>
    <t>J8310908 / J8360063</t>
  </si>
  <si>
    <t>HLCUBSC1908BAQP8</t>
  </si>
  <si>
    <t>Sep. 2 En espera de instrucciones de despacho --  Ago. 30 Listo en transporte -- Radicando planilla --   Declaracion con levante --  Aceptando declaracion --  Recepcionando en pagona de puerto - Esperando finalizacion manifiesto -- Ago. 29 Motonave atracada --  Confirmando arribo de la motonave -- Ago. 28 Motonave estima arribar el dia de hoy --  Ago. 27 Documentos en revision -- Ago. 26   Se recibe copia de bl, factura comercial,lista de empaque -- Se recibe copia de bl y se pasa a Basf</t>
  </si>
  <si>
    <t>4952165895,4952465111,</t>
  </si>
  <si>
    <t>J8310615</t>
  </si>
  <si>
    <t>LEXBRE 190808120582</t>
  </si>
  <si>
    <t>Sep. 2 Solicitando cita de cargue -- Ago. 31 Listo en transporte -- Radicando planilla --  Ago. 30   Declaracion con levante --  Aceptando declaracion --  Pendiente cuenta de manejo y no se a podido liberar HBL debido a que el cliente  tiene una factura por pagar -- Recepcionando en pagina de puerto  -- Ago. 29 Esperando programacion vaciado --  Ago. 28 Confirmando arribo de la motonave -- Ago. 27 Motonave estima arribar el dia de hoy -- Ago. 26-/-22 Esperando arribo de la motonave -- Ago. 21 Documentos en revision --  Ago. 20  Se recibe copia de bl, factura comercial 601985879</t>
  </si>
  <si>
    <t>J8310923</t>
  </si>
  <si>
    <t>ONEYRICVV3544800</t>
  </si>
  <si>
    <t>Sep. 2 Se estima su despacho para hoy -- Ago. 30 Listo en transporte -- Radicando planilla --   Declaracion con levante --  Aceptando declaracion --  Recepcionando en pagona de puerto -- Esperando finalizacion manifiesto -- Ago. 29 Motonave atracada --   Motanave se retraso y estima arribar en el dia de hoy. -  Confirmando arribo de la motonave -- Ago. 28 Motonave estima arribar el dia de hoy -- Ago. 27  Documentos en revision -- Se recibe copia de bl, factura comercial, -- Ago. 26 Se recibe copia de bl y se pasa a Basf</t>
  </si>
  <si>
    <t>4952085014,4952085015,</t>
  </si>
  <si>
    <t>J8310817</t>
  </si>
  <si>
    <t>ANR/CTG/13699</t>
  </si>
  <si>
    <t>Efka FA 4608 190KG 1A1/Efka SL 3244 55KG 1H2</t>
  </si>
  <si>
    <t>50304117/50382874</t>
  </si>
  <si>
    <t>Sep. 2 Mercancia en transito, se estima su entrega en bodega hoy -- Ago. 31 Ret -- Ago. 30 Listo en transporte -- Radicando planilla --   Declaracion con levante --  Aceptando declaracion --  Recepcionando en pagina de puerto -- Hay inconvenientes en el sistema y no se refleja la planilal de envio, se manda al puerto solicitud para que nos ayuden -- Esperando finalizacion manifiesto -- Ago. 29 Agente de carga informa programacio  de vaciado para el dia de hoy   a las  10 AM -  Ago. 28 Esperando programacion vaciado --  Ago. 27 Motonave estima arribar el dia de hoy -- Ago. 26 Esperando arribo de la motonave --  Ago. 23 Documentos en revision -- Ago. 22 Se  recibe copia de bl, factura comercial 211980372</t>
  </si>
  <si>
    <t>J8310851</t>
  </si>
  <si>
    <t>FRA0356184</t>
  </si>
  <si>
    <t>Sep. 2 En espera de carga para consolidar -- Ago. 30 Listo en transporte -- Radicando planilla --   Declaracion con levante --  Aceptando declaracion -- Se recibe reporte de inspeccion previa y se procede a desaduanar -- Esperando reporte de Inspeccion previa -- Ago. 29 Autorizada operacion para el dia de hoy -- Se solicita al puerto movilizacion para realizar previa -- Ago. 28 Motonave arribo el dia de ayer, se encuentra atrada y este contenedor aun no ha sido descargado, esperando descargue para solicitar movilizacion para hacer previa --  -- Ago. 27 Motonave estima arribar el dia de hoy -- Ago. 26 Se recibe instrucción para realizar la previa --  Diferencia de bultos y pesos entre bl y factura, pendiente arribo e instrucción para previa  --  Se  recibe copia de bl, factura comercial</t>
  </si>
  <si>
    <t>J8310742</t>
  </si>
  <si>
    <t>ANR/CTG/13702</t>
  </si>
  <si>
    <t>Sep. 2 Mercancia en transito, se estima su entrega en bodega hoy -- Ago. 31 Ret -- Ago. 30 Listo en transporte -- Radicando planilla --  Ago. 29  Declaracion con levante --  Aceptando declaracion -  Agente de carga informa programacion de vaciado  para el dia de hoy a las 8 AM. -  Ago. 28 Esperando programacion vaciado -- Ago. 27 Motonave estima arribar el dia de hoy -- Ago. 26-/-23 Esperando arribo de la motonave -- Ago. 22 Documentos en revision -- Ago. 21 Se recie copia de bl, factura comercial 211980170</t>
  </si>
  <si>
    <t>J8310879</t>
  </si>
  <si>
    <t>ANR/CTG/13719</t>
  </si>
  <si>
    <t>Sep. 2 Mercancia en transito, se estima su entrega en bodega hoy -- Ago. 31 Ret -- Ago. 30 Listo en transporte -- Radicando planilla --  Ago. 29 Declaracion con levante --  Aceptando declaracion -  Agente de carga informa programacion de vaciado para el dia de hoy   a las 8 AM - Ago. 28 Esperando programacion vaciado --  Ago. 27 Motonave estima arribar el dia de hoy -- Documentos en revision -- Ago. 26 Se recibe copia de bl, factura comercial 211980173</t>
  </si>
  <si>
    <t>4952374009 </t>
  </si>
  <si>
    <t>J8310741</t>
  </si>
  <si>
    <t>HOU/CTG/D07081 </t>
  </si>
  <si>
    <t>Sep. 2 Solicitando cita de cargue -- Ago. 30 Solicitando cita de cargue -- Ago. 29 Listo en transporte -- Radicando planilla -- Declaracion con levante --  Aceptando declaracion -- Recepcionando en pagina de puerto -- Esperando programacion vaciado --  Ago. 28 Agente informa via telefonica  la señora Maria angelica  que  para este embarque no se pudo realizar vaciado  ayer y se esta esperando nueva programacion de  vaciado. - Esperando finalizacion manifiesto -- Ago. 27 Agente de carga informa programacion de vaciado para el dia de  hoy a las 16 horas. - Esperando programacion vaciado -- Ago. 26 Confirmando arribo  de la motonave -- Ago. 23-22 Documentos en revision -- Ago. 21 Se recie copia de bl, factura comercial 211977782</t>
  </si>
  <si>
    <t>J8310982</t>
  </si>
  <si>
    <t>SUDU29001AIJH002</t>
  </si>
  <si>
    <t>Sep. 2 Se estima su despacho para hoy -- Ago. 30 En espera de carga por consolidar -- Ago. 29 Listo en transporte -- Radicando planilla -- Declaracion con levante --  Aceptando declaracion -- Recepcionando en pagina de puerto -- Documentos en revision --  Se recibe copia de bl y factura comercial --  Se recibe copia de bl por parte de la naviera y se solicita documentos</t>
  </si>
  <si>
    <t>J8310983</t>
  </si>
  <si>
    <t>SUDU29001AIJHV71</t>
  </si>
  <si>
    <t>Sep. 2 Mercancia en transito, se estima su entrega en bodega hoy -- Ago. 31 Ret -- Ago. 30 Verificando el destino con el Clusters -- Ago. 29 Listo en transporte -- Radicando planilla -- Declaracion con levante --  Aceptando declaracion -- Recepcionando en pagina de puerto -- Documentos en revision --  Se recibe copia de bl y factura comercial --  Se recibe copia de bl por parte de la naviera y se solicita documentos</t>
  </si>
  <si>
    <t>J8310702</t>
  </si>
  <si>
    <t>SUDU29001AIEZ44R </t>
  </si>
  <si>
    <t>Sep. 2 Mercancia en transito, se estima su entrega en bodega hoy -- Ago. 30 Mercancia en transito, se estima su entrega en bodega el lunes -- Ago. 29 Ret --  Ago. 28-/-26 En consecucion de vehiculo para su despacho -- Ago. 23 Listo en transporte - Radicando planilla - Declaracion con levante --  Aceptando declaracion -- Ago. 22 Recepcionando en pagina de puerto -- Esperando finalizacion manifiesto -- Motonave atracada -- Ago. 21 Se recibe copia de bl, factura comercial</t>
  </si>
  <si>
    <t>J7310783</t>
  </si>
  <si>
    <t>BUECTG1906006</t>
  </si>
  <si>
    <t>Sep. 2 Mercancia en transito, se estima su entrega en bodega hoy -- Ago. 30 Ret. -- Solicitando cita de cargue -- Ago. 29 Listo en transporte -- Ago. 28 Generando planillas - Carga con levante - Aceptando declaracion -- Ago. 27 Agente de carga confirma via telefonica que el vaciado se realizo ayer en las horas de la tarde y se estara finalizando en el transcurso del dia. -  Ago. 26  Confirmando fecha de vaciado -- Ago. 24-/-1 Esperando arribo de la motonave -  Jul. 31 Confirmando Eta - Jul. 30-/-25 Pendiente copia de Bl para confirmar ETA -  Jul. 24 Documentos en revision  -- Jul. 22 Se recibe copia de factura comercial,lista de empaque,pendiente bl 211976891</t>
  </si>
  <si>
    <t>J8310420</t>
  </si>
  <si>
    <t>MIL069548</t>
  </si>
  <si>
    <t>Sep. 2 Se estima su despacho para hoy -- Ago. 30 Solicitando cita de cargue -- Ago. 29 Listo en transporte -- Ago. 28 Generando planillas - Carga con levante - Aceptando declaracion -- Ago. 27-/-14 Esperando arribo de la motonave - Se recibe bl original - Ago. 13 Documentos en revision -- Ago.  12 Se recibe copia de bl, factura comercial 211978881</t>
  </si>
  <si>
    <t>4951411361,4951574749,</t>
  </si>
  <si>
    <t>J7310693</t>
  </si>
  <si>
    <t>TWN0365002</t>
  </si>
  <si>
    <t>Sep. 2 Se estima su despacho para hoy -- Ago. 30 Se estima su despacho para hoy -- Ago. 29 En espera de carga para consolidar -- Ago. 28 Listo en transporte - Carga con levante - Declaracion aceptada - Esperando finalizacion -- Ago. 27-/-1 Esperando arribo de la motonave -  Jul. 31-/-25 esperando arribo de la motonave - Jul. 24 Pagina de la Naviera informa nueva ETA.Y el BL original sera enviado por el cliente  - Confirmando ETA - Jul. 23 BL no cuenta con emision en destino - Esperando arribo de la motonave -- Jul. 22 BL no cuenta con emision en destino -  Documentos en revision - Jul. 19 Se recibe copia de bl, factura comercial</t>
  </si>
  <si>
    <t>J8310531</t>
  </si>
  <si>
    <t>FRA0356325</t>
  </si>
  <si>
    <t>MSeal TC 258 RAL7040 24KG 1A2,MSeal TC 258 RAL7012 V1 24KG 1A2,MSeal M 860 PTB 19,3KG 1A2,MSeal M 860 PTA 10,7KG 1A2,MSeal M 860 PTB 19,3KG 1A2,MSeal TC 258 RAL7040 24KG 1A2,</t>
  </si>
  <si>
    <t>57205644,57206757,50160672,50160619,50160672,57205644,</t>
  </si>
  <si>
    <t>Sep. 2 En transito 2 unidades y se estima la entrega en bodega  hoy // Se estima el despacho de la ultima unidad hoy -- Ago. 31 Ret AXIU4335009 -- APZU4622022 -- Ago. 30 Se estima su despacho para hoy -- Ago. 29 Listo en transporte -- Ago. 28 Generando planillas - Carga con levante - Esperando finalizacion -- Ago. 27-/-20 Esperando arribo de la motonave --  Se recibe factura  originales ,lista de carga --Ago. 16 Documentos en revision -- Ago. 14 Se recibe copia de bl, factura comercial,lista de empaque</t>
  </si>
  <si>
    <t>4952771713,4952270619,4952577855,4952628211,4952628211,4952701172,4952701172,4952701172,</t>
  </si>
  <si>
    <t>J8310837</t>
  </si>
  <si>
    <t>FRA0356112</t>
  </si>
  <si>
    <t>Comperlan IP 25KG 4G,Comperlan IP 25KG 4G,Comperlan IP 25KG 4G,Cetiol CC 175KG 1A1,Isopropylmyristate 175KG 1A1,Cetiol RLF 10KG 3H1,Euperlan PK 3000 AM 195KG 1H2,Lanette SX 20KG 5H4,</t>
  </si>
  <si>
    <t>50400633,50400633,50400633,50207249,50207008,50351728,50210176,50207294,</t>
  </si>
  <si>
    <t>Sep. 2 Mercancia en transito, se estima su entrega en bodega hoy -- Ago. 30 Ret. --  Listo en transporte -- Ago. 29 Generando planillas - Carga con levante - Declaracion aceptada - BL ya cuenta con emision en destino.  - Aug. 28-/-27 BL continua si emision en destino.  - Ago. 26 BL no cuenta con emision en destino. -  Ago. 21 Se recibe copia de bl, factura comercial</t>
  </si>
  <si>
    <t>J8310987</t>
  </si>
  <si>
    <t>HAM/CTG/01701</t>
  </si>
  <si>
    <t>Sep. 2 Mercancia en transito, se estima su entrega en bodega hoy -- Ago. 31 Ret -- Ago. 30 Listo en transporte - Generando planillas - Carga con levante - Declaracion aceptada - Recepcionando carga en puerto - Esperando finalizacion -- Ago. 29 Vaciado programado para hoy - Documentos en revision - Se recibe copia de bl, factura comercial</t>
  </si>
  <si>
    <t>J8310356</t>
  </si>
  <si>
    <t>MEDUBK840602</t>
  </si>
  <si>
    <t>FDS/Demora en transporte/Selectividad Fisica</t>
  </si>
  <si>
    <t>Sep. 2 Mercancia en transito, se estima su entrega en bodega hoy -- Ago. 30 Mercancia en transito, se estima su entrega en bodega el lunes -- Ago. 29 Ret -- Ago. 28 Se estima su despacho para hoy -- Ago. 27-/-26 En consecucion de vehiculo para su despacho hoy -- Ago. 23 Listo en transporte - Radicando planilla -- Ago. 22 En inspeccion fisica -- Ago. 21 Selectividad fisica - Aceptando declaracion -- Ago. 20 Confirmando arribo de la motonave -- Ago. 16-/-14 Esperando arribo de la mtonave -- Ago. 13 Documentos en revision -- Ago.  12 Se recibe copia de bl, factura comercial</t>
  </si>
  <si>
    <t>4952809792,4952809799,4952809791,</t>
  </si>
  <si>
    <t>J8310672</t>
  </si>
  <si>
    <t>HLCUANR190819736</t>
  </si>
  <si>
    <t>Fe(II)-Glycinate 25KG 5M2,Mn-Glycinate 25KG 5M2,Zn-Glycinate 25KG 5M2,</t>
  </si>
  <si>
    <t>50351987,50351989,50349107,</t>
  </si>
  <si>
    <t>Sep. 2 Mercancia en transito, se estima su entrega en bodega hoy -- Ago. 29 Ret. --  Listo en transporte - Radicando planilla -- Ago. 28 Declaracion con levante - Aceptando declaracion - Recepcionando carga en pagina de puerto - Esperando finalizacion manifiesto -- Ago. 27 Motonave estima arribar en el dia de hoy -- Ago. 26-/-22 Esperando arribo de la motonave -- Ago. 21 Documentos en revision -- Ago. 20 Se recibe copia de bl, factura comercial,lista de empaque</t>
  </si>
  <si>
    <t>4952462700,4952077940,4952467952,</t>
  </si>
  <si>
    <t>J8310271</t>
  </si>
  <si>
    <t>HLCURTM190770614</t>
  </si>
  <si>
    <t>Lutavit A 1000 NXT 20KG 5H4,Cloruro de COLINA SOL.75% 1100KG 31HA 2,Lutavit® A/D3 1000/200 NXT 20KG 5H4,</t>
  </si>
  <si>
    <t>50466305,50481584,50473860,</t>
  </si>
  <si>
    <t>Sep. 2 Cita de retiro asignada para hoy -- Ago. 30 Programado para acarreo y desconsolidacio unidad refrigerada -- Ago. 29 Listo en transporte - Radicando planilla - Declaracion con levante - Aceptando declaracion -- Ago. 28 Esperando finalizacion manifiesto -- Ago. 27 Motonave estima arribar en el dia de hoy -- Ago. 26-/-12 Esperando arribo de la motonave -- Ago. 9 Documentos en revision -- Ago.  8 Se  recibe copia de bl, factura comercial</t>
  </si>
  <si>
    <t>4952292335,4951874493,4951726540,4952461137,4952461137,4952628210,4952701160,4952701160,4952701160,4951874493,4952351996,</t>
  </si>
  <si>
    <t>J8310781</t>
  </si>
  <si>
    <t>FRA0355622</t>
  </si>
  <si>
    <t>Dehyquart Guar N 25KG 4G,Lorol C 16 20KG 5H4,Comperlan® 100 25KG 5H4,Cetiol RLF 10KG 3H1,Nutrilan Keratin W PP 25KG 3H1,Cetiol HE 200KG 1A1,PALMITATO DE ISOPROPILO 175KG 1A1,Eumulgin S 2 25KG 1H2,Emulgade F 25KG 5H4,Lorol C 18 20KG 5H4,Glucopon 425 N/HH 225KG 1H2,</t>
  </si>
  <si>
    <t>50241077,50207467,50382246,50351728,50211269,50207557,50207006,50379055,50207274,50208463,50432449,</t>
  </si>
  <si>
    <t>Sep. 2 Mercancia en transito, se estima su entrega en bodega hoy -- Ago. 31 Ret. -- Ago. 30  Listo en transporte --  Ago. 29 Radicando planilla - Declaracion con levante - Aceptando declaracion -- Ago. 28 Esperando finalizacion manifiesto -- Ago. 27 Motonave estima arribar en el dia de hoy -- Ago. 26 BL ya cuenta con emision en destino. - Esperando arribo de la motonave -- Ago. 23 BL no cuenta con emision en destino - Documentos en revision -- Agos. 22 Se  recibe copia de bl, factura comercial</t>
  </si>
  <si>
    <t>4952703261 </t>
  </si>
  <si>
    <t>J8310783</t>
  </si>
  <si>
    <t>ANR/CTG/13729</t>
  </si>
  <si>
    <t>Sep. 2 Solicitando cita de cargue -- Ago. 30 Listo en transporte - Radicando planilla -- Ago. 29 Declaracion con levante - Aceptando declaracion - Agente de carga informa programacion de vaciado para el dia de hoya  a las 8  AM. -  Ago. 28 Esperando programacion de vaciado -- Ago. 27 Motonave estima arribar el dia de hoy -- Ago. 26 Esperando arribo de la motonave -- Ago. 23-/-22 Documentos en revision -- Ago. 21 Se recibe copia de bl, factura comercial 211980176</t>
  </si>
  <si>
    <t>J8310772</t>
  </si>
  <si>
    <t>ANR/CTG/13708</t>
  </si>
  <si>
    <t>Luviskol VA 64 PLV. 70KG 6HH1</t>
  </si>
  <si>
    <t>50016554</t>
  </si>
  <si>
    <t>Sep. 2 Mercancia en transito, se estima su entrega en bodega hoy -- Ago. 31 Ret -- Ago. 30 Listo en transporte - Radicando planilla - Declaracion con levante - Aceptando declaracion -- Ago. 29 Esperando finalizacion manifiesto - Agente de carga informa programacion de vaciado  para el dia de hoy a las  8 AM.  -  Ago. 28 Esperando programacion de vaciado -- Ago. 27 Motonave estima arribar el dia de hoy -- Ago. 26 Esperando arribo de la motonave -- Ago. 23 Documentos en revision -- Ago. 22 Se  recibe copia de bl, factura comercial 211980172</t>
  </si>
  <si>
    <t>J8310261</t>
  </si>
  <si>
    <t>HAM024369</t>
  </si>
  <si>
    <t>Sep. 2 Mercancia en transito, se estima su entrega en bodega hoy -- Ago. 31 Ret -- Ago. 30 Listo en transporte - Radicando planilla - Declaracion con levante - Aceptando declaracion -- Ago. 29 Esperando finalizacion de manifiesto -- Ago. 28  Agente de carga informa via telefonica  que el vaciado de esta carga es para el dia de hoy en transcurso del dia. - Esperando programacion de vaciado -- Ago. 27 Motonave estima arribar el dia de hoy --Se recibe bl original-- Ago. 26-/-12 Esperando arribo de la motonave -- Ago. 9 Documentos en revision -- Ago.  8 Se  recibe copia de bl, factura comercial 211979951</t>
  </si>
  <si>
    <t>J8310849</t>
  </si>
  <si>
    <t>ANR/CTG/13697</t>
  </si>
  <si>
    <t>Efka SI 2723 170KG 1A1</t>
  </si>
  <si>
    <t>54977048</t>
  </si>
  <si>
    <t>Sep. 2 Mercancia en transito, se estima su entrega en bodega hoy -- Ago. 31 Ret --Listo en transporte -- Ago. 30 Radicando planilla - Declaracion con levante - Aceptando declaracion - Esperando finalizacion manifiesto -- Ago. 29 Agente de carga  informa programacion de vaciado para el dia de hoy a las  10 horas. -  Ago. 28 Esperando programacion de vaciado -- Ago. 27 Documentos en revision -- Ago. 26 Se  recibe copia de bl, factura comercial 211980371</t>
  </si>
  <si>
    <t>J8310774</t>
  </si>
  <si>
    <t>ANR/CTG/13700</t>
  </si>
  <si>
    <t>Sep. 2 Solicitando cita de cargue -- Ago. 31 Listo en transporte -- Ago. 30 Radicando planilla - Declaracion con levante - Aceptando declaracion - Esperando finalizacion manifiesto -- Ago. 29 Agente de carga informa programacion  de vaciado para el dia de hoy a las  10 horas. -  Ago. 28 Esperando programacion de vaciado -- Ago. 27 Motonave estima arribar el dia de hoy -- Ago. 26 Esperando arribo de la motonave -- Ago. 23 Documentos en revision -- Ago. 22 Se  recibe copia de bl, factura comercial 211980373</t>
  </si>
  <si>
    <t>J8610043</t>
  </si>
  <si>
    <t>SUDU29297AI5L0F1</t>
  </si>
  <si>
    <t>Cita puerto/FDS</t>
  </si>
  <si>
    <t>Sep. 2 Se estima su despacho para hoy -- Ago. 30-/-29 Sin cita para retiro en puerto -- Ago. 28 Se estima su despacho para hoy -- Ago. 27 En espera de instrucciones de despacho -- Ago. 26 En espera de instrucciones de despacho -- Ago. 24 Listo en transporte - Generando planillas - Carga con levante - Declaracion aceptada -- Ago. 23-/-22 Esperando finalizacion -- Ago. 21-/-20 Esperando arribo de la motonave -- Ago. 16 Naviera informa  nueva ETA. - Ago. 15 Esperando arribo de la motonave -- Ago. 14 BL  ya cuenta con emision en destino  -  Ago. 13 BL no cuenta con emision en destino - Pendiente confirmar ETA y puerto. -  Ago. 12-/-9 Confirmando Eta - Documentos en revision - Ago. 8 Se recibe copia de bl, factura comercial,lista de empaque</t>
  </si>
  <si>
    <t>4952431657,4952430937,</t>
  </si>
  <si>
    <t>J8610069</t>
  </si>
  <si>
    <t>SNG0269332</t>
  </si>
  <si>
    <t>Sep. 2 En espera de instrucciones de despacho -- Ago. 30-/-28 En espera de instrucciones de despacho -- Ago. 27 Listo en transporte -- Ago. 26 Generando planillas - Carga con levante - Aceptando declaracion -- Ago. 23-/-21 Esperando arribo de la motonave -- Ago. 20 Naviera informa nueva ETA.  - Ago. 17-/-16 Esperando arribo de la motonave -- Ago. 15-/-13 Documentos en revision -- Ago. 12 Se recibe copia de bl, factura comercial,lista de empaque,certi de origen</t>
  </si>
  <si>
    <t>normal</t>
  </si>
  <si>
    <t>J8610091</t>
  </si>
  <si>
    <t>NAM3565508</t>
  </si>
  <si>
    <t>Demora transporte/FDS</t>
  </si>
  <si>
    <t>Sep. 2 En consecucion de vehiuclo para su despacho -- Ago. 30-/-28 En consecucion de vehiuclo para su despacho -- Ago. 27 Listo en transporte -- Ago. 26 Generando planillas - Carga con levante - Aceptando declaracion --  Ago. 23-/-21 Esperando arribo de la motonave -- Ago. 20 Naviera informa nueva ETA.  - Ago. 17-/-16 Esperando arribo de la motonave -- Ago. 15-/-13 Documentos en revision -- Ago. 12 Se recibe copia de bl, factura comercial,lista de empaque,certi de origen</t>
  </si>
  <si>
    <t>J8610117</t>
  </si>
  <si>
    <t>NAM3565502</t>
  </si>
  <si>
    <t>4951958173 </t>
  </si>
  <si>
    <t>J8610032</t>
  </si>
  <si>
    <t>YMLUC236017626</t>
  </si>
  <si>
    <t>Zhejiang Wulong New Materials CO.,L</t>
  </si>
  <si>
    <t xml:space="preserve">FDS/Festivo/Tramite DIAN para regalias. </t>
  </si>
  <si>
    <t>Sep. 2 Mercancia en transito, se estima su entrega en bodega hoy -- Ago. 30 Ret -- Ago. 30-/-28 En consecucion de vehiuclo para su despacho -- Ago. 27 Listo en transporte - Generando planillas - Carga con levante - Poliza aprobada por parte de la Dian -- Ago. 26 En espera de respuesta por parte de Dian -- Ago. 23 En revision de tema de regalias por parte de la Dian -- Ago. 22 En espera de documentos de parte del cliente para presentar en Dian por tema de regalias -- Ago. 21 Presentado documentos en Dian para su aceptacion -- Ago. 20 Aceptando declaracion -- Ago. 16-/-14 Esperando arribo de la motonave -- Ago. 13-/-12 Confirmando ETA -- Ago. 9 Documentos en revision - Ago.   8 Se recibe copia de factura comercial,bl,lista de empaque</t>
  </si>
  <si>
    <t>4952003524,4952003528,4952003541,4952004715,4952004748,4952003527,</t>
  </si>
  <si>
    <t>J8610014</t>
  </si>
  <si>
    <t>MEDUSN643763</t>
  </si>
  <si>
    <t>Elastopan SP 8060 240KG 1A1,Elastopan SP 4229/4 240KG 1A1,ElastopanBR S 7119/101 200KG 1A2,Additive BR S 82160/CO 11,5KG 3H1,Additive BR RET 94210 10KG 3H1,Elastopan S 81030/OA 190KG 1A2,</t>
  </si>
  <si>
    <t>53271243,50158935,50336093,50602028,50397996,51338226,</t>
  </si>
  <si>
    <t>Inspeccion Fisica/FDS</t>
  </si>
  <si>
    <t>Sep. 2 Se estima su despacho para hoy -- Ago. 30 Listo en transporte - Generando planillas -- Ago. 29 Carga con levante - Inspeccion aduanera del producto ELASTOPAN S 81030/OA -- Ago. 28 Inspeccion en horas de la mañana -- Ago. 27 Carga para inspeccion fisica - Aceptando declaracion -- Ago. 26 Reclamando Bl original -- Ago. 23-/-21 Esperando arribo de la motonave -- Ago. 20 Naviera informa nueva ETA.  - Ago. 17-/-16 Esperando arribo de la motonave -- Ago. 15-/-13 Documentos en revision -- Ago. 12 Se recibe copia de bl, factura comercial,lista de empaque,certi de origen</t>
  </si>
  <si>
    <t>J8510346</t>
  </si>
  <si>
    <t>MHG19006846</t>
  </si>
  <si>
    <t>Sep. 2 Retiro programado para el dia de hoy -- Ago. 30 Declaracion conlevante - Aceptando declaracion - En proceso de liberacion de la guia -- Ago. 29 Confirmando detalles de vuelo -- Ago. 28 Documentos en revision -- Ago. 27 Se recibe copia de  guia,factura comercial</t>
  </si>
  <si>
    <t>Sep.</t>
  </si>
  <si>
    <t>J8310402</t>
  </si>
  <si>
    <t>SSZCTG1908074</t>
  </si>
  <si>
    <t>Sep. 6 Mercancia entregada en bodega hoy -- Sep. 6 Mercancia en transito, se estima su entrega en bodega el dia de hoy -- Sep. 5 Mercancia en transito, se estima su entrega en bodega mañana -- Sep. 4 Ret. -- Solicitando cita de cargue -- Sep. 3 Listo en transporte -- Sep. 2 Generando planillas - Carga con levante - Declaracion aceptada - Esperando programacion de vaciado -- Ago. 30 Confirmando arribo de la motonave -- Ago. 29-/-14 Esperando arribo de la motonave -- Ago. 13 Esperando arribo de la carga -- Ago. 12 Documentos en revision -- Ago. 9 Se recibe copia de factura comercial,lista de empaque, draft de bl  601987088</t>
  </si>
  <si>
    <t>4952003524,4952003527,</t>
  </si>
  <si>
    <t>J8610013</t>
  </si>
  <si>
    <t>HLCUSS5190770921</t>
  </si>
  <si>
    <t>Elastopan SP 8060 240KG 1A1/Elastopan S 81030/OA 190KG 1A2</t>
  </si>
  <si>
    <t>53271243/51338226</t>
  </si>
  <si>
    <t xml:space="preserve">Sep. 6 Entregada en bodega hoy la ultima unidad -- Sep. 6 En transito la ultima unidad y se estima su entrega en bodega hoy -- Sep. 5 En proceso de retiro de puerto la ultima unidad -- Sep. 4 Entregada en bodega hoy una unidad -- En proceso de cargue hoy -- Sep. 3 Retirada de puerto hoy una unidad -- Se estima su despacho para hoy -- Sep. 2 Listo en transporte - Generando planillas - Carga con levante - Aceptando declaracion -- Ago. 30-/-27 Esperando arribo de la motonave -- Ago. 26 Documentos en revision -- Ago. 23 Esperando arribo de la motonave -- Ago. 22 Acorde a pagina de naviera  carga estima arribar el dia 31 de agosto  -- Ago. 21-/-9 Esperando arribo de la carga - Ago. 8-/-5 Pendiente Bl para confirmar ETA -- Ago. 3 Documentos en revision - Ago.  2 Se recibe copia de factura comercial,lista de empaque,pendiente bl </t>
  </si>
  <si>
    <t>J8610132</t>
  </si>
  <si>
    <t>ANR/BUN/04258</t>
  </si>
  <si>
    <t xml:space="preserve">Sep. 6 Mercancia entregada en bodega hoy -- Sep. 6 Mercancia en transito, se estima su entrega en bodega hoy -- Sep. 5 Ret -- Programado para cargue hoy -- Sep. 4 Listo en transporte -- Sep. 3 Generando planillas - Carga con levante - Declaracion aceptada - Recepcionando carga en puerto -- Sep.2 Esperando programacion de vaciado -- Ago. 30-/-27 Esperando arribo de la motonave -- Ago. 26 Documentos en revision -- Ago. 23 Esperando arribo de la motonave -- Ago. 22 Acorde a pagina de naviera  carga estima arribar el dia 31 de agosto  -- Ago. 21-/-9 Esperando arribo de la carga - Ago. 8-/-5 Pendiente Bl para confirmar ETA -- Ago. 3 Documentos en revision - Ago.  2 Se recibe copia de factura comercial,lista de empaque,pendiente bl </t>
  </si>
  <si>
    <t>4951874476,4951215086,4952367463,4952367463,</t>
  </si>
  <si>
    <t>J8310377</t>
  </si>
  <si>
    <t>HLCURTM190770194</t>
  </si>
  <si>
    <t>Cetiol J 600 10KG 3H1,Lorol C 18 20KG 5H4,Texapon K 12 G 25KG 5M2,Lanette O 20KG 5H4, 5H4,Dehyquart C 4046 20KG 5H4,Plantapon LGC Sorb 210KG 1H2,Dehyquart CC 7 BZ 150KG 1H2,Dehyquart C 4046 20KG 5H4,MSeal M 860 PTB 19,3KG 1A2,MSeal M 860 PTA 10,7KG 1A2,Texapon N 70 225KG 1H2L,Elastopan SP 4229/4 240KG 1A1,Elastopan BR S 7119/101 200KG 1A2,Additive  BR S 82160/CO 11,5KG 3H1,Sinnowax AO 20KG 5M1,Acronal 85 D sa 1000KG 31HA1,Acronal 85 D sa 1000KG 31HA1,Styronal BN 4606X,Lamemul K 2000 K 25KG 5M1,Spongolit 450 20KG 5M1,Spongolit 542 20KG 5M1,Tonalin 60 WDP 15KG 4G,Cegepal VF-HC 77 20KG 5M1,Kumulus® DF,10X1 KG,CO</t>
  </si>
  <si>
    <t>50308746,50208463,50441990,50212114,</t>
  </si>
  <si>
    <t>Sep. 9 Entregado en Cali hoy el resto de materiales -- Sep. 9 Mercancia en transito se estima su entrega en bodega hoy -- Sep. 7 Entregados en madrid los materiales con este destino -- Sep. 6 Mercancia en transito, se estima su entrega en bodega mañana o el lunes -- Sep. 5 En bodega en proceso de desconsolidacion -- Sep. 4 Ret. -- Programado para acarreo y desconsolidacion -- Sep. 3 Se debe desconsolidar y despachar como LCL -- Sep. 2 Listo en transporte - Radicando planilla - Declaracion con levante --  Aceptando declaracion --  Ago. 31 Motonave atracada -- Ago. 30 Confirmando arribo de la motonave -- Ago. 29 Motonave se atrazó para el dia de mañana - Ago. 21 Esperando arribo de la motonave -- Ago. 20  BL ya cuenta con emision en destino . - Ago. 17-/-16 No cuenta con emision -  Ago. 15 BL no cuenta con emision en destino. - Ago.14 Bl no cuenta con emision en destino  Ago. -  13-/-12  BL no cuenta con emision en destino . - Se recibe copia de bl, factura comercial</t>
  </si>
  <si>
    <t>4950223953 </t>
  </si>
  <si>
    <t>J9610003</t>
  </si>
  <si>
    <t>HOU/BUE/D02554</t>
  </si>
  <si>
    <t>Sep. 10 Mercancia entregada en bodega hoy -- Sep. 9 Ret -- Mercancia en transito, se estima su entrega en bodega hoy -- Sep. 7 Ret -- Sep. 6 Listo en transporte - Generando planillas - Carga con levante - Declaracion aceptada -- Sep. 5-/-4 Esperando programacion de vaciado -- Sep. 3 Documentos en revision -- Sep. 2 Se recibe copia de factura comercial,lista de empaque,pendiente bl</t>
  </si>
  <si>
    <t>J9310018</t>
  </si>
  <si>
    <t>FRA0356381</t>
  </si>
  <si>
    <t>Sep. 11 Mercancia entregada en bodega hoy -- Sep. 11 En bodega en espera de descargue -- Sep. 10 Mercancia en transito se estima su entrega el dia de hoy --  Sep. 9 Mercancia en transito se estima su entrega el dia de mañana -- Sep. 7 Ret. -- Sep. 6 En consecucion de equipo para su despacho -- Sep. 5 Listo en transporte -- Sep. 4 Generando planillas - Carga con levante - Aceptando declaracion - Esperando finalizacion -- Sep. 3 Documentos en revision -- Sep. 2 Se recibe copia de bl,factura comercial</t>
  </si>
  <si>
    <t>J8310883</t>
  </si>
  <si>
    <t>012019073176</t>
  </si>
  <si>
    <t>Dehyquart F 75 T 20KG 5H4/Dehyquart C 4046 20KG 5H4</t>
  </si>
  <si>
    <t>50368278/50521222</t>
  </si>
  <si>
    <t>Sep. 12 Mercancia entregada en bodega hoy -- Sep. 12 Mercancia en transito, se estima su entrega en bodega hoy -- Sep. 11 Mercancia en transito, se estima su entrega en bodega el viernes -- Sep. 10 Ret. -- Sep. 9-/-6 Solicitando cita de cargue -- Sep. 5 Listo en transporte - Generando planillas - Carga con levante - Aceptando declaracion -- Sep. 4 Esperando bl original -  Esperando finalizacion -- Sep. 3 Vaciado programado para hoy 14:00 hrs - Esperando programacion de vaciado -- Sep. 2 Confirmando arribo de la motonave -- Ago. 30-/-28 Esperando arribo de la motonave -- Ago. 27 Documentos en revision -- Ago. 26 Se recibe copia de bl, factura comercial  211986027</t>
  </si>
  <si>
    <t>J8310900</t>
  </si>
  <si>
    <t>FRA0356403</t>
  </si>
  <si>
    <t>Sep. 16 Mercancia entregada en bodega hoy -- Sep. 16 Mercancia en transito, se estima su entrega en bodega hoy -- Sep. 13 Mercancia en transito, se estima su entrega en bodega el lunes -- Sep. 12 Ret. -- Sep. 11 En espera de carga para consolidar -- Sep. 10 Listo en transporte - Generando planillas - Carga con levante - Declaracion aceptada - Esperando finalizacion manifiesto  -- Sep. 9 Motonave estima aribar el dia de hoy --  Sep. 6-/-5-Ago. 30-/-29 Esperando arribo de la motonave -- Ago. 28-/-27 Documentos en revision -- Ago. 26 Se recibe copia de bl, factura comercial</t>
  </si>
  <si>
    <t>4952771728,4952862307,</t>
  </si>
  <si>
    <t>J8310917</t>
  </si>
  <si>
    <t>012019081226</t>
  </si>
  <si>
    <t>Dehyquart CC 7 BZ 150KG 1H2/Dehyquart C 4046 20KG 5H4</t>
  </si>
  <si>
    <t>50210930/50521222</t>
  </si>
  <si>
    <t>Sep. 17 Mercancia entregada en bodega hoy -- Sep. 17 Continua en bodega a la espera de descargue -- Sep. 16 En bodega en espera de descargue -- Mercancia en transito, se estima su entrega en bodega hoy -- Sep. 13 Ret. --  Solicitando cita de cargue -- Sep. 12 Listo en transporte -- Sep. 11 Generando planillas - Carga con levante - Declaracion aceptada -  Pendiente finalizacion -- Sep. 10  Agente de carga informa programacion de vaciado para el dia de hoy  a las 19 horas. - Esperando programacion vaciado  -- -  Sep. 9 Motonave estima aribar el dia de hoy --  Sep. 6-/-5-Ago. 30-/-29 Esperando arribo de la motonave -- Ago. 28-/-27 Documentos en revision -- Ago. 26 Se recibe copia de bl, factura comercial  211994806</t>
  </si>
  <si>
    <t>J9310151</t>
  </si>
  <si>
    <t>FRA0356989</t>
  </si>
  <si>
    <t>Sep. 17 Mercancia entregada en bodega hoy -- Sep. 16 Mercancia en transito, se estima su entrega en bodega hoy -- Sep. 14 Ret -- Sep. 13 Se estima su despacho para hoy -- Sep. 12 Listo en transporte -- Sep. 11 Generando planillas - Carga con levante - Declaracion aceptada -  Motonave atracada y estima zarpar al medio dia  --  Sep. 10 Motonave estima arribar el dia de hoy  --  Sep. 9-/-6 Esperando arribo de la motonave -- Sep. 5 Documentos en revision -- Sep. 4 Se recibe copia de bl, facura comercial</t>
  </si>
  <si>
    <t>4952949027 </t>
  </si>
  <si>
    <t>J9310039</t>
  </si>
  <si>
    <t>FRA0356712</t>
  </si>
  <si>
    <t>Sep. 17 Mercancia entregada en bodega hoy -- Sep. 17 Mercancia en transito, se estima su entrega en bodega hoy  --  Sep. 16 Mercancia en transito, se estima su entrega en bodega mañana -- Sep. 14 Ret -- Sep. 13 No hay mercancia para consolidar // Ubicando vehiculo para despacho exclusivo -- Sep. 12 Listo en transporte -- Sep. 11 Generando planillas - Carga con levante - Declaracion aceptada -  Motonave atracada y estima zarpar al medio dia  --  Sep. 10 Motonave estima arribar el dia de hoy  -- Sep. 9-/-4 Esperando arribo de la motonave -- Sep. 3 Documentos en revision - Sep. 2 Se recibe copia de bl factura comercial</t>
  </si>
  <si>
    <t>4951380714,4951380716,4951380717,</t>
  </si>
  <si>
    <t>J7610005</t>
  </si>
  <si>
    <t>SSZBUN1907006</t>
  </si>
  <si>
    <t>Elastopan SP 4229/4 240KG 1A1,Elastopan BR S 7119/101 200KG 1A2,Additive  BR S 82160/CO 11,5KG 3H1,</t>
  </si>
  <si>
    <t>50158935,50336093,50602028,</t>
  </si>
  <si>
    <t>J8310919</t>
  </si>
  <si>
    <t>012019081218</t>
  </si>
  <si>
    <t>Sep. 19 Mercancia entregada en bodega hoy -- Sep. 19 Mercancia en transito, se estima su entrega en bodega hoy --  Sep. 18 Mercancia en transito, se estima su entrega en bodega mañana --  Sep. 17 Mercancia en transito, se estima su entrega en bodega el jueves -- Sep. 16 Ret. -- SEP. -13 Solicitando cita de cargue -- Sep. 12 Listo en transporte -- Sep. 11 Generando planillas - Carga con levante - Declaracion aceptada -   Pendiente finalizacion --  Sep. 10   Agente de carga informa programacion de vaciado para el dia de hoy  a las 19 horas. -  Esperando programacion vaciado  -- -  Sep. 9 Motonave estima aribar el dia de hoy --  Sep. 6-/-5-Ago. 30-/-29 Esperando arribo de la motonave -- Ago. 28-/-27 Documentos en revision -- Ago. 26 Se recibe copia de bl, factura comercial 211994805</t>
  </si>
  <si>
    <t>4952972139,4952972138,</t>
  </si>
  <si>
    <t>J9610048</t>
  </si>
  <si>
    <t>EGLV731900106446</t>
  </si>
  <si>
    <t>Sep. 19 Mercancia entregada en bodega hoy -- Sep. 19 Ret FSCU7120476 -- Se estima el despacho de la ultima unidad hoy -- Sep. 18 Ret TLLU4164987 -- Se estima su despacho para hoy -- Sep. 17 Listo en transporte -- Sep. 16 Generando planillas - Carga con levante - Declaracion aceptada - Sep. 15-/-14 Confirmando  pago de depositos para liberar y procder con aceptacion --  Sep. 13 Esperando arribo de la motonave -- Sep. 11 Documentos en revision -- Sep. 10 Se recibe copia de bl, factura comercial,lista de empaque</t>
  </si>
  <si>
    <t>J9610045</t>
  </si>
  <si>
    <t>NAM3565499</t>
  </si>
  <si>
    <t>Sep. 20 Mercancia entregada en el cliente hoy -- Sep. 20 En el cliente a la espera de descargue -- Sep. 19 Mercancia en transito, Se estia su entrega en el cliente hoy -- Sep. 18 SSe recobe cambio de instrucciones la carga se debe entregar en Carton colombia -- Ret -- Se estima su despacho para hoy -- Sep. 17 Listo en transporte -- Sep. 16 Generando planillas - Carga con levante - Declaracion aceptada - Confirmando arribo de la carga -- Sep. 14-/-11 Esperando arribo de la motonave -- Sep. 10 Documentos en revision -- Sep. 9 Se recibe copia de bl,factura comercial,lista de empaque</t>
  </si>
  <si>
    <t>Agecolda / IRA</t>
  </si>
  <si>
    <t>Carton Colombia</t>
  </si>
  <si>
    <t>4952602534,4952839958,4952839959,4952839965,4952602542 ,4950804997,4952570123,4952570123,4952570123,4952570123,4952809784,4952838316,4952364616,4952172253,4952165900,4952651401,4952792978,4952651402,4952990647,4952657366,4952162016,4952771725,4953142737,4953003896,4952899041,4953163460,4952978701</t>
  </si>
  <si>
    <t>J8310933</t>
  </si>
  <si>
    <t>HLCUEUR190829813</t>
  </si>
  <si>
    <t xml:space="preserve">Lamemul K 2000 K 25KG 5M1,Spongolit 450 20KG 5M1,Spongolit 542 20KG 5M1,Tonalin 60 WDP 15KG 4G,Cegepal VF-HC 77 20KG 5M1,  </t>
  </si>
  <si>
    <t>50208651,50208773,50208777,50512427,50209602,</t>
  </si>
  <si>
    <t>J9310361</t>
  </si>
  <si>
    <t>ANR/CTG/13765</t>
  </si>
  <si>
    <t>Sep. 23 Mercancia entregada en bodega hoy -- Sep. 23 Mercancia en transito, se estima su entrega en bodega el dia de hoy  --  Sep. 20 Ret. -- Solicitando cita de cargue -- Sep. 19 Listo en transporte - Generando planillas - Carga con levante - Declaracion aceptada - Esperando finalizacion -- Sep. 18  Agente de carga informa programcion de vaciado para el dia de hoy a las 18 horas. -  Confirmando arribo de la motonave --  Sep. 17-/-13 Esperando arribo de la motonave -- Sep. 12 Documentos en revision -- Sep. 11 Se recibe  copia de bl, factura comercial  212002054</t>
  </si>
  <si>
    <t>J9310402</t>
  </si>
  <si>
    <t>MEDUBX083653</t>
  </si>
  <si>
    <t>MBrace P 3500 PTA V2 3,221KG IP22,MBrace P 3500 PTB 0,953KG IP31,MBrace SAT 4500 PTA 11,839KG 1H2,MBrace SAT 4500 PTB 0,93KG IP23,</t>
  </si>
  <si>
    <t>51683521,55357640,51683892,55357693,</t>
  </si>
  <si>
    <t>Sep. 25 Mercancia entregada en bodega hoy -- Sep. 25 En bodega a la espera de descargue -- Sep. 24 Mercancia en transito, se estima su entrega en bodega el dia de hoy  -- Sep. 23 Mercancia en transito, se estima su entrega en bodega el dia de mañana  -- Sep. 21 Ret. -- Sep. 20 Aceptando declaracion -- Sep. 19-/-18 Pte certificado de origen - Esperando finalizacion - Confirmando arribo de la motonave --  Sep. 17-/-14 Esperando arribo de la motonave -- Sep. 13 Documentos en revision --  Sep. 12 Se recibe copia de bl,factura comercial</t>
  </si>
  <si>
    <t>4952809784,4952838316,4952364616,4952172253,4952165900,</t>
  </si>
  <si>
    <t>J8311008</t>
  </si>
  <si>
    <t>DSV0053324</t>
  </si>
  <si>
    <t>Dry VAP 250 MS CWD 25KG 4G 3,Dry Vitamin D3 100 GFP - 25kg,Dry n-3 12 Food 25KG 4G 3,Vit.AA 500 40M PH 25KG 4G 3,Dry Vitamin A-Acetate 325 GFP - 25kg,</t>
  </si>
  <si>
    <t>50934737,50051636,50181376,50050735,50051212,</t>
  </si>
  <si>
    <t xml:space="preserve">Sep. 26 Mercancia entregada en bodega hoy -- Sep. 26 Mercancia en transito, se estima su entrega en bodega hoy -- Sep. 25 Mercancia en transito, se estima su entrega en bodega mañana -- Sep. 24 Ret. -- En espera cita de cargue -- Sep. 23 Solicitando cita de cargue -- Listo en transporte - Generando planillas para retiro -- Sep. 21 Carga con levante -- Sep. 20 Inspeccion aduanera en horas de la tarde - Aceptando declaracion -- Sep. 19 Inspeccion previa en horas de la tarde -- Sep. 18 En espera de solucionar inconsistencia con puerto -- Sep. 17 Confirmando con puerto inconsistencia en inspeccion previa -- Sep. 16 Esperando reporte por parte del puerto - Sep. 14 Inspeccion previa a las 9 am -- Sep. 13 Programando inspeccion previa - Invima reporta faltante de 1 producto - Programando inspeccion invima -- Sep. 12 Esperando vaciado para programar inspeccion invima y posterior inspeccion previa -- Sep. 11 Agente de carga informa programacion de vaciado para el dia de  hoy a las 15 horas. - Pendiente programacion invima para solicitar inspeccion previa -- Sep. 10 Confirmando arribo de la motonave -- Sep. 9 Esperando arribo de la motonave para programar Invima -- Sep. 6-/-5 Esperando arribo de la motonave -- Sep. 4 Documentos en revision - Se recibe copia de bl -- Sep. 3-/-Ago. 30 Pendiente Bl para confirmar ETA -- Ago. 29 Se recibe copia de factura comercial,certi de libre venta, Pendiente Bl  601992903  601993639 </t>
  </si>
  <si>
    <t>4952651401,4952792978,4952651402,</t>
  </si>
  <si>
    <t>J9610079</t>
  </si>
  <si>
    <t>HLCUSS5190842904</t>
  </si>
  <si>
    <t>Elastopan SP 8060 240KG 1A1,Elastopan SP 8060 240KG 1A1,Elastopan S 81030/OA 190KG 1A2,</t>
  </si>
  <si>
    <t>53271243,53271243,51338226,</t>
  </si>
  <si>
    <t>Sep. 26 entregados en bodega hoy las 2 ultimas unidades -- Sep. 26 En proceso de descargue las 2 ultimas unidades -- Sep. 25 Entregado en bodega 2 unidades -- Mercancia en transito, se estima su entrega en bodega hoy -- Sep. 24 Ret -- Listo en transporte -- Sep. 23 Generando planillas - Carga con levante - Aceptando declaracion -- Sep. 20-/-18 Esperando arribo de la motonave -- Sep. 17 Documentos en revision --  Sep. 16 Se recibe copia de bl, factura comercial,lista de empaque</t>
  </si>
  <si>
    <t>J9610095</t>
  </si>
  <si>
    <t>SUDUC9999A65G001</t>
  </si>
  <si>
    <t>Sep. 26 Mercancia entregada en bodega hoy -- Sep. 26 Mercancia en transito, se estima su entrega en bodega hoy -- Sep. 25 Ret -- Se estima su despacho para hoy -- Sep. 24 Listo en transporte -- Sep. 23 Generando planillas - Carga con levante - Aceptando declaracion -- Sep. 20 Esperando arribo de la motonave -- Sep. 19 Documentos en revision -- Sep. 18 Se recibe copia de bl, factura comercial,lista de empaque</t>
  </si>
  <si>
    <t>J9610119</t>
  </si>
  <si>
    <t>7310-0958-908.016</t>
  </si>
  <si>
    <t>Elastoite* MX G 20164T 220KG 1A1</t>
  </si>
  <si>
    <t>Sep. 26 Mercancia entregada en bodega hoy -- Sep. 26 Mercancia en transito, se estima su entrega en bodega hoy -- Sep. 25 Ret -- Programado para cargue hoy -- Sep. 24 Listo en transporte -- Sep. 23 Generando planillas - Carga con levante - Aceptando declaracion - Pte certificado de origen - Documentos en revision - Se recibe copia de bl y factura comercial</t>
  </si>
  <si>
    <t>4952162016,4952771725,4953142737,4953003896,4952899041,4953163460,4952978701,</t>
  </si>
  <si>
    <t>J9310477</t>
  </si>
  <si>
    <t>HLCURTM190863318</t>
  </si>
  <si>
    <t>Lutensol FA 12 K 110KG 1H1,Edeta B Pulver 25KG 5M1,Edeta B Pulver 25KG 5M1,Tinolux BBS 30KG 3H1,Edeta BX POLVO 25KG 5M1,Edeta B Pulver 25KG 5M1,Edeta BD 25KG 5M1,</t>
  </si>
  <si>
    <t>56771996,50612838,50612838,50295506,50612839,50612838,50612861,</t>
  </si>
  <si>
    <t>Sep. 27 Mercancia entregada en bodega hoy -- Sep. 27 Mercancia en transito, se estima su entrega en bodega hoy  -- Sep. 26 Mercancia en transito, se estima su entrega en bodega mañana  -- Sep. 25 Mercancia en transito, se estima su entrega en bodega el viernes  -- Sep. 24 Mercancia en transito, se estima su entrega en bodega el viernes -- Sep. 23 Ret. -- Se estima su despacho para hoy -- Sep. 21 Listo en transporte -- Sep. 20  Generando planillas - Carga con levante - Aceptando declaracion -- Esperando finalizacion -- Sep. 19 Motonave se atrazó para el dia de hoy -- Sep. 18 Esperando arribo de la motonave -- Sep. 17 Documentos en revision --   Sep. 16 Se recibe copia de bl, factura comercial</t>
  </si>
  <si>
    <t>4952651403,4952792978,4952651404,4952792981,4952651405,4952651406,4952651506,4952792982,4952759748,4952792976,</t>
  </si>
  <si>
    <t>J9610036</t>
  </si>
  <si>
    <t>MEDUSN672358</t>
  </si>
  <si>
    <t>Elastopan SP 4229/4 240KG 1A1,Elastopan SP 8060 240KG 1A1,Elastopan BR S 7119/101 200KG 1A2,Elastopan BR S 7119/101 200KG 1A2,Additive BR S 81560/CO 13,5KG 3H1,Additive BR S 82160/CO 11,5KG 3H1,Additive S 81325 12KG 3H1,Additive BR S 7119/102 12KG 3H1,Additivo S 82150 14KG 3H1,Additive BR RET 94210 10KG 3H1,</t>
  </si>
  <si>
    <t>50158935,53271243,50336093,50336093,50603310,50602028,50604997,50490534,50411019,50397996,</t>
  </si>
  <si>
    <t>Sep. 28 Entregada en bodega hoy la ultima unidad -- Sep. 27 Entregado en bodega hoy uan unidad - En proceso de retiro de la ultima unidad  -- En bodega en espera de descargue de una unidad-- Sep. 26 Ret --Listo en transporte -- Sep. 25 Generando planillas - Sep. 24 Liberando BL -- Sep. 23 Carga con levante - Aceptando declaracion -- Esperando finalizacion -- Sep. 20-/-16 Esperando arribo de la motonave -- Sep. 13 Pagina de la naviera informa nueva ETA.  Sep. 11-/-10 Esperando arribo de la motonave -- Sep. 9 Documentos en revision -- Sep. 6 Se recibe copia de bl,factura comrecial,lista de empaque,certi de origen</t>
  </si>
  <si>
    <t>J8310698</t>
  </si>
  <si>
    <t>HLCURTM190820347</t>
  </si>
  <si>
    <t>Sep. 5 Mercancia entregada en bodega hoy -- Sep. 5 Mercancia en transito, se estima su entrega en bodega hoy -- Sep. 4 Mercancia en transito una unidad y se estima su entrega en bodega mañana o el viernes -- Sep. 3 Ret. --  Se estima su despacho para hoy -- Sep. 2 Listo en transporte - Radicando planilla - Declaracion con levante --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28-27 Esperando arribo de la motonave -- Ago. 26 BL si cuenta con emision en destino. - Ago. 24-/- 21  BL no cuenta con emision. - Documentos en revision --1 Se recibe copia de bl, factura comercial</t>
  </si>
  <si>
    <t>4952577856,4952864218,4952701172,4952701172,</t>
  </si>
  <si>
    <t>J8310839</t>
  </si>
  <si>
    <t xml:space="preserve">HLCURTM190806139 </t>
  </si>
  <si>
    <t>D-Panthenol Care 25KG 1H2,Lutensol FT XP 30 950KG 31HA1,Edeta BD 25KG 5M1,Vitamin E-Acetate Care 25KG IP22,</t>
  </si>
  <si>
    <t>50581323,50353124,50612861,50131677,</t>
  </si>
  <si>
    <t>Sep. 5 Mercancia entregada en bodega hoy -- Sep. 5 Mercancia en transito, se estima su entrega en bodega hoy -- Sep. 4 Mercancia en transito, se estima su entrega en bodega mañana o el viernes -- Sep. 3 Ret. -- En espera de carga para consolidar -- Sep. 2 Listo en transporte - Radicando planilla - Declaracion con levante -- Aceptando declaracion --  Esperando finalizacion manifiesto -- Ago. 31 Motonave atracada -- Ago. 30 Motonave estima arribar el dia de hoy en horas de la tarde -- Ago. 29 Motonave se atrazó para el dia de mañana --  Ago. 28-27 Esperando arribo de la motonave --  Ago. 26 Documentos en revision --  Ago. 23  Se recibe copia de bl, factura comercial</t>
  </si>
  <si>
    <t>4952735062,4952735162,</t>
  </si>
  <si>
    <t>J8310733</t>
  </si>
  <si>
    <t>SSZ0733552</t>
  </si>
  <si>
    <t>Sep. 5 Entregada en bodega hoy la ultima unidad -- En transito la segunda unidad y se estima su entrega en bodega hoy -- Sep. 4 Entregada en bodega hoy una unidad -- Ret. TCNU1029811, GESU6666405 -- Sep. 3 Se estima su despacho para hoy -- Sep. 2 Listo en transporte - Radicando planilla - Declaracion con levante -- Aceptando declaracion -- Ago. 31 Recepcionando en pagina de puerto para que se refleje la consultade inventario  -- Motonave atracada --  Ago. 30 Motonave estima arribar el dia de hoy en horas de la tarde -- Ago. 29-/-22 Esperando arribo de la motonave --se recibe orginales de factura comercial,lista empaque-- s Ago. 21 Documentos en revision --  Ago. 20  Se recibe copia de bl, factura comercial</t>
  </si>
  <si>
    <t>J8310618</t>
  </si>
  <si>
    <t>HLCURTM190805834</t>
  </si>
  <si>
    <t>Sep. 6 Mercancia entregada en bodega hoy -- Sep. 6 Mercancia en transito se estima su entrega en bodega hoy  --  Sep. 5 Mercancia en transito se estima su entrega en bodega mañana -- Sep. 4 Ret. HLBU1534453 -- En transito una unidad y se estima su entrega en bodega mañana -- Sep. 3 Ret. HLBU1274269 -- Se estima su despacho para hoy -- Sep. 2 Listo en transporte - Radicando planilla - Declaracion con levante --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 BL ya cuenta con emision en destino. -  Ago. 27-/-20 BL no cuenta con emision en destino. -  Se recibe copia de bl, factura comercial</t>
  </si>
  <si>
    <t>4952367451,4952367451,4952461137,4951798435,</t>
  </si>
  <si>
    <t>J8310617</t>
  </si>
  <si>
    <t>HLCURTM190769550</t>
  </si>
  <si>
    <t>Emulgade F 25KG 5H4,Cetiol HE 200KG 1A1,Cetiol CC 175KG 1A1,Cutina GMS V 25KG 5H4,</t>
  </si>
  <si>
    <t>50207274,50207557,50207249,50215344,</t>
  </si>
  <si>
    <t>Sep. 6 Mercancia entregada en bodega hoy -- Sep. 6 Mercancia en transito, se estima su entrega en bodega el dia de hoy -- Sep. 5 Mercancia en transito, se estima su entrega en bodega el dia de mañana -- Sep. 4 Mercancia en transito, se estima su entrega en bodega el viernes -- Sep. 3 Ret.- Se estima su despacho para hoy -- Sep. 2 Listo en transporte - Radicando planilla - Declaracion con levante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 Esperando arribo de la motonave -- Ago. 27-26 De acuerdo  a la pagina de la naviera la carga hizo trasbordo a la motonave Majestic que estima arribar el dia 29 de agosto --   Ago. 24 Confirmando arribo de la motonave -- Ago. 23 Motonave estima arribar el dia de hoy en horas de la tarde --  -- Ago. 22 Esperando arribo de la motonave --  Ago. 21  BL ya cuenta con emision en destino -  Ago. 20 BL no cuenta con emision en destino. - Se recibe copia de bl, factura comercial</t>
  </si>
  <si>
    <t>4951874496,4952352306,4952577864,4952219650,4952024014,4952024014,4952351996,</t>
  </si>
  <si>
    <t>J8310624</t>
  </si>
  <si>
    <t>HLCURTM190766044</t>
  </si>
  <si>
    <t>Sokalan HP 53 125KG 1H2,Tinolux BBS 30KG 3H1,Edeta  BX POLVO 25KG 5M1,D-Panthenol Care 25KG 1H2,Trilon M Granulado SG 25KG 5M2 3,LUTENSOL FA 12 K 110KG 1H1,Protectol PE CO 230KG 1H1,</t>
  </si>
  <si>
    <t>50072190,50295506,50612839,50581323,50164255,56771996,50439649,</t>
  </si>
  <si>
    <t>Sep. 7 Mercancia entregada en bodega hoy -- Sep. 6 Mercancia en transito, se estima su entrega en bodega el dia de hoy -- Sep. 5 Mercancia en transito, se estima su entrega en bodega mañana -- Sep. 4 Mercancia en transito, se estima su entrega en bodega el jueves o viernes AM --- Sep. 3 Ret. -- Se estima su despacho para hoy -- Sep. 2 Listo en transporte - Radicando planilla - Declaracion con levante -- Aceptando declaracion --Recepcionando en pagina de puerto para que se refleje la consultade inventario  --  Esperando finalizacion manifiesto -- Ago. 31 Motonave atracada -- Ago. 30 Motonave estima arribar el dia de hoy en horas de la tarde --  Ago. 29 Motonave se atrazó para el dia de mañana --  Ago. 28 Esperando arribo de la motonave -- Ago. 27-26 De acuerdo  a la pagina de la naviera la carga hizo trasbordo a la motonave Majestic que estima arribar el dia 29 de agosto --   Ago. 24 Confirmando arribo de la motonave -- Ago. 23 Motonave estima arribar el dia de hoy en horas de la tarde --  --   Ago. 22 BL si cuenta con emision en destino. -  Ago. 20 BL no cuenta con emision en destino. - Se recibe copia de bl, factura comercial</t>
  </si>
  <si>
    <t>4952461137,4951798435,4951929798,4952165892,4952165892,4952351981,4952461137,4952367451,4952461137,4952367451,4952367451,4952461137,4952698981,4952270618,4952461137,4952461137,4952701160,</t>
  </si>
  <si>
    <t>J8310626</t>
  </si>
  <si>
    <t>HLCURTM190770804</t>
  </si>
  <si>
    <t>Cetiol SB 45 25KG 4G,Cetiol AB 175KG 1A1,Cetiol Sensoft 175KG 1A1,Myritol PGDC 175KG 1A1,Cetiol SN 175KG 1A1,Texapon SB 3 KC 220KG 1H2,Cutina AGS 25KG 5H4,Lanette SX 20KG 5H4,Cutina GMS V 25KG 5H4,Lanette W 20KG 5H4,Eumulgin CO455 205KG 1H2,Gluadin R Benz 25KG 3H1,Lamesoft CARE 190KG 1H2,Comperlan IP 25KG 4G,Cosmedia Triple C 25KG 1H2,Gluadin WQ PP 25KG 3H1,Eumulgin O 5 25KG 1H2,</t>
  </si>
  <si>
    <t>50463271,50209132,50210232,50281754,50207179,50207526,50215324,50207294,50215344,50207192,50301354,50375088,50210710,50400633,50334382,50373056,50207242,</t>
  </si>
  <si>
    <t>Sep. 7 Mercancia entregada en bodega hoy -- Sep. 6 Mercancia en transito, se estima su entrega en bodega el dia de hoy -- Sep. 5 Mercancia en transito, se estima su entrega en bodega mañana -- Sep. 4 Mercancia en transito, se estima su entrega en bodega el jueves o viernes AM --- Sep. 3 Ret. -- Se estima su despacho para hoy -- Sep. 2 Listo en transporte - Radicando planilla - Declaracion con levante --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 Esperando arribo de la motonave --  Ago. 27-26 De acuerdo  a la pagina de la naviera la carga hizo trasbordo a la motonave Majestic que estima arribar el dia 29 de agosto --    Ago. 24 Confirmando arribo de la motonave -- Ago. 23 Motonave estima arribar el dia de hoy en horas de la tarde --  --   Ago. 22 Esperando arribo de la motonave -- Ago. 21 BL ya cuenta con emision en destino -  Ago.20 BL no cuenta con emision en destino. -  Se recibe copia de bl, factura comercial</t>
  </si>
  <si>
    <t>J8310935</t>
  </si>
  <si>
    <t>ANR/CTG/13716</t>
  </si>
  <si>
    <t>Sep. 6 Mercancia entregada en bodega hoy -- Sep. 6 En bodega a la espera de descargue -- Sep. 5 Mercancia en transito, se estima su entrega en bodega hoy --  Sep. 4 Mercancia en transito, se estima su entrega en bodega mañana -- Sep. 3 Ret. --  Solicitando cita de cargue -- Sep. 2 Listo en transporte - Radicando planilla - Declaracion con levante -- Aceptando declaracion -- Ago. 31 Se soluciona problema en puerto --  Llamando al puerto para solicitar ayuda -- Ago. 30  Hay inconvenientes en el sistema y no se refleja la planilla de envio, se manda al puerto solicitud para que nos ayuden --  Esperando finalizacion manifiesto --  Se recibe bl original --Ago. 29 Agente  de carga informa programacion de vaciado para el dia de hoy a las 12 horas. - Ago. 28 Esperando programacion vaciado --  Ago. 27 Documentos en revision --  Ago. 26 Se recibe copia de factura comercial, y bl 211981310</t>
  </si>
  <si>
    <t>J8310840</t>
  </si>
  <si>
    <t>HLCURTM190786069</t>
  </si>
  <si>
    <t>Sep. 7 Mercancia entregada en bodega hoy -- Sep. 6 Mercancia en transito, se estima su entrega en bodega hoy -- Sep. 5 Mercancia en transito, se estima su entrega en bodega hoy --  Sep. 4 En transito una unidad y se estima su entrega en bodega mañana -- Sep. 3 Ret. -- Se estima su despacho para hoy -- Sep. 2 Listo en transporte - Radicando planilla - Declaracion con levante --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28-27 Esperando arribo de la motonave -- Ago. 26 Documentos en revision --  Ago. 23  Se recibe copia de bl, factura comercial</t>
  </si>
  <si>
    <t>4952461126,4951929645,4951379743,</t>
  </si>
  <si>
    <t>J8310841</t>
  </si>
  <si>
    <t>HLCURTM190820018</t>
  </si>
  <si>
    <t>Cutina PES 25KG 5H4,Cutina GMS-SE 25KG 5H4,Comperlan KD 190KG 1A1,</t>
  </si>
  <si>
    <t>50209933,50207252,50207851,</t>
  </si>
  <si>
    <t>Sep. 9 Mercancia entregada en bodega hoy -- Sep. 9 Mercancia en transito se estima su entrega el dia de hoy -- Sep. 6 En bodega en proceso de desconsolidacion -- Sep. 5 Ret. -- Se estima su retiro de puerto para hoy -- Sep. 4 Programado para acarreo y desconsolidacion -- Sep. 3 Se debe desconsolidar en puerto y despachar con LCL -- Sep. 2 Listo en transporte - Radicando planilla - Declaracion con levante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28-27 Esperando arribo de la motonave -- Ago. 26 Se recibe copia de bl, factura comercial</t>
  </si>
  <si>
    <t>4952351998,4952459852,4952403057,4950978879,4952351996,</t>
  </si>
  <si>
    <t>J8310842</t>
  </si>
  <si>
    <t>HLCURTM190802394</t>
  </si>
  <si>
    <t>Sokalan PA 30 CL 1200KG 31HA1,Styronal D 517 1000KG 31HA1,Laropal A 81 25KG 5H4,Hydrosulfite AWC 50KG 1A1,Rheovis AT 120 120KG 1H2,</t>
  </si>
  <si>
    <t>50086566,50066778,50103771,50215350,50145734,</t>
  </si>
  <si>
    <t>Sep. 9 Mercancia entregada en bodega hoy -- Sep. 9 Mercancia en transito se estima su entrega el dia de hoy -- Sep. 6 En bodega en proceso de desconsolidacion -- Sep. 5 Ret -- Se estima su retiro de puerto el dia de hoy -- Sep. 4 Programado para acarreo y desconsolidacion -- Sep. 3 Se debe desconsolidar en puerto y despachar con LCL -- Sep. 2 Listo en transporte - Radicando planilla - Declaracion con levante --  Aceptando declaracion --  Esperando finalizacion manifiesto -- Ago. 31 Motonave atracada -- Ago. 30 Motonave estima arribar el dia de hoy en horas de la tarde -- Ago. 29 Motonave se atrazó para el dia de mañana -- Ago. 28-27 Esperando arribo de la motonave --  Ago. 26 Se recibe copia de bl, factura comercial</t>
  </si>
  <si>
    <t>J8310855</t>
  </si>
  <si>
    <t>FRA0356151</t>
  </si>
  <si>
    <t>Cloruro de colina SOL.75% 1100KG 31HA 2</t>
  </si>
  <si>
    <t>Sep. 9 Mercancia entregada en bodega hoy -- Sep. 9 Mercancia en transito se estima su entrega el dia de hoy -- Sep. 6 Ret. -- Sep. 5 Se estima su despacho para hoy -- Sep. 4 Listo en transporte -- Radicando planilla - Declaracion con levante --  Aceptando declaracion --  Se recibe bl original -- Naviera  informa que el Bl ya cuenta con emision en destino. - Sep.3 -/-1 BL continua sin emision en destino - Ago. 30 BL continua sin  orden de  emision en destino  Ago. 28-/-27 BL continua sin emision en destino - Ago. 26 BL no cuenta con emision en destino. -  Se  recibe copia de bl, factura comercial</t>
  </si>
  <si>
    <t>4952172254 </t>
  </si>
  <si>
    <t>J8310623</t>
  </si>
  <si>
    <t>DSV0050560</t>
  </si>
  <si>
    <t>Sep. 9 Mercancia entregada en bodega hoy -- Sep. 9 Mercancia en transito se estima su entrega el dia de hoy -- Sep. 6 Ret. -- En proceso de cargue -- Sep. 5-4 Solicitando cita de cargue -- Sep. 3 Listo en transporte - Radicando planilla - Declaracion con levante --  Aceptando declaracion --  Esperando certificado Invima -- Sep. 2 Realizando inspeccion Invima el dia de hoy -- Solicitando movilizacion para inspeccion Invima -- DSV Confirma finalizacion -- Ago. 31 Confirmando vaciado ya que el dia de ayer no se reflejo en el sistema -- Ago. 30 Agente de carga DSV informa  La desconsolidacion está programada para el día de hoy  30/08/2019 a las 10.:00Hrs  -- Ago. 9-28 Esperando programacion vaciado para proceder con la inspeccion Invima --  Agente de carga informa que la carga arribo el dia de ayer, pero aun no se refleja numero de servicio para movilizar -- Confirmando arribo de la motonave  para proceder con la inspeccion Invima --  Ago. 27 Motonave estima arribar el dia de hoy para proceder con la inspeccion Invima -- Ago. 26 Esperando arribo de la motonave --   Ago. 23-22 DSV agente de carga informa el dia de hoy nueva eta para agosto 27 -- Ago. 21 Agente de carga informa ETA para septiembre 2 -- Esperando arribo de la motonave -- Ago. 20 Documentos en revision --  Ago. 20 Confirmando ETA con el agente de carga.- Ago. 16 Se recibe copia de bl, factura comercial,lista de empaque 601986453</t>
  </si>
  <si>
    <t>4952367463 </t>
  </si>
  <si>
    <t>J8310620</t>
  </si>
  <si>
    <t>HLCURTM190762266</t>
  </si>
  <si>
    <t>Texapon ASV 70 Spezial 225KG 1H2</t>
  </si>
  <si>
    <t>50207651</t>
  </si>
  <si>
    <t>Sep. 9 Mercancia entregada en bodega hoy -- Sep. 9 En bodega en espera de descargue -- Sep. 6 Mercancia en transito, se estima su entrega en bodega mañana o lunes-- Sep. 5 Ret. -- Se estima su despacho para hoy -- Sep. 4-3 Ubicando equipo para su despacho -- Sep. 2 Listo en transporte - Radicando planilla --  Declaracion con levante --  Aceptando declaracion --  BL ya cuenta con emision en destino  se  esta recatando la liberacion ante la naviera. - BL continua sin emision en destino -  Ago. 30-29 BL continua  sin emision  - Ago.28-/-20 BL no cuenta emision en destino. - Se recibe copia de bl, factura comercial</t>
  </si>
  <si>
    <t>4952701179 </t>
  </si>
  <si>
    <t>J8310644</t>
  </si>
  <si>
    <t>MIL070433</t>
  </si>
  <si>
    <t>Sep. 10 Mercancia entregada en bodega hoy -- Sep. 10 Mercancia en transito se estima su entrega el dia de hoy --  Sep. 9 Mercancia en transito se estima su entrega el dia de mañana -- Sep. 7 Ret. -- Sep. 6-5 Se estima su despacho para hoy -- Sep. 4 Solicitando cita de cargue -- Sep. 3 Listo en transporte - Radicando planilla - Esperando bl master liberado para radicar planilla de despacho  -- Sep. 2 Declaracion con levante --  Aceptando declaracion -- Recepcionando en pagina de puerto para que se refleje la consultade inventario  -- Confirmando arribo de la motonave -- Ago. 30 Motonave estima arribar el dia de hoy en horas de la tarde --  Ago. 29-/-21 Esperando arribo de la motonave -- Se recibe bl original--Ago. 20 Documentos en revision --  Se recibe copia de bl, factura comercial 211982891</t>
  </si>
  <si>
    <t>J9310112</t>
  </si>
  <si>
    <t xml:space="preserve">SUDU29001AIOAMZX </t>
  </si>
  <si>
    <t>Sep. 11 Mercancia entregada en bodega hoy -- Sep. 11 En bodega a la espera de descargue -- Sep. 10 Mercancia en transito se estima su entrega el dia de hoy  -- Sep. 9 Mercancia en transito se estima su entrega el dia de mañana --  Sep. 7 Ret. -- Sep. 6  En consecucion de equipo para su despacho -- Sep. 5 Listo en transporte -- Radicando planilla - Declaracion con levante -- Aceptando declaracion --  Esperando finalizacion manifiesto -- Documentos en revision -- Sep. 4  Se recibe copia de bl factura comercial</t>
  </si>
  <si>
    <t>J8310621</t>
  </si>
  <si>
    <t>HLCURTM190762105</t>
  </si>
  <si>
    <t>Sep. 11 Mercancia entregada en bodega hoy -- Sep. 11 En bodega a la espera de descargue -- Sep. 10 Mercancia en transito se estima su entrega el dia de hoy  --Sep. 9 Mercancia en transito, se estima su entrega en bodega mañana --Sep. 7 Ret. UACU3949976 -- Sep. 6 Ret. UACU3691460 --  Se estima el despacho de esta unidades hoy -- Sep. 5 Se autoriza el despacho exclusivo // Ubicando equipo para su despacho -- Sep. 4-/-3 En espera de carga para consolidar -- Sep. 2 Listo en transporte - Radicando planilla - Declaracion con levante -- Aceptando declaracion -- Recepcionando en pagina de puerto para que se refleje la consultade inventario  -- Esperando finalizacion manifiesto -- Ago. 31 Motonave atracada -- Ago. 30 Motonave estima arribar el dia de hoy en horas de la tarde -- Ago. 29 Motonave se atrazó para el dia de mañana -- Ago. 28 Esperando arribo de la motonave -- Ago. 27-26 De acuerdo  a la pagina de la naviera la carga hizo trasbordo a la motonave Majestic que estima arribar el dia 29 de agosto --   Ago. 24 Confirmando arribo de la motonave -- Ago. 23 Motonave estima arribar el dia de hoy en horas de la tarde --  -- Ago. 22 Esperando arribo de la motonave -- Ago. 21 BL ya cuenta con emision en destino - Ago. 20  BL no cuenta con emision en destino. - Se recibe copia de bl, factura comercial</t>
  </si>
  <si>
    <t>J8310881</t>
  </si>
  <si>
    <t>012019080019</t>
  </si>
  <si>
    <t>Sep. 11 Mercancia entregada en bodega hoy -- Sep. 11 En bodega a la espera de descargue -- Sep. 10 Mercancia en transito se estima su entrega el dia de hoy --  Sep. 9 Mercancia en transito se estima su entrega el dia de mañana --  Sep. 7 Ret. --  Sep. 6 Solicitando cita de cargue -- Sep. 5 Listo en transporte -- Radicando planilla - Declaracion con levante -- Aceptando declaracion -- Recepcionando en pagina de puerto para que se refleje la consultade inventario  -- Esperando finalizacion mnaifiesto --Sep. 4 Agente de carga informa que el vaciado de esta craga fue el dia de ayer a las 13 HORAS. - Sep. 3 Esperando programacion vaciado -- Sep. 2-Ago. 30-29 Esperando arribo de la motonave --  Ago. 28 Documentos en revision -- Ago. 26 Se recibe copia de bl, factura comercial 211986029</t>
  </si>
  <si>
    <t>J8311050</t>
  </si>
  <si>
    <t>MEDUB9395493</t>
  </si>
  <si>
    <t>Sep. 12 Mercancia entregada en bodega hoy -- Sep. 12 Ret. -- Se estima su despacho para hoy -- Sep. 11 Listo en transporte -- Radicando planilla - Declaracion con levante - Aceptando declaracion -- Recepcionando en pagina de puerto para que se refleje la consultade inventario  -- Sep. 10  Motonave atracada -- Confirmando arribo de la motonave -- Sep. 9 Motonave estima arribar el dia de hoy a las 17 horas --  Sep. 8-/-4 En espera de arribo de la motonave -- Sep. 3-2 Documentos en revision---Ago. 30. Se recibe copia de bl, factura comercial</t>
  </si>
  <si>
    <t>4952602529,4952601278,</t>
  </si>
  <si>
    <t>J9310074</t>
  </si>
  <si>
    <t xml:space="preserve">HLCUME3190845343 </t>
  </si>
  <si>
    <t>Foamaster MO 2111 NC 181KG 1A2/Acronal 296 D na 200KG 1H2</t>
  </si>
  <si>
    <t>50224436/50157205</t>
  </si>
  <si>
    <t>Sep. 12 Mercancia entregada en bodega hoy -- Sep. 12 Mercancia en transito, se estima su entrega en bodega hoy -- Sep. 11 Mercancia en transito, se estima su entrega en bodega mañana -- Sep. 10 Mercancia en transito, se estima su entrega en bodega mañana -- Sep. 10 Ret. -- Sep. 9 Se estima su despacho para hoy -- Sep. 6 Solicitando cita de cargue -- Sep. 5 Listo en transporte -- Radicando planilla - Declaracion con levante -- Aceptando declaracion --  Se reciben certificado origen  -- Sep. 4 Pendiente certificado de origen del material  50157205 Acronal 296 D na 200KG 1H2 -- Documentos en revision -- Sep. 3 Se recibe copia de bl, factura comercial, lista de empaque -- Recepcionando en pagina de puerto para que se refleje la consultade inventario  -- Se solicita copia de bl a naviera -- Seo. 2 Se recibe informe del puerto que llega contenedor a puerto</t>
  </si>
  <si>
    <t>J8310838</t>
  </si>
  <si>
    <t>SSZ0733664</t>
  </si>
  <si>
    <t>Sep. 12 Entregadao en bodega hoy el material Maranil DB 50 -- Sep. 12 En transito el resto de materiales y se estima su entrega en bodega hoy -- Sep. 11 En transito el resto de materiales y se estima su entrega en bodega mañana -- Sep. 10 Mercancia entregada en el cliente hoy -- En el cliente en espera de descargue el material  Dehyron KE // En proceso de despacho el material Maranil y se estima su entrega en bodega el jueves -- Sep. 9 Mercancia en transito se estima su entrega el dia mañana el material Dehyton KE // Se estima el despacho del material Maranil DB el dia de hoy  -- Sep. 7 Ret.  -- Sep. 6-3 En espera de instrucciones de despacho -- Sep. 2 Listo en transporte - Radicando planilla - Declaracion con levante -- Aceptando declaracion -- Ago. 31 Recepcionando en pagina de puerto para que se refleje la consultade inventario  -- Motonave atracada -- Ago. 30 Motonave estima arribar el dia de hoy en horas de la tarde -- Ago. 29-28 Esperando arribo de la motonave - Se reciben certificados de origen -- Ago. 27-26 Esperando certificados de origen para confirmar preferencia y arribo de la motonave -- Documentos en revision --  Ago. 23  Se recibe copia de bl, factura comercial</t>
  </si>
  <si>
    <t>AVON</t>
  </si>
  <si>
    <t>4952864216,4952283444,</t>
  </si>
  <si>
    <t>Maranil DB 50 130KG 1H2/Dehyton KE-IS 200KG 1H1</t>
  </si>
  <si>
    <t>50227761/50336179</t>
  </si>
  <si>
    <t>Alpopular Madrid/IRA</t>
  </si>
  <si>
    <t>J9310021 / J9360002</t>
  </si>
  <si>
    <t>ANT1252762</t>
  </si>
  <si>
    <t>Sep. 14 Ret. ITTU1058011 -- Sep. 13 En espera de instrucciones de despacho de 1 unidad -- Ret. ITTU3057101 --  Sep. 12 -11 En espera de instrucciones de despacho de 2 unidades -- Ret. SLZU2526083 -- Sep. 10-/-9 En espera de instrucciones de despacho de 3 unidades -- Ret. IHOU4050434 -- Sep. 8-/-5 En espera de instrucciones de despacho --  Sep. 4 Listo en transporte -- Radicando planilla --   Declaracion con levante --  Aceptando declaracion --  Recepcionando en pagona de puerto - Esperando finalizacion manifiesto -- Esperando finalizacion manifiesto --  Motonave atracada -- Sep. 3 Motonave atracada --  Documentos en revision -- Ago. 2 Se recibe copia de bl, factura comercial. Ago. 30- En espera de documentos -- Ago. 29 Se recibe copia de bl por parte de la naviera y se solicita docuemntos --</t>
  </si>
  <si>
    <t>J9310076</t>
  </si>
  <si>
    <t xml:space="preserve">HLCUME3190845376 </t>
  </si>
  <si>
    <t>Sep. 13 Mercancia entregada en bodega hoy -- Sep. 13 En bodega de madrid a la espera de descargue -- Sep. 12 En bogota descargando consolidacion -- Mercancia en transito, se estima su entrega en bodega hoy -- Sep. 11 Mercancia en transito, se estima su entrega en bodega mañana -- Sep. 10 Mercancia en transito, se esrtima su entrega en bodega mañana -- Sep. 9 En Puerto en proceso de consolidacion -- Sep. 8 Ret. -- Sep. 6 Se estima su despacho para hoy -- Sep. 5 Listo en transporte -- Radicando planilla - Declaracion con levante -- Aceptando declaracion --  Se reciben certificado origen  -- Sep. 4 Pendiente certificado de origen --  Documentos en revision -- Sep. 3 Se recibe copia de bl, factura comercial, lista de empaque -- Recepcionando en pagina de puerto para que se refleje la consultade inventario  -- Se solicita copia de bl a naviera -- Seo. 2 Se recibe informe del puerto que llega contenedor a puerto</t>
  </si>
  <si>
    <t>4952833591,4952889984,4952862303,4952703264,4952703265,</t>
  </si>
  <si>
    <t>J9310202</t>
  </si>
  <si>
    <t>HLCURTM190834143</t>
  </si>
  <si>
    <t>Sokalan PA 30 CL 150KG 1H2,Dehypon LS 54 190KG 1A1,Trilon® B lq. 250KG 1H1,Protectol GA 50 230KG 1H1L,Dehypon LT 104 185KG 1A1,</t>
  </si>
  <si>
    <t>55085591,50221190,50076377,50691147,50230650,</t>
  </si>
  <si>
    <t>Sep. 16 Mercancia entregada en bodega hoy -- Sep. 16 Mercancia en transito, se estima su entrega en bodega hoy -- Sep. 14 Ret -- Listo en transporte --  Sep. 13 Radicando planilla - Declaracion con levante -- Aceptando declaracion -- Recepcionando en pagina de puerto para que se refleje la consulta de inventario  -- Sep. 12 Esperando finalizacion manifiesto - Motonave aun atracada  --- Sep. 11 Motonave estima arribar a las 20 horas --  Sep. 10-9 Esperando arribo de la motonave -- Sep. 7 Documentos en revision --  Sep. 6 Se recibe copia de bl, factura comercial</t>
  </si>
  <si>
    <t>4952771722,4952862330,4952889984,4953089734,</t>
  </si>
  <si>
    <t>J9310283</t>
  </si>
  <si>
    <t>FRA0357214</t>
  </si>
  <si>
    <t>Emulgade CM 200KG 1H2,Eutanol G 175KG 1A1,Cetiol SN 175KG 1A1,Eumulgin B 1 25KG 1H2,</t>
  </si>
  <si>
    <t>50207169,50207282,50207179,50484305,</t>
  </si>
  <si>
    <t>Sep. 16 Mercancia entregada en bodega hoy -- Sep. 16 Mercancia en transito, se estima su entrega en bodega hoy -- Sep. 14 Ret -- Sep. 13 Listo en transporte -- Radicando planilla - Declaracion con levante -- Aceptando declaracion -- En espera de informe de inspeccion previa -- Sep. 12 Se recibe bl original correcto en cuento a los tambores pero en las pallets llega con 16 pallets, y las facturas dicen que son 15 pallets y la copia del bl recibida inicial tambien decia que 15 pallets, en el reconocimiento se encuentra que son 15 pallets tal ocmo lo dice las facturas comerciales -- Inspeccion previa el dia de hoy -- Sep. 11 BL ya cuenta con emision en destino. - Se recibe listas de empaque y se envia paquete a tramites para solicitar movilizacion -- Pendiente listas de empaque para solicitar Inspeccion previa -- Sep. 10 BL no cuenta con emision en destino y adicional esperando rescatar bl original para ver si alcanzaron a corregirlo -  Documentos en revision --  Sep. 9 Se recibe copia de bl, facturas comerciales, coa</t>
  </si>
  <si>
    <t>J8310912</t>
  </si>
  <si>
    <t>SSZ0734973 </t>
  </si>
  <si>
    <t>Texapon N 70 210KG 1H2/Dehyton KE-IS 200KG 1H1</t>
  </si>
  <si>
    <t>50227508/50336179</t>
  </si>
  <si>
    <t>BASF SA</t>
  </si>
  <si>
    <t>Sep. 16 Mercancia entregada en bodega hoy -- Sep. 16 Mercancia en transito, se estima su entrega en bodega hoy -- Sep. 13 Mercancia en transito, se estima si entrega en bodega el dia de mañana --  Sep, 12 Mercancia en transito, se estima si entrega en bodega el sabado -- Sep. 11 Ret. -- Se recibe instruccion de despachar todos los materiales a Cali -- Sep. 10 En espera de instrucciones para su despacho -- Sep. 9 Listo en transporte -- Radicando planilla - Declaracion con levante -- Aceptando declaracion --   Recepcionando en pagina de puerto para que se refleje la consultade inventario  -- Sep. 7 Esperando finalizacion manifiesto -- Sep. 6 Motonave estima arribar el dia de hoy -- Sep. 5 Esperando arribo de la motonave -- Sep. 4 Se reciben certificado de origen oroiginales -- Sep. 3-/-2-Ago. 30-/-28 Pendiente certificados de origen originales -- Documentos en revision -- Ago. 26 Se recibe copia de draft del lista de empaque,certi de origen</t>
  </si>
  <si>
    <t>4952814107,4952814102 </t>
  </si>
  <si>
    <t>J9310217</t>
  </si>
  <si>
    <t>HLCURTM190801822</t>
  </si>
  <si>
    <t>Natugrain® TS 20KG 4G 6/Natuphos® E 10000 G 20KG 4GL</t>
  </si>
  <si>
    <t>53688722/50428731</t>
  </si>
  <si>
    <t>Sep. 16 Mercancia entregada en bodega hoy -- Sep. 16 Mercancia en transito, se estima su entrega en bodega hoy -- Sep. 14 Ret -- Sep. 13 Listo en transporte -- Radicando planilla -  Sep. 12  Declaracion con levante --  Aceptando declaracion --  Recepcionando en pagina de puerto para que se refleje la consultade inventario  --  Esperando finalizacion manifiesto -- Sep. 11 Motonave estima arribar a las 20 horas -- Sep. 10 BL ya cuenta con emision en destino. -  Sep. 9 BL no cuenta con emision en destino. - Documentos en revision -- Se recibe copia de bl,factura comercial,lista de empaque--Ago. 30 Se recibe copia de  factura comercial, lista de empaque</t>
  </si>
  <si>
    <t>J9310317</t>
  </si>
  <si>
    <t>ONEYRICVAB231400</t>
  </si>
  <si>
    <t>Sep. 16 Entregada en bodega hoy las 2 ultimas unidades -- Sep. 16 En transito las 2 ultimas unidades y se estima su entrega en bodega hoy -- Sep. 14 Entregada en bodega hoy una unidad -- Ret. NYKU3325396,  TCKU2354344, CAIU2878018   -- Sep. 13 Se estima su despacho para hoy -- Sep. 12 Listo en transporte -- Radicando planilla - Declaracion con levante --  Aceptando declaracion --  Sep. 11  La declaracion se habia aceptado y por error del sistema salió declaracion con pago, se consulta con la tecnica y con Santiago y se acuerda en volver aceptar -- Recepcionando en pagina de puerto para que se refleje la consultade inventario  -- Se recibe factura comercial -- Sep. 10 Arriba carga y no hay documentos</t>
  </si>
  <si>
    <t>J9310084</t>
  </si>
  <si>
    <t>HLCUME3190863859</t>
  </si>
  <si>
    <t>Acronal MS 400 na 180KG 1H2</t>
  </si>
  <si>
    <t>51734029</t>
  </si>
  <si>
    <t>Sep. 16 Mercancia entregada en bodega hoy -- Sep. 16 Mercancia en transito, se estima su entrega en bodega hoy -- Sep. 13 Mercancia en transito, se estima su entrega en bodega mañana -- Sep. 12 Ret. -- Se estima su despacho para hoy -- Sep. 11 Listo en transporte -- Radicando planilla - Declaracion con levante - Aceptando declaracion --  Recepcionando en pagina de puerto para que se refleje la consultade inventario  --  Esperando finalizacion mnaifiesto -- Sep. 10 Motonave atracada -- Confirmando arribo de la motonave -- Sep. 9 Motonave estima arribar el dia de hoy a las 21 horas -- Se recibe certificado de origen -- Sep. 7-/-6 Esperando certificado de origen y arribo de motonave -- Se recibe factura y lista de empaque corregida  -- Sep. 5 Pendiente factura correcta en desglose, Lista de empaque corregida  en bultos y certificado de origen -- Sep. 4 Termino de negociacion errado y pendiente certificado de origen -- Documentos en revision --  Se recibe copia de bl y factura comercial, lista de empaque</t>
  </si>
  <si>
    <t>J8310880</t>
  </si>
  <si>
    <t>MIL070434</t>
  </si>
  <si>
    <t>Sep. 16 Mercancia entregada en bodega hoy -- Sep. 16 Mercancia en transito, se estima su entrega en bodega hoy -- Sep. 13 Mercancia en transito, se estima su entrega en bodega el lunes -- Sep. 12 Ret. -- Solicitando cita de cargue -- Sep. 11 Listo en transporte -- Radicando planilla - Declaracion con levante - Aceptando declaracion -- Recepcionando en pagina de puerto para que se refleje la consultade inventario  -- Sep. 10  Agente de carga informa programacion de vaciado para el dia de hoy en el transcurso del dia.- Esperando programacion vaciado  -- Sep. 9 Motonave atracada --  Motonave estima aribar el dia de hoy -- Sep. 6-/-1-Ago. 30-/-28 Esperando arribo de la motonave -- Se  recibe bl original -- Ago. 27 Documentos en revision -- Ago. 26 Se recibe copia de bl, factura comercial 211993836</t>
  </si>
  <si>
    <t>J9310083</t>
  </si>
  <si>
    <t>HOU/CTG/D07092</t>
  </si>
  <si>
    <t>Sep. 17 Mercancia entregada en bodega hoy -- Sep. 17 Mercancia en transito se estima su entrega el dia de hoy -- Sep. 16 Ret. -- Sep. 15-/-13 Se estima su despacho para hoy -- Sep. 12 Listo en transporte -- Radicando planilla - Declaracion con levante --  Aceptando declaracion -  Esperando programacion vaciado -- Sep. 11 Confirmando arribo de la motonave -- Sep. 10 Motonave estima arribar el dia de hoy  --  Sep. 9 Se recibe factura con desglose --  Estamos atentos a la factura con el desglose, ya que este trae el flete -- Se recibe copia de bl por parte del agente de carga y se envia a Desideria -- Sep. 8-/-4 Pendiente copia de bl para hacer una buena revision, y factura correcta en desglose, -- Documentos en revision --  Sep. 3 SE recibe copia de la factura y mensaje "Falta incluir el desglose en la factura, pero solo lo podre hacer cuando tenga copia del BL y la carga estima zarpe mañana, si consiguen el BL antes me lo envían por favor.  BL # HOU/CTG/D07092"  601992962</t>
  </si>
  <si>
    <t>J9310201 / J8360046</t>
  </si>
  <si>
    <t>HLCUANR190802741</t>
  </si>
  <si>
    <t>Sep. 16 Ret. TPTU8518468 --  Sep. 15 Ret. IHOU1840672 -- Sep. 14 Ret. EXFU4422642 -- Sep. 13  En espera de instrucciones de despacho de 3 unidades -- Ret. ICSU0285631 -- Sep. 12 En espera de instrucciones de despacho --   Sep. 11 Listo en transporte -- Radicando planilla - Declaracion con levante - Aceptando declaracion -- Recepcionando en pagina de puerto para que se refleje la consultade inventario  - Motonave atracada y estima zarpar al medio dia  -- Sep. 10 Motonave estima arribar el dia de hoy  -- Sep. 9 Esperando arribo de la motonave --  Sep. 7 Documentos en revision -- Sep. 6 Se recibe copia de bl, facura comercial -- Sep. 5-/-4 En espera de documentos --  Sep. 3 Se recibe copia de bl y se envia a Basf</t>
  </si>
  <si>
    <t>J8310920</t>
  </si>
  <si>
    <t>MIL070541</t>
  </si>
  <si>
    <t>Sep. 18 Mercancia entregada en bodega hoy -- Sep. 18 Mercancia en transito, se estima su entrega en bodega hoy -- Sep. 17 Mercancia en transito, se estima su entrega en bodega mañana -- Sep. 16 Mercancia en transito, se estima su entrega en bodega el miercoles -- Sep. 14 Ret.  -- Sep. 13-/-12 Solicitando cita de cargue -- Sep. 11 Listo en transporte -- Radicando planilla - Declaracion con levante - Aceptando declaracion -- Recepcionando en pagina de puerto para que se refleje la consultade inventario  -- Sep. 10 - Agente de carga informa programacion de vaciado para el dia de hoy en el transcurso del dia.-Esperando programacion vaciado  -- Sep. 9 Motonave atracada -- Motonave estima aribar el dia de hoy --  Sep. 6-/-1-Ago. 30-29 En espera de arribo de la motonave -- Se recibe bl original--  Ago. 28 Documentos en revision -- Ago. 26 Se recibe copia de bl, factura comercial 211993837</t>
  </si>
  <si>
    <t>J8310843</t>
  </si>
  <si>
    <t>7310-0954-908.011</t>
  </si>
  <si>
    <t>Sep. 18 Mercancia entregada en bodega hoy -- Sep. 18 En bodega en espera de descargue -- Sep. 18 Ret -- Sep. 17-16 Solicitando cita de cargue -- Sep. 13 Listo en transporte -- Radicando planilla -  Sep. 12  Declaracion con levante --  Aceptando declaracion -- Esperando programacion vaciado -- Sep. 11 Agente de carga responde " Se trabajara con el mismo HBL, tener presente que la carga aún no ha finalizado una vez me confirmen les estaré informando.  -- Confirmando con que numero de bl se trabajará definitivamente --Sep. 10 Motonave atracada --  Confirmando arribo de la motonave -- Sep. 9 Motonave estima arribar el dia de hoy a las 21 horas -- Confirmando arrbo de la motonave -- Sep. 6-/-1-Ago. 30-/-28 En espera de arribo de la motonave -- Ago. 27 K&amp;N responde Me permito informar que la carga en asunto estima llegada el día  07/09/2019 el embarque no ha llegado, Embarque tiene un ETA del 07 de septiembre y efectivamente hay números de bl de este año que han sido ya utilizados en embarques anteriores del año 2009 , pero esto no afecta el proceso de importación .  --  Desideria esta contactando al proveedor para aclarar -- Confirmando arribo de la carga, ya que el bl recibido en Muisca y siglo XXI aparace como carga desaduanada en el año 2009 -- Ago. 26 Docuemntos en revision -- Se recibe copia de bl --  Pendiente bl para hacer una buena revision -- Ago.  24 Se recibe copia de factura comercial,certi de origen, pendiente bl 211994855</t>
  </si>
  <si>
    <t>4952864205,4952973677,4953003801,4953101428,</t>
  </si>
  <si>
    <t>J9310213</t>
  </si>
  <si>
    <t>HLCURTM190834165</t>
  </si>
  <si>
    <t>Emulgade SE-PF 20KG 5H4,Eumulgin B 2 GS 25KG 5H4,Emulgade 1000 NI 20KG 5H4,Lameform TGI 190KG 1H2,</t>
  </si>
  <si>
    <t>50207227,50207317,50207214,50207217,</t>
  </si>
  <si>
    <t>Sep. 19 Mercancia entregada en bodega hoy -- Sep. 19 Mercancia en transito, se estima su entrega en bodega hoy -- Sep. 18 Mercancia en transito, se estima su entrega en bodega mañana -- Sep. 17 Mercancia despachada -- Programado para cargue hoy con LCL -- Sep. 16 En proceso de desconsolidacion -- Sep. 14 Ret -- Programado para acarreo y desconsolidacion -- Sep. 13 Listo en transporte -- Radicando planilla - Declaracion con levante --  Aceptando declaracion -- Recepcionando en pagina de puerto para que se refleje la consultade inventario  -- Sep. 12 Esperando finalizacion manifiesto - Motonave aun atracada  -- Sep. 11 Bl Ya cuenta con emision en deastino -  Sep.10 Bl continua sin emision en destino -  Sep. 9 BL no cuenta con emision en destino.  -- Sep. 7 Documentos en revision -- Se recibe copia de bl, factura comercial</t>
  </si>
  <si>
    <t>J8311051</t>
  </si>
  <si>
    <t>ANR/CTG/13741</t>
  </si>
  <si>
    <t>Sep. 19 Mercancia entregada en bodega hoy -- Sep. 19 Mercancia en transito, se estima su entrega en bodega hoy --  Sep. 18 Mercancia en transito, se estima su entrega en bodega mañana --  Sep. 17 Mercancia en transito, se estima su entrega en bodega el jueves -- Sep. 16 Ret. --Solicitando cita de cargue -- Sep. 13 En espera de carga para consolidar -- Sep. 12 Listo en transporte -- Radicando planilla - Declaracion con levante --  Aceptando declaracion - Recepcionando en pagina de puerto para que se refleje la consultade inventario -- Esperando finalizacion manifiesto  --  Sep. 11 Agente de carga informa programacion de vcaiado para el dia de hoy a las 14 horas. - Motonave atracada estima zarpar al medio dia --  Sep. 10 Motonave estima arribar el dia de hoy  --  Sep. 9-/-1 Esperando arribo de la motonave -- Ago. 31 Documentos en revision --Ago. 30 Se recibe copia de bl, factura comercial 211994864</t>
  </si>
  <si>
    <t>J8311058</t>
  </si>
  <si>
    <t>ANR/CTG/13740</t>
  </si>
  <si>
    <t>Sep. 19 Mercancia entregada en bodega hoy -- Sep. 19 Mercancia en transito, se estima su entrega en bodega hoy --  Sep. 18 Mercancia en transito, se estima su entrega en bodega mañana --  Sep. 17 Mercancia en transito, se estima su entrega en bodega el jueves -- Sep. 16 Ret. --  Solicitando cita de cargue -- Sep. 13 Listo en transporte --  Sep. 12 Radicando planilla - Declaracion con levante --  Aceptando declaracion -  Recepcionando en pagina de puerto para que se refleje la consultade inventario  -- Esperando finalizacion manifiesto  -- Sep. 11 Agente de carga informa programacion de vaciado para el dia de hoy a las 18 horas. -  Motonave atracada estima zarpar al medio dia -- Sep. 10 Motonave estima arribar el dia de hoy  --  Sep. 9-/-1 Esperando arribo de la motonave -- Ago. 31 Documentos en revision -- Ago. 30 Se recibe copia de bl, factura comercial 211995681</t>
  </si>
  <si>
    <t>4952655846,4952655848,4952760903,</t>
  </si>
  <si>
    <t>J9310281</t>
  </si>
  <si>
    <t>SSZCTG1908126</t>
  </si>
  <si>
    <t>Additive BR RET 94210 10KG 3H1,Additive BR S 7119/103 10KG 3H1,Additivo S 82150 14KG 3H1,</t>
  </si>
  <si>
    <t>50397996,50512544,50411019,</t>
  </si>
  <si>
    <t>Sep. 19 Mercancia entregada en bodega hoy -- Sep. 19 Mercancia en transito, se estima su entrega en bodega hoy -- Sep. 18 Ret -- Solicitando cita de cargue -- Sep. 17 Listo en transporte -- Radicando planilla - Declaracion con levante -- Aceptando declaracion -- Recepcionando en pagina de puerto para que se refleje la consultade inventario  -- Esperando finalizacion manifiesto -- Sep. 16 Recepcionando en pagina de puerto para que se refleje la consultade inventario  -- Esperando programacion de vaciado -- Sep. 14 Motonave atracada -- Sep. 13-/-11 Esperando arribo de la motonave --  Sep. 10 Aclarado con Denides es igual -- Esperando aclaracion del nombre del producto ya que el mismo codigo diferia en las minimas recibidas al nombre de la factura cial--   Documentos en revision -- Sep. 9 Se recibe copia de bl, facturas comerciales, coa  601993895</t>
  </si>
  <si>
    <t>J9310289 / J9360021</t>
  </si>
  <si>
    <t>MEDUAO142064</t>
  </si>
  <si>
    <t>Sep. 20 Ret. RFCU8216202 -- Sep. 19 En espera de instrucciones de despacho de 1 unidad -- Ret. CXTU1025768, IHOU1540021, TCLU9084417  -- Sep. 18 En espera de instrucciones de despacho -- Sep. 17 Listo en transporte -- Radicando planilla - Declaracion con levante --  Aceptando declaracion - Esperando finalizacion manifiesto -- Confirmando arribo de la motonave -- Sep. 16 Motonave estima arribar el dia de hoy -- Sep. 13-/-11 Esperando arribo de la motonave --  Sep. 10 Documentos en revision -- Sep. 9 Se recibe copia de bl y factura comercial -- Sep. 8-7 En espera de documentos --  Sep. 6 Se recibe copia de bl y se envia a Basf</t>
  </si>
  <si>
    <t>4952899038,4952899040,</t>
  </si>
  <si>
    <t>J9310037</t>
  </si>
  <si>
    <t>FRA0357134</t>
  </si>
  <si>
    <t>Tinosorb A2B 25KG 1H2/Tinosorb M 25KG 1H2</t>
  </si>
  <si>
    <t>55324198/55844446</t>
  </si>
  <si>
    <t>Sep. 23 Mercancia entregada en bodega hoy -- Sep. 23 Mercancia en transito, se estima su entrega en bodega el dia de hoy  --   Sep. 20 Ret. -- Se estima su despacho para hoy -- Sep. 19 Listo en transporte -- Radicando planilla - Declaracion con levante --  Aceptando declaracion -- Sep. 18 Recepcionando en pagina de puerto para que se refleje la consultade inventario -- Esperando finalizacion manifiesto -- Confirmando arribo de la motonave -- Sep. 17 Motonave estima arribar el dia de hoy -- Sep. 16-/-4 Esperando arribo de la motonave --  Sep. 3 Documentos en revision -- Sep. 2 Se recibe copia de bl factura comercial</t>
  </si>
  <si>
    <t>J9310589</t>
  </si>
  <si>
    <t>ANR/CTG/13760</t>
  </si>
  <si>
    <t>Efka SL 3299 20KG 3H1,Efka FA 4665 180KG 1A1,Efka PX 4751 200KG 1A1,</t>
  </si>
  <si>
    <t>56133720,50111679,50350602,</t>
  </si>
  <si>
    <t>Sep. 24 Mercancia entregada en bodega hoy -- Sep. 24 Mercancia en transito, se estima su entrega en bodega el dia de hoy  --  Sep. 23 Mercancia en transito, se estima su entrega en bodega el dia de mañana  - Sep. 21 Ret. -- Sep. 20 Listo en transporte -- Radicando planilla - Declaracion con levante --  Aceptando declaracion -- Aceptando declaracion --  Recepcionando en pagina de puerto para que se refleje la consultade inventario  -- Esperando finalizacion manifiesto --  Sep. 19 Agente de carga informa programacion de vaciado  se realizo en la tarde de hoy. - Documentos en revision -- Sep. 18 Se recibe copia de bl, factura comercial  212003137</t>
  </si>
  <si>
    <t>J9310301</t>
  </si>
  <si>
    <t>FRA0357401</t>
  </si>
  <si>
    <t>Sep. 25 Mercancia entregada en bodega hoy -- Sep. 25 En bodega a la espera de descargue -- Sep. 24 Ret. -- Cita de cargue hoy a las 10:00 AM -- Sep. 23-/-20 Se estima su despacho para hoy -- Sep. 19 Listo en transporte -- Radicando planilla - Declaracion con levante --   Aceptando declaracion --  Sep. 18 Recepcionando en pagina de puerto para que se refleje la consultade inventario --  Esperando finalizacion manifiesto -- Confirmando arribo de la motonave -- Sep. 17 Motonave estima arribar el dia de hoy -- Sep. 16-/-13 Esperando arribo de la motonave -- Sep. 12-11 Documentos en revision --   Sep. 10 Se recibe copia de bl factura comercial</t>
  </si>
  <si>
    <t>J9310725</t>
  </si>
  <si>
    <t xml:space="preserve">SUDU29001AIY54UM </t>
  </si>
  <si>
    <t>Sep. 26 Mercancia entregda en bodega hoy -- Sep. 26 Mercancia en transito, se estima su entrega en bodega hoy -- Sep. 25 Ret -- Se estima su despacho para hoy -- Sep. 24 Listo en transporte -- Radicando planilla - Declaracion con levante -- Aceptando declaracion -- Sep. 23 Rescatando bl en naviera --  Recepcionando en pagina de puerto para que se refleje la consultade inventario  -- Documentos en revision -- Se recibe copia de bl, factura comercial,lista de empaque</t>
  </si>
  <si>
    <t>J9310372 / J9360026</t>
  </si>
  <si>
    <t>FRA0357320</t>
  </si>
  <si>
    <t>Sep. 26 Ret. DHIU0930895  --   En espera de instrucciones de despacho de 1 unidad -- Ret. GESU8086896 -- Sep. 25-24 En espera de instrucciones de despacho de 2 unidades -- Sep. 23 Ret. UTTU2611885 -- Sep. 20-19 En espera de instrucciones de despacho de 3 unida-- Sep. 21 Ret. EXFU0590041 -- Sep. 20-19 En espera de instrucciones de despacho --  Sep. 18 Listo en transporte -- Radicando planilla - Declaracion con levante --  Aceptando declaracion -- Recepcionando en pagina de puerto para que se refleje la consultade inventario  --  Esperando finalizacion manifiesto --  Confirmando arribo de la motonave --  Sep. 17 Se recibe BL original   -  Sep.16-/-12 BL no cuenta con emision en destino. -  Documentos en revision --Sep. 11 Se recibe copia de bl, factura comercial</t>
  </si>
  <si>
    <t>4952703267,4952864215,4953003887,4952978702,4952110336,4953003887,4953003892,</t>
  </si>
  <si>
    <t>J9310354</t>
  </si>
  <si>
    <t>HLCURTM190865379</t>
  </si>
  <si>
    <t>Cetiol Sensoft 175KG 1A1,Euperlan PK 3000 AM 195KG 1H2,Emulgade CM 200KG 1H2,Myritol 331 175KG 1A1,Euperlan KE 4776 200KG 1H2,Eumulgin O 5 25KG 1H2,Cosmedia Triple C 25KG 1H2,</t>
  </si>
  <si>
    <t>50210232,50210176,50207169,50207171,50486563,50207242,50334382,</t>
  </si>
  <si>
    <t>Sep. 27 Mercancia entregada en bodega hoy -- Sep. 27 Mercancia en transito, se estima su entrega en bodega el dia de hoy  --   Sep. 26 Mercancia en transito, se estima su entrega en bodega el dia de mañana  --  Sep. 25 Mercancia en transito, se estima su entrega en bodega el dia viernes  --  Sep. 24 Mercancia en transito, se estima su entrega en bodega el viernes -- Sep. 23 Ret -- Se estima su retiro el dia de hoy -- Sep. 20 Listo en transporte -- Radicando planilla - Declaracion con levante -- Aceptando declaracion -- Recepcionando en pagina de puerto para que se refleje la consultade inventario  -- Esperando finalizacion manifiesto -- Sep. 19 Motonave atracada --  Motonave se atrazó para el dia de hoy-- Confirmando arribo de la moitonave -- Sep. 18 BL ya cuenta con emision en destino -  Sep. 17 Bl continua sin emision en destino . -  Sep. 16-/-12 BL no cuenta con emision en destino. - Documentos en revision -- Sep. 11 Se recibe copia de bl,factura comercial</t>
  </si>
  <si>
    <t>J8510394</t>
  </si>
  <si>
    <t>Asebiol LS 9853 10KG 3H1</t>
  </si>
  <si>
    <t>50210936</t>
  </si>
  <si>
    <t>Sep. 3 Mercancia entregada en bodega hoy -- Sep. 3 Ret -- Retiro programado para el dia de hoy -- Sep. 2 Declaracion con levante - Aceptando declaracion - Documentos en revision -- Ago. 30 Se recibe copia de guia,factura comercial</t>
  </si>
  <si>
    <t>J8510336</t>
  </si>
  <si>
    <t>FRA0665571</t>
  </si>
  <si>
    <t>Sep. 3 Mercancia entregada en bodega hoy -- Sep. 3 Ret -- Retiro programado para el dia de hoy -- Sep. 2 Declaracion con levante - Aceptando declaracion -- Sep. 2 Confirmando arribo de la carga -- Ago. 30-/-29 Esperando arribo de la carga -- Ago. 28 Documentos en revision -- Ago. 27. Se recibe copia de guia, factura comercial</t>
  </si>
  <si>
    <t>J8510386</t>
  </si>
  <si>
    <t>Sebaryl FL LS 9088 10KG 3H1</t>
  </si>
  <si>
    <t>50208885</t>
  </si>
  <si>
    <t>Sep. 3 Mercancia entregada en bodega hoy -- Sep. 3 Ret -- Retiro programado para el dia de hoy -- Sep. 2 Declaracion con levante - Aceptando declaracion - Esperando arribo de la carga -- Ago. 30 Documentos en revision -- Ago. 29 Se recibe copia de guia,factura comercial</t>
  </si>
  <si>
    <t>J8510388</t>
  </si>
  <si>
    <t>J8310858</t>
  </si>
  <si>
    <t>ANR/CTG/13750</t>
  </si>
  <si>
    <t>Sep. 6 Mercancia entregada en bodega hoy -- Sep. 6 Mercancia en transito, se estima su entrega en bodega el dia de hoy -- Sep. 5 Mercancia en transito, se estima su entrega en bodega mañana --Sep. 4 Mercancia en transito, se estima su entrega en bodega el viernes -- Sep. 3 Ret. -- Solicitando cita de cargue -- Sep. 2 Listo en transporte - Radicando planilla - Declaracion con levante - Aceptando declaracion -- Ago. 31 Inspeccion invima programada para el dia de hoy -- Ago. 30 Programando inspeccion invima -- Ago. 29 Agente de carga informa programacion de vaciado para el dia de hoy  a las 12 Hora. -  Ago. 28 Esperando programacion de vaciado para programar inspeccion invima -- Ago. 27 Documentos en revision -- Ago. 26 Se recibe copia de factura comercial,lista de empaque, pendiente bl 211980402</t>
  </si>
  <si>
    <t>J8310860</t>
  </si>
  <si>
    <t>HOU/CTG/D07094</t>
  </si>
  <si>
    <t>MBrace P 3500 PTA V2 3,221KG IP22/MBrace P 3500 PTB 0,953KG IP31</t>
  </si>
  <si>
    <t>51683521/55357640</t>
  </si>
  <si>
    <t>Sep. 6 Mercancia entregada en bodega hoy -- Sep. 6 Mercancia en transito, se estima su entrega en bodega el dia de hoy -- Sep. 5 Mercancia en transito, se estima su entrega en bodega mañana -- Sep. 4 Ret. -- En espera de asignacion de nueva cita de cargue -- Sep. 3 Solicitando cita de cargue -- Sep. 2 Listo en transporte - Radicando planilla - Declaracion con levante - Aceptando declaracion -- Ago. 30 Esperando programacion de vaciado -- Ago. 29 Motonave se restraso estima arribar en el dia de hoy. -  Ago.28 Motonave estima arribar en el diade hoy -- Ago. 27 Documentos en revision -- Ago. 26 Se recibe copia de factura comercial,lista de empaque, pendiente bl 601986489</t>
  </si>
  <si>
    <t>4952162021,4952083924,4952182482,4952360224,4952131121,4951215064,4952162041,</t>
  </si>
  <si>
    <t>J8310558</t>
  </si>
  <si>
    <t>HLCURTM190786365</t>
  </si>
  <si>
    <t>Sokalan PA 30 CL 1200KG 31HA1,Uvinul A Plus B 200KG 1H1,Edeta B Pulver 25KG 5M1,Edeta bx polvo 25KG 5M1,Edeta bx polvo 25KG 5M1,Uvinul A Plus Granular 25KG 4G 5,Vitamin E-Acetate Care 25KG IP22,</t>
  </si>
  <si>
    <t>50086566,55500420,50612838,50612839,50612839,57535621,50131677,</t>
  </si>
  <si>
    <t>Sep. 7 Mercancia entregada en bodega hoy -- Sep. 6 Mercancia en transito, se estima su entrega en bodega mañana -- Sep. 5 En proceso de desconsolidacion en bodega -- Sep. 4 Ret. -- Programado para acarreo y desconsolidacion -- Sep. 3 Listo en transporte -- Sep. 2 Radicando planilla - Declaracion con levante - Aceptando declaracion -- Esperando finalizacion manifiesto -- Ago. 30 Esperando arribo de la motonave -- Ago. 29 -  Motonave se atrazó para el dia de mañana -  Ago.27 Esperando arribo de la motonave -- Ago. 26 De acuerdo  a la pagina de la naviera la carga hizo trasbordo a la motonave Majestic que estima arribar el dia 29 de agosto --    Ago. 23 Motonave estima arribar el dia de hoy -- Ago. 22 Esperando arribo de la motonave -- Ago. 21 Naviera informa nueva ETA. - Ago.20-/-12 Esperando arribo de la motonave -- Ago. 9  BL ya cuenta con emision en destino.  - Ago 8 BL no cuenta con emision en destino - esperando arribo de la motonave -- Ago. 6 BL no cuenta con emision en destino - Documentos en revision -  Ago. 5 Se recibe copia de factura comercial,lista de empaque, bl</t>
  </si>
  <si>
    <t>J8310172</t>
  </si>
  <si>
    <t>HLCURTM190778956</t>
  </si>
  <si>
    <t>Sep. 9 Mercancia entregada en bodega hoy -- Sep. 9 Mercancia en transito se estima su entrega el dia de hoy -- Dep. 6 Ret. -- Sep. 5-4 Se estima su despacho para hoy -- Sep. 3 Listo en transporte -- Sep. 2 Radicando planilla - Declaracion con levante - Aceptando declaracion - Esperando finalizacion manifiesto -- Ago. 30 Esperando arribo de la motonave -- Ago. 29 Motonave se atrazó para el dia de mañana -  Ago.27 Esperando arribo de la motonave -- Ago. 26 De acuerdo  a la pagina de la naviera la carga hizo trasbordo a la motonave Majestic que estima arribar el dia 29 de agosto --    Ago. 23 Motonave estima arribar el dia de hoy -- Ago. 22 Esperando arribo de la motonave -- Ago. 21 Naviera informa nueva ETA. - Ago.20-/-12 Esperando arribo de la motonave -- Ago. 9  BL ya cuenta con emision en destino.  - Ago 8 BL no cuenta con emision en destino - esperando arribo de la motonave -- Ago. 6 BL no cuenta con emision en destino - Documentos en revision -  Ago. 5 Se recibe copia de factura comercial,lista de empaque, bl</t>
  </si>
  <si>
    <t>J8310910</t>
  </si>
  <si>
    <t>HLCULE1190813223</t>
  </si>
  <si>
    <t>Sep. 9 Mercancia entregada en bodega hoy -- Sep. 9 Mercancia en transito se estima su entrega el dia de hoy -- Sep. 6 Ret. --  En proceso de cague -- Sep. 5-4 Se estima su despacho para hoy -- Sep. 3 Listo en transporte - Radicando planilla - Declaracion con levante - Aceptando declaracion -- Sep. 2 Esperando finalizacion manifiesto -- Ago. 30-/-29 Esperando arribo de la motonave -- Ago. 28 Documentos en revision--Ago. 27 Se recibe copia de bl, factura comercial</t>
  </si>
  <si>
    <t>4952889958,4953089718,4952973688,</t>
  </si>
  <si>
    <t>J9510081</t>
  </si>
  <si>
    <t>Lipofructyl Argan LS 9779 10KG 3H1,Lipofructyl Argan LS 9779 10KG 3H1,Junctinyl LS 9761 10KG 3H1,</t>
  </si>
  <si>
    <t>50460509,50460509,50211350,</t>
  </si>
  <si>
    <t xml:space="preserve">Sep. 10 Mercancia entregada en bodega hoy -- Sep. 10 Ret -- Retiro programado para el dia de hoy -- Sep. 9 Declaracion con levante - Aceptando declaracion - En proceso de liberacion de liberacion de la guia -- Sep. 6 Documentos en revision -- Sep. 5 Se recibe copia de guia,factura comercial </t>
  </si>
  <si>
    <t>J8310884</t>
  </si>
  <si>
    <t>012019080549</t>
  </si>
  <si>
    <t>Dehyton DC 220KG 1H1</t>
  </si>
  <si>
    <t>50497556</t>
  </si>
  <si>
    <t>Sep. 11 Mercancia entregada en bodega hoy -- Sep. 11-10 En bodega a la espera de descargue -- Sep. 9 Mercancia en transito se estima su entrega el dia de hoy --  Sep. 7 Ret. -- Sep. 6 Listo en transporte -- Sep. 5 Radicando planilla - Declaracion con levante - Aceptando declaracion - Recepcionando carga en pagina de puerto -- Sep. 4 Agente de carga informa programacion de vaciado para el dia de hoy a las 17 horas.  -- Sep. 3 Esperando programacion de vaciado -- Sep. 2 Motonave estima arribar en el dia de hoy -- Ago. 30-/-28 Esperando arribo de la motonave -- Ago. 27 Documentos en revision -- Ago. 26 Se recibe copia de bl, factura comercial 211987092</t>
  </si>
  <si>
    <t>J8310856</t>
  </si>
  <si>
    <t>ANR/CTG/13737</t>
  </si>
  <si>
    <t>Hydraulan 404 210KG 1A1</t>
  </si>
  <si>
    <t>57779817</t>
  </si>
  <si>
    <t>Sep. 11 Mercancia entregada en bodega hoy -- Sep. 10 En bodega a la espera de descargue -- Sep. 9 Mercancia en transito se estima su entrega el dia de hoy --  Sep. 7 Ret. -- Sep. 6 Listo en transporte -- Sep. 5 Radicando planilla - Declaracion con levante - Aceptando declaracion - Etiquetado programado para el dia de hoy -- Sep. 4 Agente de carga informa programacion de vaciado para el dia de  hoy a las 9 horas. - Esperando programacion de vaciado para programar etiquetado -- Sep. 3 Esperando arribo de la motonave -- Sep. 2-/-Ago. 30-/-28 Esperando arribo de la motonave -- Ago. 27 Documentos en revision -- Ago. 26 Se  recibe copia de bl, factura comercial 211987744</t>
  </si>
  <si>
    <t>4951348212,4952547961,4952698978,4951102534,4952244149,4952351998,4952701172,4952701172,4952701172,4952244845,</t>
  </si>
  <si>
    <t>J8310826</t>
  </si>
  <si>
    <t>HLCURTM190786003</t>
  </si>
  <si>
    <t>Eumulgin SG 10KG 1G,Texapon NSO UP 1000KG 31HA1,Texapon K 14 S Spez 70% 225KG 1H2,Euperlan KE 4776 200KG 1H2,Emulgade CM 200KG 1H2,Glucopon 225 DK 225KG 1H2,Cetiol Ultimate 20KG 1A2,Eutanol G 175KG 1A1,Cetiol C 5 10KG 3H1,Emulgade PL 68/50 25KG 5H4,</t>
  </si>
  <si>
    <t>50209782,50207603,50207650,50486563,50207169,50207058,50417394,50207282,50308749,50207246,</t>
  </si>
  <si>
    <t>Sep. 11 Mercancia entregada en bodega hoy -- Sep. 11 Mercancia en transito, se estima su entrega en bodega el dia de hoy  -- Sep. 10 Mercancia en transito, se estima su entrega en bodega el jueves -- Sep. 9 Separacion de materiales realizada y se estima su despacho hoy --  --  Sep. 6 Ret. -- En proceso de retiro de puerto -- Sep. 5 Listo en transporte -- Sep. 4 Radicando planilla - Declaracion con levante - Aceptando declaracion -- Sep. 4-/-3 No se acepta declaracion, esperando registro aprobado del poducto compartido -- Sep. 2 Esperando recepcion por parte del puerto por ser carga comparitda con otro cliente - Esperando finalizacion manifiesto -- Ago. 30 Esperando arribo de la motonave -- Ago. 29  - Motonave se atrazó para el dia de mañana - Ago.27 Esperando arribo de la motonave -- Ago. 26 Documentos en revision -- Ago. 23 Se recibe copia de bl, factura comercial</t>
  </si>
  <si>
    <t>J8310925</t>
  </si>
  <si>
    <t>012019080561</t>
  </si>
  <si>
    <t>Cumora® SC,1X210 L,CO</t>
  </si>
  <si>
    <t>58576031</t>
  </si>
  <si>
    <t>Sep. 10 Mercancia entregada en bodega hoy -- Sep. 10 Ret. -- Sep. 9 Solicitando cita de cargue -- Sep. 6 Listo en transporte - Radicando planilla - Declaracion con levante - Aceptando declaracion - Se genera consulta de inventarios - Consultando con puerto porque no se ha recepcionado la carga -- Sep. 5 Recepcionando carga en pagina de puerto -- Sep. 4 Agente de carga informa programacion de vaciado para el dia de hoy a las 17 horas. - -- Sep. 3 Esperando programacion de vaciado -- Sep. 2 Motonave estima arribar en el dia de hoy -- Ago. 30-/-29 Esperando arribo de la motonave -- Ago . 28 Documentos en revision--Ago. 27 Se recibe copia de bl, factura comercial 211987093</t>
  </si>
  <si>
    <t>4952946228,4952946229,</t>
  </si>
  <si>
    <t>J8310853</t>
  </si>
  <si>
    <t>ANR/CTG/13736</t>
  </si>
  <si>
    <t>Lutonal M 40 ca.50% en agua 120KG 1H2/Laropal A 81 25KG 5H4</t>
  </si>
  <si>
    <t>50034446/50103771</t>
  </si>
  <si>
    <t>Sep. 12 Mercancia entregada en bodega hoy -- Sep. 12 Mercancia en transito, se estima su entrega en bodega hoy -- Sep. 11 Mercancia en transito, se estima su entrega en bodega mañana -- Sep. 10 Ret. -- Sep. 9 Solicitando cita de cargue -- Sep. 6 Listo en transporte - Radicando planilla - Declaracion con levante - Aceptando declaracion - Recepcionando carga en pagina de puerto - Esperando finalizacion manifiesto -- Sep. 5 Agente de carga informa programacion de vaciado para el dia de hoy a las 12 horas -  Sep. 4 Esperando programacion de vaciado -- Sep. 3 Esperando arribo de la motonave -- Sep. 2-/-Ago. 30-/-28 Esperando arribo de la motonave -- Ago. 27 Documentos en revision -- Ago. 26 Se  recibe copia de bl, factura comercial 211988085</t>
  </si>
  <si>
    <t>J8310906</t>
  </si>
  <si>
    <t>HLCUGOA190810054</t>
  </si>
  <si>
    <t>Sep. 12 Entregada en bodega hoy la ultima unidad -- En transito la ultima unidad y se estima su llegada a bodega hoy sobre las 12:00 -- Sep. 11 En transito la ultima unidad y se estima su entrega en bodega hoy -- Sep. 10 En transito la ultima unidad y se estima su entrega en bodega mañana -- Sep. 9 Ret. UACU8590220 -- En transito el resto de unidades y se estima el despacho de la ultima unidad hoy -- Sep. 7 Entregado en bodega hoy 2 unidades -- Sep. 6 Ret. UACU8193990, UACU8382340  -- Se estima el despacho del resto de unidades hoy -- Sep. 5 Ret. TCLU4777173, HLXU5225315, HLBU1398763   -- En proceso de cargue 2 unidades -- Sep. 4 Se estima su despacho para hoy -- Sep. 3 Listo en transporte -- Sep. 2 Radicando planilla - Declaracion con levante - Aceptando declaracion - Esperando finalizacion manifiesto -- Ago. 30 Esperando arribo de la motonave --Se recibe originales de bl-- Ago. 29 Cliente informa que este BL sera enviado por parte de  ellos. -  BL no cuenta con emision en destino - Esperando arribo de la motonave -- Ago 28. BL no cuenta con emision en destino - Ago.28-/-27 Documentos en revision -- Ago. 26 Se recibe copia de bl, factura comercial,Lista de empaque</t>
  </si>
  <si>
    <t>J8310930</t>
  </si>
  <si>
    <t>012019073417</t>
  </si>
  <si>
    <t>Sep. 12 Mercancia entregada en bodega hoy -- Sep. 12 Mercancia en transito, se estima su entrega en bodega hoy -- Sep. 11 Mercancia en transito, se estima su entrega en bodega mañana --  Sep. 10 Mercancia en transito, se estima su entrega en bodega mañana -- Sep. 9 Retirado en acarreo --  Sep. 7 Ret. -- Sep. 6 Listo en transporte -- Sep. 5 Radicando planilla - Declaracion con levante - Aceptando declaracion - Recepcionando carga en pagina de puerto -- Sep. 4 Agente de carga informa programacion de vaciado para el dia de hoy a las 17 horas. -- Sep. 3 Esperando programacion de vaciado -- Sep. 2 Motonave estima arribar en el dia de hoy -- Ago. 30-/-29 Esperando arribo de la motonave -- Ago. 28 Documentos en revision--Ago. 27 Se recibe copia de bl, factura comercial 211987101</t>
  </si>
  <si>
    <t>J9510077</t>
  </si>
  <si>
    <t>MHG-19007190</t>
  </si>
  <si>
    <t>Sep. 12 Mercancia entregada en bodega hoy -- Sep. 12 Ret -- Retiro programado para el dia de hoy -- Sep. 11 Declaracion con levante - Aceptando declaracion - En proceso de liberacion de la guia -- Sep. 10 Carga estima arribar en hrs de la noche -- Sep. 9 Esperando arribo de la carga -- Sep. 6 Documentos en revision -- Sep. 5 Se recibe copia de guia,factura comercial</t>
  </si>
  <si>
    <t>4952701159 </t>
  </si>
  <si>
    <t>J9310033</t>
  </si>
  <si>
    <t>HOU/CTG/D07093</t>
  </si>
  <si>
    <t>J9510044</t>
  </si>
  <si>
    <t>Sep. 14 Mercancia entregada en bodega hoy -- Sep. 13 Ret -- Retiro programado para el dia de hoy -- Sep. 12 Declaracion con levante - Aceptando declaracion - En inspeccion previa -- Sep. 11 Esperando traslado de la carga a deposito para programar inspeccion previa -- Sep. 10 Esperando que la carga sea desbloqueada por la Dian para programar inspeccion previa - En proceso de liberacion de la guia -- Sep. 9 Guia fue recibida en copia, se devuelve a KN - Carga presenta inconsistencia en peso bruto descargado, por tanto se encuentra bloqueada por la Dian - En proceso de liberacion de la guia --Sep. 9-/-6 Confirmando arribo de la carga -- Sep. 5 Esperando arribo de la carga -- Sep. 4 Documentos en revision -- Sep. 3 Se recibe copaia de guia, factura comercial</t>
  </si>
  <si>
    <t>J8310915</t>
  </si>
  <si>
    <t>FRA0356265</t>
  </si>
  <si>
    <t>Sep. 16 Mercancia entregada en bodega hoy -- Sep. 16 Mercancia en transito, se estia su entrega en bodega hoy -- Sep. 13 Ret. -- Se estima su despacho para hoy -- Sep. 12 Listo en transporte -- Sep. 11 Rdicando planilla - Declaracion con levante - Aceptando declaracion - Motonave atracada estima zarpar a medio dia -- Sep. 10 Motonave estima arribar el dia de hoy  --  Sep. 9-/-Ago. 30-/-28 Esperando arribo de la motonave--Ago. 27 Documentos en revision---Ago. 26 Se recibe copia de bl, factura comercial</t>
  </si>
  <si>
    <t>4952701160,4951874474,4952577882,</t>
  </si>
  <si>
    <t>J8310898</t>
  </si>
  <si>
    <t>HLCURTM190786014</t>
  </si>
  <si>
    <t>Eumulgin® CO 40 60KG 1H2,Uvinul N 539 T 110KG 1H2,Emulphor OPS 25 1000KG 31HA1,</t>
  </si>
  <si>
    <t>50303909,52279662,50099116,</t>
  </si>
  <si>
    <t>Sep. 16 Entregado en bodega hoy el material uvinul -- Sep. 16 En transito el material Uvinul y se estima su entrega en bodega hoy -- Sep. 13 En transito el material Uvinul y se estima su entrega en bodega el lunes -- Sep. 12 Entregado en bodega hoy el material Eumulgin hoy -- En transito los materiales Eumuilgin y Uvinul y se estima su entrega en bodega mañana y el sabado respectivamente -- Sep. 11 En proceso de cargue el material Uvinul N 539 T -- Sep. 10-/-9 Se estima el despacho del resto de materiales hoy -- Sep. 6 Entregado en Alpopular Cartagena el material Emulphor hoy -- En proceso de desconsolidacion -- Sep. 5 Ret. --  Se estima su retiro de puerto hoy -- Sep. 4 Programado para acarreo y desconsolidacion -- Sep. 3 Listo en transporte -- Sep. 2 Radicando planilla - Declaracion con levante - Aceptando declaracion -- Esperando finalizacion manifiesto -- Ago. 30 Esperando arribo de la motonave -- Ago. 29 Motonave se atrazó para el dia de mañana - Esperando arribo de la motonave -- Ago. 28-/-27 Documentos en revision -- Ago. 26 Se recibe copia de bl, factura comercial</t>
  </si>
  <si>
    <t>4952701172,4952701172,4952577862,4952889968,4952351981,4952577855,</t>
  </si>
  <si>
    <t>J8311060</t>
  </si>
  <si>
    <t>HLCURTM190832985</t>
  </si>
  <si>
    <t>Lamesoft PO 65 220KG 1H2,Lamesoft TM Benz 205KG 1H2,Eumulgin SG 10KG 1G,Cetiol LC 170KG 1A1,Texapon SB 3 KC 220KG 1H2,Texapon Z 95 P 16KG 5M2,</t>
  </si>
  <si>
    <t>50207534,50207785,50209782,50207298,50207526,50207765,</t>
  </si>
  <si>
    <t>Sep. 16 Mercancia entregada en bodega hoy -- Sep. 16 Mercancia en transito, se estima su entrega en bodega hoy -- Sep. 13 Mercancia despachada -- Sep. 12-11 Ubicando vehiculo para despacho como LCL -- Sep. 10 Ret. -- Programado para acarreo y desconsolidacion -- Sep. 9 Listo en transporte -- Radicando planilla - Declaracion con levante Texapon Z 95 - Pendiente actuacion aduanera para el producto texapon Z 95 -- Sep. 7 En inspeccion fisica Texapon Z 95 -- Sep. 6 Selectividad fisica producto Texapon, Declaracion con levante - Aceptando declaracion - Recepcionando carga en pagina de puerto - Confirmando arribo de la motonave -- Sep. 5 Motonave retrasada - Confirmando arribo de la motonave -- Sep. 4 Motonave estima arribar en el dia de hoy -- Sep. 3 Esperando arribo de la motonave -- Sep. 2 Documentos en revision -- Ago. 30 Se recibe copia de draft y factura comercial</t>
  </si>
  <si>
    <t>4952351984,4951929645,4952367497,4953495977,</t>
  </si>
  <si>
    <t>J9310081</t>
  </si>
  <si>
    <t>HLCURTM190820950</t>
  </si>
  <si>
    <t>Emulgade PL 68/50 25KG 5H4,Cutina GMS-SE 25KG 5H4,Comperlan KD 190KG 1A1,</t>
  </si>
  <si>
    <t>50207246,50207252,50207851,</t>
  </si>
  <si>
    <t>Sep. 16 Mercancia entregada en bodega hoy -- Sep. 16 Mercancia en transito, se estima su entrega en bodega hoy -- Sep. 13 Mercancia en transito, se estima su entrega en bodega el lunes -- Sep. 12 Ret. -- Sep. 11 En espera de carga para consolidar -- Sep. 10 Listo en transporte - Radicando planilla -- Sep. 9 Declaracion con levante - Aceptando declaracion - Esperando reporte inspeccion previa -- Sep. 7 Inspeccion previa programada para el dia de hoy -- Sep. 6 BL ya cuenta con emision en destino. -  Confirmando arribo de la motonave para programar inspeccion previa -- Sep. 5 BL con bultos y peso bruto errado para el producto comperlan KD - BL no cuenta con emision en destino - Documentos en revision --  Sep. 4 Se recibe copia de bl y factura comercial</t>
  </si>
  <si>
    <t>J9510178</t>
  </si>
  <si>
    <t>MHG-19007246</t>
  </si>
  <si>
    <t>Uvinul MC 80 200KG 1H1</t>
  </si>
  <si>
    <t>57073035</t>
  </si>
  <si>
    <t>Sep. 16 Mercancia entregada en bodega hoy -- Sep. 16 Mercancia en transito, se estima su entrega en bodega hoy -- Sep. 14 Ret -- Retiro programado para el dia de hoy -- Sep. 13 Declaracion con levante - Aceptando declaracion - En proceso de liberacion de la guia -- Sep. 12 Documentos en revision -- Sep. 11 Se recibe copia de guia, factura comercial</t>
  </si>
  <si>
    <t>alpopular Cali</t>
  </si>
  <si>
    <t>J9510130</t>
  </si>
  <si>
    <t>ATL-111990</t>
  </si>
  <si>
    <t>Sep. 16 Mercancia entregada en bodega hoy -- Sep. 16 Ret -- Retiro programado para el dia de hoy -- Sep. 13 Declaracion con levante - Aceptando declaracion - En proceso de liberacion de la guia -- Sep. 12-/-11 Esperando arribo de la carga -- Sep. 10 Documentos en revision --  Sep. 9 Se recibe copia de guia,factura comercial,lista de empaqe</t>
  </si>
  <si>
    <t>J8310885</t>
  </si>
  <si>
    <t>MEDUIN795428 </t>
  </si>
  <si>
    <t>Sep. 18 Mercancia entregada en bodega hoy -- Sep. 16 Mercancia en transito, se estima su entrega en bodega mañana -- Sep. 13 ret. -- Sep. 12 Ubicando vehiuclo para su despacho -- Sep. 11 Listo en transporte - Radicando planilla - Declaracion con levante - Aceptando declaracion - Recepcionando carga en pagina de puerto -- Sep. 10 Motonave atracada --  Confirmando arribo de la motonave -- Sep. 9 Motonave estima arribar el dia de hoy a las 17 horas --  Sep. 8-/-Ago. 30-/-28 Esperando arribo de la motonave -- Ago. 27 Documentos en revision -- Ago. 26 Se recibe copia de bl, factura comercial</t>
  </si>
  <si>
    <t>4952628213,4952862312,4952771714,4952771715,</t>
  </si>
  <si>
    <t>J9310166</t>
  </si>
  <si>
    <t>HLCURTM190831496</t>
  </si>
  <si>
    <t>Comperlan IP 25KG 4G,Gluadin WQ PP 25KG 3H1,Lanette O 20KG 5H4,Texapon N 70 225KG 1H2L,</t>
  </si>
  <si>
    <t>50400633,50373056,50212114,50207508,</t>
  </si>
  <si>
    <t>Sep. 17 Mercancia entregada en bodega hoy -- Sep. 17 Mercancia en transito, se estima su entrega en bodega hoy --  Sep. 16 Mercancia en transito, se estima su entrega en bodega mañana -- Sep. 15 Ret -- Sep. 13 Listo en transporte - Radicando planilla - Declaracion con levante - Aceptando declaracion - Recepcionando carga en pagina de puerto -- Sep. 12 Esperando finalizacion manifiesto -- Sep. 11 Motonave estima arribar a las 20 horas -- Sep. 10-9 Esperando arribo de la motonave -- Sep. 6 Documentos en revision -- Sep. 5 Se recibe copia de bl, factura comercial</t>
  </si>
  <si>
    <t>J9510104</t>
  </si>
  <si>
    <t>Sep. 17 Mercancia entregada en bodega -- Sep. 16 Ret. - Retiro programado para el dia de hoy - Declaracion con levante - Aceptando declaracion - En proceso de liberacion de la guia -- Sep. 13 Carga estima arribar en el dia de hoy -- Sep. 12-/-10 Esperando arribo de la carga -- Sep. 9 Documentos en revision -- Sep. 6 Se recibe copia de guia, factura comercial</t>
  </si>
  <si>
    <t>J9510141</t>
  </si>
  <si>
    <t>Trichogen VEG LS 9813 20KG 3H1</t>
  </si>
  <si>
    <t>Sep. 18 Mercancia entregada en bodega hoy -- Sep. 18 Mercancia en transito, se estima su entrega en bodega hoy -- Sep. 17 Ret -- Retiro programado para el dia de hoy -- Sep. 16 Declaracion con levante - Aceptando declaracion - En proceso de liberacion de la guia -- Sep. 13-/-12 Esperando arribo de la carga -- Sep. 11 Documentos en revision -- Sep. 9 Se recibe copia de guia,factura comercial</t>
  </si>
  <si>
    <t>J9510150</t>
  </si>
  <si>
    <t>AH-CARE L-65 10KG 3H1</t>
  </si>
  <si>
    <t>Sep. 18 Mercancia entregada en bodega hoy -- Sep. 18 Mercancia en transito, se estima su entrega en bodega hoy -- Sep. 17 Ret -- Retiro programado para el dia de hoy -- Sep. 16 Declaracion con levante - Aceptando declaracion - En proceso de liberacion de la guia -- Sep. 13-/-12 Esperando arribo de la carga -- Sep. 11 Documentos en revision -- Sep. 10 Se recibe copia de guia,factura comrrcial</t>
  </si>
  <si>
    <t>4953236330,4953236330,4953395776,</t>
  </si>
  <si>
    <t>J9510148</t>
  </si>
  <si>
    <t>Mellidyn LS 9834 10KG 3H1,A00102HYALUFIX GL 5KG 3H1,Puricare POE LS 9727 10KG 3H1,</t>
  </si>
  <si>
    <t>50210734,54044407,50210071,</t>
  </si>
  <si>
    <t>J9510149</t>
  </si>
  <si>
    <t>DSV0056883</t>
  </si>
  <si>
    <t>Dry n-3 DHA 11A 25KG 4G 3</t>
  </si>
  <si>
    <t>50391925</t>
  </si>
  <si>
    <t>Sep. 18 Mercancia entregada en bodega hoy -- Sep. 18 Mercancia en transito, se estima su entrega en bodega hoy -- Sep. 17 Ret -- Retiro programado para el dia de hoy -- Sep. 16 Declaracion con levante - Aceptando declaracion - Se recibe certificado invima - Solicitando invima -- Sep. 13-/-12 Confirmando arribo de la carga -- Sep. 11 Documentos en revision -- Sep. 10 Se recibe copia de guia,lista de empaque</t>
  </si>
  <si>
    <t>J9510195</t>
  </si>
  <si>
    <t>1028846341</t>
  </si>
  <si>
    <t>Sep. 18 Mercancia entregada en bodega hoy -- Sep. 18 Mercancia en transito, se estima su entrega en bodega hoy -- Sep. 17 Ret -- Retiro programado para el dia de hoy -- Sep. 16 Declaracion con levante - Aceptando declaracion - En proceso de liberacion de la guia -- Sep. 13 Documentos en revision -- Sep. 12 Se recibe copia de guia,factura comercial</t>
  </si>
  <si>
    <t>4952973691,4953142742,</t>
  </si>
  <si>
    <t>J9510105</t>
  </si>
  <si>
    <t>AH-CARE L-65 10KG 3H1/Biophytex LS 9832 10KG 3H1</t>
  </si>
  <si>
    <t>50208490/50210687</t>
  </si>
  <si>
    <t>Sep. 18 Mercancia entregada en bodega hoy -- Sep. 18 Mercancia en transito, se estima su entrega en bodega hoy -- Sep. 17 Ret -- Retiro programado para el dia de hoy -- Sep. 16 Declaracion con levante - Aceptando declaracion - En proceso de liberacion de la guia -- Sep. 13 Carga estima arribar en el dia de hoy -- Sep. 12-/-10 Esperando arribo de la carga -- Sep. 9 Documentos en revision -- Sep. 6 Se recibe copia de guia, factura comercial</t>
  </si>
  <si>
    <t>J8310927</t>
  </si>
  <si>
    <t>012019081311</t>
  </si>
  <si>
    <t>Sep. 19 Mercancia entregada en bodega hoy -- Sep. 19 Mercancia en transito, se estima su entrega en bodega hoy --  Sep. 18 Mercancia en transito, se estima su entrega en bodega mañana --  Sep. 17 Mercancia en transito, se estima su entrega en bodega el jueves -- Sep. 16 Ret. -- Se estima su despacho para hoy -- Sep. 13 Solicitando cita de cargue -- Sep. 12 Listo en transporte -- Sep. 11 Rdicando planilla - Declaracion con levante - Aceptando declaracion - Esperando finalizacion manifiesto -- Sep. 10 Agente de carga informa programacion de vaciado para el dia de hoy  a las 19 horas. - Esperando programacion vaciado  --  Sep. 9 Motonave estima aribar el dia de hoy --  Sep. 6-/-Ago. 30-/-28 Esperando arribo de la motonave--Ago. 27 Documentos en revision---Ago. 26 Se recibe copia de bl, factura comercial  211994807</t>
  </si>
  <si>
    <t>J9510226</t>
  </si>
  <si>
    <t>MHG-19007406</t>
  </si>
  <si>
    <t>Emulan OP 25 210KG 1A2</t>
  </si>
  <si>
    <t>51144985</t>
  </si>
  <si>
    <t>Sep. 23 Mercancia entregada en bodega hoy -- Sep. 21 Ret -- Retiro programado para el dia de hoy -- Sep. 20 Declaracion con levante - Aceptando declaracion -- Sep. 20-/-18 Esperando arribo de la carga -- Sep. 17 Documentos en revision --   Sep. 16 Se recibe copia  de guia, factura comercial</t>
  </si>
  <si>
    <t>J9310303</t>
  </si>
  <si>
    <t>MEDUB9485963</t>
  </si>
  <si>
    <t>Sep. 21 Mercancia entregada en bodega hoy -- Sep. 20 Mercancia en transito, se estima su entregada en bodega el  lunes -- Sep. 19 Ret. -- Listo en transporte -- Sep. 18 Radicando planilla - Declaracion con levante - Aceptando declaracion - Recepcionando carga en pagina de puerto -- Sep. 17 Esperando finalizacion manifiesto - Confirmando arribo de la motonave -- Sep. 16 Motonave estima arribar en el dia de hoy -- Sep. 13-/-12 Esperando arribo de la motonave -- Sep. 11 Documentos en revision -- Sep. 10 Se recibe copia de bl,factura comercial</t>
  </si>
  <si>
    <t>4952809800,4952814106,4952809790,</t>
  </si>
  <si>
    <t>J9310311</t>
  </si>
  <si>
    <t>HLCURTM190845555</t>
  </si>
  <si>
    <t>Natuphos E 5000 20KG 4G 5,Natuphos 5000 L 125KG 1H1N,Natugrain TS L 125KG 1H1,</t>
  </si>
  <si>
    <t>50411374,52481861,50126560,</t>
  </si>
  <si>
    <t>Sep. 20 Mercancia entregada en bodega hoy -- Sep. 20 Mercancia en transito, se estima su entrega en bodega hoy -- Sep. 19 Mercancia despachada -- En proceso de despacho como LCL -- Sep. 18 Ret. -- Programado para acarreo y desconsolidacion -- Sep. 17 Listo en transporte -- Sep. 16 Radicando planilla - Declaracion con levante - Aceptando declaracion - BL ya cuenta con emision en destino. - Sep.  14-/-13 Sep. 12-/-11  BL no cuenta con emision en destino -  Sep. 10 Documentos en revision -- Sep. 9 Se recibe copia de bl,factura comercial</t>
  </si>
  <si>
    <t>4952701172 </t>
  </si>
  <si>
    <t>J9310038</t>
  </si>
  <si>
    <t>HLCUHAM190849950</t>
  </si>
  <si>
    <t>Sep. 23 Mercancia entregada en bodega hoy -- Sep. 23 Mercancia en transito, se estima su entrega en bodega hoy -- Sep. 20 Ret. --Se estima su despacho para hoy -- Sep. 19-/-18 En espera de carga para consolidar -- Sep. 17 Listo en transporte -- Sep. 16 Radicando planilla - Declaracion con levante - Aceptando declaracion - Recepcionando carta en pagina de puerto -- Sep. 13-/-5 Esperando arribo de la motonave -- Sep. 4-/-3 Documentos en revision -- Sep. 2 Se recibe copia de bl factura comercial</t>
  </si>
  <si>
    <t>4952788649,4952860290,</t>
  </si>
  <si>
    <t>J9310318</t>
  </si>
  <si>
    <t>ILSE020508</t>
  </si>
  <si>
    <t>Vitamin E Acetate 25KG IP22/Lucantin Rojo 25KG 4GL</t>
  </si>
  <si>
    <t>55434171/55618980</t>
  </si>
  <si>
    <t>Sep. 23 Mercancia entregada en bodega hoy -- Sep. 23 Mercancia en transito, se estima su entrega en bodega hoy -- Sep. 20 Ret. -- Solicitando cita de cargue -- Sep. 19 La mercancia no cupo en el vehiculo enviado debido al tamaño de las estibas -- Programado para cargue hoy -- Se estima su despacho para hoy -- Sep. 18 Solicitando cita de cargue -- Sep. 17 Listo en transporte - Radicando planilla - Declaracion con levante - Aceptando declaracion - Pendiente certificado invima -- Sep. 16 Programando inspeccion invima -- Sep. 13-/-12 Esperando programacion de vaciado para programar inspeccion invima -- Sep. 11 Documentos en revision -- Sep. 10 Se recibe copia de bl,factura comercial 211997703</t>
  </si>
  <si>
    <t>4952461126,4951726541,4952461126,</t>
  </si>
  <si>
    <t>J9310308</t>
  </si>
  <si>
    <t>HLCURTM190851042</t>
  </si>
  <si>
    <t>Myritol 331 175KG 1A1,Lorol C 18 20KG 5H4,Plantacare 818 UP 225KG 1H2,</t>
  </si>
  <si>
    <t>50207171,50208463,50207772,</t>
  </si>
  <si>
    <t xml:space="preserve">Sep. 23 Mercancia entregada en bodega hoy -- Sep. 23 Mercancia en transito, se estima su entregada en bodega hoy -- Sep. 20 Mercancia en transito, se estima su entregada en bodega el  lunes -- Sep. 19 Ret. -- Solicitando cita de cargue -- Sep. 18 Listo en transporte - Radicando planilla - Declaracion con levante - Aceptando declaracion - Acorde a reporte del vaciado todo se encuentra ok para nacionalizar parcial -- Sep. 17 Esperando reporte de vaciado -- Sep. 16 Solicitando movilizacion de vaciado en puerto -- Sep. 14 Se recibe correo de puerto autorizando vaciado -- Sep. 13 Esperando autorizacion de vaciado por parte del puerto -- Sep. 12 Solciitando autorizacion de vaciado en puerto - BL ya cuenta con emision en destino. -  Sep . 11 BL no cuenta con emision en destino. -  Documentos en revision --  Sep. 10 Se recibe copia de bl,factura comercial 211994736 </t>
  </si>
  <si>
    <t>4950218295 </t>
  </si>
  <si>
    <t>J9310302</t>
  </si>
  <si>
    <t>FRA0357226</t>
  </si>
  <si>
    <t>Sep. 23 Mercancia entregada en bodega hoy -- Sep. 23 Mercancia en transito, se estima su entrega en bodega el dia de hoy  --  Sep. 20 Mercancia en transito, se estima su entregada en bodega el  lunes -- Sep. 19 Ret. --  Listo en transporte -- Sep. 18 Radicando planilla - Declaracion con levante - Aceptando declaracion - Esperando finalizacion manifiesto --  Sep. 17 Motonave estima arribar el dia de hoy -- Sep. 16-/-12 Esperando arribo de la motonave -- Sep. 11 Documentos en revision -- Sep. 10 Se recibe copia de bl,factura comercial</t>
  </si>
  <si>
    <t>J9310428</t>
  </si>
  <si>
    <t>FRA0357387</t>
  </si>
  <si>
    <t>Sep. 23 Mercancia entregada en bodega hoy -- Sep. 23 Mercancia en transito, se estima su entregada en bodega hoy -- Sep. 20 Mercancia en transito, se estima su entregada en bodega el  lunes -- Sep. 19 Ret. -- Listo en transporte - Radicnado planilla - Declaracion con levante - Aceptando declaracion -- Sep. 18 Esperando finalizacion manifiesto --  Sep. 17 Motonave estima arribar el dia de hoy -- Sep. 16 Esperando arribo de la motonave -- Sep. 13 Documentos en revision -- Sep. 12 Se recibe copia de bl,factura comercial</t>
  </si>
  <si>
    <t>4952790675,4953155997,</t>
  </si>
  <si>
    <t>J9310610</t>
  </si>
  <si>
    <t>ANR/CTG/13756</t>
  </si>
  <si>
    <t>Super concentrate  SHT cl DE 230KG 1A1/Super concentrate  BS6580 DE 230KG 1A1</t>
  </si>
  <si>
    <t>57061853,50390915,</t>
  </si>
  <si>
    <t>Sep. 23 Mercancia entregada en bodega hoy -- Sep. 23 Mercancia en transito, se estima su entrega en bodega el dia de hoy  -- Sep. 21 Ret. --  Listo en transporte -- Sep. 20 Radicando planilla - Declaracion con levante - Aceptando declaracion - Esperando finalizacion manifiesto -- Sep. 19 Agente de carga informa que el vaciado de esta carga se realizo en el dia de hoy  en horas de la tarde -  Documentos en revision -- Sep. 18 Se recibe copia de bl, factura comercial 212003136</t>
  </si>
  <si>
    <t>J9510273</t>
  </si>
  <si>
    <t>FRA0668852</t>
  </si>
  <si>
    <t>Sep. 24 Mercancia entregada en bodega hoy -- Sep. 24 Ret -- Retiro programado para el dia -- Sep. 23 Declaracion con levante - Aceptando declaracion - En proceso de liberacion de la guia -- Sep. 20 Documentos en revision -- Sep. 19  Se recibe copia de guia, factura comercial</t>
  </si>
  <si>
    <t>J9510251</t>
  </si>
  <si>
    <t>FMO0042951</t>
  </si>
  <si>
    <t>Sep. 24 Mercancia entregada en bodega hoy -- Sep. 24 Ret -- Retiro programado para el dia -- Sep. 23 Declaracion con levante - Aceptando declaracion - En proceso de liberacion de la guia -- Sep. 20 Esperando arribo de la carga -- Sep. 19 Documentos en revision -- Sep. 18 Se recibe copia de guia, factura comercial,lista de empaque,guia</t>
  </si>
  <si>
    <t>J9510285</t>
  </si>
  <si>
    <t>19J102095</t>
  </si>
  <si>
    <t>Sep. 24 Mercancia entregada en bodega hoy -- Sep. 24 Ret -- Retiro programado para el dia -- Sep. 23 Declaracion con levante - Aceptando declaracion - En proceso de liberacion de la guia - Documentos en revision -- Sep. 20 Se recibe copia de guia, fatura comercial</t>
  </si>
  <si>
    <t>4953091547</t>
  </si>
  <si>
    <t>J8311083</t>
  </si>
  <si>
    <t>DSV0054649</t>
  </si>
  <si>
    <t>Sep. 26 Mercancia entregada en bodega hoy -- Sep. 26 Mercancia en transito, se estima su entrega en bodega hoy -- Sep. 25 Mercancia en transito, se estima su entrega en bodega mañana -- Sep. 24  Ret. -- Solicitando cita de cargue -- Sep. 23 Listo en transporte -- Sep. 21 Radicando planilla - Declaracion conlevante - Aceptando declaracion - Se recibe certificado invima -- Sep. 20 Pendiente certificado invima -- Sep. 19 Programando inspeccion invima -- Sep. 18 Agente de carga informa programacion de vaciado para el dia de hoy. -  Esperando programacion de vaciado -- Sep. 17 Motonave estima arribar en el dia de hoy -- Sep. 16-10 Esperando arribo de la carga para programar inspeccion invima -- Sep. 9 Confirmando ETA -- Sep. 6 Se recibe copia de BL -- Sep. 6-/-4 Pendiente copia de BL -- Sep. 3 Documentos en revision -- Sep. 2 Se recibe copia de factura comercial,lista  de empaque,pendiente bl 601995508</t>
  </si>
  <si>
    <t>4952889953,4953235105,4953395775,</t>
  </si>
  <si>
    <t>J9510260</t>
  </si>
  <si>
    <t>1028987133 </t>
  </si>
  <si>
    <t>Irwinol LS 9890 10KG 0A2,Asebiol LS 2539 BT 2 10KG 3H1,Cashmilan SPB LS 9864 10KG 3H1,</t>
  </si>
  <si>
    <t>50211107,50208825,50210977,</t>
  </si>
  <si>
    <t>Sep. 26 Mercancia entregada en bodega hoy -- Sep. 26 Ret -- Retiro programado para el dia de hoy -- Sep. 25 Declaracion con levante - Aceptando declaracion - En proceso de liberacion de la guia -- Sep. 24 Esperando arribo de la carga -- Sep. 23 Agente de craga informa nueva ETA. -  Confirmando arribo de la carga -- Sep. 20 Esperando arribo de la carga -- Sep. 19 Documentos en revision --  Sep. 18 Se recibe copia de guia, factura comercial</t>
  </si>
  <si>
    <t>J9510229</t>
  </si>
  <si>
    <t>HAWB NO DSV0057685</t>
  </si>
  <si>
    <t>Sep. 26 Mercancia entregada en bodega hoy -- Sep. 26 Ret -- Retiro programado para el dia de hoy -- Sep. 25 Declaracion con levante - Aceptando declaracion - Se recibe certificado invima - Programando inspeccion invima -- Sep. 24 Esperando traslado a deposito para programar inspeccion invima -- Sep. 23 La consulta de inventarios se genera despues de medio dia y por inconvenientes del paro en bogota no es posible programar la inspeccion invima - Confirmando arribo de la carga -- Sep. 20-/-18 Esperando arribo de la carga -- Sep. 17 Documentos en revision --   Sep. 16 Se recibe copia  de guia, factura comercial</t>
  </si>
  <si>
    <t>J9310479</t>
  </si>
  <si>
    <t>HLCURTM190868885</t>
  </si>
  <si>
    <t>Sep. 28 Mercancia entregada en bodega hoy -- Sep. 27 Mercancia en transito, se estima su entrega en bodega mañana  -- Sep. 26 Mercancia en transito, se estima su entrega en bodega el sabado -- Sep. 25 Ret -- Programado para cargue hoy -- Sep. 24-/-23 Se estima su retiro el dia de hoy -- Sep. 21 Listo en transporte -- Sep. 20 Radicando planilla - Declaracion con levante - Aceptando declaracion - Rescatando BL original - BL ya cuenta con emision en destino.-   Sep.19 BL continua sin emision en destino -  Sep. 18-/-16 BL no cuenta con emision en destino - Se recibe copia de bl, factura comercial</t>
  </si>
  <si>
    <t>4952459576 </t>
  </si>
  <si>
    <t>J9310390</t>
  </si>
  <si>
    <t>ILSE021944</t>
  </si>
  <si>
    <t>Sep. 27 Mercancia entregada en bodega hoy -- Sep. 27 Mercancia en transito, se estima su entrega en bodega hoy -- Sep. 26 Ret -- Sep. 25-/-24 Solicitando cita de cargue -- Sep. 23 Listo en transporte - Radicando planilla - Declaracion con levante - Aceptando declaracion -- Sep. 21 Esperando finalizacion de manifiesto -- Sep. 20 Confirmando arribo de la carga -- Sep. 19 Motonave se atrazó para el dia de hoy --Sep. 18 Motonave estima arribar a las 20 horas -- Sep. 17-16 Esperando arribo de la motomave -- Sep. 13 Documentos en revision --   Sep. 12 Se recibe copia de bl,factura comercial 212002930</t>
  </si>
  <si>
    <t>J9310337 / J9360025</t>
  </si>
  <si>
    <t>HLCUBSC1908BMYQ6</t>
  </si>
  <si>
    <t>Oct. 1-Sep. 30-/-12 En espera de instrucciones de despacho --   Sep. 11 Listo en transporte -- Radicando planilla - Declaracion con levante - Aceptando declaracion -- Recepcionando en pagina de puerto para que se refleje la consultade inventario  -- Documentos en revision --  Se recibe copia de bl, factura comercial,lista de empaque -- Sep. 10-/-7 En espera de documentos --  Sep. 6 Se recibe copia de bl y se envia a Basf</t>
  </si>
  <si>
    <t>J9310332 / J9360024</t>
  </si>
  <si>
    <t>HLCUBSC1908BPQM1</t>
  </si>
  <si>
    <t>Oct. 1 En espera de instrucciones de despacho de 2 unidades --  Sep. 30 Ret. GESU8105173 -- Sep. 29-/-14 En espera de instrucciones de despacho --  Sep. 13 Listo en transporte -- Radicando planilla - Declaracion con levante -- Aceptando declaracion -- Rescatando bl en naviera -- Se recibe instruccion de emision --  Esperando emision de bl  Sep. 12 Paola informa que aun no le han dado respuesta el proveedor, que paenas tenga noticioas nos informa -- Esperando emision de bl -- Sep. 11 Paola informa que ya se esta gestionando liberacion con el proveedor --Se recibe copia de bl, factura comercial,lista de empaque-  Recepcionando en pagina de puerto para que se refleje la consultade inventario  -- Sep. 10 BL no cuenta con emision en destino y no hay documentos  . - Motonave atracada y no hay documentos -- Sep. 9-/-7 En espera de documentos --  Sep. 6 Se recibe copia de bl y se envia a Basf</t>
  </si>
  <si>
    <t>J9310559 / J9360061</t>
  </si>
  <si>
    <t>HLCUBSC190951720</t>
  </si>
  <si>
    <t>Oct. 1-Sep. 30-/-19 En espera de instrucciones de despacho --  Sep. 18 Listo en transporte -- Radicando planilla - Declaracion con levante --  Aceptando declaracion --  Rescatando bl en naviera -- Sep. 17 Recepcionando en pagina de puerto para que se refleje la consultade inventario  -- Documentos en revision --  Se recibe copia de bl y factura comercial  -- Sep. 16 Pendiente documentos --  Sep. 13 Se recibe copia de bl y se solicita documentos</t>
  </si>
  <si>
    <t>J9310566 / J9360062</t>
  </si>
  <si>
    <t>HLCUBSC190946928</t>
  </si>
  <si>
    <t>Oct. 1-Sep. 30-/-19 En espera de instrucciones de despacho --  Sep. 18 Listo en transporte -- Radicando planilla - Declaracion con levante --  Aceptando declaracion --  Rescatando bl en naviera --  Sep. 17 Recepcionando en pagina de puerto para que se refleje la consultade inventario  -- Documentos en revision --  Se recibe copia de bl y factura comercial  -- Sep. 16 Pendiente documentos --  Sep. 13 Se recibe copia de bl y se solicita documentos</t>
  </si>
  <si>
    <t>4953112243 </t>
  </si>
  <si>
    <t>J9310375 / J9360028</t>
  </si>
  <si>
    <t>FRA0357443</t>
  </si>
  <si>
    <t>Oct. 1 En espera de instruccion de despacho de  1 unidad -- -- Sep. 30 Ret. DHDU1477722 --  Sep.29 En espera de instrucciones de despacho de  2 unidades -- Sep. 28 Ret. EXFU0588194 -- Sep. 27-/-25 En espera de instrucciones de despacho de 3 unidades --  Sep. 24 Ret. EXFU4408475 -- Sep. 23-/-19 En espera de instrucciones de despacho --  Sep. 18 Listo en transporte -- Radicando planilla - Declaracion con levante --  Aceptando declaracion -- Recepcionando en pagina de puerto para que se refleje la consultade inventario  -- Esperando finalizacion manifiesto -- Confirmando arribo de la motonave --  Sep. 17 Motonave estima arribar el dia de hoy -- Sep. 16-/-13 Esperando arribo de la motonave -- Sep. 12 Documentos en revision --Sep. 11 Se recibe copia de bl, factura comercial</t>
  </si>
  <si>
    <t>J9310430 / J9360033</t>
  </si>
  <si>
    <t>ANT1257246</t>
  </si>
  <si>
    <t>Oct. 1-Sep. 30-/-19 En espera de instrucciones de despacho --  Sep. 18 Listo en transporte -- Radicando planilla - Declaracion con levante --  Aceptando declaracion -- Recepcionando en pagina de puerto para que se refleje la consultade inventario  --  Esperando finalizacion manifiesto -- Confirmando arribo de la motonave --  Sep. 17 Motonave estima arribar el dia de hoy -- Sep. 16 Esperando arribo de la motonave -- Sep. 13 Documentos en revision -- Sep. 12 Se recibe copia de bl,factura comercial</t>
  </si>
  <si>
    <t>4952102848,4952104506,</t>
  </si>
  <si>
    <t>J9310581</t>
  </si>
  <si>
    <t xml:space="preserve">HLCULIV190864755 </t>
  </si>
  <si>
    <t>Oct. 1-Sep. 30-/-19 En espera de instrucciones de despacho --  Sep. 18 Listo en transporte -- Radicando planilla - Declaracion con levante --  Aceptando declaracion --  Recepcionando en pagina de puerto para que se refleje la consultade inventario --  Documentos en revision -- Se recibe copia de bl factura comercial Se solicita documentos a Basf -- Sep. 17 arribo carga y se solicita copia de bl a la naviera</t>
  </si>
  <si>
    <t>Detergentes ltda</t>
  </si>
  <si>
    <t>J9310563 / J9360064</t>
  </si>
  <si>
    <t>HLCUBSC190962243</t>
  </si>
  <si>
    <t>Oct. 1-Sep. 30-/-21 En espera de instrucciones de despacho --  Sep. 20 Listo en transporte -- Radicando planilla - Declaracion con levante --  Aceptando declaracion -- Rescatando bl,  ya cuenta con emision en destino. -  Sep. 19 BL continua sin emision en destino y se envia correo al puerto ya que hay inconvenientes con la consulta de inventario --   Sep. 18-/-17 BL no cuenta con emision en destino. - Paola informa que esta gestionando con el proveedor --   Recepcionando en pagina de puerto para que se refleje la consultade inventario  -- Documentos en revision --  Se recibe copia de bl y factura comercial  -- Sep. 16 Pendiente documentos --  Sep. 13 Se recibe copia de bl y se solicita documentos</t>
  </si>
  <si>
    <t>J9310560 / J9360063</t>
  </si>
  <si>
    <t>HLCUBSC190951530</t>
  </si>
  <si>
    <t>Oct. 1-Sep. 30-/-21 En espera de instrucciones de despacho --  Sep. 20 Listo en transporte -- Radicando planilla - Declaracion con levante --  Aceptando declaracion --  Rescatando bl,  ya cuenta con emision en destino. -  Sep.19 BL continua sin emision en destino -  Sep.18-/-17 BL no cuenta con emision en destino. - Paola informa que esta gestionando con el proveedor -  Recepcionando en pagina de puerto para que se refleje la consultade inventario  -- Documentos en revision --  Se recibe copia de bl y factura comercial  -- Sep. 16 Pendiente documentos --  Sep. 13 Se recibe copia de bl y se solicita documentos</t>
  </si>
  <si>
    <t>J9310552</t>
  </si>
  <si>
    <t>HLCUBSC190922120</t>
  </si>
  <si>
    <t>PLURACOL *4600 POLYPOL</t>
  </si>
  <si>
    <t>Oct. 1-Sep. 30-/-24 En espera de instrucciones de despacho --  Sep. 23 Listo en transporte -- Radicando planilla - Declaracion con levante -- Aceptando declaracion --  Recepcionando en pagina de puerto para que se refleje la consultade inventario  -- Confirmando arribo de la motonave -- Sep. 20-/-18 Esperando arribo de la motonave -- Sep. 17 Documentos en revision --  Se recibe copia de bl, factura comercial,lista de empaque --  Sep. 16 Pendiente documentos --  Sep. 13 Se recibe copia de bl y se solicita documentos</t>
  </si>
  <si>
    <t>J9310809 / J9360054</t>
  </si>
  <si>
    <t>ANT1257792</t>
  </si>
  <si>
    <t>Oct. 1-Sep. 30 En espera de instrucciones de despacho -- Sep. 26 Listo en transporte -- Radicando planilla - Declaracion con levante -- Aceptando declaracion --  Recepcionando carga en puerto -- Sep. 25 Confirmando arribo de la motonave --  Sep. 24 Motonave estima arribar el dia de hoy --  Documentos en revision --  Se recibe copia de bl y factura comercial  Sep. 23-/-21 Esperando documentos --  Sep. 20 Se recibe copia de bl y se solicita documentos</t>
  </si>
  <si>
    <t>J9310573</t>
  </si>
  <si>
    <t>SUDU29001AIW090V</t>
  </si>
  <si>
    <t xml:space="preserve">Oct. 1 Mercancia entregada en bodega hoy -- Oct. 1 En bodega a la espera de descargue -- Sep. 30 Ret. -- Sep. 29-/-27 Se estima su despacho para hoy -- Sep. 26 Listo en transporte -- Radicando planilla -  Declaracion con levante -- Aceptando declaracion -- Sep. 25 Esperando finalizacion manifiesto  -- Sep. 24 Motonave fue cambiada CMA CGM COLUMBIA 938W   Sep. 23-/-20 Esperando arribo de la motonave -- Sep. 19 Documentos en revision --  Sep. 18 Se recibe copia de bl, factura comercial,lista de empaque --  </t>
  </si>
  <si>
    <t>4952703267,4952899041,4952973670,4952978702,4953003879,4953096187,4953091267,4953091267,4953003887,</t>
  </si>
  <si>
    <t>J9310485</t>
  </si>
  <si>
    <t>HLCURTM190869431</t>
  </si>
  <si>
    <t>Cetiol B 175KG 1A1,Eumulgin EO 33 25KG 5H4,Emulgade F 25KG 5H4,Cetiol J 600 10KG 3H1,Emulgade 1000 NI 20KG 5H4,Lamesoft PO 65 220KG 1H2,Lamesoft PO 65 220KG 1H2,Lamesoft TM Benz 205KG 1H2,Lameform TGI 190KG 1H2,</t>
  </si>
  <si>
    <t>50207208,50208598,50207274,50308746,50207214,50207534,50207534,50207785,50207217,</t>
  </si>
  <si>
    <t>Sep. 30 En bodega en espera de descargue hoy -- Sep. 27 En transito parte de los materiales y se estima su entrega en bodega el lunes // Se estima el despacho del resto de materiales hoy -- Sep. 26 Despachado parte de los materiales y se estima su entrega en bodega el sabado u lunes -- En proceso de despacho parte de los materiales-- Sep. 25  -- Se estima su despacho para hoy -- Sep. 24 Ubicando vehiculo para despacho como LCL -- Sep. 23 En proceso de desconsolidacion para despacho como LCL -- Sep. 21 Ret. -- Sep. 20 Listo en transporte -- Radicando planilla - Declaracion con levante --  Aceptando declaracion --  Recepcionando en pagina de puerto para que se refleje la consultade inventario  -- Esperando finalizacion manifiesto -- Sep. 19 Motonave atracada -- Motonave se atrazó para el dia de hoy -- Confirmando arribo de la moitonave --  Sep. 18 BL ya cuenta con emision en destino.  - Sep.  17  BL continua sin emision en destino. -  Sep. 16 BL no cuenta con emision en destino. -  Se recibe copia de bl, factura comercial</t>
  </si>
  <si>
    <t>J9310658</t>
  </si>
  <si>
    <t>HOU/CTG/D07100</t>
  </si>
  <si>
    <t>Sep. 30 Mercancia entregada en bodega hoy -- Sep. 30 Mercancia en transito, se estima su entrega en bodega hoy -- Sep. 27 Mercancia en transito, se estima su entrega en bodega el lunes -- Sep. 26 Ret -- Sep. 25 Solicitando cita de cargue -- Sep. 24 Listo en transporte -- Radicando planilla - Declaracion con levante -- Aceptando declaracion -- Recepcionando en pagina de puerto para que se refleje la consultade inventario  --  Sep. 23 Esperando programacion vaciado -- Confirmando arribo de la motonave -- Sep. 20 Documentos en revision -- Sep. 19 Se recibe copia de bl, factura comercial,certi de analsis 212007018</t>
  </si>
  <si>
    <t>J9310660</t>
  </si>
  <si>
    <t>HOU/CTG/D07125</t>
  </si>
  <si>
    <t>Sep. 30 Mercancia entregada en bodega hoy -- Sep. 30 Mercancia en transito, se estima su entrega en bodega hoy -- Sep. 27 Mercancia en transito, se estima su entrega en bodega el lunes -- Sep. 26 Ret -- Solicitando cita de cargue -- Sep. 25 Listo en transporte - Radicando planilla - Declaracion con levante - Aceptando declaracion -- Sep. 24 Recepcionando en pagina de puerto para que se refleje la consultade inventario  --  Sep. 23 Confirmando arribo de la motonave -- Sep. 20 Documentos en revision --  Sep. 19 Se recibe copia de bl, factura comercial,certi de analsis 212006833</t>
  </si>
  <si>
    <t>J9310373</t>
  </si>
  <si>
    <t>012019081803</t>
  </si>
  <si>
    <t>Sep. 30 Mercancia entregada en bodega hoy -- Sep. 30 Mercancia en transito, se estima su entrega en bodega hoy -- Sep. 27 Ret -- Solicitando cita de cargue -- Sep. 26 Listo en transporte -- Sep. 25 Generando planillas - Carga con levante - Declaracion aceptada -  Programacion de vaciado para el dia de hoy a las 11 AM. -  Sep.24-/-23 Esperando programacion vaciado --  Confirmando arribo de la motonave -- Sep. 20-/-16 Esperando arribo de la motonave -- Sep. 13-/12 Documentos en revision --  Sep. 11 Se recibe  copia de bl, factura comercial 212007233</t>
  </si>
  <si>
    <t>J9310358</t>
  </si>
  <si>
    <t>012019082342</t>
  </si>
  <si>
    <t>Sep. 30 Mercancia entregada en bodega hoy -- Sep. 30 Mercancia en transito, se estima su entrega en bodega hoy -- Sep. 28 Ret -- Sep. 27 Solicitando cita de cargue -- Sep. 26 Listo en transporte - Radicando planilla -- Sep. 25 Declaracion con levante - Aceptando declaracion - Programacion de vaciado para el dia de hoy a las 11 AM. - Sep.24-/-23 Esperando programacion vaciado --  Confirmando arribo de la motonave --  Sep. 20-/-16 Esperando arribo de la motonave -- Sep. 13-12 Documentos en revision --  Sep. 11 Se recibe copia de bl, factura comercial 212007237</t>
  </si>
  <si>
    <t>4952978702,4952993356,4953005032,</t>
  </si>
  <si>
    <t>J9310359</t>
  </si>
  <si>
    <t>012019081700</t>
  </si>
  <si>
    <t>Myritol 318 190KG 1A1,Dehyquart F 75 T 20KG 5H4,Dehyquart C 4046 20KG 5H4,</t>
  </si>
  <si>
    <t>50207288,50368278,50521222,</t>
  </si>
  <si>
    <t>Sep. 30 Mercancia entregada en bodega hoy -- Sep. 30 Mercancia en transito, se estima su entrega en bodega hoy -- Sep. 27 Ret -- Solicitando cita de cargue -- Sep. 26 Listo en transporte -- Sep. 25 Generando planillas - Carga con levante - Declaracion aceptada -  Programacion de vaciado para el dia de hoy a las 11 AM. - Sep.24-/-23 Esperando programacion vaciado -- Confirmando arribo de la motonave --  Sep. 20-/-16 Esperando arribo de la motonave -- Sep. 13-12 Documentos en revision --  Sep. 11 Se recibe copia de bl, factura comercial 212007232</t>
  </si>
  <si>
    <t>J9310700</t>
  </si>
  <si>
    <t>HLCUME3190920959</t>
  </si>
  <si>
    <t>Sep. 30 Mercancia entregada en bodega hoy -- Sep. 30 Mercancia en transito, se estima su entrega en bodega hoy -- Sep. 28 Ret -- Sep. 27 Se estima su despacho para hoy -- Sep. 26 Listo en transporte - Sep. 25 Generando planillas - Declaracion con levante - Aceptando declaracion - BL ya cuenta con emision en destino -  Sep. 24 BL continua sin emision en destino.   - Sep. 23-/-21 BL no cuenta con emision en destino. -  Sep.20  Se recibe copia de bl, factura comercial</t>
  </si>
  <si>
    <t>J9310394</t>
  </si>
  <si>
    <t>MIL070841</t>
  </si>
  <si>
    <t>Sep. 30 Mercancia entregada en bodega hoy -- Sep. 30 Mercancia en transito, se estima su entrega en bodega hoy -- Sep. 27 Ret -- Solicitando cita de cargue -- Sep. 26 Listo en transporte -- Sep. 25 Radicando planilla - Declaracion con levante --  Agente de carga informa programacion de vaciado para el dia de hoy en el transcurso de la mañana. -  Confirmando arribo de la motonave -- Sep. 24-/-16 Esperando arribo de la motonave --  Sep. 13 Documentos en revision --  Sep. 12 Se recibe copia de bl,factura comercial</t>
  </si>
  <si>
    <t>4953005024 </t>
  </si>
  <si>
    <t>J9310199</t>
  </si>
  <si>
    <t>MIL071104</t>
  </si>
  <si>
    <t>Sep. 30 Mercancia entregada en bodega hoy -- Sep. 30 Mercancia en transito, se estima su entrega en bodega hoy -- Sep. 27 Ret -- Solicitando cita de cargue -- Sep. 26 Listo en transporte -- Sep. 25 Radicando planilla - Declaracion con levante -- Agente de carga informa programacion de vaciado para el dia de hoy en el transcurso de la mañana. -  Confirmando arribo de la motonave -- Sep. 24-/-9 Esperando arribo de la motonave -- Sep. 7  Documentos en revision -- -- Sep. 6 Se recibe copia de bl, factura comercial</t>
  </si>
  <si>
    <t>4953093108,4952577869,4952703267,4952978702,4953003892,4953091267,4953074064,4953074069,4953093108,4953003892,4953091267,</t>
  </si>
  <si>
    <t>J9310596</t>
  </si>
  <si>
    <t>FRA0357784</t>
  </si>
  <si>
    <t>Comperlan® 100 25KG 5H4,Comperlan® 100 25KG 5H4,Cetiol C 5 175KG 1A1,Cetiol MM 20KG 5H4,Cutina AGS 25KG 5H4,Lanette SX 20KG 5H4,Cutina GMS V 25KG 5H4,Eumulgin B 2 25KG 5H4,Lorol C 18 20KG 5H4,Gluadin WQ PP 25KG 3H1,Eumulgin B 3 25KG 5H4,</t>
  </si>
  <si>
    <t>50382246,50382246,50211357,50207269,50215324,50207294,50215344,50207319,50208463,50373056,50207351,</t>
  </si>
  <si>
    <t>Sep. 30 Mercancia entregada en bodega hoy -- Sep. 30 Mercancia en transito, se estima su entrega en bodega hoy -- Sep. 28 Ret -- Sep. 27 Listo en transporte -- Sep. 26 Radicando planilla -  Declaracion con levante -- Aceptando declaracion --  Recepcionando carga en pagina de puerto -- Sep. 25 Confirmando arribo de la motonave --  Sep. 24 Motonave estima arribar el dia de hoy -- Sep. 23-/-20 Esperando arribo de la motonave -- Sep. 19 Documentos en revision -- Sep. 18 Se recibe copia de bl, factura comercial</t>
  </si>
  <si>
    <t>J9310397</t>
  </si>
  <si>
    <t>ANR/CTG/13757</t>
  </si>
  <si>
    <t>Sep. 30 Mercancia entregada en bodega hoy -- Sep. 30 Mercancia en transito, se estima su entrega en bodega hoy -- Sep. 27 Ret -- Listo en transporte --  Sep. 26 Radicando planilla -  Declaracion con levante -- Aceptando declaracion --  Esperando finalizacion manifiesto -- Sep. 25 Agente de carga informa Programacion de vaciado para el dia de hoy a a las 18 horas - Confirmando arribo de la motonave -- Sep. 24 Motonave estima arribar el dia de hoy -- Sep. 23-/-16 Esperando arribo de la motonave -- Sep. 13 Documentos en revision --  Sep. 12 Se recibe copia de bl,factura comercial</t>
  </si>
  <si>
    <t>4953294733 </t>
  </si>
  <si>
    <t>J9310398</t>
  </si>
  <si>
    <t>ANR/CTG/13775</t>
  </si>
  <si>
    <t>Sep. 30 Mercancia entregada en bodega hoy -- Sep. 30 Mercancia en transito, se estima su entrega en bodega hoy -- Sep. 27 Ret -- Listo en transporte --  Sep. 26 Radicando planilla -  Declaracion con levante -- Aceptando declaracion --   Esperando finalizacion manifiesto -- Sep. 25 Agente de cargainforma Programacion de vaciado para el dia de hoy a a las 18 horas -   Confirmando arribo de la motonave -- Sep. 24 Motonave estima arribar el dia de hoy -- Sep. 23-/-16 Esperando arribo de la motonave -- Sep. 13 Documentos en revision --  Sep. 12 Se recibe copia de bl,factura comercial</t>
  </si>
  <si>
    <t>4953367052 </t>
  </si>
  <si>
    <t>J9310400</t>
  </si>
  <si>
    <t>ANR/CTG/13781</t>
  </si>
  <si>
    <t>Sep. 30 Mercancia entregada en bodega hoy -- Sep. 30 Mercancia en transito, se estima su entrega en bodega hoy -- Sep. 27 Ret -- Listo en transporte --  Sep. 26 Esperando finalizacion manifiesto -- Sep. 25 Agente de carga informa Programacion de vaciado para el dia de hoy a a las 18 horas -  Confirmando arribo de la motonave -- Sep. 24 Motonave estima arribar el dia de hoy -- Sep. 23-/-16 Esperando arribo de la motonave -- Sep. 13 Documentos en revision --  Sep. 12 Se recibe copia de bl,factura comercial</t>
  </si>
  <si>
    <t>J9310692</t>
  </si>
  <si>
    <t>ANR/CTG/13764</t>
  </si>
  <si>
    <t>Texapon ASV 50 220KG 1H2</t>
  </si>
  <si>
    <t>50207664</t>
  </si>
  <si>
    <t>Sep. 30 Mercancia entregada en bodega hoy -- Sep. 30 Mercancia en transito, se estima su entrega en bodega hoy -- Sep. 27 Ret -- Listo en transporte --  Sep. 26 Esperando finalizacion manifiesto -- Sep. 25 Agente de cargainforma Programacion de vaciado para el dia de hoy a a las 18 horas -    Confirmando arribo de la motonave -- Sep. 24 Motonave estima arribar el dia de hoy -- Sep. 23 Documentos en revision -- Sep. 20 Se recibe copia de bl, factura comercial</t>
  </si>
  <si>
    <t>J9310496</t>
  </si>
  <si>
    <t>HLCUBSC190931453</t>
  </si>
  <si>
    <t>4953005021 </t>
  </si>
  <si>
    <t>J9310395</t>
  </si>
  <si>
    <t>012019082020</t>
  </si>
  <si>
    <t>Sep. 30 Mercancia entregada en bodega hoy -- Sep. 30 Mercancia en transito, se estima su entrega en bodega hoy -- Sep. 27 Ret -- Solicitando cita de cargue -- Sep. 26 Listo en transporte -- Sep. 25 Generando planillas - Carga con levante - Declaracion aceptada - Programacion de vaciado para el dia de hoy a las 11 AM. - Sep.24 -/-23 Esperando programacion vaciado --  Confirmando arribo de la motonave -- Sep. 20-/-14 Esperando arribo de la motonave -- Sep. 13 Documentos en revision -- Sep. 12 Se recibe copia de bl,factura comercial  212007235</t>
  </si>
  <si>
    <t>4953093117 </t>
  </si>
  <si>
    <t>J9310396</t>
  </si>
  <si>
    <t>012019081804</t>
  </si>
  <si>
    <t>Sep. 30 Mercancia entregada en bodega hoy -- Sep. 30 Mercancia en transito, se estima su entrega en bodega hoy -- Sep. 27 Ret -- Solicitando cita de cargue -- Sep. 26 Listo en transporte -- Sep. 25 Generando planillas - Carga con levante - Declaracion aceptada -  Programacion de vaciado para el dia de hoy a las 11 AM. - Sep.24-/-23 Esperando programacion vaciado --  Confirmando arribo de la motonave -- Sep. 20-/-14 Esperando arribo de la motonave -- Sep. 13 Documentos en revision --  Sep. 12 Se recibe copia de bl,factura comercial  212007234</t>
  </si>
  <si>
    <t>4952860902,4952860297,</t>
  </si>
  <si>
    <t>J9310812</t>
  </si>
  <si>
    <t>FRA0357300</t>
  </si>
  <si>
    <t>Zn-Glycinate 25KG 5M2/Mn-Glycinate 25KG 5M2</t>
  </si>
  <si>
    <t>50349107/50351989</t>
  </si>
  <si>
    <t>4952925555,4952863526,</t>
  </si>
  <si>
    <t>J9310314</t>
  </si>
  <si>
    <t>LEH/CTG/03624</t>
  </si>
  <si>
    <t>50466909</t>
  </si>
  <si>
    <t>Oct. 2 Mercancia en transito, se estima su entrega en bodega hoy en la tarde o mañana -- Oct. 1 Mercancia en transito, se estima su entrega en bodega mañana -- Sep. 30 Ret. -- Solicitando cita de cargue -- Sep. 27 Listo en transporte -- Sep. 26 Radicando planilla - Declaracion con levante - Aceptando declaracion -  Esperando finalizacion -- Sep. 26 Agente de  carga informa programacion de vcaiado para el dia de hoy a las 8 AM. -  Sep. 24-/-25  Esperando programacion de vaciado -- Sep. 24-/-19 Esperando arribo de la motonave -- Sep. 18-17 Agente de carga informa ETA.  En espera de correccion de factura -- Sep. 16-/-13 Pendiente aprobacion de licencia -- Sep. 12 Esperando arribo de la motonave -- Sep. 11 Documentos en revision -- Sep. 10 Se recibe copia de bl,factura comercial212008809</t>
  </si>
  <si>
    <t>4953070988,4953166160,</t>
  </si>
  <si>
    <t>J9310427</t>
  </si>
  <si>
    <t>HLCUANR190837650</t>
  </si>
  <si>
    <t>Natuphos E 17500 G 20KG 4G/Amasil NA 1200KG 31HA1</t>
  </si>
  <si>
    <t>50510235/50246968</t>
  </si>
  <si>
    <t>Sep. 30 Entregado en bodega hoy el resto de material -- En transito el material natuphos y se estima su entrega en bodega hoy -- Sep. 27 Entregado en el cliente hoy el material Amasil -- En transito el material Amasil y se estima su entrega en el cliente hoy  -- Sep. 26 En transito el material a masil y se estima su entrega en el cliente mañana // Se estima el Despacho del Natuphos hoy -- Sep. 25 Despachado el material Amasil -- En proceso de cargue el material Amasil -- Sep. 24 Programado para acarreo y desconsolidacion -- Sep. 23 Listo en transporte -- Sep. 21 Radicando planilla - Declaracion con levante - Aceptando declaracion -- Sep. 20  Rescatando BL original - BL ya cuenta con emsion en destino. -  Sep. 19  BL continua sin emision en destino . - Sep.18-/-17 BL continua sin emision en destino - Sep. 16 BL no cuenta con emision en destino -- Sep. 13 Documentos en revision -- Sep. 12 Se recibe copia de bl,factura comercial</t>
  </si>
  <si>
    <t>4951874478,4952973698,4951874478,4951650361,4951046906,4953101430,4952899036,</t>
  </si>
  <si>
    <t>J9310489</t>
  </si>
  <si>
    <t>HLCURTM190867374</t>
  </si>
  <si>
    <t>Uvinul T 150 60KG 1A2 5,Dipropilenglicol Care 215KG 1H1,Uvinul A Plus Granular 25KG 4G 5,Uvinul MC 80 200KG 1H1,Uvinul MC 80 200KG 1H1,Uvinul T 150 60KG 1A2 5,Uvinul N 539 T 110KG 1H2,</t>
  </si>
  <si>
    <t>57811988,51812681,57535621,57073035,57073035,57811988,52279662,</t>
  </si>
  <si>
    <t>Sep. 30 Mercancia entregada en bodega hoy -- Sep. 30 Mercancia en transito, se estima su entrega en bodega hoy -- Sep. 28 Ret -- Sep. 27-26 Se estima su despacho para hoy -- Sep. 25-/-24 en espera de carga para consolidar -- Sep. 23 Listo en transporte -- Sep. 21 Radicando planilla - Declaracion con levante - Aceptando declaracion -- Sep. 20 Esperando finalizacion manifiesto -- Sep. 19 Motonave se atrazó para el dia de hoy --  Sep. 18 Motonave estima arribar en el dia de hoy -- Sep. 17 Documentos en revision --   Sep. 16 Se recibe copia de bl, factura comercial</t>
  </si>
  <si>
    <t>4952577895,4953074066,4952346176,</t>
  </si>
  <si>
    <t>J9310294</t>
  </si>
  <si>
    <t>SSZ0736181</t>
  </si>
  <si>
    <t>Dehyton KE-IS 200KG 1H1,Texapon AM-DM Concentrate 200KG 1H1,Disponil 25 S 1000KG 31H1,</t>
  </si>
  <si>
    <t>50336179,50329487,50227948,</t>
  </si>
  <si>
    <t>CON 20/40</t>
  </si>
  <si>
    <t>Sep. 30 Entregados en bodega y cliente los maeriales disponil y Texapon --- En transito el material Disponil y se estim su entrega en el cliente hoy -- // En transito el Material texapon y se estima su entrega en bodega hoy -- Sep. 27 Entregado en el cliente el producto Dehyton KE hoy -- En transito la unidad con destino a Avon y se estima su entrega en el cliente hoy -- Sep. 26 Ret. APZU3660239 --  En bodega realizando la operacion para retirar la pallet del material Texapon // En espera de documentos para despacho el producto Disponil -- Sep. 25 Ret APZU4265732 -- En proveeduria de equipo para despacho a Avon -- Sep. 24 En espera de instrucciones para despacho -- Sep. 23 Listo en transporte -- Sep. 21 Radicando planilla - Declaracion con levante - Aceptando declaracion -- Sep. 20 Motonave estima arribar en el dia de hoy -- Sep. 19-/-12 Esperando arribo de la motonave -- Sep. 11-/-10 Documentos en revision -- Sep. 9 Se recibe copia de bl, factura comercial,lista de empaque</t>
  </si>
  <si>
    <t>J9310139</t>
  </si>
  <si>
    <t>HLCUHAM190879071</t>
  </si>
  <si>
    <t>Sep. 30 Mercancia entregada en bodega hoy -- Sep. 30 Mercancia en transito, se estima su entrega en bodega hoy -- Sep. 27 Mercancia en transito, se estima su entrega en bodega mañana  -- Sep. 26 Mercancia en transito, se estima su entrega en bodega el sabado -- Sep. 25 Ret -- Se estima su despacho para hoy -- Sep. 24 Listo en transporte -- Sep. 23 Radicando planilla - Declaracion con levante - Aceptando declaracion --  Sep. 20-/-19 Esperando arribo de la motonave -- Sep. 18 BL ya cuenta con emision en destino  - Sep. 16-/-9 BL no cuenta con emision en destino.  -  Esperando arribo de la motonave -- Sep. 6 Documentos en revision -- Sep. 5 Se recibe copia de bl, factura comercial</t>
  </si>
  <si>
    <t>J9310793</t>
  </si>
  <si>
    <t>ANR/CTG/13782</t>
  </si>
  <si>
    <t>Acronal A 225 1000KG 31HA1</t>
  </si>
  <si>
    <t>50375393</t>
  </si>
  <si>
    <t>Sep. 30 Mercancia entregada en bodega hoy -- Sep. 30 Mercancia en transito, se estima su entrega en bodega hoy -- Sep. 28 Ret -- Sep. 27 Listo en transporte -- Sep. 26 Radicando planilla - Declaracion con levante - Aceptando declaracion - Esperando finalizacion manifiesto -- Sep. 25 Agente de carga informa Programacion de vaciado para el dia de hoy a a las 18 horas -  Documentos en revision -- Sep. 24 Se recibe copia de bl y factura comercial  212008794</t>
  </si>
  <si>
    <t>J9310795</t>
  </si>
  <si>
    <t>ANR/CTG/13771</t>
  </si>
  <si>
    <t>Sep. 30 Mercancia entregada en bodega hoy -- Sep. 30 Mercancia en transito, se estima su entrega en bodega hoy -- Sep. 28 Ret -- Sep. 27 Listo en transporte - Radicando planilla - Declaracion con levante - Aceptando declaracion -- Sep. 26 Agnete de carga informa programacion de vaciado para el dia de hoya  alas 8 AM. -  Esperando programacion de vaciado -- Sep. 25 Documentos en revision -- Sep. 24 Se recibe copia de bl y factura comercial  212008805</t>
  </si>
  <si>
    <t>J9310947</t>
  </si>
  <si>
    <t xml:space="preserve">SUDU29001AJ3Z5K5 </t>
  </si>
  <si>
    <t>J9310821</t>
  </si>
  <si>
    <t>HLCURTM190905558</t>
  </si>
  <si>
    <t>Opus® 12.5 SC,1X60 L,CO</t>
  </si>
  <si>
    <t>58637190</t>
  </si>
  <si>
    <t>Oct. 1 Mercancia entregada en bodega hoy -- Oct. 1 Ret. -- Se estima su despacho para hoy -- Sep. 30 Se estima su despacho para hoy -- Sep. 30 Listo en transporte - Radicando planilla - Declaracion con levante - Aceptando declaracion -- Sep. 27 Esperando finalizacion manifiesto -- Sep. 26 Confirmando ETA -- Sep. 25 Documentos en revision -- Sep. 24 Se recibe copia de bl, factura comercial</t>
  </si>
  <si>
    <t>4952991372,4952991369,</t>
  </si>
  <si>
    <t>J8610134</t>
  </si>
  <si>
    <t>SNG0270181</t>
  </si>
  <si>
    <t>Oct. 2-/-1 En espera de instrucciones de despacho -- Sep. 30-16 En espera de instrucciones de despacho -- Sep. 9 Listo en transporte - Generando planillas - Carga con levante - Aceptando declaracion -- Sep. 6-/-5 Esperando arribo de la motonave -- Sep. 4 Se adelanta motonave, ETA: 07-Sep -- Ago. 30-/-29 Esperando arribo de la motonave -- Ago. 28-/-27 Documentos en revision -- Ago. 26 Se recibe copia de bl, factura comercial</t>
  </si>
  <si>
    <t>J8610133</t>
  </si>
  <si>
    <t>TWSC19080311</t>
  </si>
  <si>
    <t>Sep. 30 Entregados en bodega hoy los ultimao IBC -- En transito los ultimos 18 IBC y se estima su entrega en bodega hoy -- Sep. 27 Despachado hoy los ultimos IBC  se estima su entrega en bodega el lunes-- Sep. 26 Despachado de puerto los ultimos IBC y se estima su entrega en bodega el lunes -- Sep. 25-/24 Se estima el despacho de los ultimos 18 IBC hoy -- Sep. 23 Entregada en bodega hoy -- Mercancia en transito, se estima su entrega en bodega hoy -- Sep. 21 Despachado hoy 19 IBC -- Sep. 20 Ret -- Programado para acarreo y desconsolidacion -- Sep. 19 Se recibe instruccion para despachar consolidado -- Sep. 18 Se solicita autorizacion para despacho exclusivo -- Sep. 17-16 En espera de carga para consolidar -- Sep. 14 Listo en transporte -- Sep. 13 Generando planillas - Carga con levante - Declaracion aceptada - Poliza aprobada - Esperando aprobacion de poliza por parte de Dian -- Sep. 12 Presentando documentos en Dian para afectacion de poliza - Declaracion aceptada - Recepcionando carga en puerto -- Sep. 11 Pendiente finalizacion - Sep. 10-/-Ago. 30-/-29 Esperando arribo de la motonave -- Ago. 28-/-27 Esperando arribo de la motonaveAgo. 26 Documentos en revision -- Ago.  23 Se recibe copia bl,  factura comercial,lista de empaque</t>
  </si>
  <si>
    <t>J9610041</t>
  </si>
  <si>
    <t>HQQDF19080034</t>
  </si>
  <si>
    <t>J9510366</t>
  </si>
  <si>
    <t>HAWB NO FRA0668912</t>
  </si>
  <si>
    <t>Vegapure 67WDP 15KG 4G</t>
  </si>
  <si>
    <t>50616064</t>
  </si>
  <si>
    <t>Oct. 1 Retiro programado para el dia de hoy -- Sep. 30 Declaracion con levante - Aceptando declaracion - Se recibe certificado invima - programando inspeccion invima -- Sep. 27 Documentos en revision -- Sep. 26 Se recibe copia de guia,factura comercial</t>
  </si>
  <si>
    <t>KIT BACK OFFICE</t>
  </si>
  <si>
    <t>LOG INT</t>
  </si>
  <si>
    <t xml:space="preserve">4948524013 /'4947975045 </t>
  </si>
  <si>
    <t>J1360007</t>
  </si>
  <si>
    <t>020-47706212</t>
  </si>
  <si>
    <t>CAL</t>
  </si>
  <si>
    <t>Demelan® VPC/Korantin® PM</t>
  </si>
  <si>
    <t>50386052/56632977</t>
  </si>
  <si>
    <t>Ene. 21 Mercancia entregada en bodega en bodega hoy -- Ene. 21 Ret -- Programando retiro de la carga -- Ene. 18 Se reciben declaraciones con levante con fecha de ayer 17/01/2019 -- Esperando que campuzano proceda a desaduanar -- Ene. 17 Se recibe factura de tampa cargo -- Esperando factura de Tampa para soporte de la declaracion -- Ene. 16 Declaraciones en revision por campuzano -- Ene. 15-14 En proceso de liberacion de la Guia -- Ene. 11 Esperando traslado a deposito para liberacion de guia en campuzano -- Ene. 10 Confirmando arribo de la carga -- Ene. 9-8 Esperando arribo de la motonave -- Ene. 5 Documentos en revision -- Ene. 4 Se recibe copia de guia,factura comercial</t>
  </si>
  <si>
    <t>Laboratorio Cali</t>
  </si>
  <si>
    <t>4945988994/4948645446</t>
  </si>
  <si>
    <t>J1610059</t>
  </si>
  <si>
    <t>7310-0954-812.012</t>
  </si>
  <si>
    <t>Elastoflex MX 28100R RESIN/Elastoflex  R 28100T ISOCYANATE</t>
  </si>
  <si>
    <t>83003910/83003923</t>
  </si>
  <si>
    <t>Basf Mexica S.A de C.V</t>
  </si>
  <si>
    <t>Ene. 22 Mercancia entregada en Umo sin Novedad -- Ene. 22 Mercancia en transito, se estima su entrega en bodega hoy -- Ene. 21 Mercancia en transito, se estima su entrega en bodega mañana -- Ene. 19 Mercancia despachada -- Carga sin entregar al transporte por inconvetientes con la Facturacion de puerto -- Ene. 18 Radicando planilla -- Ene. 17 Declaracion con levante -- Aceptando DI -- Se recibe HBL -- Seguimos esperando el HBL por parte de K+N, que hasta ayer no estaba disponible -- Ene. 16 Reclamado HBL en K+N ayer no lo tenien disponible y esperando certifletes -- Ene. 15 Confirmando Pais de origen y presentacion -- Reclamado HBL -- Pendiente Certifletes -- Se recibe factura comercial corregida ayer al finalizar la tarde -- Ene. 14-/-11 Esperando Factura corregida, confirmando pais de origen -- y si aplica CO cod. 83003910 -- Ene. 10 Inspeccion previa no es necesaria -- Se recibe instruccion de realizar inspeccion previa -- Documentos en revision --Ene. 9 Se recibe copia de bl, factura comercial.</t>
  </si>
  <si>
    <t>Diego Naranjo</t>
  </si>
  <si>
    <t>J1360051</t>
  </si>
  <si>
    <t>7TL0472</t>
  </si>
  <si>
    <t>Koratin TC-SH</t>
  </si>
  <si>
    <t>Ene. 30 Mercancia entregada en bodega -- Retirada -- Listo en transporte -- Ene. 29 Declaracion con levante -- Aceptando DI -- Reclamando Guia original liberada -- Declaraciones en revision -- Se refleja consulta como descargue directo -- Carga desbloqueada -- Carga Bloqueada por Dian -- DHL informa que la carga llego ayer aun sin ingreso a deposito -- Ene. 28 Esperando respuesta de DHL para confirmar la llegada de la carga -- Ene. 25 Confirmando arribo de la motonave -- Ene. 24 Confirmando ETA-- Ene. 23 Documentos en revision -- Ene. 22 Se recibe copia de guia, factura comercial,carta de liberacion</t>
  </si>
  <si>
    <t xml:space="preserve">4946367256 </t>
  </si>
  <si>
    <t>J1510031</t>
  </si>
  <si>
    <t>784667165752</t>
  </si>
  <si>
    <t>Lutropur® MSA-SP</t>
  </si>
  <si>
    <t>Ene. 10 Mercancia entregada en bodega hoy -- Ene. 10 Ret -- Retiro programado para el dia de hoy -- Ene. 9 Declaracion con levante - Aceptando declaracion - Elaborando declaracion - Se recibe guia original -- Ene. 8 En proceso de liberacion de la guia -- Ene. 4 Se recibe copia de factura comercial,pendiente guia</t>
  </si>
  <si>
    <t>4947974143,4948523889,4948523889,4948523889,</t>
  </si>
  <si>
    <t>J1510078</t>
  </si>
  <si>
    <t>074-22000495</t>
  </si>
  <si>
    <t>Loxanol CA 5310,Efka® PB 2744,Rheovis® PU 1331,Rheovis® HS 1212,</t>
  </si>
  <si>
    <t>50379587,50437831,50365332,50365574,</t>
  </si>
  <si>
    <t>Ene. 17 Mercancia entregada en bdoega hoy -- Ene. 17 Ret -- Retiro programado para el dia de hoy -- Ene. 16 Declaracion con levante Loxanol CA 5310,Efka® PB 2744 - En inspeccion fisica Loxanol CA 5310,Efka® PB 2744 -- Ene. 15 Declaracion con levante:Rheovis® PU 1331,Rheovis® HS 1212 - Aceptando declaracion de legalizacion -- Ene. 14 Reportando ante Dian -- Ene. 12 Se recibe reporte inspeccion previa -- Ene. 11 Inspeccion previa programada para hoy -- Ene. 10 Guia original quedo mal cortada, se procede a programar inspeccion previa para confirmar lo que llego fisicamente -- Ene. 10-/-9 En proceso de liberacion de la guia - Documentos en revision -- Ene. 8 Se recibe copia de guia,factura comercial</t>
  </si>
  <si>
    <t>IB510432</t>
  </si>
  <si>
    <t>453845643413</t>
  </si>
  <si>
    <t>BAS 9747 1F/BAS 440 00 I/BAS 450 00 I</t>
  </si>
  <si>
    <t>79040290/79026265/79026265</t>
  </si>
  <si>
    <t>Ene. 24 Mercancia entregada en bodega hoy -- Ene. 24 Ret -- Retiro programado para el dia de hoy -- Ene. 23 Declaracion con levante - Aceptando declaracion - En proceso de nacionalizacion parcial el producto basf 9747 IF y el resto de productos normal BAS 450 , BAS 440 - Registro aprobado BAS 440 00 I -- Ene. 22-/-14 Registro en tramite BAS 440 00 I -- Ene. 11 Registro aprobado BAS 450 00 I -- Ene. 10-/-9 Registro en tramite BAS 450 00 I,BAS 440 00 I -- Ene. 8 Registro probado BAS 9747 IF -- Ene. 8-/-'Dic. 28-/-6 Registro en tramite -- Dic. 5 Se reporta ante Dian - Esperando reporte inspeccion previa -- Dic. 4 Se realiza inspeccion previa - Guia no relaciona todos los nombre de los materiales, se procede a programar inspeccion previa -- Dic. 3 Se recibe posara y minimas - Guia no relaciona todos los nombre de los materiales, se procede a programar inspeccion previa - Pendiente posara y minimas para elaborar registro de importacion -- Nov. 30 Solicitando posara y minimas - Documentos en revision -- Nov. 29 Se recibe copia de guia, factura comercial,concepto de insumo</t>
  </si>
  <si>
    <t>J1510220</t>
  </si>
  <si>
    <t>Elastopan BR S 7119/101/Additive BR S 7119/102/Elastopan SP 4229/4</t>
  </si>
  <si>
    <t>50386801/50490534/50185167</t>
  </si>
  <si>
    <t>Ene. 24 Mercancia entregada en bodega hoy -- Ene. 24 Ret -- Retiro programado para el día de hoy -- Ene. 23 Declaración con levante - Aceptando declaración - En proceso de liberación de la guía - Documentos en revision -- Ene. 22 Se recibe copia de guia,factura comercial,lista de empaque</t>
  </si>
  <si>
    <t>J1510223</t>
  </si>
  <si>
    <t>784974807152</t>
  </si>
  <si>
    <t>Sokalan® CP 12 S</t>
  </si>
  <si>
    <t>Ene. 30 Mercancia entregada en bodega hoy -- Ene. 29 Ret -- Retiro programado para el día de hoy -- Ene. 28 Declaración con levante - Aceptando declaración - Elaborando declaracion -- Ene. 25-/-24 En proceso de liberación de la guía -- Ene. 23 Documentos en revision -- Ene. 22 Se recibe copia de guia,factura comercial.</t>
  </si>
  <si>
    <t>J1510081</t>
  </si>
  <si>
    <t>2622874030</t>
  </si>
  <si>
    <t>Mastefiber 136</t>
  </si>
  <si>
    <t>Basf Construcction Chemicals PERU SA</t>
  </si>
  <si>
    <t>Feb. 5 Mercancia entregada en bodega hoy -- Feb. 4 Ret -- Retiro programado para el dia de hoy -- 'Feb. 1 Declaracion con levante - Aceptando declaracion -- Ene. 31-/-28 Solicitando formulario de salida para aceptar declaracion - Elaborando declaracion -- Ene. 25 Ene. 25-/-14 Pendiente posara y minimas -- Ene. 24-/-14 Pendiente posara y minimas - En proceso de liberacion de la guia -- Ene. 11-/-10 Pendiente posara y minimas - Documentos en revision --  Ene. 9 Se recibe copia de factura comercial,carta de liberacion</t>
  </si>
  <si>
    <t>J1510085</t>
  </si>
  <si>
    <t>MHG-19000539</t>
  </si>
  <si>
    <t>Belanty( Bas 750 02 F)</t>
  </si>
  <si>
    <t>Feb. 11 Mercancia entregada en bodega hoy -- Feb. 11 Ret -- Retiro programado para el dia de hoy -- Feb. 8 Declaracion con levante - En inspeccion fisica -- Feb. 7 Aceptando declaracion de legalizacion - Reportando inconsistencia a la Dian, producto relacionado en guia diferente al de la inspeccion previa -- Feb. 6 Inspeccion previa programada para el dia de hoy - Registro aprobado -- Feb. 5-/-Ene. 31-/-30 Registro en tramite -- Ene. 29 En proceso de liberacion de la guia - Documentos en revision -- Ene. 28 Se recibe copia de guia,factura comercial</t>
  </si>
  <si>
    <t>J1510219</t>
  </si>
  <si>
    <t>MX-MTY-2019/760-1</t>
  </si>
  <si>
    <t>Thermotek Fiber</t>
  </si>
  <si>
    <t>Thermotek</t>
  </si>
  <si>
    <t>Feb. 12 Mercancia entregada en bodega hoy -- Feb. 12 Ret -- Retiro programado para el dia de hoy -- Feb. 11 Declaracion de correccion con levante - Feb. 9 Declaracion de correccion en banco - Aceptando declaracion - Feb. 9 Dian autoriza correccion -- Feb. 8 Esperando autorizacion de la Dian, para corregir peso bruto -- Feb. 7 Solicitando autorizacion a la Dian para corregir una de las declaraciones el peso bruto de 6kg + -- Feb. 6 Se procede a pedir auorizacion a la dian para corregir una de las declaracion el peso bruto adicionando la diferencia de 6kg + Se recibe reporte de inspeccion previa encontrando todo completo - Esperando reporte de la inspeccion previa -- Feb. 5 Programando inspeccion previa, peso bruto manifestado en sistema de la Dian diferente al de la guia -- Feb. 4 En proceso de liberacion de la guia -- Feb. 1 Esperando arribo de la carga para dar selectividad a la declaracion anticipada -- Ene. 31 Aceptando declaracion anticipada -- Ene. 30 Elaborando declaracion anticipada -- Ene. 29 Confirmando detalles de vuelo -- Ene. 28 Se recibe copia de guia, la cual no relaciona nombre de los materiales, se manda a corregir -- Ene. 28-/-25 Pendiente copia de guia -- Ene. 25 Pendiente copia de guia - Pendiente documentos finales -- Ene. 24-/-23 Pendiente copia de guia - Documentos en revision -- Ene. 22 Se recibe copia de fcatura comercial,lista de empaque,pendiente factura /-Dic. 10 Denides envia correo: Equipo, favor colocar en bitácora para realizar seguimiento.</t>
  </si>
  <si>
    <t>J2510052</t>
  </si>
  <si>
    <t>BAS 9747 1 F</t>
  </si>
  <si>
    <t>Feb. 12 Mercancia entregada en BASF -- Feb. 12 Ret -- Retiro programado para el dia de hoy -- Feb. 11 Declaracion con levante - En inspeccion fisica -- Feb. 9 Aceptando declaracion de legalizacion -- Feb. 8 Declaracion de legalizacion en segunda revision -- Feb. 7-/-6 Registro aprobado , elaborando declaracion de legalizacion -- Feb. 5-/-'Ene. 31-/-30 Registro en tramite -- Ene. 29 Se recibe concepto de insumo -- Ene. 29-/-25 Esperando concepto de insumo por 1 litro para presentar registro de importacion del producto BAS 440 00 I -- Ene. 24 Mercancia entregada en bodega hoy -- Ene. 24 Ret -- Retiro programado para el dia de hoy -- Ene. 23 Declaracion con levante - Aceptando declaracion - En proceso de nacionalizacion parcial el producto basf 9747 IF y el resto de productos normal BAS 450 , BAS 440 - Registro aprobado BAS 440 00 I -- Ene. 22-/-14 Registro en tramite BAS 440 00 I -- Ene. 11 Registro aprobado BAS 450 00 I -- Ene. 10-/-9 Registro en tramite BAS 450 00 I,BAS 440 00 I -- Ene. 8 Registro probado BAS 9747 IF -- Ene. 8-/-'Dic. 28-/-6 Registro en tramite -- Dic. 5 Se reporta ante Dian - Esperando reporte inspeccion previa -- Dic. 4 Se realiza inspeccion previa - Guia no relaciona todos los nombre de los materiales, se procede a programar inspeccion previa -- Dic. 3 Se recibe posara y minimas - Guia no relaciona todos los nombre de los materiales, se procede a programar inspeccion previa - Pendiente posara y minimas para elaborar registro de importacion -- Nov. 30 Solicitando posara y minimas - Documentos en revision -- Nov. 29 Se recibe copia de guia, factura comercial,concepto de insumo</t>
  </si>
  <si>
    <t>Basf Quimica</t>
  </si>
  <si>
    <t xml:space="preserve">Feb. </t>
  </si>
  <si>
    <t>J2510087</t>
  </si>
  <si>
    <t>FRA0624645</t>
  </si>
  <si>
    <t>Elastollan® 565 A 12P000</t>
  </si>
  <si>
    <t>Feb. 14 Mercancia entregada en bodega hoy -- Feb. 14 Ret -- Retiro programado para el dia de hoy -- Feb. 13 Declaracion con levante - Aceptando declaracion - En proceso de liberacion de la guia -- Feb. 12 Vuelo estima llegar en hrs pm - Confirmando arribo de la carga -- Feb. 11 Se recibe posara y minimas - Pendiente posara y minimas - Esperando arribo de la carga -- Feb. 9 Solicitando posara y minimas -- Feb. 8 Se recibe copia de guia,factura comercial</t>
  </si>
  <si>
    <t>4949225757,4949014175,</t>
  </si>
  <si>
    <t>J2510064</t>
  </si>
  <si>
    <t>074-22000786</t>
  </si>
  <si>
    <t>Rheovis® PU 1291/Dispex®AA 4140</t>
  </si>
  <si>
    <t>50365710/50365160</t>
  </si>
  <si>
    <t>Feb. 15 Mercancia entregada en bodega hoy -- Feb. 15 Ret -- Retiro programado para el dia de hoy -- Feb. 14 Declaracion con levante - Aceptando declaracion de legalizacion -- 'Feb. 13 Reportando ante dian - Esperando reporte inspeccion previa -- Feb. 12 Inspeccion previa programada para hoy -- Feb. 11-/-8 Esperando traslado de la carga a deposito para realizar inspeccion previa - Se recibe guia original pero no relaciona los nombres de los materiales, se procede a programar inspeccion previa - En proceso de liberacion de la guia - Carga arribo ayer 07/02 como descargue directo - Confirmando detalles de vuelo -- 'Feb. 7 Documentos en revision --  Feb. 6 Se recibe copia de bl factura comercial</t>
  </si>
  <si>
    <t>4948743964,4948777336,4948777336,4948777336,4948777338,4948777338,4948777338,4948777338,4948777338,4948777338,4948777338,4948777338,4948777338,4949078489,4948955216,4948955216,4948955216,4948955216,4948777323,4948739066,</t>
  </si>
  <si>
    <t>J2510009</t>
  </si>
  <si>
    <t>074-22000720</t>
  </si>
  <si>
    <t>Dispex® Ultra FA 4420,Rheovis® HS 1212,Rheovis® PU 1291,Rheovis® PU 1331,Rheovis® HS 1212,Rheovis® PU 1191,Rheovis® PU 1191,Rheovis® PU 1291,Rheovis® PU 1331,Rheovis® PU 1331,Rheovis® AS 1130,Rheovis® AS 1130,Rheovis® AS 1130,Rheovis® HS 1152,Rheovis® HS 1212,Rheovis® HS 1162,Rheovis® HS 1212,Rheovis® HS 1332</t>
  </si>
  <si>
    <t>55904972,50365574,50365710,50365229,50365574,50365640,50365709,50365641,50365332,50365229,50365313,50365564,50365564,50365315,50365318,50365566,50365318,50365572,</t>
  </si>
  <si>
    <t>Feb. 15 Mercancia entregada en bodega hoy -- Feb. 15 Ret -- Retiro programado para el dia de hoy -- Feb. 14 Declaracion con levante - Aceptando declaracion -- Feb. 14-/-13 Revisando declaraciones -- Feb. 12-/-11 Elaborando declaracion -- Feb. 8 Se recibe posara y minimas - Esperando posara y minimas -- Feb. 7-/-6 Solicitando posara y minimas - Documentos en revision -- Feb. 5 Se recibe copia de guia, factura comercial</t>
  </si>
  <si>
    <t>J2510142</t>
  </si>
  <si>
    <t>020-84591231</t>
  </si>
  <si>
    <t>Coag/Floc Kit V1</t>
  </si>
  <si>
    <t>Basf Construction Solutions GmbH</t>
  </si>
  <si>
    <t>Feb. 22 Mercancia entregada en bodega hoy -- 3Feb. 22 Ret -- Retiro programado para el dia de hoy -- Feb. 21 Declaracion con levante - En inspeccion fisica -- Feb. 20 Aceptando declaracion -- Feb. 20-/-19 Elabrando declaracion -- Feb. 18 Reportando ante dian, la guia no relaciona nombre del producto -- Feb. 15 Inspeccion previa programada para hoy - Programando inspeccion previa - Se recibe guia original y no describe nombre de los materiales -- Feb. 14-/-13 Documentos en revision - Se recibe copia de guia,factura comercial,lista de empaque</t>
  </si>
  <si>
    <t>J2510209</t>
  </si>
  <si>
    <t>020-84590671</t>
  </si>
  <si>
    <t>Demulsifier kit V2</t>
  </si>
  <si>
    <t>Feb. 25 Mercancia entregada en bodega hoy -- Feb. 25 Ret -- Retiro programado para el dia de hoy -- Feb. 22 Declaracion con levante - Selectividad automatica -- Feb. 21 Reportando ante Dian - Esperando reporte de la inspeccion previa - En proceso de liberacion de la guia -- Feb. 20 En inspeccion previa, la guia no indica nombre del material - En proceso de liberacion de la guia - Documentos en revisión -- Feb. 19 Se recibe copia de guia, factura comercial</t>
  </si>
  <si>
    <t>J2360043</t>
  </si>
  <si>
    <t>19J100286</t>
  </si>
  <si>
    <t>Plantapon® 611 L UP</t>
  </si>
  <si>
    <t>Mar. 13 Entregado en Bodega -- Retirado -- Programando retiro de la carga -- Mar. 12 Cancelando bodegajes para retiro de la carga -- Mar. 11 Declaracion con levante -- Aceptando DI -- El fin de semana no se pudo por problemas en el sistema informa Campuzano -- Mar. 8 Realizando inspeccion a la carga --Se recibe Guia liberada -- RI aprobado ayer -- Mar. 7-/-1-Feb. 28-/-27 RI en tramite -- Documentos revisados -- Feb. 26 Se recibe copia de guia,facrtura comercial</t>
  </si>
  <si>
    <t>J3360022</t>
  </si>
  <si>
    <t>19J100433</t>
  </si>
  <si>
    <t>Pluronic® L 64/Pluronic® FT L 61/Tetronic® 904</t>
  </si>
  <si>
    <t>51188235/50353648/51188182</t>
  </si>
  <si>
    <t>Mar. 26 Mercancia entregada en bodega hoy -- Mar. 26 Ret -- En proceso de retiro de la carga -- Mar. 23-22 Programando retiro para el martes 26 de marzo porque la bodega de Basf no recibe los sabados -- DI con levante -- En proceso de nacionalizacion -- Mar. 21 Se recibe Guia liberada y declaraciones en digitacion -- Mar. 20 Reclamando guia liberada -- Mar. 19 Se reciben Minimas confirmandas y se envian a Campuzano -- Mar. 18-/-13 Pte minimas por confirmar y Confirmando datos de vuelo con BDP que aun no tiene inf -- Mar. 12 Documentos en revision --  Mar. 11 Se recibe copia de guia,factura comercial</t>
  </si>
  <si>
    <t>J3510028</t>
  </si>
  <si>
    <t>785509582838</t>
  </si>
  <si>
    <t>Korantin® BH 50</t>
  </si>
  <si>
    <t>Mar. 8 Mercancia entregada en bodega hoy -- Mar. 8 Ret -- Retiro programado para el dia de hoy -- Mar. 7 Declaracion con levante - Elaborando declaracion - Se recibe guia original liberada -- Mar. 6 En proceso de liberacion de la guia -- Mar. 5 Documentos en revision -- Mar. 4 Se recibe copia de factura y carta de liberacion pendiente guia</t>
  </si>
  <si>
    <t>J3510012</t>
  </si>
  <si>
    <t>92500601</t>
  </si>
  <si>
    <t>MasterEase 5025/MasterGlenium ACE 425</t>
  </si>
  <si>
    <t>50485272/52394782</t>
  </si>
  <si>
    <t>Basf Construction Chemicals España s.l</t>
  </si>
  <si>
    <t>Mar. 8 Mercancia entregada en bodega - Ret. - Retiro programado para el dia de hoy -- Mar. 7 Declaracion con levante - En proceso de liberacion de la guia -- Mar. 6 Vuelo estima llegar en hrs pm -- Mar. 5 Esperando arribo de la carga -- Mar. 4 Documentos en revision -- Mar. 1 Se recibe copía de guia,factura comercial,lista de empaque</t>
  </si>
  <si>
    <t>J3510069</t>
  </si>
  <si>
    <t>074-25209236</t>
  </si>
  <si>
    <t>Efka® MI 6790 ED</t>
  </si>
  <si>
    <t>Mar. 18 Mercancia entregada en bodega hoy -- Mar. 18 Ret -- Retiro programado para el dia de hoy -- Mar. 15 Declaracion con levante - En inspeccion fisica -- Mar. 14 Aceptando declaracion de legalizacion -- Mar. 13 Reportando ante Dian - Se recibe reporta inspeccion previa encontrando todo acorde a factura comercial -- Mar. 12 Programando inspeccion previa -- Mar. 11 Guia no relaciona nombre de los materiales - Se recibe guia liberada - En proceso de liberacion de la guia -- Mar. 8 Documentos en revision -- Mar. 7 Se recibe copia de guia, factura comercial</t>
  </si>
  <si>
    <t>J3510073</t>
  </si>
  <si>
    <t>FRA0631256</t>
  </si>
  <si>
    <t>Elastollan® 560 A 13PTSG000</t>
  </si>
  <si>
    <t>BASF Polyurethanes GmbH</t>
  </si>
  <si>
    <t>Mar. 18 Mercancia entregada en bodega hoy -- Mar. 18 Mercancia en transito, se estima su entrega en bodega hoy -- Mar. 16 Listo en transportes -- Mar. 15 Aceptando declaracion - En proceso de liberacion de la guia  -- Mar. 14 Confirmando arribo de la carga -- Mar. 13 Esperando arribo de la carga -- Mar. 12 Confirmando detalles de vuelo - Se recibe posara y minimas -- Mar. 11 Esperando posara y minimas - Confirmando detalles de vuelo -- Mar. 8 Solicitando posara y minimas - Documentos en revision -- Mar. 7 Se recibe copia de guia, factura comercial</t>
  </si>
  <si>
    <t>J3510031</t>
  </si>
  <si>
    <t>MHG-19001819</t>
  </si>
  <si>
    <t>5 L Velifer BAS 480 03I</t>
  </si>
  <si>
    <t>Mar. 19 Mercancia entregada en bodega hoy -- Mar. 19 Ret -- Retiro programado para el dia de hoy -- Mar. 18 Declaracion con levante - Aceptando declaracion -- Mar. 16 Registro aprobado -- Mar. 15-/-11 Esperando aprobacion registro -- Mar. 8 Presentando registro -- Mar. 7 Elaborando registro de importacion -- Mar. 6 En proceso de liberacion de la guia - Se recibe posara y minimas -- Mar. 5 Esperando posara y minimas - Documentos en revision -- Mar. 4 Solicitando posara y minimas - Se recibe copia de guia,factura comercial,concepto de insumo</t>
  </si>
  <si>
    <t>J5360016</t>
  </si>
  <si>
    <t>19J100876</t>
  </si>
  <si>
    <t>Rheovis® CDE</t>
  </si>
  <si>
    <t>May. 15 Mercancia entregada en bodega hoy -- Retirada -- Retiro programado para hoy horas a.m. -- Listo en transporte -- May. 14 DI con levante -- DI aceptada -- Esperando que se refleje consulta de inventario actualizada en deposito -- May. 13 Reclamando guia liberada -- May. 10 Carga transladada a Deposito -- No requiere RI -- RI negado por la VUCE --  -- Descargue directo vence hoy -- May. 9 Documentos en revision -- May. 8 Se recibe copia de factura comercial,guia aerea</t>
  </si>
  <si>
    <t>J5360042</t>
  </si>
  <si>
    <t>19J100870</t>
  </si>
  <si>
    <t>May. 30 Mercancia entregada en bodega hoy -- May. 29 Ret -- En proceso de cargue -- May. 28 Cargue programado para el dia de mañana -- May. 27 Declaracion con levante -- En proceso de aceptacion de la declaracion -- Esperando Revision de la Declaracion en campuzano -- May. 25 Aparece consulta de inventario -- Carga Desbloqueada -- May. 24-/-22 Agente informa que la carga fue inmovilizada por Dian -- May. 21 En proceso de pago para reclamar guia -- May. 20 Confirmando ETA -- May. 17 Documentos en revision --- May. 16 Se recibe copia de factura comercial,May.-15 Pendiente recibir documentos por parte del cluster -- Se recibe copia de guia de BDP y certifletes</t>
  </si>
  <si>
    <t>4948306109,4948306109,4948306109,4948306109,4948306114,4948306114,4948306114,4948306114,4948306114,4948306114,4948306114,4948306114,4948306114,4948982093,4948982093,4948982093,4948982093,4948982093,4948982093,4948984208,4948984222,4948984222,4948984222,4949817026,4949817026,4949817026,4950903970,4948984222,4950903969,</t>
  </si>
  <si>
    <t>J4310758</t>
  </si>
  <si>
    <t>SUDU69200A78LCGJ</t>
  </si>
  <si>
    <t>Elastopan S 81030/OA 50KG 1A2,Elastopan SP 8060 50KG 1A1,Additive S 81325 12KG 3H1,Additive  BR S 81560/CO 13,5KG 3H1,Elastopan BR S 7119/101 50KG 1A2,Elastopan SP 4229/4 50KG 1A1,AdditiveBR S 7119/102 12KG 3H1,Additive BR RET 94210 10KG 3H1,Elastopan S 81030/OA 50KG 1A2,Elastopan SP 8060 50KG 1A1,Additive S 82140 12,5KG 3H1,ADDITIVE  BR S 82160/CO 11,5KG 3H1,Additive S 81325 12KG 3H1,Elastopan S 81030/OA 50KG 1A2,Elastopan SP 8060 50KG 1A1,Addtive S 81325 12KG 3H1,Additeve BR S 81560/CO 13,5KG 3H1,Additive S 81770 11KG 3H1,Additive BR RET 94210 10KG 3H1,Additive  BR S 81560/CO 13,5KG 3H1,Elastopan SP 8060 50KG 1A1,Aditivo BR S 81560/CO 13,5KG 3H1,Elastopan S 81030/OA 50KG 1A2,Elastopan BR S 7579/100 200KG 1A2,Elasto SP 137/33 230KG 1A1,Elastopan BR S 7579/100 50KG 1A2,Elasto SP 137/33 50KG 1A1/Additive BR S 81550 16,5KG 3H1/ULT.B3Z ST UN 25KG 5H4 V</t>
  </si>
  <si>
    <t>50185166,50145710,50604997,50603310,50386801,50185167,50490534,50397996,50185166,50145710,57882189,50602028,50604997,50185166,50145710,50604997,50603310,57882507,50397996,50603310,50145710,50603310,50185166,50610278,53271190,50610837,50333551,50578875,  50328594</t>
  </si>
  <si>
    <t>Basf  SA</t>
  </si>
  <si>
    <t>J5510031</t>
  </si>
  <si>
    <t>6610277800</t>
  </si>
  <si>
    <t>Poly -FC 900 L52% N.D,Poly -FC 900 A L52% N.D,Poly -FC 944  L 52% N.D,Poly -MVA 2510  L 45% N.D,Poly -MVA 3015 L 50 % N.D,Poly -MVA 3164  L 46 % N.D,Poly -PAE 311 L/32% N.D,Poly -PAE 86 L/32% N.D,Poly -R+D PAE86TV042 L/50% N.D,</t>
  </si>
  <si>
    <t>50283125,50263614,50283127,50216859,50438836,50214627,50363994,50363992,50609983,</t>
  </si>
  <si>
    <t>Basf Construction Chemicals Italia SPA</t>
  </si>
  <si>
    <t>May. 15 Mercancia entregada en bodega hoy -- May. 15 Mercancia en transito, se estima su entrega en bodega hoy -- May. 14 Ret -- Retiro programado para el dia de hoy -- May. 13 Declaracion con levante - En inspeccion fisica -- May. 10 Selectividad fisica - Aceptando declaracion de legalizacion - Se confirma la marca - Confirma Desideria que las muestras no pagan regalias - Esperando porcentaje de regalias y la marca -- May. 9 Confirmando marca - Confirmando porcentaje de regalias - Revisando posara y minimas - Se recibe posara y minimas - Pendiente posara y minimas -- May. 8 Reportando ante dian la guia no relaciona nombre de los materiales - Pendiente posara y minimas - Esperando reporte inspeccion previa -- May. 7 En inspeccion previa -- May 7-/-6 Pendiente posara y minimas - En proceso de liberacion de la guia -- May. 3 Solicitando posara y minimas - Documentos en revision -- May. 2  Se recibe copia de factura comercial,pendiente guia</t>
  </si>
  <si>
    <t>La calera</t>
  </si>
  <si>
    <t>J5510120</t>
  </si>
  <si>
    <t>SHA7386354</t>
  </si>
  <si>
    <t>Efka® FA 4608 AN 0,42</t>
  </si>
  <si>
    <t>Basf China Co., Ltd</t>
  </si>
  <si>
    <t>May. 21 Mercancia entregada en bodega hoy -- May. 21 Ret -- Retiro programado para el dia de hoy -- May. 20 Declaracion con levante - Aceptando declaracion - En proceso de liberacion de la guia -- May. 17 Esperando arribo de la carga -- May. 16-/-13 Esperando arribo de la carga -- May. 10 Confirmando detalles de vuelo -- May. 9 Documentos en revision -- May. 8 Se recibe copia de guia,factura comercial,lista de empaque</t>
  </si>
  <si>
    <t>J5510297</t>
  </si>
  <si>
    <t>074-25209726</t>
  </si>
  <si>
    <t>FoamStar® ED 2523</t>
  </si>
  <si>
    <t>May. 28 Mercancia entregada en bodega hoy -- May. 28 Ret -- Retiro programado para el dia de hoy -- May. 27 Declaracion con levante - Aceptando declaracion - En proceso de liberacion de la guia -- May. 24 Cofirmando arribo de la carga -- May. 23-/-22 Esperando arribo de la carga -- May. 21 Confirmando detalles de vuelo -- May. 20 Documentos en revision -- May. 17 Se recibe copia de guia,factura comercial</t>
  </si>
  <si>
    <t>4951102569,4950924303,</t>
  </si>
  <si>
    <t>J5510286</t>
  </si>
  <si>
    <t>074-25209671</t>
  </si>
  <si>
    <t>FoamStar® PB 2706/Efka® SL 3288/Loxanol® CA 5330</t>
  </si>
  <si>
    <t>50426654/50394599/55114742</t>
  </si>
  <si>
    <t>May. 29 Mercancia entregada en bodega hoy -- May. 29 Ret -- Retiro programado para el dia de hoy -- May. 28 Declaracion con levante - Aceptando declaracion -- May. 27 Esperando traslado a deposito -- May. 24 Por problemas con siglo XXI no se logra nacionalizar como descargue directo - Se recibe posara y minimas Foamstar -Esperando posara y minimas foamstar - En proceso de liberacion de la guia -- May. 23-/-22 Esperando posara y minimas foamstar - Esperando arribo de la carga -- May. 21 Pendiente posara y minimas foamstar - Confirmando detalles de vuelo -- May. 20 Solicitando posara y minimas Foamstar - Documentos en revision -- May. 17 Se recibe copia de guia,factura comercial</t>
  </si>
  <si>
    <t>J5310877</t>
  </si>
  <si>
    <t>HOU/CTG/D07014</t>
  </si>
  <si>
    <t>MasterFlow 1205UW</t>
  </si>
  <si>
    <t>Jun. 4 Mercancia en transito, se estima su ehtrega en bodega hoy -- May. 31 Ret. -- Listo en transporte - Radicando planilla -- May. 30 Declaracion con levante - Aceptando declaracion - Recepcionando carga en pagina de puerto -- May. 29 Agente de carga informa programacion de vaciado para el dia de hoy a las  8 AM. -  Confirmando arribo de la motonave -- May. 28 Documentos en revision -- May. 27 Se recibe copia de bl, factura comercial,lista de empaque,certi de origen -- Confirmandoa rribo de esta carga 211877789</t>
  </si>
  <si>
    <t>J4360051</t>
  </si>
  <si>
    <t>Retinol Primasphere PF</t>
  </si>
  <si>
    <t>May. 30 Mercancia entregada en bodega hoy -- May. 30 Ret -- Retiro estimado para hoy horas am -- May. 29 Declaracion con levante -- Declaracion en proceso de aceptacion -- Registro de importacion aprobado -- May. 28-/-10 Presentando RI -- RI negado por la VUCE -- May. 9 Pte RI aprobado -- Prorroga actualizada en sistema hasta el 14 de Junio OK -- May. 8-/-6 Montando nuevo registro por lo que cambiaron algumas minimas -- Solicitando prorroga -- May. 3-2 Campuzano pide aclaran la subpartida con Basf y tiene las DI en revision -- En proceso de Aceptacion -- Abr. 30-29 Esperando Mayo para dar levante por cierre UAP -- Registro aprobado -- Abr. 27-/-22 Registro de importacion en tramite -- Abr. 17 Documentos en revision -- Se recibe copia de factura comercial,pendiente guia</t>
  </si>
  <si>
    <t>J5510288</t>
  </si>
  <si>
    <t>074-25209682</t>
  </si>
  <si>
    <t>Dispex AA 4040,Hydropalat® WE 3320,Dispex® Ultra PX 4575,Rheovis® HS 1152,Rheovis® HS 1212,Rheovis® PU 1191,Rheovis® PU 1291,Dispex® Ultra FA 4483,Dispex® Ultra PX 4585,Dispex® Ultra FA 4480,</t>
  </si>
  <si>
    <t>50363365,50379369,50284696,50365573,50365574,50365640,50365641,50365631,55351864,50365627,</t>
  </si>
  <si>
    <t>Jun. 6 Mercancia entregada en bodega hoy -- Jun. 6 Retiro programado para el dia de hoy -- Jun. 5 Declaracion con levante:Dispex AA 4040,Rheovis® HS 1152, Rheovis® HS 1212, Dispex® Ultra FA 4480 - En inspeccion fisica:Dispex AA 4040,Rheovis® HS 1152, Rheovis® HS 1212, Dispex® Ultra FA 4480 -- Jun. 4 Selectividad fisica:Dispex AA 4040,Rheovis® HS 1152, Rheovis® HS 1212, Dispex® Ultra FA 4480, resto de productos con selectividad automatica - Aceptando declaracion de legalizacion por diferencia de peso bruto encontrado en inspeccion previa:Dispex Ultra FA 4480 / Dispex AA 4040 / Rheovis HS 1152 Rheovis HS 1212 / Hydropalat WE 3320 -- May. 31 Se recibe guia original con endoso - Guia original en tramite de endoso -- May. 30 Se reporta ante dian la inconcistencia de la diferencia del peso bruto encontrado - Esperando reporte inspeccion previa - Pendiente endoso de la guia -- May. 29 Pendiente endoso de la guia - Se realiza inspeccion previa porque el peso bruto manifestado May. 29-/-28 En tramite para el cambio de conginatario, posterior se realizara inspeccion previa ya que el peso descargado esta diferente a documento -- May. 27 Esperando desbloqueo de la carga por Dian para el traslado a deposito, posterior se realizara el cambio de consignatario -- May. 24 Carga se encuentra bloqueda por Dian por problemas con el peso bruto - Consulta de inventario no quedo consignada a Basf Quimica - En proceso de liberacion de la guia -- May. 23 Esperando arribo de la carga -- May. 22 Se recibe posara y minimas: 50365627,50284696,55351864,50379369 - Esperando Posara y minimas : 50365627,50284696,55351864,50379369 - Esperando arribo de la carga -- May. 21 Confirmando Posara y minimas : 50365627,50284696,55351864,50379369 -- May. 21-/-20 Documentos en revision -- May. 17 Se recibe copia de guia,factura comercial</t>
  </si>
  <si>
    <t>Laboratorios Basf Quimica</t>
  </si>
  <si>
    <t>J5510227</t>
  </si>
  <si>
    <t>DSV0036222</t>
  </si>
  <si>
    <t>2’-Fucosyllactose (2’-FL) SD</t>
  </si>
  <si>
    <t>Jun. 6 Mercancia entregada en bodega hoy -- Jun. 6 Mercancia en transito, se estima su entrega en bodega hoy -- Jun. 5 Ret -- Retiro programado para el dia de hoy -- Jun. 4 Declaracion con levante - Aceptando declaracion de legalizacion, guia no menciona nombre del material -- May. 31 Reportando a la Dian porque la guia no relaciona el nombre del material -- May. 30 Se recibe reporte inspeccion previa, confirmando que todo esta acorde a factura comercial - Programando inspeccion previa -- May. 29 Se recibe certificado invima -- May. 29-/-28 Programando inspeccion invima -- May. 27 En proceso de traslado a deposito transaereo para programar inspeccion invima -- May. 24 Pendiente registro aprobado - Pendiente traslado de la carga a deposito para programar inspeccion previa -- May. 23 Se recibio guia original y no relaciona nombre del material, se procede a trasladar a deposito para programar inspeccion previa - Pendiente registro aprobado para programar inspeccion invima - En proceso de liberacion de la guia -- May. 22 Pendiente registro aprobado - Confirmando arribo de la carga -- May. 21 Presentando registro de importacion - Esperando arribo de la carga -- May. 20 Confirmando detalles de vuelo -- May. 18 Vuelo retrasado -- May. 17-/-2- Confirmando arribo -- May. 15 Documentos en revision -- May. 14 Se recibe copia de guia,factura comercial</t>
  </si>
  <si>
    <t>J6510035</t>
  </si>
  <si>
    <t>074-25209844</t>
  </si>
  <si>
    <t>Joncryl® 1630/Efka® FL 3740 EH</t>
  </si>
  <si>
    <t>51463731/50458610</t>
  </si>
  <si>
    <t>Jun. 11 Mercandcia entregada en bodega hoy -- Jun. 11 Ret -- Retiro programado para el dia de hoy -- Jun. 10 Declaracion con levante - Aceptando declaracion - En proceso de liberacion de la guia -- Jun. 7  Aereolina informa nueva ETA.- Documentos en revision -- Jun. 6 Se recibe copia de guia,factura comercial</t>
  </si>
  <si>
    <t>J5510454</t>
  </si>
  <si>
    <t>787402456009</t>
  </si>
  <si>
    <t>Protectol BN</t>
  </si>
  <si>
    <t>Jun. 11 Mercandcia entregada en bodega hoy -- Jun. 11 Ret -- Retiro programado para el dia de hoy -- Jun. 10 Retiro programado para el dia martes 11/06 -- Jun. 8 Declaracion con levante - Aceptando declaracion - Registro aprobado -- Jun. 7-/-4 Regostro en tramite -- May. 31 Se recibe guia original liberada - En proceso de liberacion de la guia -- May. 30 Documentos en revision -- May. 29 Se recibe copia de factura comercial,carta de liberacion</t>
  </si>
  <si>
    <t>J6510036</t>
  </si>
  <si>
    <t>074-25209833</t>
  </si>
  <si>
    <t>Efka® FA 4600,Efka® FA 4644,Efka® FA 4654,Efka® RM 1900,Efka® FL 3670,Efka® FA 4663,Efka® PA 4403,</t>
  </si>
  <si>
    <t>50379608,56414143,50248144,50379801,55512507,50379746,50246115,</t>
  </si>
  <si>
    <t>Jun. 17 Mercancia entregada en bodega hoy -- Jun. 17 Ret -- Retiro programado para el dia de hoy -- Jun. 14 Declaracion con levante - Aceptando declaracion - En proceso de liberacion de la guia -- Jun. 13 Conmfirmando arribo de la carga -- Jun. 12 Esperando arribo de la carga -- Jun. 11-/-10 Confirmando detalles de vuelo -- Jun. 7  Aereolinea informa que no tiene datos de reserva hasta la fecha de hoy. - Documentos en revision -- Jun. 6 Se recibe copia de guia,factura comercial</t>
  </si>
  <si>
    <t>J6510138</t>
  </si>
  <si>
    <t>787829010492</t>
  </si>
  <si>
    <t>Lutropur® MSA</t>
  </si>
  <si>
    <t>Jun. 21 Mercancia entregada en bodega hoy -- Jun. 21 Ret --  declaracion - En proceso de liberacion de la guia -- Jun. 18 Documentos en revision -- Jun. 17 Se recibe copia de guia,factura comercial- Pendiente guia aerea</t>
  </si>
  <si>
    <t>J6360009</t>
  </si>
  <si>
    <t>19J101207</t>
  </si>
  <si>
    <t>Trilon® C Liquid 1KG IP13</t>
  </si>
  <si>
    <t>Jun. 28 Mercancia entregada en bodega hoy -- Jun. 28 Ret -- Listo en transporte -- Jun. 27-/-22 Esperando carga para consolidar el retiro -- Jun. 21 Declaracion con levante -- Reclamando guia original -- Jun. 20 Declaracion en revision por campuzano -- Jun. 19 Elaborando Declaracion por campuzano -- Se recibe registro aprobado -- Jun. 18-/-14 Esperando aprobacion de registro -- Jun. 13 Registro de importacion en tramite -- Jun. 12 Presentando RI -- Jun. 11-10 Confirmando con Stefanny posara y minimas para el codigo: 50506439 -- Jun. 7-/-5 Confirmando con Stefanny posara y minimas para el codigo: 50506439 -- Jun. 4 Se recibe copia de guia, factura comercial</t>
  </si>
  <si>
    <t>J5360081</t>
  </si>
  <si>
    <t>19J101169</t>
  </si>
  <si>
    <t>Pluronic® N 3/Trilon® C Liquid 0,5KG IP13</t>
  </si>
  <si>
    <t>51210601/50507643</t>
  </si>
  <si>
    <t>Jun. 28 Mercancia entregada en bodega hoy -- Jun. 28 Ret -- Listo en transporte -- Jun. 27 A la espera de pago de facturas de bodegajes para su retiro -- Jun.25-/-20 Carga bloqueada por Dian -- Esperando consulta de Inventario -- Jun. 19 Esperando llegada de la carga, BDP confirma por correo ETA -- RI aprobado ayer codigo: 50507643 -- Jun. 18-/-13 Esperando aprobacion de RI codigo: 50507643 y la ETA informa BDP que aun la carga no ha sido entregada por el proveedor -- Jun. 12-11 Esperando aprobacion de RI codigo: 50507643 y Confirmando con BDP datos de vuelo -- Jun. 10 Montando RI para codigo 50507643 y Confirmando con BDP datos de vuelo -- Jun. 7-/-5 Revisando posara y minimas y confirmando con Stefanny si los codigos: 50507643 y 50506439 son iguales -- Jun. 4 Pendiente posara y minimas -- Se recibe Factura con desglose -- May. 31 Pendiente posara, minimas y factura con desglose -- Documentos en revision -- Se recibe copia de guia, factura comercial</t>
  </si>
  <si>
    <t>J6360039</t>
  </si>
  <si>
    <t>19J101206</t>
  </si>
  <si>
    <t>Trilon® C Liquid 50%</t>
  </si>
  <si>
    <t>Jun. 28 Mercancia entregada en bodega hoy -- Jun. 28 Ret -- Listo en transporte - Jun.25-/-21 Declaracion en tramite por Campuzano -- Jun. 20 Esperando consulta de Inventario -- Jun. 19-/-17 confirmando ETA -- Jun. 14 Documentos en revision -- Jun. 13 Se recibe copia de guia, factura comercial,lista de empaque</t>
  </si>
  <si>
    <t>J5510416</t>
  </si>
  <si>
    <t>DSV0038715</t>
  </si>
  <si>
    <t>Dry n-3® 12 Food</t>
  </si>
  <si>
    <t>Jun. 28 Ret -- Retiro programado para el dia de hoy -- Jun. 27 Declaracion con levante - Aceptando declaracion de legalizacion - Solicitando correccion de la factura comercial en los numero de bultos -- Jun. 26 Reportando a la dian la inconsistencia porque la guia no menciona nombre del material -- Jun. 25 En inspeccion previa - Se recibe certificado invima -- Jun. 25-/-21 Esperando certificado invima - Se soluciona con el invima el tema de la documentacion para poder generar el certificado invima -- Jun. 20-/-19 Solicitando prorroga a la carga mientras el cliente define que hacer con la carga -- Jun. 18 Consultando con el Invima si con el documento recibido por el cliente se puede serguir con el proceso de inspeccion Invima -- Jun. 17 Consultando con el Invima si con el documento recibido por el cliente se puede serguir con el proceso de inspeccion Invima - Cliente solicita destruccion de la carga -- Invima Jun. 14 Cliente solicita destruccion de la carga - La entidad Invima solicita el documento Haccp y el cliente no cuenta ese documento - Programando inspeccion invima -- Jun. 13 Radicando ante invima para programar inspeccion invima -- Jun. 12-/-6 Pendiente completar documentacion para programar inspeccion invima - Registro aprobado -- Jun. 5-/-May. 31 Registro en tramite -- May. 30-/-29 Elaborando registro de importacion -- May. 28 Guia original no relaciona nombre del material - Requiere inspeccion invima - Se confirma posara y minimas - Solicitando posara y minimas - Documentos en revision -- May. 27 Se recibe guia original liberada - Se recibe copia de factura, Pendiente guia</t>
  </si>
  <si>
    <t>J6510263</t>
  </si>
  <si>
    <t>788089347086</t>
  </si>
  <si>
    <t>Lutropur® MSA-XP</t>
  </si>
  <si>
    <t>Jul. 4 Mercancia entregada en bodega hoy -- Jul. 4 Ret -- Retiro programado para el dia de hoy -- Jul. 3 Declaracion con levante - Aceptando declaracion -- Jul. 2 En proceso de liberacion de la guia -- Jun. 28 Documentos en revision -- Jun. 27 Se recibe copia de factura comercia, pendiente guia</t>
  </si>
  <si>
    <t>J6510264</t>
  </si>
  <si>
    <t>788091000930</t>
  </si>
  <si>
    <t>4951645492,4951645287,4951645287,4951645287,4951645287,4951645287,</t>
  </si>
  <si>
    <t>J6510122</t>
  </si>
  <si>
    <t>074-25209903</t>
  </si>
  <si>
    <t>Joncryl® 544,Efka® FL 3745,Efka® PL 5381,Efka® PX 4340,Efka PB 2001,Efka® FL 3778,</t>
  </si>
  <si>
    <t>55070275,50379767,50370535,55160534,50365610,55904707,</t>
  </si>
  <si>
    <t>Jul. 4 Mercancia entregada en bodega hoy -- Jul. 4 Ret -- Retiro programado para el dia de hoy -- Jul. 3 Declaracion con levante - Aceptando declaracion - En proceso de liberacion de la guia -- Jul. 2 Confirmando arribo de la carga -- Jun. 28 Esperando arribo de la carga -- Jun. 27 Aereolinea informa  nueva  ETA  Jun. 26-/-18 Aerolinea informa que hasta a fecha no cuenta con reserva -- Jun. 17  Aerolinea informa que hasta a fecha no cuenta con reserva - Documentos en revision -- Jun.  14 Se recibe copia de guia,factura comercial</t>
  </si>
  <si>
    <t>J6510287</t>
  </si>
  <si>
    <t>MHG-19005284</t>
  </si>
  <si>
    <t>0,2 G Reg.5599022</t>
  </si>
  <si>
    <t>Jul. 18 Mercancia entregada en Basf hoy -- Jul. 18 Ret -- Retiro programado para el dia de hoy -- Jul. 17 Declaracion con levante - Aceptando declaracion - Registro aprobado -- Jul. 17-/-15 Registro en tramite -- Jul. 12 Elaborando registro de importacion -- Jul. 11 Revisado P.A y minimas del cliente -- Jul. 10 Pendiente posara y minimas -- Jul. 9 Pendiente posara y minimas, las cuales fueron solicitadas - Se recibe concepto de experimentacion -- Jul. 8-/-3 Solicitando documentacion para iniciar tramite de registro -- Jul. 2 Documentos en revision -- Jun. 28 Se recibe copia de guia,factura comercial</t>
  </si>
  <si>
    <t>J7510248</t>
  </si>
  <si>
    <t>19J101582</t>
  </si>
  <si>
    <t>MasterMatrix VMA 358</t>
  </si>
  <si>
    <t>Jul. 24 Mercancia entregada en bodega hoy -- Jul. 24 Ret -- Mercancia entregada en bodega hoy -- Jul. 24 Ret -- Retiro programado para el dia de hoy -- Jul. 23 Declaracion con levante - Aceptando declaracion - Revisando posara y minimas - Se recibe posara y minimas -- Jul. 22 Pendiente posara y minimas -- Jul. 19 Se recibe guia original liberada - En proceso de liberacion de la guia -- Jul. 18-/-17 Pendiente posara y minimas - Esperando arribo de la carga -- Jul. 16 Se solicita posara y minimas - Documentos en revision -- Jul. 15 Se recibe copia de guia, factura comercial</t>
  </si>
  <si>
    <t>J7510252</t>
  </si>
  <si>
    <t>19J101577</t>
  </si>
  <si>
    <t>MasterMatrix VMA 362</t>
  </si>
  <si>
    <t>J7360001</t>
  </si>
  <si>
    <t>02092217193</t>
  </si>
  <si>
    <t>Tinogard® Q/Vibracolor® Citrus Yellow/Vibracolor® Flame Orange</t>
  </si>
  <si>
    <t>55750424/55762243/55615751</t>
  </si>
  <si>
    <t>Ago. 2 Programado para cargue hoy -- Ago. 1 Listo en transportes -- Jul. 31  Generandp planillas - Jul. 30  Carga con levante - Aceptando declaracion - Jul. 29 Declaracion en revision - Jul. 27-/-15 Esperando aprobacion de registros de importacion y confirmando ETA -- Jul. 12-/-9 Esperando aprobacion de registros de inmportacion -- Jul. 8 Montando registros de importacion -- Revisando posara y minimas -- Jul. 6 Se recibio ayer horas pm posara y minimas -- Jul. 5-3 Esperando posara y minimas -- Documentos en revision -- Jul. 2 Se recibe copia de guia, factura comercial</t>
  </si>
  <si>
    <t>J6510214</t>
  </si>
  <si>
    <t>787972856764</t>
  </si>
  <si>
    <t>Protectol® FM 99</t>
  </si>
  <si>
    <t>Jul. 30 Mercancia entregada en bodega hoy -- Jul. 30 Ret -- Retiro programado para el dia de hoy -- Jul. 29 Declaracion con levante - Aceptando declaracion -- Jul. 26-/-11  Registro en tramite  -- Jul. 10 Elaborando registro de importacion -- Jul. 9 Revisando posara y minimas -- Jul. 8 Se recibe posara y minimas -- Jul. 8-/-2 Esperando posara y minimas -- Jun. 28 Solicitando posara y minimas -- Jun. 28-/-27 En proceso de liberacion de la guia -- Jun. 26 Documentos en revision -- Jun. 25 Se recibe copia de factura comercial,pendiente guia aerea</t>
  </si>
  <si>
    <t>j6510215</t>
  </si>
  <si>
    <t>787972877111</t>
  </si>
  <si>
    <t>Protectol® FM 85</t>
  </si>
  <si>
    <t>J8360024</t>
  </si>
  <si>
    <t>MHG-19006354</t>
  </si>
  <si>
    <t>Lavergy® Pro 104 L</t>
  </si>
  <si>
    <t>Ago. 21 Mercancia entregada en bodega hoy -- Ago. 21 Ret -- Se estima su despacho para hoy -- Ago. 20 Listo en transporte - Generando planillas -- Ago. 16 Carga con levante - Aceptando declaracion - Se recibe confirmacion de finalizacion -- Ago. 14 Esperando finalizacion - Pendiente confirmacion de guia liberada -- Ago. 13-/-12 Confirmando ETA -- Ago. 9 Documentos en revision - Ago.   8 Se recibe copia de factura comercial,Guia</t>
  </si>
  <si>
    <t>J8510073</t>
  </si>
  <si>
    <t>788856575184</t>
  </si>
  <si>
    <t>Ago. 14 Mercancia entregada n bodega hoy -- Ago. 14 Ret -- Retiro programado para el dia de hoy -- Ago. 13 Declaracion con levante - Aceptando declaracion - Se recibe guiaoriginal -- Ago. 12 En proceso de liberacion de la guia -- Ago. 9 Documentos en revision -- Ago. 8 Se recibe copia de factura comercial,carta de liberacion</t>
  </si>
  <si>
    <t>J5510318</t>
  </si>
  <si>
    <t>1028183152</t>
  </si>
  <si>
    <t>Equipo de Abrasión - EM - HomeCare</t>
  </si>
  <si>
    <t xml:space="preserve">Ago. 14 Mercancia entregada en bodega hoy -- Ago. 14 Mercancia en transito, se estima su entrega en bodega hoy -- Ago. 13 Ret -- Retiro programado para el dia de hoy -- Ago. 12 Declaracion con levante - Aceptando declaracion - Se realiza inspeccion previa encontrando todo acorde a factrua - Programando inspeccion previa para verificar informacion de la etiqueta - En proceso de liberacion de la guia -- Ago. 8-/-6 Documentos en revision -- Ago. 5 Se recibe documentos finales, copia de guia, factura comercial, lista de empaque -- Ago. 3-/-Jun. 27-/-May. 31-/-23 Pendiente copia de guia y factura proforma corregida - Licencia aprobada -- May. 22 Presentando licencia - Pendiente documentos finales para hacer una buena revision -- May. 17 Se recibe copia de de factura proforma </t>
  </si>
  <si>
    <t>Laboratorios Cali</t>
  </si>
  <si>
    <t>J8510047</t>
  </si>
  <si>
    <t>788739980969</t>
  </si>
  <si>
    <t xml:space="preserve">Ago. 10 Mercancia entregada el dia de hoy -- Ago. 9 retiro programado para el dia de hoy - Declaracion con levante - Aceptando declaracion -- Ago. 8 En proceso de liberacion de la guia -- Ago. 6 Documentos en revision -- Ago. 5 Se recibe copia de factura y carta de liberacion </t>
  </si>
  <si>
    <t>J8510057</t>
  </si>
  <si>
    <t>788739984872</t>
  </si>
  <si>
    <t>Ago. 10 Mercancia entregada el dia de hoy -- Ago. 9 retiro programado para el dia de hoy - Declaracion con levante - Aceptando declaracion -- Ago. 8-/-6 En proceso de liberacion de la guia -- Ago. 5 Documentos en revision -- Ago. 2 Se recibe copia de factura comercial,carta de liberacion</t>
  </si>
  <si>
    <t>J8510130</t>
  </si>
  <si>
    <t>788856581628</t>
  </si>
  <si>
    <t>Disponil® SUS IC 875</t>
  </si>
  <si>
    <t>50305108</t>
  </si>
  <si>
    <t>Ago. 16 Mercancia entregada en bodega hoy -- Ago. 16 Ret -- Retiro programado para el dia de hoy -- Ago. 15 Declaracion con levante - Aceptando declaracion - En prcoeso de liberacion de la guia -- Ago. 14 Documentos en revision -- Ago.  13 Se recibe copia de factura comercial,carta de liberacion</t>
  </si>
  <si>
    <t>4952374975,4952374978,4952374974,</t>
  </si>
  <si>
    <t>J7510399</t>
  </si>
  <si>
    <t>074-25210102</t>
  </si>
  <si>
    <t>Hydropalat® WE 3475,Efka® FA 4673,Dispex® CX 4240,</t>
  </si>
  <si>
    <t>50365626,50379758,50365176,</t>
  </si>
  <si>
    <t>Ago. 2 Mercancia entregada en bodega hoy -- Ago. 2 Ret -- Retiro programado para el dia de hoy -- Ago. 1 Declaracion con levante - Aceptando declaracion -- Jul. 31 Revisando posara y minimas efka y dispex - Se recibe posara y minimas efka y dispex -- Jul. 30-/-29 Solicitando posara y minimas efka y dispex - Esperando traslado a deposito Transaereo -- Jul. 26 Documentos en revision -- Jul.  25 Se recibe copia de guia,factura comercial</t>
  </si>
  <si>
    <t>J7510450</t>
  </si>
  <si>
    <t>775697337561</t>
  </si>
  <si>
    <t>Protectol® GA 50</t>
  </si>
  <si>
    <t>Ago. 5 Mercancia entregada en bodega hoy -- Ago. 3 Ret -- Retiro programado para el dia de hoy -- Ago. 2 Declaracion con levante - Aceptando declaracion - Por problemas con Siglo XXI no se ha podido aceptar la declaracion - Ago. 1 Elaborando declaracion -- Jul. 31-/-30 Documentos en revision -- Jul. 29 Se recibe copia de factura comercial,pendiente guia</t>
  </si>
  <si>
    <t>J7510456</t>
  </si>
  <si>
    <t>775697308234</t>
  </si>
  <si>
    <t>Protectol® BN CO</t>
  </si>
  <si>
    <t>Ago. 5 Mercancia entregada en bodega hoy -- Ago. 3 Ret -- Retiro programado para el dia de hoy -- Ago. 2 Declaracion con levante - Aceptando declaracion - Por problemas con Siglo XXI no se ha podido aceptar la declaracion -- Ago. 1 Elaborando declaracion -- Jul. 31 Documentos en revision -- Jul. 30 Se recibe copia de factura comercial,pendiente guia</t>
  </si>
  <si>
    <t>J8510131</t>
  </si>
  <si>
    <t>788896167270</t>
  </si>
  <si>
    <t>Trilon® B FL</t>
  </si>
  <si>
    <t>50163561</t>
  </si>
  <si>
    <t>Ago. 20 Ago. 20 Mercancia entregada en bodega hoy-Retiro programado para el dia de hoy -- Ago. 16 Declaracion con levante - Aceptando declaracion -- Ago. 15 Solicitando correccion de factura comercial - En prcoeso de liberacion de la guia -- Ago. 14 Documentos en revision -- Ago.  13 Se recibe copia de factura comercial,carta de liberacion</t>
  </si>
  <si>
    <t>J8510129</t>
  </si>
  <si>
    <t>SHA7405705</t>
  </si>
  <si>
    <t>Admixture  for concrete MVA2500</t>
  </si>
  <si>
    <t>Basf Advanced Chemicals Co.,Ltd</t>
  </si>
  <si>
    <t>Ago. 21 Mercancia entregada en bodega hoy -- Ago. 21 Ret -- Retiro programado para el dia de hoy -- Ago. 20 Declaracion con levante - Aceptando declaracion - En proceso de liberacion de la guia -- Ago. 16 Esperando arribo de la carga -- Ago. 15 Se recibe factura corregida - Solicitando correccion de factura comercial - Esperando arribo de la carga -- Ago. 14  Documentos en revision -- Ago. 13 Se recibe copia de factura comercial,guia</t>
  </si>
  <si>
    <t>4952954861,4952954867,4952695450,4952954860,4952695932,4952857741,</t>
  </si>
  <si>
    <t>J8510338</t>
  </si>
  <si>
    <t>074-29766155</t>
  </si>
  <si>
    <t>joncryl ®1630,Foamstar ®SI 2280,Foamstar ®ED 2523,joncryl ®1630,Rheovis®PU 1214,Efka®SL 3244,</t>
  </si>
  <si>
    <t>51463731,55504345,50365239,51463731,50365161,50418209,</t>
  </si>
  <si>
    <t>Ago. 29 Mercancia entregada en bodega hoy -- Ago. 29 Ret -- Retiro programado para el dia de hoy -- Ago. 28 Declaracion conlevante - Aceptando declaracion - En proceso de liberacion de la guia -- Ago. 27 Documentos en revision -- Ago. 26 Se recibe copia de guia,factura comercial</t>
  </si>
  <si>
    <t>J8510365</t>
  </si>
  <si>
    <t>789297458980</t>
  </si>
  <si>
    <t>Trilon® B liquido</t>
  </si>
  <si>
    <t>Sep. 2 Mercancia entregada en bodega hoy -- Sep. 2 Ret -- Retiro programado para el dia de hoy -- Ago. 30 Declaracion conlevante - Aceptando declaracion - En proceso de liberacion de la guia -- Ago. 29 Documentos en revision -- Ago. 28 Se recibe copia de factura comercia,y carta , pendiente guia</t>
  </si>
  <si>
    <t>Cuenta 420029/co400070</t>
  </si>
  <si>
    <t>J9310716</t>
  </si>
  <si>
    <t>SSZCTG1909045</t>
  </si>
  <si>
    <t>ADDITIVE S 81527 15,5kg.</t>
  </si>
  <si>
    <t>Sep. 27 Mercancia entregada en bodega hoy -- Sep. 28 Ret -- Sep. 27 Se recibe instruccion por parte del cluster y el material debe ser entregado en Medellin -- Sep. 26 En espera de instrucciones de despacho -- Sep. 25 Listo en transorte - Generando planillas - Carga con levante - Declaracion aceptada -- Sep. 25-/-23 Pendiente minimas --  Se recibe finalidad del uso de la muestra -- Confirmado la finalidad del uso de la muestra y solicitando minimas --  Documentos en revision -- Vaciado realizado --  Sep. 20 Se recibe copia de bl, factura comercial,lista de empaque  601997227</t>
  </si>
  <si>
    <t>Medellin</t>
  </si>
  <si>
    <t>J8310387</t>
  </si>
  <si>
    <t>SSZCTG1908078</t>
  </si>
  <si>
    <t>Aditivo BR KX 3203,Aditivo BR KX 93180,Aditivo BR S 94020,Additive S 7550/AE,</t>
  </si>
  <si>
    <t>52919376,50333590,50333755,55956806,</t>
  </si>
  <si>
    <t>Sep. 10 Mercancia entregada en bodega hoy -- Sep. 9 Mercancia en transito se estima su entrega el dia de hoy -- Sep. 7 Ret. -- Sep. 6 Solicitando ciota de cargue -- Sep. 5 Listo en transporte - radicando planilla - Declaracion  con levante - Aceptando declaracion -- Sep. 4 Se realiza inspeccion previa encontrando todo acorde a BL - Se manda a corregir factura comercial en la cantidad de bultos - Se proceda a programar la inspeccion previa - Esperando confirmando por parte del cliente para programar inspeccion previa -- Sep. 3 Esperando confirmando por parte del cliente para programar inspeccion previa - BL con bultos diferentes a la factura comercial -- Sep. 2 Recepcionando carga en pagina de puerto - Esperando finalizacion manifiesto -- Ago. 30 Esperando arribo de la motonave -- Ago. 29-/-27 Esperando arribo de la motonave -- Ago. 26-/-13 Esperando arribo de la carga -- Ago. 12 Documentos en revision -- Ago. 9 Se recibe copia de factura comercial,lista de empaque, draft de bl 601987089</t>
  </si>
  <si>
    <t>J9510043</t>
  </si>
  <si>
    <t>074-29766310</t>
  </si>
  <si>
    <t>FoamStar® SI 2299</t>
  </si>
  <si>
    <t>Sep. 10 Mercancia entregada en bodega hoy -- Sep. 10 Ret -- Retiro programado para el dia de hoy -- Sep. 9 Declaracion con levante - Aceptando declaracion - En proceso de liberacion de la guia - Confirmando arrio de la carga -- Sep. 6-/-5 Pendiente de posara y minimas - Esperando detalles de vuelo -- Sep. 4-/-3 Documentos en revision -- Sep. 2 Se recibe copia de guia, factura comercial</t>
  </si>
  <si>
    <t>Laboratorio  ED Basf Quimica</t>
  </si>
  <si>
    <t>J9510060</t>
  </si>
  <si>
    <t>789455061724</t>
  </si>
  <si>
    <t>Dehypon® LT 104</t>
  </si>
  <si>
    <t>Sep. 10 Mercancia entregada en bodega hoy -- Sep. 10 Ret -- Retiro programado para el dia de hoy -- Sep. 9 Declaracion con levante - Aceptando declaracion -- Sep. 6-/-5 En proceso de liberacion de la guia -- Sep. 4 Documentos en revision -- Sep. 3 Se recibe copia de factura comercial,carta de liberacion</t>
  </si>
  <si>
    <t>4953420395,4953420388,4953420386,4953420382,</t>
  </si>
  <si>
    <t>J9510237</t>
  </si>
  <si>
    <t>074-29766402</t>
  </si>
  <si>
    <t>Hydropalat® SL 3682,Dispex® Ultra FA 4483,Foamstar® SI 2280,Foamstar® SI 2216,</t>
  </si>
  <si>
    <t>50479575,50365631,55504345,50365202,</t>
  </si>
  <si>
    <t>Sep. 24 Mercancia entregada en bodega hoy -- Sep. 24 Ret -- Retiro programado para el dia -- Sep. 23 Declaracion con levante - Aceptando declaracion - En proceso de liberacion de la guia -- Sep. 20 Confirmando posara y minimas producto:Hydropalat, Foamstar SI 2216 - Esperando arribo de la carga -- Sep. 19-/-18 Confirmando detalles de vuelo - Confirmando posara y minimas producto:Hydropalat, Foamstar SI 2216 -- Sep. 17 Documentos en revision -- Sep. 16 Se recibe copia de guia facturas comerciales</t>
  </si>
  <si>
    <t>J9310173</t>
  </si>
  <si>
    <t>7310-0954-908.016</t>
  </si>
  <si>
    <t>Acronal Xpress 4711 200KG 1H1</t>
  </si>
  <si>
    <t>Sep. 30 Mercancia en transito, se estima su entrega en bodega hoy -- Sep. 28 Ret -- Sep. 27 Listo en transporte -- Sep. 26 Generando planillas - Carga con levante - Declaracion aceptada -- Sep. 25-/-24 Esperando programacion de vaciado -- Sep. 23 Confirmando arribo de la motonave -- Sep. 20 Esperando arribo de la motonave -- Sep. 19 Confirmando ETA con el agente de carga. -  Esperando arribo de la motonave 212007199</t>
  </si>
  <si>
    <t>msvc</t>
  </si>
  <si>
    <t>J9360055</t>
  </si>
  <si>
    <t>19J102061</t>
  </si>
  <si>
    <t>2.60</t>
  </si>
  <si>
    <t>Trilon® C Liquid</t>
  </si>
  <si>
    <t>0.5</t>
  </si>
  <si>
    <t>Sep. 30 Mercancia entregada en bodega hoy -- Sep. 30 Ret -- Sep. 28 Listo en transporte -- Sep. 27  Generando planillas - Declaracion con levante - Aceptando declaracion -- Sep. 26-/-25 En espera de guia liberada -- Sep. 24 Documentos en revision -- Sep. 23 Se recibe copia de guia, factura comercial</t>
  </si>
  <si>
    <t>PROMEDIO POR MODALIDAD (ATA HASTA BODEGA)</t>
  </si>
  <si>
    <t>(Todas)</t>
  </si>
  <si>
    <t>Etiquetas de fila</t>
  </si>
  <si>
    <t>Cuenta de PEDIDO</t>
  </si>
  <si>
    <t xml:space="preserve">Suma de KPI LTI </t>
  </si>
  <si>
    <t>Promedio de KPI LTI 2</t>
  </si>
  <si>
    <t xml:space="preserve">EM </t>
  </si>
  <si>
    <t>Total general</t>
  </si>
  <si>
    <t xml:space="preserve">Promedio de KPI LTI </t>
  </si>
  <si>
    <t>Etiquetas de columna</t>
  </si>
  <si>
    <t>OPERACIONES X BU</t>
  </si>
  <si>
    <t>Cuenta de PEDIDO2</t>
  </si>
  <si>
    <t>OPERACIONES X ADUANA</t>
  </si>
  <si>
    <t>MED</t>
  </si>
  <si>
    <t>4939001156</t>
  </si>
  <si>
    <t>Sep. 18 Mercancia entregada en bodega hoy -- Sep. 18 Mercancia en transito, se estima su entrega en bodega hoy -- Sep. 17 Ret -- Sep. 16 Se estima su despacho para hoy -- Sep. 14 Listo en transporte - Generando planillas - Carga con levante - Declaracion aceptada - Se recibe reporte de inspeccion previa -- Sep. 13 Solicitando inspeccion previa por diferencia en bultos -- Sep. 12 Se refleja consulta d einventario -- Sep -11 Carga perfilada para inspeccion previa por correccion en bultos del agente de carga -- Sep. 10 Recepcionando carga en puerto, pendiente generar planilla de envío por agente de carga - Sep. 9 reclamando Bl original para aceptar declaracion -- Sep. 6 Esperando programacion de vaciado -- Sep. 5-/-Ago. 30-/-27 Esperando arribo de la motonave -- Ago. 26 Agente de carga informa nueva ETA.  Ago. 24-/-23 Confirmando ETA -- Ago. 22  Agente de carga informa que esta carga no arribo en el dia de hoy y  estan esperando el transbordo de la carga. -  Ago. 21-/-12 Esperando arribo de la motonave -- Ago. 10 Agente de carga informa nueva ETA  y cambio de Motonave. -  Ago .9-/-1 Esperando arribo de la motonave -  Jul. 31 Esperando arribo de la motonave - Jul. 30-/-27 Agente de carga informa que la motonave zarpa hoy, confirmando eta el dia lunes - Jul. 26-/-16 Esperando arribo de la motonave -- Se recibe copia del HBL -- Jul. 15-/-8 Pte copia de BL para completar revision  -- Jul. 3 Documentos en revision -- Jul. 2 Se recibe copia de draf de bl.factura comercial,lista de empaque</t>
  </si>
  <si>
    <t>Sep. 20 Mercancia entregada en bodega hoy -- Sep. 20 Mercancia en transito, se estima su entrega en bodega el dia de mañana  -- Sep. 19 Mercancia en transito, se estima su entrega en bodega el sabado -- Sep. 18 Mercancia despachada -- En proceso de desconsolidacion para despacho como LCL -- Sep. 17  Ret. -- Listo en transporte - Demora de Hubemar envio de remesa al transporte  Sep 13  Generando planillas - Carga con levante - Declaracion aceptada -- Sep. 12 Se recibe certificado invima -  Inspeccion invima programada para hoy -- Sep. 11 Programando inspeccion invima - Seguimos atentos a certificado de analisis -- Sep. 10 Se recibe documentos, Pte certificado de analisis para pasar a invima -- Sep. 9-/-3 Pte factura, lista de empaque y coa del producto CEGEPAL VF -- Ago. 30-/-29 Esperando arribo de la motonave -- Ago. 28 Documentos en revision -- Ago. 27 Se recibe copia de bl, factura comercial</t>
  </si>
  <si>
    <t>Demora de Hubemar en entregar documento de remesa al transporte.</t>
  </si>
  <si>
    <t>Demora tramite poliza por regalias</t>
  </si>
  <si>
    <t>Demora de Hubemar en entregar documento de remesa al transporte./FDS</t>
  </si>
  <si>
    <t>Documentos/Vaciado/Inspeccion previa/Inspeccion fisica/Inspeccion INVIMA</t>
  </si>
  <si>
    <t>Vaciado/Inspeccion INVIMA/FDS/Cita puerto</t>
  </si>
  <si>
    <t>FDS/Ubicación de vehiculo</t>
  </si>
  <si>
    <t>Consolidacion de carga/FDS</t>
  </si>
  <si>
    <t>Documentos/Consolidacion de carga  FDS</t>
  </si>
  <si>
    <t>FCL compartido con otro cliente/registro de importacion cliente de basf/FDS</t>
  </si>
  <si>
    <t>Sep. 13 Mercancia entregada en bodega hoy -- Sep. 12 Mercancia en transito, se estima su entrega en bodega hoy -- Sep. 11 Mercancia en transito, se estima su entrega en bodega el viernes -- Sep. 10-9 En proceso de consolidacion -- Sep. 7 Ret. -- Sep. 6 Solicitando cita de cargue -- Sep. 5 Listo en transporte -- Sep. 4 Radicando planilla - Declaracion con levante - Aceptando declaracion - Recepcionando carga en pagina de puerto -- Sep. 3 Pendiente copia de BL - Documentos en revision -- Sep. 2 Se recibe copia de bl,factura comercial 211987074</t>
  </si>
  <si>
    <t>Documentos/Vaciado/Consolidacion</t>
  </si>
  <si>
    <t>FDS/Desconsolidacion/Diferentes destinos</t>
  </si>
  <si>
    <t>FDS/Inspeccion fisica/Desconsolidacion</t>
  </si>
  <si>
    <t>FDS/Inspeccion previa</t>
  </si>
  <si>
    <t>FDS/Trayecto largo</t>
  </si>
  <si>
    <t>Inspecion INVIMA/FDS</t>
  </si>
  <si>
    <t>Vaciado/FDS/Demoras en transporte</t>
  </si>
  <si>
    <t>FDS/Demora en transito</t>
  </si>
  <si>
    <t>Documentos/Consolidacion de carga/FDS</t>
  </si>
  <si>
    <t>Varios destino/ Desconsolidacion/FDS</t>
  </si>
  <si>
    <t>Documentos/FDS/Consolidacion de carga</t>
  </si>
  <si>
    <t>Poliza por regalias/FDS/Demora en trasporte</t>
  </si>
  <si>
    <t>Oct. 1 Entregada en bodega -- Mercancia en transito, se estima su entrega en bodega hoy -- Sep. 30 Mercancia en transito, se estima su entrega en bodega mañana -- Sep. 28 Ret UACU3751996  -- Sep. 26 Ret  UACU3892778Sep. 25 En espera de carga para consolidar -- Sep. 24 Listo en transporte - Generando planillas - Declaracion con levante - Aceptando declaracion -- Sep. 23 Confirmando arribo de la motonave -- Sep. 20-/-18 Esperando arribo de la motonave -- Sep. 17 Documentos en revision --   Sep. 16 Se recibe copia de bl, factura comercial</t>
  </si>
  <si>
    <t>Oct. 5 Entregada en bodega --Oct. 2-/-1 En espera de carga para consolidar -- Sep. 30 En espera de carga para consolidar -- Sep. 27 Listo en transporte -- Sep. 26 Generando planillas - Carga con levante - Aceptando declaracion -- Sep. 25 Documentos en revision -- Sep. 24 Se recibe copia de bl, factura comercial,lista de empaque</t>
  </si>
  <si>
    <t>Oct. 4 Entregada en bodega -- Oct. 2-/-1 En espera de carga para consolidar -- Sep. 30 En espera de carga para consolidar -- Sep. 27 Listo en transporte - Generando planillas - Carga con levante - Declaracion aceptada - Se recibe copia de bl, factura comercial -Sep. 25 arribo a puerto y no hay documentos</t>
  </si>
  <si>
    <t>Oct. 2 Entregada en bodega -- Mercancia en transito, se estima su entrega en bodega hoy -- Oct. 1 Mercancia despachada -- En proceso de despacho -- Sep. 30 Ret -- En proceso de acarreo y desconsolidacion -- Sep. 27-26 Programado para acarreo y desconsolidacion -- Sep. 25 Listo en transportes -- Sep. 24 Generando planillas - Declaracion con levante - Poliza aprobada -- Sep. 23 Esperando aprobacion de poliza para solicitar levante -- Sep. 20 Aceptando declaracion para presentar documentos en Dian por tema de polizas -- Sep. 19 Esperando finalizacion -- Sep. 18 Confirmando arribo de la carga -- Sep. 17-/-9 Esperando arribo de la motonave -- Sep. 7 Documentos en revision -- Sep. 6 Se recibe copia de factura comrecial,lista de empaque,certi ANALISIS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</si>
</sst>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_-;_-@_-"/>
    <numFmt numFmtId="165" formatCode="0;[Red]0"/>
    <numFmt numFmtId="166" formatCode="#,##0.0"/>
    <numFmt numFmtId="167" formatCode="0.0%"/>
  </numFmts>
  <fonts count="14">
    <font>
      <sz val="10"/>
      <name val="Arial"/>
      <charset val="134"/>
    </font>
    <font>
      <sz val="10"/>
      <name val="Calibri"/>
      <family val="2"/>
      <scheme val="minor"/>
    </font>
    <font>
      <sz val="10"/>
      <name val="Calibri"/>
      <family val="2"/>
    </font>
    <font>
      <b/>
      <sz val="11"/>
      <color rgb="FF00B0F0"/>
      <name val="Arial"/>
      <family val="2"/>
    </font>
    <font>
      <b/>
      <sz val="10"/>
      <color theme="3"/>
      <name val="Calibri"/>
      <family val="2"/>
      <scheme val="minor"/>
    </font>
    <font>
      <b/>
      <sz val="10"/>
      <color theme="0"/>
      <name val="Calibri"/>
      <family val="2"/>
      <scheme val="minor"/>
    </font>
    <font>
      <sz val="10"/>
      <color theme="1"/>
      <name val="Calibri"/>
      <family val="2"/>
      <scheme val="minor"/>
    </font>
    <font>
      <sz val="10"/>
      <color indexed="8"/>
      <name val="Calibri"/>
      <family val="2"/>
      <scheme val="minor"/>
    </font>
    <font>
      <b/>
      <sz val="10"/>
      <name val="Calibri"/>
      <family val="2"/>
      <scheme val="minor"/>
    </font>
    <font>
      <sz val="11"/>
      <color indexed="8"/>
      <name val="Calibri"/>
      <family val="2"/>
    </font>
    <font>
      <sz val="10"/>
      <color indexed="8"/>
      <name val="Arial"/>
      <family val="2"/>
    </font>
    <font>
      <sz val="10"/>
      <color theme="1"/>
      <name val="Arial"/>
      <family val="2"/>
    </font>
    <font>
      <sz val="11"/>
      <color theme="1"/>
      <name val="Calibri"/>
      <family val="2"/>
      <scheme val="minor"/>
    </font>
    <font>
      <sz val="10"/>
      <name val="Arial"/>
      <family val="2"/>
    </font>
  </fonts>
  <fills count="24">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65AC1E"/>
        <bgColor indexed="34"/>
      </patternFill>
    </fill>
    <fill>
      <patternFill patternType="solid">
        <fgColor rgb="FF65AC1E"/>
        <bgColor indexed="27"/>
      </patternFill>
    </fill>
    <fill>
      <patternFill patternType="solid">
        <fgColor rgb="FF65AC1E"/>
        <bgColor indexed="31"/>
      </patternFill>
    </fill>
    <fill>
      <patternFill patternType="solid">
        <fgColor rgb="FF92D050"/>
        <bgColor indexed="31"/>
      </patternFill>
    </fill>
    <fill>
      <patternFill patternType="solid">
        <fgColor rgb="FFFF0000"/>
        <bgColor indexed="34"/>
      </patternFill>
    </fill>
    <fill>
      <patternFill patternType="solid">
        <fgColor rgb="FF92D050"/>
        <bgColor indexed="64"/>
      </patternFill>
    </fill>
    <fill>
      <patternFill patternType="solid">
        <fgColor rgb="FF65AC1E"/>
        <bgColor indexed="64"/>
      </patternFill>
    </fill>
    <fill>
      <patternFill patternType="solid">
        <fgColor rgb="FFFFFF00"/>
        <bgColor indexed="64"/>
      </patternFill>
    </fill>
    <fill>
      <patternFill patternType="solid">
        <fgColor rgb="FF65AC1E"/>
        <bgColor indexed="13"/>
      </patternFill>
    </fill>
    <fill>
      <patternFill patternType="solid">
        <fgColor indexed="26"/>
        <bgColor indexed="9"/>
      </patternFill>
    </fill>
    <fill>
      <patternFill patternType="solid">
        <fgColor indexed="45"/>
        <bgColor indexed="29"/>
      </patternFill>
    </fill>
    <fill>
      <patternFill patternType="solid">
        <fgColor indexed="51"/>
        <bgColor indexed="13"/>
      </patternFill>
    </fill>
    <fill>
      <patternFill patternType="solid">
        <fgColor indexed="31"/>
        <bgColor indexed="22"/>
      </patternFill>
    </fill>
    <fill>
      <patternFill patternType="solid">
        <fgColor indexed="47"/>
        <bgColor indexed="22"/>
      </patternFill>
    </fill>
    <fill>
      <patternFill patternType="solid">
        <fgColor indexed="11"/>
        <bgColor indexed="49"/>
      </patternFill>
    </fill>
    <fill>
      <patternFill patternType="solid">
        <fgColor indexed="27"/>
        <bgColor indexed="41"/>
      </patternFill>
    </fill>
    <fill>
      <patternFill patternType="solid">
        <fgColor indexed="46"/>
        <bgColor indexed="24"/>
      </patternFill>
    </fill>
    <fill>
      <patternFill patternType="solid">
        <fgColor indexed="42"/>
        <bgColor indexed="27"/>
      </patternFill>
    </fill>
    <fill>
      <patternFill patternType="solid">
        <fgColor indexed="29"/>
        <bgColor indexed="45"/>
      </patternFill>
    </fill>
    <fill>
      <patternFill patternType="solid">
        <fgColor indexed="44"/>
        <bgColor indexed="31"/>
      </patternFill>
    </fill>
  </fills>
  <borders count="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38">
    <xf numFmtId="0" fontId="0" fillId="0" borderId="0"/>
    <xf numFmtId="0" fontId="10" fillId="0" borderId="0"/>
    <xf numFmtId="0" fontId="9" fillId="16" borderId="0" applyNumberFormat="0" applyBorder="0" applyAlignment="0" applyProtection="0"/>
    <xf numFmtId="0" fontId="13" fillId="13" borderId="5" applyNumberFormat="0" applyAlignment="0" applyProtection="0"/>
    <xf numFmtId="0" fontId="9" fillId="15" borderId="0" applyNumberFormat="0" applyBorder="0" applyAlignment="0" applyProtection="0"/>
    <xf numFmtId="0" fontId="9" fillId="18" borderId="0" applyNumberFormat="0" applyBorder="0" applyAlignment="0" applyProtection="0"/>
    <xf numFmtId="0" fontId="13" fillId="0" borderId="0"/>
    <xf numFmtId="0" fontId="10" fillId="0" borderId="0"/>
    <xf numFmtId="0" fontId="9" fillId="21" borderId="0" applyNumberFormat="0" applyBorder="0" applyAlignment="0" applyProtection="0"/>
    <xf numFmtId="164" fontId="13" fillId="0" borderId="0" applyFill="0" applyBorder="0" applyAlignment="0" applyProtection="0"/>
    <xf numFmtId="0" fontId="9" fillId="22" borderId="0" applyNumberFormat="0" applyBorder="0" applyAlignment="0" applyProtection="0"/>
    <xf numFmtId="0" fontId="9" fillId="19" borderId="0" applyNumberFormat="0" applyBorder="0" applyAlignment="0" applyProtection="0"/>
    <xf numFmtId="0" fontId="13" fillId="0" borderId="0"/>
    <xf numFmtId="0" fontId="9" fillId="20" borderId="0" applyNumberFormat="0" applyBorder="0" applyAlignment="0" applyProtection="0"/>
    <xf numFmtId="0" fontId="9" fillId="20"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1" fillId="0" borderId="0"/>
    <xf numFmtId="0" fontId="13" fillId="0" borderId="0"/>
    <xf numFmtId="0" fontId="13" fillId="0" borderId="0"/>
    <xf numFmtId="0" fontId="13" fillId="0" borderId="0"/>
    <xf numFmtId="0" fontId="13" fillId="0" borderId="0"/>
    <xf numFmtId="0" fontId="13" fillId="13" borderId="5" applyNumberFormat="0" applyAlignment="0" applyProtection="0"/>
    <xf numFmtId="9" fontId="13" fillId="0" borderId="0" applyFill="0" applyBorder="0" applyAlignment="0" applyProtection="0"/>
  </cellStyleXfs>
  <cellXfs count="73">
    <xf numFmtId="0" fontId="0" fillId="0" borderId="0" xfId="0"/>
    <xf numFmtId="1" fontId="1" fillId="0" borderId="1" xfId="0" applyNumberFormat="1" applyFont="1" applyFill="1" applyBorder="1" applyAlignment="1">
      <alignment horizontal="left"/>
    </xf>
    <xf numFmtId="4" fontId="1" fillId="0" borderId="0" xfId="0" applyNumberFormat="1" applyFont="1" applyAlignment="1">
      <alignment horizontal="right"/>
    </xf>
    <xf numFmtId="1" fontId="2" fillId="0" borderId="1" xfId="0" applyNumberFormat="1" applyFont="1" applyFill="1" applyBorder="1" applyAlignment="1">
      <alignment horizontal="left"/>
    </xf>
    <xf numFmtId="0" fontId="1" fillId="0" borderId="2" xfId="0" applyFont="1" applyFill="1" applyBorder="1" applyAlignment="1">
      <alignment horizontal="left"/>
    </xf>
    <xf numFmtId="0" fontId="1" fillId="0" borderId="2" xfId="0" applyFont="1" applyFill="1" applyBorder="1" applyAlignment="1"/>
    <xf numFmtId="0" fontId="1" fillId="2" borderId="2" xfId="0" applyFont="1" applyFill="1" applyBorder="1" applyAlignment="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3" fontId="0" fillId="0" borderId="0" xfId="0" applyNumberFormat="1"/>
    <xf numFmtId="0" fontId="3" fillId="0" borderId="0" xfId="0" applyFont="1" applyAlignment="1">
      <alignment horizontal="center"/>
    </xf>
    <xf numFmtId="166" fontId="0" fillId="0" borderId="0" xfId="0" applyNumberFormat="1"/>
    <xf numFmtId="0" fontId="3" fillId="2" borderId="0" xfId="0" applyFont="1" applyFill="1" applyAlignment="1">
      <alignment horizontal="center"/>
    </xf>
    <xf numFmtId="0" fontId="1" fillId="0" borderId="0" xfId="0" applyFont="1" applyAlignment="1"/>
    <xf numFmtId="165" fontId="5" fillId="4" borderId="3" xfId="0" applyNumberFormat="1" applyFont="1" applyFill="1" applyBorder="1" applyAlignment="1">
      <alignment horizontal="center" vertical="center" wrapText="1"/>
    </xf>
    <xf numFmtId="165" fontId="5" fillId="4" borderId="2"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 fontId="5" fillId="4" borderId="3" xfId="0" applyNumberFormat="1" applyFont="1" applyFill="1" applyBorder="1" applyAlignment="1">
      <alignment horizontal="center" vertical="center" wrapText="1"/>
    </xf>
    <xf numFmtId="17" fontId="1" fillId="0" borderId="2" xfId="0" applyNumberFormat="1" applyFont="1" applyFill="1" applyBorder="1" applyAlignment="1">
      <alignment horizontal="left"/>
    </xf>
    <xf numFmtId="17" fontId="1" fillId="0" borderId="2" xfId="0" applyNumberFormat="1" applyFont="1" applyFill="1" applyBorder="1" applyAlignment="1">
      <alignment horizontal="center"/>
    </xf>
    <xf numFmtId="0" fontId="2" fillId="0" borderId="2" xfId="0" applyFont="1" applyFill="1" applyBorder="1" applyAlignment="1">
      <alignment horizontal="left"/>
    </xf>
    <xf numFmtId="0" fontId="2" fillId="0" borderId="2" xfId="0" applyFont="1" applyFill="1" applyBorder="1" applyAlignment="1">
      <alignment horizontal="left" vertical="top"/>
    </xf>
    <xf numFmtId="4" fontId="6" fillId="0" borderId="2" xfId="0" applyNumberFormat="1" applyFont="1" applyFill="1" applyBorder="1" applyAlignment="1">
      <alignment horizontal="right"/>
    </xf>
    <xf numFmtId="4" fontId="1" fillId="0" borderId="0" xfId="0" applyNumberFormat="1" applyFont="1" applyAlignment="1">
      <alignment horizontal="left"/>
    </xf>
    <xf numFmtId="4" fontId="1" fillId="0" borderId="2" xfId="0" applyNumberFormat="1" applyFont="1" applyBorder="1" applyAlignment="1">
      <alignment horizontal="right"/>
    </xf>
    <xf numFmtId="165" fontId="5" fillId="5" borderId="3" xfId="0" applyNumberFormat="1" applyFont="1" applyFill="1" applyBorder="1" applyAlignment="1">
      <alignment horizontal="center" vertical="center" wrapText="1"/>
    </xf>
    <xf numFmtId="4" fontId="1" fillId="0" borderId="2" xfId="0" applyNumberFormat="1" applyFont="1" applyBorder="1" applyAlignment="1">
      <alignment horizontal="left"/>
    </xf>
    <xf numFmtId="0" fontId="1" fillId="0" borderId="2" xfId="0" applyFont="1" applyFill="1" applyBorder="1" applyAlignment="1">
      <alignment horizontal="left" vertical="top"/>
    </xf>
    <xf numFmtId="4" fontId="1" fillId="0" borderId="2" xfId="0" applyNumberFormat="1" applyFont="1" applyFill="1" applyBorder="1" applyAlignment="1">
      <alignment horizontal="right" vertical="center"/>
    </xf>
    <xf numFmtId="0" fontId="5" fillId="4" borderId="3" xfId="7" applyFont="1" applyFill="1" applyBorder="1" applyAlignment="1">
      <alignment horizontal="center" vertical="center" wrapText="1"/>
    </xf>
    <xf numFmtId="15" fontId="5" fillId="6" borderId="3" xfId="0" applyNumberFormat="1" applyFont="1" applyFill="1" applyBorder="1" applyAlignment="1">
      <alignment horizontal="center" vertical="center" wrapText="1"/>
    </xf>
    <xf numFmtId="1" fontId="5" fillId="7" borderId="3" xfId="0" applyNumberFormat="1" applyFont="1" applyFill="1" applyBorder="1" applyAlignment="1">
      <alignment horizontal="center" vertical="center" wrapText="1"/>
    </xf>
    <xf numFmtId="4" fontId="5" fillId="8" borderId="3" xfId="0" applyNumberFormat="1" applyFont="1" applyFill="1" applyBorder="1" applyAlignment="1">
      <alignment horizontal="center" vertical="center" wrapText="1"/>
    </xf>
    <xf numFmtId="0" fontId="1" fillId="0" borderId="2" xfId="0" applyFont="1" applyFill="1" applyBorder="1" applyAlignment="1">
      <alignment horizontal="right" vertical="center"/>
    </xf>
    <xf numFmtId="15" fontId="1" fillId="0" borderId="2" xfId="0" applyNumberFormat="1" applyFont="1" applyFill="1" applyBorder="1" applyAlignment="1">
      <alignment horizontal="right" readingOrder="1"/>
    </xf>
    <xf numFmtId="15" fontId="1" fillId="0" borderId="2" xfId="0" applyNumberFormat="1" applyFont="1" applyFill="1" applyBorder="1" applyAlignment="1">
      <alignment horizontal="right"/>
    </xf>
    <xf numFmtId="1" fontId="6" fillId="0" borderId="2" xfId="0" applyNumberFormat="1" applyFont="1" applyFill="1" applyBorder="1" applyAlignment="1"/>
    <xf numFmtId="0" fontId="5" fillId="9" borderId="0" xfId="0" applyFont="1" applyFill="1" applyBorder="1" applyAlignment="1">
      <alignment horizontal="center" vertical="center" wrapText="1"/>
    </xf>
    <xf numFmtId="15" fontId="5" fillId="7" borderId="3" xfId="0" applyNumberFormat="1"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15" fontId="7" fillId="0" borderId="2" xfId="0" applyNumberFormat="1" applyFont="1" applyFill="1" applyBorder="1" applyAlignment="1">
      <alignment horizontal="right"/>
    </xf>
    <xf numFmtId="1" fontId="6" fillId="2" borderId="2" xfId="0" applyNumberFormat="1" applyFont="1" applyFill="1" applyBorder="1" applyAlignment="1"/>
    <xf numFmtId="15" fontId="7" fillId="11" borderId="2" xfId="0" applyNumberFormat="1" applyFont="1" applyFill="1" applyBorder="1" applyAlignment="1">
      <alignment horizontal="right"/>
    </xf>
    <xf numFmtId="0" fontId="5" fillId="12" borderId="3" xfId="0" applyFont="1" applyFill="1" applyBorder="1" applyAlignment="1">
      <alignment horizontal="center" vertical="center" wrapText="1"/>
    </xf>
    <xf numFmtId="0" fontId="5" fillId="4" borderId="2" xfId="7" applyFont="1" applyFill="1" applyBorder="1" applyAlignment="1">
      <alignment horizontal="center" vertical="center"/>
    </xf>
    <xf numFmtId="0" fontId="2" fillId="0" borderId="2" xfId="0" applyFont="1" applyFill="1" applyBorder="1" applyAlignment="1">
      <alignment horizontal="left" vertical="top" wrapText="1"/>
    </xf>
    <xf numFmtId="14" fontId="7" fillId="0" borderId="2" xfId="0" applyNumberFormat="1" applyFont="1" applyFill="1" applyBorder="1" applyAlignment="1">
      <alignment horizontal="left"/>
    </xf>
    <xf numFmtId="0" fontId="4" fillId="0" borderId="0" xfId="0" applyFont="1" applyFill="1" applyBorder="1" applyAlignment="1">
      <alignment horizontal="left" vertical="center" wrapText="1"/>
    </xf>
    <xf numFmtId="12" fontId="1" fillId="0" borderId="0" xfId="0" applyNumberFormat="1" applyFont="1" applyAlignment="1"/>
    <xf numFmtId="165" fontId="5" fillId="4" borderId="2" xfId="0" applyNumberFormat="1" applyFont="1" applyFill="1" applyBorder="1" applyAlignment="1">
      <alignment horizontal="left" vertical="center" wrapText="1"/>
    </xf>
    <xf numFmtId="1" fontId="1" fillId="0" borderId="2" xfId="0" applyNumberFormat="1" applyFont="1" applyFill="1" applyBorder="1" applyAlignment="1">
      <alignment horizontal="left"/>
    </xf>
    <xf numFmtId="4" fontId="6" fillId="0" borderId="2" xfId="0" applyNumberFormat="1" applyFont="1" applyFill="1" applyBorder="1" applyAlignment="1">
      <alignment horizontal="left"/>
    </xf>
    <xf numFmtId="0" fontId="1" fillId="0" borderId="2" xfId="0" applyFont="1" applyFill="1" applyBorder="1" applyAlignment="1">
      <alignment horizontal="center" vertical="center"/>
    </xf>
    <xf numFmtId="0" fontId="5" fillId="4" borderId="3" xfId="7" applyFont="1" applyFill="1" applyBorder="1" applyAlignment="1">
      <alignment horizontal="center" vertical="center"/>
    </xf>
    <xf numFmtId="0" fontId="8" fillId="0" borderId="2" xfId="0" applyFont="1" applyFill="1" applyBorder="1" applyAlignment="1"/>
    <xf numFmtId="0" fontId="5" fillId="4" borderId="0" xfId="7" applyFont="1" applyFill="1" applyBorder="1" applyAlignment="1">
      <alignment horizontal="center" vertical="center"/>
    </xf>
    <xf numFmtId="14" fontId="7" fillId="11" borderId="2" xfId="0" applyNumberFormat="1" applyFont="1" applyFill="1" applyBorder="1" applyAlignment="1">
      <alignment horizontal="left"/>
    </xf>
    <xf numFmtId="0" fontId="2" fillId="0" borderId="4" xfId="0" applyFont="1" applyFill="1" applyBorder="1" applyAlignment="1">
      <alignment horizontal="left"/>
    </xf>
    <xf numFmtId="4" fontId="1" fillId="0" borderId="4" xfId="0" applyNumberFormat="1" applyFont="1" applyBorder="1" applyAlignment="1">
      <alignment horizontal="right"/>
    </xf>
    <xf numFmtId="15" fontId="1" fillId="11" borderId="2" xfId="0" applyNumberFormat="1" applyFont="1" applyFill="1" applyBorder="1" applyAlignment="1">
      <alignment horizontal="right"/>
    </xf>
    <xf numFmtId="0" fontId="1" fillId="0" borderId="4" xfId="0" applyFont="1" applyFill="1" applyBorder="1" applyAlignment="1">
      <alignment horizontal="left"/>
    </xf>
    <xf numFmtId="4" fontId="1" fillId="0" borderId="2" xfId="0" applyNumberFormat="1" applyFont="1" applyBorder="1" applyAlignment="1"/>
    <xf numFmtId="4" fontId="1" fillId="0" borderId="2" xfId="0" applyNumberFormat="1" applyFont="1" applyBorder="1" applyAlignment="1">
      <alignment horizontal="left"/>
    </xf>
    <xf numFmtId="0" fontId="2" fillId="0" borderId="2" xfId="0" quotePrefix="1" applyFont="1" applyFill="1" applyBorder="1" applyAlignment="1">
      <alignment horizontal="left" vertical="top" wrapText="1"/>
    </xf>
    <xf numFmtId="0" fontId="2" fillId="0" borderId="2" xfId="0" quotePrefix="1" applyFont="1" applyFill="1" applyBorder="1" applyAlignment="1">
      <alignment horizontal="left" vertical="top"/>
    </xf>
    <xf numFmtId="1" fontId="2" fillId="0" borderId="2" xfId="0" quotePrefix="1" applyNumberFormat="1" applyFont="1" applyFill="1" applyBorder="1" applyAlignment="1">
      <alignment horizontal="left"/>
    </xf>
    <xf numFmtId="0" fontId="2" fillId="0" borderId="2" xfId="0" quotePrefix="1" applyFont="1" applyFill="1" applyBorder="1" applyAlignment="1">
      <alignment horizontal="left"/>
    </xf>
    <xf numFmtId="0" fontId="2" fillId="0" borderId="4" xfId="0" quotePrefix="1" applyFont="1" applyFill="1" applyBorder="1" applyAlignment="1">
      <alignment horizontal="left"/>
    </xf>
    <xf numFmtId="1" fontId="2" fillId="0" borderId="1" xfId="0" quotePrefix="1" applyNumberFormat="1" applyFont="1" applyFill="1" applyBorder="1" applyAlignment="1">
      <alignment horizontal="left"/>
    </xf>
  </cellXfs>
  <cellStyles count="38">
    <cellStyle name="20% - Énfasis1 2" xfId="2"/>
    <cellStyle name="20% - Énfasis2 2" xfId="15"/>
    <cellStyle name="20% - Énfasis3 2" xfId="8"/>
    <cellStyle name="20% - Énfasis4 2" xfId="14"/>
    <cellStyle name="20% - Énfasis5 2" xfId="11"/>
    <cellStyle name="20% - Énfasis6 2" xfId="16"/>
    <cellStyle name="40% - Énfasis1 2" xfId="17"/>
    <cellStyle name="40% - Énfasis2 2" xfId="10"/>
    <cellStyle name="40% - Énfasis3 2" xfId="5"/>
    <cellStyle name="40% - Énfasis4 2" xfId="13"/>
    <cellStyle name="40% - Énfasis5 2" xfId="18"/>
    <cellStyle name="40% - Énfasis6 2" xfId="4"/>
    <cellStyle name="Excel Built-in Normal" xfId="7"/>
    <cellStyle name="Excel Built-in Normal 2" xfId="1"/>
    <cellStyle name="Millares 2" xfId="9"/>
    <cellStyle name="Normal" xfId="0" builtinId="0"/>
    <cellStyle name="Normal 10" xfId="6"/>
    <cellStyle name="Normal 11" xfId="19"/>
    <cellStyle name="Normal 12" xfId="20"/>
    <cellStyle name="Normal 13" xfId="21"/>
    <cellStyle name="Normal 14" xfId="22"/>
    <cellStyle name="Normal 15" xfId="23"/>
    <cellStyle name="Normal 16" xfId="24"/>
    <cellStyle name="Normal 17" xfId="25"/>
    <cellStyle name="Normal 2" xfId="26"/>
    <cellStyle name="Normal 2 2" xfId="27"/>
    <cellStyle name="Normal 3" xfId="28"/>
    <cellStyle name="Normal 3 2" xfId="12"/>
    <cellStyle name="Normal 4" xfId="29"/>
    <cellStyle name="Normal 5" xfId="30"/>
    <cellStyle name="Normal 6" xfId="31"/>
    <cellStyle name="Normal 6 2" xfId="32"/>
    <cellStyle name="Normal 7" xfId="33"/>
    <cellStyle name="Normal 8" xfId="34"/>
    <cellStyle name="Normal 9" xfId="35"/>
    <cellStyle name="Notas 2" xfId="36"/>
    <cellStyle name="Notas 3" xfId="3"/>
    <cellStyle name="Porcentaje 2"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61073"/>
  <sheetViews>
    <sheetView tabSelected="1" topLeftCell="A1577" zoomScale="85" zoomScaleNormal="85" workbookViewId="0">
      <selection activeCell="G1603" sqref="G1603"/>
    </sheetView>
  </sheetViews>
  <sheetFormatPr baseColWidth="10" defaultRowHeight="14.1" customHeight="1"/>
  <cols>
    <col min="20" max="20" width="8.7109375" bestFit="1" customWidth="1"/>
    <col min="21" max="21" width="10.140625" bestFit="1" customWidth="1"/>
    <col min="22" max="22" width="12" bestFit="1" customWidth="1"/>
    <col min="23" max="23" width="7.42578125" bestFit="1" customWidth="1"/>
    <col min="24" max="24" width="9.85546875" bestFit="1" customWidth="1"/>
    <col min="28" max="28" width="9.85546875" customWidth="1"/>
    <col min="29" max="29" width="6.85546875" bestFit="1" customWidth="1"/>
    <col min="30" max="30" width="19.85546875" bestFit="1" customWidth="1"/>
    <col min="31" max="31" width="61.85546875" bestFit="1" customWidth="1"/>
    <col min="32" max="32" width="11" bestFit="1" customWidth="1"/>
    <col min="33" max="33" width="11.7109375" bestFit="1" customWidth="1"/>
    <col min="34" max="34" width="11.85546875" bestFit="1" customWidth="1"/>
    <col min="35" max="35" width="11.5703125" customWidth="1"/>
    <col min="36" max="36" width="16.28515625" bestFit="1" customWidth="1"/>
    <col min="37" max="37" width="46.7109375" customWidth="1"/>
    <col min="38" max="39" width="10.42578125" bestFit="1" customWidth="1"/>
    <col min="40" max="40" width="8.7109375" bestFit="1" customWidth="1"/>
    <col min="41" max="41" width="58.42578125" customWidth="1"/>
    <col min="42" max="42" width="34.28515625" customWidth="1"/>
  </cols>
  <sheetData>
    <row r="1" spans="1:86" ht="34.15" customHeight="1">
      <c r="A1" s="16" t="s">
        <v>0</v>
      </c>
      <c r="B1" s="16" t="s">
        <v>1</v>
      </c>
      <c r="C1" s="16" t="s">
        <v>2</v>
      </c>
      <c r="D1" s="17" t="s">
        <v>3</v>
      </c>
      <c r="E1" s="53" t="s">
        <v>4</v>
      </c>
      <c r="F1" s="16" t="s">
        <v>5</v>
      </c>
      <c r="G1" s="18" t="s">
        <v>6</v>
      </c>
      <c r="H1" s="19" t="s">
        <v>7</v>
      </c>
      <c r="I1" s="16" t="s">
        <v>8</v>
      </c>
      <c r="J1" s="16" t="s">
        <v>9</v>
      </c>
      <c r="K1" s="16" t="s">
        <v>10</v>
      </c>
      <c r="L1" s="16" t="s">
        <v>11</v>
      </c>
      <c r="M1" s="27" t="s">
        <v>12</v>
      </c>
      <c r="N1" s="27" t="s">
        <v>13</v>
      </c>
      <c r="O1" s="27" t="s">
        <v>14</v>
      </c>
      <c r="P1" s="27" t="s">
        <v>15</v>
      </c>
      <c r="Q1" s="31" t="s">
        <v>16</v>
      </c>
      <c r="R1" s="31" t="s">
        <v>17</v>
      </c>
      <c r="S1" s="31" t="s">
        <v>18</v>
      </c>
      <c r="T1" s="32" t="s">
        <v>19</v>
      </c>
      <c r="U1" s="32" t="s">
        <v>20</v>
      </c>
      <c r="V1" s="32" t="s">
        <v>21</v>
      </c>
      <c r="W1" s="33" t="s">
        <v>22</v>
      </c>
      <c r="X1" s="34" t="s">
        <v>23</v>
      </c>
      <c r="Y1" s="32" t="s">
        <v>24</v>
      </c>
      <c r="Z1" s="32" t="s">
        <v>25</v>
      </c>
      <c r="AA1" s="43" t="s">
        <v>26</v>
      </c>
      <c r="AB1" s="43" t="s">
        <v>27</v>
      </c>
      <c r="AC1" s="41" t="s">
        <v>28</v>
      </c>
      <c r="AD1" s="42" t="s">
        <v>29</v>
      </c>
      <c r="AE1" s="43" t="s">
        <v>30</v>
      </c>
      <c r="AF1" s="41" t="s">
        <v>31</v>
      </c>
      <c r="AG1" s="42" t="s">
        <v>32</v>
      </c>
      <c r="AH1" s="43" t="s">
        <v>33</v>
      </c>
      <c r="AI1" s="47" t="s">
        <v>34</v>
      </c>
      <c r="AJ1" s="34" t="s">
        <v>35</v>
      </c>
      <c r="AK1" s="43" t="s">
        <v>36</v>
      </c>
      <c r="AL1" s="42" t="s">
        <v>37</v>
      </c>
      <c r="AM1" s="43" t="s">
        <v>38</v>
      </c>
      <c r="AN1" s="57" t="s">
        <v>39</v>
      </c>
      <c r="AO1" s="57" t="s">
        <v>40</v>
      </c>
      <c r="AP1" s="57" t="s">
        <v>41</v>
      </c>
      <c r="AQ1" s="57" t="s">
        <v>42</v>
      </c>
      <c r="AR1" s="59" t="s">
        <v>43</v>
      </c>
      <c r="AS1" s="59" t="s">
        <v>44</v>
      </c>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row>
    <row r="2" spans="1:86" ht="14.1" customHeight="1">
      <c r="A2" s="20" t="s">
        <v>45</v>
      </c>
      <c r="B2" s="21" t="s">
        <v>46</v>
      </c>
      <c r="C2" s="20" t="s">
        <v>47</v>
      </c>
      <c r="D2" s="54">
        <v>4947435991</v>
      </c>
      <c r="E2" s="4" t="s">
        <v>48</v>
      </c>
      <c r="F2" s="4" t="s">
        <v>49</v>
      </c>
      <c r="G2" s="23" t="s">
        <v>50</v>
      </c>
      <c r="H2" s="55">
        <v>66906</v>
      </c>
      <c r="I2" s="4" t="s">
        <v>51</v>
      </c>
      <c r="J2" s="4" t="s">
        <v>52</v>
      </c>
      <c r="K2" s="22" t="s">
        <v>53</v>
      </c>
      <c r="L2" s="23" t="s">
        <v>54</v>
      </c>
      <c r="M2" s="4" t="s">
        <v>55</v>
      </c>
      <c r="N2" s="29" t="s">
        <v>56</v>
      </c>
      <c r="O2" s="30">
        <v>56700</v>
      </c>
      <c r="P2" s="29" t="s">
        <v>57</v>
      </c>
      <c r="Q2" s="56">
        <v>1</v>
      </c>
      <c r="R2" s="5" t="s">
        <v>58</v>
      </c>
      <c r="S2" s="5" t="s">
        <v>59</v>
      </c>
      <c r="T2" s="36">
        <v>43462</v>
      </c>
      <c r="U2" s="36">
        <v>43461</v>
      </c>
      <c r="V2" s="37">
        <v>43467</v>
      </c>
      <c r="W2" s="38">
        <f>IF(R2="AIR",U2-T2,U2-(T2-1))</f>
        <v>0</v>
      </c>
      <c r="X2" s="5" t="str">
        <f>IF(W2&lt;=0,"CUMPLE","NO CUMPLE")</f>
        <v>CUMPLE</v>
      </c>
      <c r="Y2" s="37">
        <v>43467</v>
      </c>
      <c r="Z2" s="37">
        <v>43467</v>
      </c>
      <c r="AA2" s="44">
        <v>43467</v>
      </c>
      <c r="AB2" s="44">
        <v>43469</v>
      </c>
      <c r="AC2" s="38">
        <f t="shared" ref="AC2:AC65" si="0">IF(AA2-MAX(U2,V2,Y2)&lt;=0,1,AA2-MAX(U2,V2,Y2))</f>
        <v>1</v>
      </c>
      <c r="AD2" s="5" t="str">
        <f t="shared" ref="AD2:AD65" si="1">+IF((R2="FCL")*AND(AC2&lt;=2),"CUMPLE",IF((R2="LCL")*AND(AC2&lt;=2),"CUMPLE",IF((R2="AIR")*AND(AC2&lt;=2),"CUMPLE","NO CUMPLE")))</f>
        <v>CUMPLE</v>
      </c>
      <c r="AE2" s="5"/>
      <c r="AF2" s="38">
        <f t="shared" ref="AF2:AF65" si="2">IF(AB2-AA2&lt;=0,1,AB2-AA2)</f>
        <v>2</v>
      </c>
      <c r="AG2" s="5" t="str">
        <f t="shared" ref="AG2:AG65" si="3">+IF((R2="FCL")*AND(AF2&lt;=3),"CUMPLE",IF((R2="LCL")*AND(AF2&lt;=3),"CUMPLE",IF((R2="AIR")*AND(AF2&lt;=1),"CUMPLE","NO CUMPLE")))</f>
        <v>CUMPLE</v>
      </c>
      <c r="AH2" s="6"/>
      <c r="AI2" s="38">
        <f t="shared" ref="AI2" si="4">AB2-T2</f>
        <v>7</v>
      </c>
      <c r="AJ2" s="5" t="str">
        <f>+IF((R2="FCL")*AND(AI2&gt;8),"NO CUMPLE",IF((R2="LCL")*AND(AI2&gt;10),"NO CUMPLE",IF((R2="AIR")*AND(AI2&gt;3),"NO CUMPLE","CUMPLE")))</f>
        <v>CUMPLE</v>
      </c>
      <c r="AK2" s="6"/>
      <c r="AL2" s="5" t="str">
        <f t="shared" ref="AL2:AL12" si="5">+IF(F2="Rojo",IF((R2="FCL")*AND(AI2&gt;7),"NO CUMPLE",IF((R2="LCL")*AND(AI2&gt;9),"NO CUMPLE",IF((R2="AIR")*AND(AI2&gt;2),"NO CUMPLE","CUMPLE"))),"")</f>
        <v/>
      </c>
      <c r="AM2" s="5"/>
      <c r="AN2" s="58"/>
      <c r="AO2" s="67" t="s">
        <v>60</v>
      </c>
      <c r="AP2" s="50" t="s">
        <v>61</v>
      </c>
      <c r="AQ2" s="50"/>
      <c r="AR2" s="50"/>
      <c r="AS2" s="50"/>
      <c r="AT2" s="52"/>
    </row>
    <row r="3" spans="1:86" ht="14.1" customHeight="1">
      <c r="A3" s="20" t="s">
        <v>45</v>
      </c>
      <c r="B3" s="21" t="s">
        <v>46</v>
      </c>
      <c r="C3" s="20" t="s">
        <v>47</v>
      </c>
      <c r="D3" s="54">
        <v>4947915817</v>
      </c>
      <c r="E3" s="4" t="s">
        <v>48</v>
      </c>
      <c r="F3" s="4" t="s">
        <v>62</v>
      </c>
      <c r="G3" s="23" t="s">
        <v>63</v>
      </c>
      <c r="H3" s="55">
        <v>54180</v>
      </c>
      <c r="I3" s="4" t="s">
        <v>64</v>
      </c>
      <c r="J3" s="4" t="s">
        <v>65</v>
      </c>
      <c r="K3" s="22" t="s">
        <v>66</v>
      </c>
      <c r="L3" s="23" t="s">
        <v>54</v>
      </c>
      <c r="M3" s="4" t="s">
        <v>67</v>
      </c>
      <c r="N3" s="29" t="s">
        <v>68</v>
      </c>
      <c r="O3" s="30">
        <v>18000</v>
      </c>
      <c r="P3" s="29" t="s">
        <v>57</v>
      </c>
      <c r="Q3" s="56">
        <v>1</v>
      </c>
      <c r="R3" s="5" t="s">
        <v>58</v>
      </c>
      <c r="S3" s="5" t="s">
        <v>69</v>
      </c>
      <c r="T3" s="36">
        <v>43461</v>
      </c>
      <c r="U3" s="36">
        <v>43453</v>
      </c>
      <c r="V3" s="37">
        <v>43467</v>
      </c>
      <c r="W3" s="38">
        <f t="shared" ref="W3:W65" si="6">IF(R3="AIR",U3-T3,U3-(T3-1))</f>
        <v>-7</v>
      </c>
      <c r="X3" s="5" t="str">
        <f t="shared" ref="X3:X65" si="7">IF(W3&lt;=0,"CUMPLE","NO CUMPLE")</f>
        <v>CUMPLE</v>
      </c>
      <c r="Y3" s="37">
        <v>43462</v>
      </c>
      <c r="Z3" s="37">
        <v>43468</v>
      </c>
      <c r="AA3" s="44">
        <v>43468</v>
      </c>
      <c r="AB3" s="44">
        <v>43473</v>
      </c>
      <c r="AC3" s="38">
        <f t="shared" si="0"/>
        <v>1</v>
      </c>
      <c r="AD3" s="5" t="str">
        <f t="shared" si="1"/>
        <v>CUMPLE</v>
      </c>
      <c r="AE3" s="5"/>
      <c r="AF3" s="38">
        <f t="shared" si="2"/>
        <v>5</v>
      </c>
      <c r="AG3" s="5" t="str">
        <f t="shared" si="3"/>
        <v>NO CUMPLE</v>
      </c>
      <c r="AH3" s="6"/>
      <c r="AI3" s="38">
        <f t="shared" ref="AI3:AI66" si="8">AB3-T3</f>
        <v>12</v>
      </c>
      <c r="AJ3" s="5" t="str">
        <f t="shared" ref="AJ3:AJ66" si="9">+IF((R3="FCL")*AND(AI3&gt;8),"NO CUMPLE",IF((R3="LCL")*AND(AI3&gt;10),"NO CUMPLE",IF((R3="AIR")*AND(AI3&gt;3),"NO CUMPLE","CUMPLE")))</f>
        <v>NO CUMPLE</v>
      </c>
      <c r="AK3" s="6" t="s">
        <v>70</v>
      </c>
      <c r="AL3" s="5" t="str">
        <f t="shared" si="5"/>
        <v/>
      </c>
      <c r="AM3" s="5"/>
      <c r="AN3" s="58"/>
      <c r="AO3" s="67" t="s">
        <v>71</v>
      </c>
      <c r="AP3" s="50" t="s">
        <v>72</v>
      </c>
      <c r="AQ3" s="50"/>
      <c r="AR3" s="50"/>
      <c r="AS3" s="50"/>
      <c r="AT3" s="52"/>
    </row>
    <row r="4" spans="1:86" ht="14.1" customHeight="1">
      <c r="A4" s="20" t="s">
        <v>45</v>
      </c>
      <c r="B4" s="21" t="s">
        <v>46</v>
      </c>
      <c r="C4" s="20" t="s">
        <v>47</v>
      </c>
      <c r="D4" s="54">
        <v>4947917135</v>
      </c>
      <c r="E4" s="4" t="s">
        <v>48</v>
      </c>
      <c r="F4" s="4" t="s">
        <v>73</v>
      </c>
      <c r="G4" s="68" t="s">
        <v>74</v>
      </c>
      <c r="H4" s="55">
        <v>14210</v>
      </c>
      <c r="I4" s="4" t="s">
        <v>64</v>
      </c>
      <c r="J4" s="4" t="s">
        <v>75</v>
      </c>
      <c r="K4" s="22" t="s">
        <v>76</v>
      </c>
      <c r="L4" s="23" t="s">
        <v>54</v>
      </c>
      <c r="M4" s="4" t="s">
        <v>67</v>
      </c>
      <c r="N4" s="29" t="s">
        <v>77</v>
      </c>
      <c r="O4" s="30">
        <v>280</v>
      </c>
      <c r="P4" s="29" t="s">
        <v>57</v>
      </c>
      <c r="Q4" s="56">
        <v>1</v>
      </c>
      <c r="R4" s="5" t="s">
        <v>78</v>
      </c>
      <c r="S4" s="5" t="s">
        <v>79</v>
      </c>
      <c r="T4" s="36">
        <v>43461</v>
      </c>
      <c r="U4" s="36">
        <v>43453</v>
      </c>
      <c r="V4" s="37">
        <v>43467</v>
      </c>
      <c r="W4" s="38">
        <f t="shared" si="6"/>
        <v>-7</v>
      </c>
      <c r="X4" s="5" t="str">
        <f t="shared" si="7"/>
        <v>CUMPLE</v>
      </c>
      <c r="Y4" s="37">
        <v>43467</v>
      </c>
      <c r="Z4" s="37">
        <v>43467</v>
      </c>
      <c r="AA4" s="44">
        <v>43468</v>
      </c>
      <c r="AB4" s="44">
        <v>43473</v>
      </c>
      <c r="AC4" s="38">
        <f t="shared" si="0"/>
        <v>1</v>
      </c>
      <c r="AD4" s="5" t="str">
        <f t="shared" si="1"/>
        <v>CUMPLE</v>
      </c>
      <c r="AE4" s="5"/>
      <c r="AF4" s="38">
        <f t="shared" si="2"/>
        <v>5</v>
      </c>
      <c r="AG4" s="5" t="str">
        <f t="shared" si="3"/>
        <v>NO CUMPLE</v>
      </c>
      <c r="AH4" s="6"/>
      <c r="AI4" s="38">
        <f t="shared" si="8"/>
        <v>12</v>
      </c>
      <c r="AJ4" s="5" t="str">
        <f t="shared" si="9"/>
        <v>NO CUMPLE</v>
      </c>
      <c r="AK4" s="6" t="s">
        <v>80</v>
      </c>
      <c r="AL4" s="5" t="str">
        <f t="shared" si="5"/>
        <v/>
      </c>
      <c r="AM4" s="5"/>
      <c r="AN4" s="58"/>
      <c r="AO4" s="67" t="s">
        <v>81</v>
      </c>
      <c r="AP4" s="50" t="s">
        <v>72</v>
      </c>
      <c r="AQ4" s="50"/>
      <c r="AR4" s="50"/>
      <c r="AS4" s="50"/>
      <c r="AT4" s="52"/>
    </row>
    <row r="5" spans="1:86" ht="14.1" customHeight="1">
      <c r="A5" s="20" t="s">
        <v>45</v>
      </c>
      <c r="B5" s="21" t="s">
        <v>46</v>
      </c>
      <c r="C5" s="20" t="s">
        <v>47</v>
      </c>
      <c r="D5" s="54">
        <v>4946816884</v>
      </c>
      <c r="E5" s="4" t="s">
        <v>48</v>
      </c>
      <c r="F5" s="4" t="s">
        <v>82</v>
      </c>
      <c r="G5" s="23" t="s">
        <v>83</v>
      </c>
      <c r="H5" s="55">
        <v>21451.200000000001</v>
      </c>
      <c r="I5" s="4" t="s">
        <v>64</v>
      </c>
      <c r="J5" s="4" t="s">
        <v>84</v>
      </c>
      <c r="K5" s="22" t="s">
        <v>85</v>
      </c>
      <c r="L5" s="23" t="s">
        <v>86</v>
      </c>
      <c r="M5" s="4" t="s">
        <v>87</v>
      </c>
      <c r="N5" s="29" t="s">
        <v>88</v>
      </c>
      <c r="O5" s="30">
        <v>9840</v>
      </c>
      <c r="P5" s="29" t="s">
        <v>57</v>
      </c>
      <c r="Q5" s="56">
        <v>11</v>
      </c>
      <c r="R5" s="5" t="s">
        <v>78</v>
      </c>
      <c r="S5" s="5" t="s">
        <v>79</v>
      </c>
      <c r="T5" s="36">
        <v>43462</v>
      </c>
      <c r="U5" s="36">
        <v>43438</v>
      </c>
      <c r="V5" s="37">
        <v>43467</v>
      </c>
      <c r="W5" s="38">
        <f t="shared" si="6"/>
        <v>-23</v>
      </c>
      <c r="X5" s="5" t="str">
        <f t="shared" si="7"/>
        <v>CUMPLE</v>
      </c>
      <c r="Y5" s="37">
        <v>43467</v>
      </c>
      <c r="Z5" s="37">
        <v>43467</v>
      </c>
      <c r="AA5" s="44">
        <v>43468</v>
      </c>
      <c r="AB5" s="44">
        <v>43474</v>
      </c>
      <c r="AC5" s="38">
        <f t="shared" si="0"/>
        <v>1</v>
      </c>
      <c r="AD5" s="5" t="str">
        <f t="shared" si="1"/>
        <v>CUMPLE</v>
      </c>
      <c r="AE5" s="5"/>
      <c r="AF5" s="38">
        <f t="shared" si="2"/>
        <v>6</v>
      </c>
      <c r="AG5" s="5" t="str">
        <f t="shared" si="3"/>
        <v>NO CUMPLE</v>
      </c>
      <c r="AH5" s="6"/>
      <c r="AI5" s="38">
        <f t="shared" si="8"/>
        <v>12</v>
      </c>
      <c r="AJ5" s="5" t="str">
        <f t="shared" si="9"/>
        <v>NO CUMPLE</v>
      </c>
      <c r="AK5" s="6" t="s">
        <v>80</v>
      </c>
      <c r="AL5" s="5" t="str">
        <f t="shared" si="5"/>
        <v/>
      </c>
      <c r="AM5" s="5"/>
      <c r="AN5" s="58"/>
      <c r="AO5" s="67" t="s">
        <v>89</v>
      </c>
      <c r="AP5" s="50" t="s">
        <v>61</v>
      </c>
      <c r="AQ5" s="50"/>
      <c r="AR5" s="50"/>
      <c r="AS5" s="50"/>
      <c r="AT5" s="52"/>
    </row>
    <row r="6" spans="1:86" ht="14.1" customHeight="1">
      <c r="A6" s="20" t="s">
        <v>45</v>
      </c>
      <c r="B6" s="21" t="s">
        <v>46</v>
      </c>
      <c r="C6" s="20" t="s">
        <v>47</v>
      </c>
      <c r="D6" s="54">
        <v>4947994890</v>
      </c>
      <c r="E6" s="4" t="s">
        <v>48</v>
      </c>
      <c r="F6" s="4" t="s">
        <v>90</v>
      </c>
      <c r="G6" s="23" t="s">
        <v>91</v>
      </c>
      <c r="H6" s="55">
        <v>22572</v>
      </c>
      <c r="I6" s="4" t="s">
        <v>64</v>
      </c>
      <c r="J6" s="4" t="s">
        <v>92</v>
      </c>
      <c r="K6" s="22" t="s">
        <v>93</v>
      </c>
      <c r="L6" s="23" t="s">
        <v>54</v>
      </c>
      <c r="M6" s="4" t="s">
        <v>94</v>
      </c>
      <c r="N6" s="29" t="s">
        <v>95</v>
      </c>
      <c r="O6" s="30">
        <v>19800</v>
      </c>
      <c r="P6" s="29" t="s">
        <v>57</v>
      </c>
      <c r="Q6" s="56">
        <v>1</v>
      </c>
      <c r="R6" s="5" t="s">
        <v>58</v>
      </c>
      <c r="S6" s="5" t="s">
        <v>59</v>
      </c>
      <c r="T6" s="36">
        <v>43467</v>
      </c>
      <c r="U6" s="36">
        <v>43469</v>
      </c>
      <c r="V6" s="37">
        <v>43470</v>
      </c>
      <c r="W6" s="38">
        <f t="shared" si="6"/>
        <v>3</v>
      </c>
      <c r="X6" s="5" t="str">
        <f t="shared" si="7"/>
        <v>NO CUMPLE</v>
      </c>
      <c r="Y6" s="37">
        <v>43469</v>
      </c>
      <c r="Z6" s="37">
        <v>43470</v>
      </c>
      <c r="AA6" s="44">
        <v>43473</v>
      </c>
      <c r="AB6" s="44">
        <v>43477</v>
      </c>
      <c r="AC6" s="38">
        <f t="shared" si="0"/>
        <v>3</v>
      </c>
      <c r="AD6" s="5" t="str">
        <f t="shared" si="1"/>
        <v>NO CUMPLE</v>
      </c>
      <c r="AE6" s="5"/>
      <c r="AF6" s="38">
        <f t="shared" si="2"/>
        <v>4</v>
      </c>
      <c r="AG6" s="5" t="str">
        <f t="shared" si="3"/>
        <v>NO CUMPLE</v>
      </c>
      <c r="AH6" s="6"/>
      <c r="AI6" s="38">
        <f t="shared" si="8"/>
        <v>10</v>
      </c>
      <c r="AJ6" s="5" t="str">
        <f t="shared" si="9"/>
        <v>NO CUMPLE</v>
      </c>
      <c r="AK6" s="6" t="s">
        <v>96</v>
      </c>
      <c r="AL6" s="5" t="str">
        <f t="shared" si="5"/>
        <v/>
      </c>
      <c r="AM6" s="5"/>
      <c r="AN6" s="58"/>
      <c r="AO6" s="67" t="s">
        <v>97</v>
      </c>
      <c r="AP6" s="50" t="s">
        <v>72</v>
      </c>
      <c r="AQ6" s="50"/>
      <c r="AR6" s="50"/>
      <c r="AS6" s="50"/>
      <c r="AT6" s="52"/>
    </row>
    <row r="7" spans="1:86" ht="14.1" customHeight="1">
      <c r="A7" s="20" t="s">
        <v>45</v>
      </c>
      <c r="B7" s="21" t="s">
        <v>46</v>
      </c>
      <c r="C7" s="20" t="s">
        <v>47</v>
      </c>
      <c r="D7" s="54">
        <v>4947642984</v>
      </c>
      <c r="E7" s="4" t="s">
        <v>48</v>
      </c>
      <c r="F7" s="4" t="s">
        <v>98</v>
      </c>
      <c r="G7" s="68" t="s">
        <v>99</v>
      </c>
      <c r="H7" s="55">
        <v>3534</v>
      </c>
      <c r="I7" s="4" t="s">
        <v>64</v>
      </c>
      <c r="J7" s="4" t="s">
        <v>100</v>
      </c>
      <c r="K7" s="22" t="s">
        <v>101</v>
      </c>
      <c r="L7" s="23" t="s">
        <v>54</v>
      </c>
      <c r="M7" s="4" t="s">
        <v>67</v>
      </c>
      <c r="N7" s="29" t="s">
        <v>77</v>
      </c>
      <c r="O7" s="30">
        <v>600</v>
      </c>
      <c r="P7" s="29" t="s">
        <v>57</v>
      </c>
      <c r="Q7" s="56">
        <v>2</v>
      </c>
      <c r="R7" s="5" t="s">
        <v>78</v>
      </c>
      <c r="S7" s="5" t="s">
        <v>79</v>
      </c>
      <c r="T7" s="36">
        <v>43467</v>
      </c>
      <c r="U7" s="36">
        <v>43453</v>
      </c>
      <c r="V7" s="37">
        <v>43473</v>
      </c>
      <c r="W7" s="38">
        <f t="shared" si="6"/>
        <v>-13</v>
      </c>
      <c r="X7" s="5" t="str">
        <f t="shared" si="7"/>
        <v>CUMPLE</v>
      </c>
      <c r="Y7" s="37">
        <v>43473</v>
      </c>
      <c r="Z7" s="37">
        <v>43473</v>
      </c>
      <c r="AA7" s="44">
        <v>43474</v>
      </c>
      <c r="AB7" s="44">
        <v>43479</v>
      </c>
      <c r="AC7" s="38">
        <f t="shared" si="0"/>
        <v>1</v>
      </c>
      <c r="AD7" s="5" t="str">
        <f t="shared" si="1"/>
        <v>CUMPLE</v>
      </c>
      <c r="AE7" s="5"/>
      <c r="AF7" s="38">
        <f t="shared" si="2"/>
        <v>5</v>
      </c>
      <c r="AG7" s="5" t="str">
        <f t="shared" si="3"/>
        <v>NO CUMPLE</v>
      </c>
      <c r="AH7" s="6"/>
      <c r="AI7" s="38">
        <f t="shared" si="8"/>
        <v>12</v>
      </c>
      <c r="AJ7" s="5" t="str">
        <f t="shared" si="9"/>
        <v>NO CUMPLE</v>
      </c>
      <c r="AK7" s="6" t="s">
        <v>102</v>
      </c>
      <c r="AL7" s="5" t="str">
        <f t="shared" si="5"/>
        <v/>
      </c>
      <c r="AM7" s="5"/>
      <c r="AN7" s="58"/>
      <c r="AO7" s="67" t="s">
        <v>103</v>
      </c>
      <c r="AP7" s="50" t="s">
        <v>72</v>
      </c>
      <c r="AQ7" s="50"/>
      <c r="AR7" s="50"/>
      <c r="AS7" s="50"/>
      <c r="AT7" s="52"/>
    </row>
    <row r="8" spans="1:86" ht="14.1" customHeight="1">
      <c r="A8" s="20" t="s">
        <v>45</v>
      </c>
      <c r="B8" s="21" t="s">
        <v>46</v>
      </c>
      <c r="C8" s="20" t="s">
        <v>47</v>
      </c>
      <c r="D8" s="54">
        <v>4947898561</v>
      </c>
      <c r="E8" s="4" t="s">
        <v>48</v>
      </c>
      <c r="F8" s="4" t="s">
        <v>104</v>
      </c>
      <c r="G8" s="23" t="s">
        <v>105</v>
      </c>
      <c r="H8" s="55">
        <v>315</v>
      </c>
      <c r="I8" s="4" t="s">
        <v>64</v>
      </c>
      <c r="J8" s="4" t="s">
        <v>106</v>
      </c>
      <c r="K8" s="22" t="s">
        <v>107</v>
      </c>
      <c r="L8" s="23" t="s">
        <v>54</v>
      </c>
      <c r="M8" s="4" t="s">
        <v>94</v>
      </c>
      <c r="N8" s="29" t="s">
        <v>108</v>
      </c>
      <c r="O8" s="30">
        <v>150</v>
      </c>
      <c r="P8" s="29" t="s">
        <v>57</v>
      </c>
      <c r="Q8" s="56">
        <v>1</v>
      </c>
      <c r="R8" s="5" t="s">
        <v>78</v>
      </c>
      <c r="S8" s="5" t="s">
        <v>79</v>
      </c>
      <c r="T8" s="36">
        <v>43466</v>
      </c>
      <c r="U8" s="36">
        <v>43461</v>
      </c>
      <c r="V8" s="37">
        <v>43474</v>
      </c>
      <c r="W8" s="38">
        <f t="shared" si="6"/>
        <v>-4</v>
      </c>
      <c r="X8" s="5" t="str">
        <f t="shared" si="7"/>
        <v>CUMPLE</v>
      </c>
      <c r="Y8" s="37">
        <v>43473</v>
      </c>
      <c r="Z8" s="37">
        <v>43474</v>
      </c>
      <c r="AA8" s="44">
        <v>43475</v>
      </c>
      <c r="AB8" s="44">
        <v>43479</v>
      </c>
      <c r="AC8" s="38">
        <f t="shared" si="0"/>
        <v>1</v>
      </c>
      <c r="AD8" s="5" t="str">
        <f t="shared" si="1"/>
        <v>CUMPLE</v>
      </c>
      <c r="AE8" s="5"/>
      <c r="AF8" s="38">
        <f t="shared" si="2"/>
        <v>4</v>
      </c>
      <c r="AG8" s="5" t="str">
        <f t="shared" si="3"/>
        <v>NO CUMPLE</v>
      </c>
      <c r="AH8" s="6"/>
      <c r="AI8" s="38">
        <f t="shared" si="8"/>
        <v>13</v>
      </c>
      <c r="AJ8" s="5" t="str">
        <f t="shared" si="9"/>
        <v>NO CUMPLE</v>
      </c>
      <c r="AK8" s="6" t="s">
        <v>102</v>
      </c>
      <c r="AL8" s="5" t="str">
        <f t="shared" si="5"/>
        <v/>
      </c>
      <c r="AM8" s="5"/>
      <c r="AN8" s="58"/>
      <c r="AO8" s="67" t="s">
        <v>109</v>
      </c>
      <c r="AP8" s="50" t="s">
        <v>72</v>
      </c>
      <c r="AQ8" s="50"/>
      <c r="AR8" s="50"/>
      <c r="AS8" s="50"/>
      <c r="AT8" s="52"/>
    </row>
    <row r="9" spans="1:86" ht="14.1" customHeight="1">
      <c r="A9" s="20" t="s">
        <v>45</v>
      </c>
      <c r="B9" s="21" t="s">
        <v>46</v>
      </c>
      <c r="C9" s="20" t="s">
        <v>47</v>
      </c>
      <c r="D9" s="54">
        <v>4947914150</v>
      </c>
      <c r="E9" s="4" t="s">
        <v>48</v>
      </c>
      <c r="F9" s="4" t="s">
        <v>110</v>
      </c>
      <c r="G9" s="68" t="s">
        <v>111</v>
      </c>
      <c r="H9" s="55">
        <v>89208</v>
      </c>
      <c r="I9" s="4" t="s">
        <v>51</v>
      </c>
      <c r="J9" s="4" t="s">
        <v>52</v>
      </c>
      <c r="K9" s="22" t="s">
        <v>53</v>
      </c>
      <c r="L9" s="23" t="s">
        <v>54</v>
      </c>
      <c r="M9" s="4" t="s">
        <v>112</v>
      </c>
      <c r="N9" s="29" t="s">
        <v>113</v>
      </c>
      <c r="O9" s="30">
        <v>75600</v>
      </c>
      <c r="P9" s="29" t="s">
        <v>57</v>
      </c>
      <c r="Q9" s="56">
        <v>4</v>
      </c>
      <c r="R9" s="5" t="s">
        <v>58</v>
      </c>
      <c r="S9" s="5" t="s">
        <v>59</v>
      </c>
      <c r="T9" s="36">
        <v>43471</v>
      </c>
      <c r="U9" s="36">
        <v>43453</v>
      </c>
      <c r="V9" s="37">
        <v>43474</v>
      </c>
      <c r="W9" s="38">
        <f t="shared" si="6"/>
        <v>-17</v>
      </c>
      <c r="X9" s="5" t="str">
        <f t="shared" si="7"/>
        <v>CUMPLE</v>
      </c>
      <c r="Y9" s="37">
        <v>43473</v>
      </c>
      <c r="Z9" s="37">
        <v>43474</v>
      </c>
      <c r="AA9" s="44">
        <v>43475</v>
      </c>
      <c r="AB9" s="44">
        <v>43476</v>
      </c>
      <c r="AC9" s="38">
        <f t="shared" si="0"/>
        <v>1</v>
      </c>
      <c r="AD9" s="5" t="str">
        <f t="shared" si="1"/>
        <v>CUMPLE</v>
      </c>
      <c r="AE9" s="5"/>
      <c r="AF9" s="38">
        <f t="shared" si="2"/>
        <v>1</v>
      </c>
      <c r="AG9" s="5" t="str">
        <f t="shared" si="3"/>
        <v>CUMPLE</v>
      </c>
      <c r="AH9" s="6"/>
      <c r="AI9" s="38">
        <f t="shared" si="8"/>
        <v>5</v>
      </c>
      <c r="AJ9" s="5" t="str">
        <f t="shared" si="9"/>
        <v>CUMPLE</v>
      </c>
      <c r="AK9" s="6"/>
      <c r="AL9" s="5" t="str">
        <f t="shared" si="5"/>
        <v/>
      </c>
      <c r="AM9" s="5"/>
      <c r="AN9" s="58"/>
      <c r="AO9" s="67" t="s">
        <v>114</v>
      </c>
      <c r="AP9" s="50" t="s">
        <v>61</v>
      </c>
      <c r="AQ9" s="50"/>
      <c r="AR9" s="50"/>
      <c r="AS9" s="50"/>
      <c r="AT9" s="52"/>
    </row>
    <row r="10" spans="1:86" ht="14.1" customHeight="1">
      <c r="A10" s="20" t="s">
        <v>45</v>
      </c>
      <c r="B10" s="21" t="s">
        <v>46</v>
      </c>
      <c r="C10" s="20" t="s">
        <v>47</v>
      </c>
      <c r="D10" s="54">
        <v>4947199109</v>
      </c>
      <c r="E10" s="4" t="s">
        <v>48</v>
      </c>
      <c r="F10" s="4" t="s">
        <v>115</v>
      </c>
      <c r="G10" s="23" t="s">
        <v>116</v>
      </c>
      <c r="H10" s="55">
        <v>7803.23</v>
      </c>
      <c r="I10" s="4" t="s">
        <v>51</v>
      </c>
      <c r="J10" s="4" t="s">
        <v>117</v>
      </c>
      <c r="K10" s="22" t="s">
        <v>118</v>
      </c>
      <c r="L10" s="23" t="s">
        <v>119</v>
      </c>
      <c r="M10" s="4" t="s">
        <v>55</v>
      </c>
      <c r="N10" s="29" t="s">
        <v>120</v>
      </c>
      <c r="O10" s="30">
        <v>3483.5839999999998</v>
      </c>
      <c r="P10" s="29" t="s">
        <v>57</v>
      </c>
      <c r="Q10" s="56">
        <v>4</v>
      </c>
      <c r="R10" s="5" t="s">
        <v>78</v>
      </c>
      <c r="S10" s="5" t="s">
        <v>79</v>
      </c>
      <c r="T10" s="36">
        <v>43464</v>
      </c>
      <c r="U10" s="36">
        <v>43460</v>
      </c>
      <c r="V10" s="37">
        <v>43474</v>
      </c>
      <c r="W10" s="38">
        <f t="shared" si="6"/>
        <v>-3</v>
      </c>
      <c r="X10" s="5" t="str">
        <f t="shared" si="7"/>
        <v>CUMPLE</v>
      </c>
      <c r="Y10" s="37">
        <v>43474</v>
      </c>
      <c r="Z10" s="37">
        <v>43474</v>
      </c>
      <c r="AA10" s="44">
        <v>43475</v>
      </c>
      <c r="AB10" s="44">
        <v>43477</v>
      </c>
      <c r="AC10" s="38">
        <f t="shared" si="0"/>
        <v>1</v>
      </c>
      <c r="AD10" s="5" t="str">
        <f t="shared" si="1"/>
        <v>CUMPLE</v>
      </c>
      <c r="AE10" s="5"/>
      <c r="AF10" s="38">
        <f t="shared" si="2"/>
        <v>2</v>
      </c>
      <c r="AG10" s="5" t="str">
        <f t="shared" si="3"/>
        <v>CUMPLE</v>
      </c>
      <c r="AH10" s="6"/>
      <c r="AI10" s="38">
        <f t="shared" si="8"/>
        <v>13</v>
      </c>
      <c r="AJ10" s="5" t="str">
        <f t="shared" si="9"/>
        <v>NO CUMPLE</v>
      </c>
      <c r="AK10" s="6" t="s">
        <v>121</v>
      </c>
      <c r="AL10" s="5" t="str">
        <f t="shared" si="5"/>
        <v/>
      </c>
      <c r="AM10" s="5"/>
      <c r="AN10" s="58"/>
      <c r="AO10" s="67" t="s">
        <v>122</v>
      </c>
      <c r="AP10" s="50" t="s">
        <v>61</v>
      </c>
      <c r="AQ10" s="50"/>
      <c r="AR10" s="50"/>
      <c r="AS10" s="50"/>
      <c r="AT10" s="52"/>
    </row>
    <row r="11" spans="1:86" ht="14.1" customHeight="1">
      <c r="A11" s="20" t="s">
        <v>45</v>
      </c>
      <c r="B11" s="21" t="s">
        <v>46</v>
      </c>
      <c r="C11" s="20" t="s">
        <v>47</v>
      </c>
      <c r="D11" s="54" t="s">
        <v>123</v>
      </c>
      <c r="E11" s="4" t="s">
        <v>48</v>
      </c>
      <c r="F11" s="4" t="s">
        <v>124</v>
      </c>
      <c r="G11" s="23" t="s">
        <v>125</v>
      </c>
      <c r="H11" s="55">
        <v>22375</v>
      </c>
      <c r="I11" s="4" t="s">
        <v>64</v>
      </c>
      <c r="J11" s="4" t="s">
        <v>126</v>
      </c>
      <c r="K11" s="22" t="s">
        <v>127</v>
      </c>
      <c r="L11" s="23" t="s">
        <v>54</v>
      </c>
      <c r="M11" s="4" t="s">
        <v>67</v>
      </c>
      <c r="N11" s="29" t="s">
        <v>128</v>
      </c>
      <c r="O11" s="30">
        <v>7770</v>
      </c>
      <c r="P11" s="29" t="s">
        <v>57</v>
      </c>
      <c r="Q11" s="56">
        <v>16</v>
      </c>
      <c r="R11" s="5" t="s">
        <v>78</v>
      </c>
      <c r="S11" s="5" t="s">
        <v>79</v>
      </c>
      <c r="T11" s="36">
        <v>43461</v>
      </c>
      <c r="U11" s="36">
        <v>43454</v>
      </c>
      <c r="V11" s="37">
        <v>43467</v>
      </c>
      <c r="W11" s="38">
        <f t="shared" si="6"/>
        <v>-6</v>
      </c>
      <c r="X11" s="5" t="str">
        <f t="shared" si="7"/>
        <v>CUMPLE</v>
      </c>
      <c r="Y11" s="37">
        <v>43467</v>
      </c>
      <c r="Z11" s="37">
        <v>43467</v>
      </c>
      <c r="AA11" s="44">
        <v>43468</v>
      </c>
      <c r="AB11" s="44">
        <v>43473</v>
      </c>
      <c r="AC11" s="38">
        <f t="shared" si="0"/>
        <v>1</v>
      </c>
      <c r="AD11" s="5" t="str">
        <f t="shared" si="1"/>
        <v>CUMPLE</v>
      </c>
      <c r="AE11" s="5"/>
      <c r="AF11" s="38">
        <f t="shared" si="2"/>
        <v>5</v>
      </c>
      <c r="AG11" s="5" t="str">
        <f t="shared" si="3"/>
        <v>NO CUMPLE</v>
      </c>
      <c r="AH11" s="6"/>
      <c r="AI11" s="38">
        <f t="shared" si="8"/>
        <v>12</v>
      </c>
      <c r="AJ11" s="5" t="str">
        <f t="shared" si="9"/>
        <v>NO CUMPLE</v>
      </c>
      <c r="AK11" s="6" t="s">
        <v>121</v>
      </c>
      <c r="AL11" s="5" t="str">
        <f t="shared" si="5"/>
        <v/>
      </c>
      <c r="AM11" s="5"/>
      <c r="AN11" s="58"/>
      <c r="AO11" s="67" t="s">
        <v>129</v>
      </c>
      <c r="AP11" s="50" t="s">
        <v>61</v>
      </c>
      <c r="AQ11" s="50"/>
      <c r="AR11" s="50"/>
      <c r="AS11" s="50"/>
      <c r="AT11" s="52"/>
    </row>
    <row r="12" spans="1:86" ht="14.1" customHeight="1">
      <c r="A12" s="20" t="s">
        <v>45</v>
      </c>
      <c r="B12" s="21" t="s">
        <v>46</v>
      </c>
      <c r="C12" s="20" t="s">
        <v>47</v>
      </c>
      <c r="D12" s="28" t="s">
        <v>130</v>
      </c>
      <c r="E12" s="4" t="s">
        <v>48</v>
      </c>
      <c r="F12" s="4" t="s">
        <v>131</v>
      </c>
      <c r="G12" s="23" t="s">
        <v>132</v>
      </c>
      <c r="H12" s="55">
        <v>62637.4</v>
      </c>
      <c r="I12" s="4" t="s">
        <v>64</v>
      </c>
      <c r="J12" s="28" t="s">
        <v>133</v>
      </c>
      <c r="K12" s="28" t="s">
        <v>134</v>
      </c>
      <c r="L12" s="23" t="s">
        <v>54</v>
      </c>
      <c r="M12" s="4" t="s">
        <v>67</v>
      </c>
      <c r="N12" s="29" t="s">
        <v>77</v>
      </c>
      <c r="O12" s="30">
        <v>24380</v>
      </c>
      <c r="P12" s="29" t="s">
        <v>57</v>
      </c>
      <c r="Q12" s="56">
        <v>1</v>
      </c>
      <c r="R12" s="5" t="s">
        <v>58</v>
      </c>
      <c r="S12" s="5" t="s">
        <v>69</v>
      </c>
      <c r="T12" s="36">
        <v>43466</v>
      </c>
      <c r="U12" s="36">
        <v>43454</v>
      </c>
      <c r="V12" s="37">
        <v>43468</v>
      </c>
      <c r="W12" s="38">
        <f t="shared" si="6"/>
        <v>-11</v>
      </c>
      <c r="X12" s="5" t="str">
        <f t="shared" si="7"/>
        <v>CUMPLE</v>
      </c>
      <c r="Y12" s="37">
        <v>43467</v>
      </c>
      <c r="Z12" s="37">
        <v>43468</v>
      </c>
      <c r="AA12" s="44">
        <v>43473</v>
      </c>
      <c r="AB12" s="44">
        <v>43479</v>
      </c>
      <c r="AC12" s="38">
        <f t="shared" si="0"/>
        <v>5</v>
      </c>
      <c r="AD12" s="5" t="str">
        <f t="shared" si="1"/>
        <v>NO CUMPLE</v>
      </c>
      <c r="AE12" s="5" t="s">
        <v>135</v>
      </c>
      <c r="AF12" s="38">
        <f t="shared" si="2"/>
        <v>6</v>
      </c>
      <c r="AG12" s="5" t="str">
        <f t="shared" si="3"/>
        <v>NO CUMPLE</v>
      </c>
      <c r="AH12" s="6"/>
      <c r="AI12" s="38">
        <f t="shared" si="8"/>
        <v>13</v>
      </c>
      <c r="AJ12" s="5" t="str">
        <f t="shared" si="9"/>
        <v>NO CUMPLE</v>
      </c>
      <c r="AK12" s="6" t="s">
        <v>136</v>
      </c>
      <c r="AL12" s="5" t="str">
        <f t="shared" si="5"/>
        <v/>
      </c>
      <c r="AM12" s="5"/>
      <c r="AN12" s="58"/>
      <c r="AO12" s="67" t="s">
        <v>137</v>
      </c>
      <c r="AP12" s="50" t="s">
        <v>72</v>
      </c>
      <c r="AQ12" s="50"/>
      <c r="AR12" s="50"/>
      <c r="AS12" s="50"/>
      <c r="AT12" s="52"/>
    </row>
    <row r="13" spans="1:86" ht="14.1" customHeight="1">
      <c r="A13" s="20" t="s">
        <v>45</v>
      </c>
      <c r="B13" s="21" t="s">
        <v>46</v>
      </c>
      <c r="C13" s="20" t="s">
        <v>47</v>
      </c>
      <c r="D13" s="54">
        <v>4947642980</v>
      </c>
      <c r="E13" s="4" t="s">
        <v>48</v>
      </c>
      <c r="F13" s="4" t="s">
        <v>138</v>
      </c>
      <c r="G13" s="68" t="s">
        <v>139</v>
      </c>
      <c r="H13" s="55">
        <v>3510</v>
      </c>
      <c r="I13" s="4" t="s">
        <v>64</v>
      </c>
      <c r="J13" s="4" t="s">
        <v>140</v>
      </c>
      <c r="K13" s="22" t="s">
        <v>141</v>
      </c>
      <c r="L13" s="23" t="s">
        <v>54</v>
      </c>
      <c r="M13" s="4" t="s">
        <v>67</v>
      </c>
      <c r="N13" s="29" t="s">
        <v>77</v>
      </c>
      <c r="O13" s="30">
        <v>2250</v>
      </c>
      <c r="P13" s="29" t="s">
        <v>57</v>
      </c>
      <c r="Q13" s="56">
        <v>3</v>
      </c>
      <c r="R13" s="5" t="s">
        <v>78</v>
      </c>
      <c r="S13" s="5" t="s">
        <v>79</v>
      </c>
      <c r="T13" s="36">
        <v>43467</v>
      </c>
      <c r="U13" s="36">
        <v>43453</v>
      </c>
      <c r="V13" s="37">
        <v>43473</v>
      </c>
      <c r="W13" s="38">
        <f t="shared" si="6"/>
        <v>-13</v>
      </c>
      <c r="X13" s="5" t="str">
        <f t="shared" si="7"/>
        <v>CUMPLE</v>
      </c>
      <c r="Y13" s="37">
        <v>43473</v>
      </c>
      <c r="Z13" s="37">
        <v>43473</v>
      </c>
      <c r="AA13" s="44">
        <v>43474</v>
      </c>
      <c r="AB13" s="44">
        <v>43479</v>
      </c>
      <c r="AC13" s="38">
        <f t="shared" si="0"/>
        <v>1</v>
      </c>
      <c r="AD13" s="5" t="str">
        <f t="shared" si="1"/>
        <v>CUMPLE</v>
      </c>
      <c r="AE13" s="5"/>
      <c r="AF13" s="38">
        <f t="shared" si="2"/>
        <v>5</v>
      </c>
      <c r="AG13" s="5" t="str">
        <f t="shared" si="3"/>
        <v>NO CUMPLE</v>
      </c>
      <c r="AH13" s="6"/>
      <c r="AI13" s="38">
        <f t="shared" si="8"/>
        <v>12</v>
      </c>
      <c r="AJ13" s="5" t="str">
        <f t="shared" si="9"/>
        <v>NO CUMPLE</v>
      </c>
      <c r="AK13" s="6" t="s">
        <v>102</v>
      </c>
      <c r="AL13" s="5" t="str">
        <f t="shared" ref="AL13:AL76" si="10">+IF(F13="Rojo",IF((R13="FCL")*AND(AI13&gt;7),"NO CUMPLE",IF((R13="LCL")*AND(AI13&gt;9),"NO CUMPLE",IF((R13="AIR")*AND(AI13&gt;2),"NO CUMPLE","CUMPLE"))),"")</f>
        <v/>
      </c>
      <c r="AM13" s="5"/>
      <c r="AN13" s="58"/>
      <c r="AO13" s="67" t="s">
        <v>142</v>
      </c>
      <c r="AP13" s="50" t="s">
        <v>61</v>
      </c>
      <c r="AQ13" s="50"/>
      <c r="AR13" s="50"/>
      <c r="AS13" s="50"/>
      <c r="AT13" s="52"/>
    </row>
    <row r="14" spans="1:86" ht="14.1" customHeight="1">
      <c r="A14" s="20" t="s">
        <v>45</v>
      </c>
      <c r="B14" s="21" t="s">
        <v>46</v>
      </c>
      <c r="C14" s="20" t="s">
        <v>47</v>
      </c>
      <c r="D14" s="54">
        <v>4945574111</v>
      </c>
      <c r="E14" s="4" t="s">
        <v>48</v>
      </c>
      <c r="F14" s="4" t="s">
        <v>143</v>
      </c>
      <c r="G14" s="23" t="s">
        <v>144</v>
      </c>
      <c r="H14" s="55">
        <v>9366</v>
      </c>
      <c r="I14" s="4" t="s">
        <v>64</v>
      </c>
      <c r="J14" s="4" t="s">
        <v>145</v>
      </c>
      <c r="K14" s="22" t="s">
        <v>146</v>
      </c>
      <c r="L14" s="23" t="s">
        <v>119</v>
      </c>
      <c r="M14" s="4" t="s">
        <v>147</v>
      </c>
      <c r="N14" s="29" t="s">
        <v>148</v>
      </c>
      <c r="O14" s="30">
        <v>5405.4</v>
      </c>
      <c r="P14" s="29" t="s">
        <v>57</v>
      </c>
      <c r="Q14" s="56">
        <v>6</v>
      </c>
      <c r="R14" s="5" t="s">
        <v>78</v>
      </c>
      <c r="S14" s="5" t="s">
        <v>79</v>
      </c>
      <c r="T14" s="36">
        <v>43469</v>
      </c>
      <c r="U14" s="36">
        <v>43474</v>
      </c>
      <c r="V14" s="37">
        <v>43474</v>
      </c>
      <c r="W14" s="38">
        <f t="shared" si="6"/>
        <v>6</v>
      </c>
      <c r="X14" s="5" t="str">
        <f t="shared" si="7"/>
        <v>NO CUMPLE</v>
      </c>
      <c r="Y14" s="37">
        <v>43474</v>
      </c>
      <c r="Z14" s="37">
        <v>43474</v>
      </c>
      <c r="AA14" s="44">
        <v>43474</v>
      </c>
      <c r="AB14" s="44">
        <v>43479</v>
      </c>
      <c r="AC14" s="38">
        <f t="shared" si="0"/>
        <v>1</v>
      </c>
      <c r="AD14" s="5" t="str">
        <f t="shared" si="1"/>
        <v>CUMPLE</v>
      </c>
      <c r="AE14" s="5"/>
      <c r="AF14" s="38">
        <f t="shared" si="2"/>
        <v>5</v>
      </c>
      <c r="AG14" s="5" t="str">
        <f t="shared" si="3"/>
        <v>NO CUMPLE</v>
      </c>
      <c r="AH14" s="6"/>
      <c r="AI14" s="38">
        <f t="shared" si="8"/>
        <v>10</v>
      </c>
      <c r="AJ14" s="5" t="str">
        <f t="shared" si="9"/>
        <v>CUMPLE</v>
      </c>
      <c r="AK14" s="6" t="s">
        <v>149</v>
      </c>
      <c r="AL14" s="5" t="str">
        <f t="shared" si="10"/>
        <v/>
      </c>
      <c r="AM14" s="5"/>
      <c r="AN14" s="58"/>
      <c r="AO14" s="67" t="s">
        <v>150</v>
      </c>
      <c r="AP14" s="50" t="s">
        <v>72</v>
      </c>
      <c r="AQ14" s="50"/>
      <c r="AR14" s="50"/>
      <c r="AS14" s="50"/>
      <c r="AT14" s="52"/>
    </row>
    <row r="15" spans="1:86" ht="14.1" customHeight="1">
      <c r="A15" s="20" t="s">
        <v>45</v>
      </c>
      <c r="B15" s="21" t="s">
        <v>46</v>
      </c>
      <c r="C15" s="20" t="s">
        <v>47</v>
      </c>
      <c r="D15" s="54">
        <v>4947823567</v>
      </c>
      <c r="E15" s="4" t="s">
        <v>48</v>
      </c>
      <c r="F15" s="4" t="s">
        <v>151</v>
      </c>
      <c r="G15" s="23" t="s">
        <v>152</v>
      </c>
      <c r="H15" s="55">
        <v>14340</v>
      </c>
      <c r="I15" s="4" t="s">
        <v>51</v>
      </c>
      <c r="J15" s="4" t="s">
        <v>153</v>
      </c>
      <c r="K15" s="22" t="s">
        <v>154</v>
      </c>
      <c r="L15" s="23" t="s">
        <v>54</v>
      </c>
      <c r="M15" s="4" t="s">
        <v>55</v>
      </c>
      <c r="N15" s="29" t="s">
        <v>56</v>
      </c>
      <c r="O15" s="30">
        <v>600</v>
      </c>
      <c r="P15" s="29" t="s">
        <v>57</v>
      </c>
      <c r="Q15" s="56">
        <v>2</v>
      </c>
      <c r="R15" s="5" t="s">
        <v>78</v>
      </c>
      <c r="S15" s="5" t="s">
        <v>79</v>
      </c>
      <c r="T15" s="36">
        <v>43471</v>
      </c>
      <c r="U15" s="36">
        <v>43462</v>
      </c>
      <c r="V15" s="37">
        <v>43476</v>
      </c>
      <c r="W15" s="38">
        <f t="shared" si="6"/>
        <v>-8</v>
      </c>
      <c r="X15" s="5" t="str">
        <f t="shared" si="7"/>
        <v>CUMPLE</v>
      </c>
      <c r="Y15" s="37">
        <v>43475</v>
      </c>
      <c r="Z15" s="37">
        <v>43476</v>
      </c>
      <c r="AA15" s="44">
        <v>43477</v>
      </c>
      <c r="AB15" s="44">
        <v>43480</v>
      </c>
      <c r="AC15" s="38">
        <f t="shared" si="0"/>
        <v>1</v>
      </c>
      <c r="AD15" s="5" t="str">
        <f t="shared" si="1"/>
        <v>CUMPLE</v>
      </c>
      <c r="AE15" s="5"/>
      <c r="AF15" s="38">
        <f t="shared" si="2"/>
        <v>3</v>
      </c>
      <c r="AG15" s="5" t="str">
        <f t="shared" si="3"/>
        <v>CUMPLE</v>
      </c>
      <c r="AH15" s="6"/>
      <c r="AI15" s="38">
        <f t="shared" si="8"/>
        <v>9</v>
      </c>
      <c r="AJ15" s="5" t="str">
        <f t="shared" si="9"/>
        <v>CUMPLE</v>
      </c>
      <c r="AK15" s="6"/>
      <c r="AL15" s="5" t="str">
        <f t="shared" si="10"/>
        <v/>
      </c>
      <c r="AM15" s="5"/>
      <c r="AN15" s="58"/>
      <c r="AO15" s="49" t="s">
        <v>155</v>
      </c>
      <c r="AP15" s="50" t="s">
        <v>61</v>
      </c>
      <c r="AQ15" s="50"/>
      <c r="AR15" s="50"/>
      <c r="AS15" s="50"/>
      <c r="AT15" s="52"/>
    </row>
    <row r="16" spans="1:86" ht="14.1" customHeight="1">
      <c r="A16" s="20" t="s">
        <v>45</v>
      </c>
      <c r="B16" s="21" t="s">
        <v>46</v>
      </c>
      <c r="C16" s="20" t="s">
        <v>47</v>
      </c>
      <c r="D16" s="54">
        <v>4947815549</v>
      </c>
      <c r="E16" s="4" t="s">
        <v>156</v>
      </c>
      <c r="F16" s="4" t="s">
        <v>157</v>
      </c>
      <c r="G16" s="23" t="s">
        <v>158</v>
      </c>
      <c r="H16" s="55">
        <v>3420</v>
      </c>
      <c r="I16" s="4" t="s">
        <v>51</v>
      </c>
      <c r="J16" s="4" t="s">
        <v>159</v>
      </c>
      <c r="K16" s="22" t="s">
        <v>160</v>
      </c>
      <c r="L16" s="23" t="s">
        <v>54</v>
      </c>
      <c r="M16" s="4" t="s">
        <v>55</v>
      </c>
      <c r="N16" s="29" t="s">
        <v>56</v>
      </c>
      <c r="O16" s="30">
        <v>240</v>
      </c>
      <c r="P16" s="29" t="s">
        <v>57</v>
      </c>
      <c r="Q16" s="56">
        <v>1</v>
      </c>
      <c r="R16" s="5" t="s">
        <v>78</v>
      </c>
      <c r="S16" s="5" t="s">
        <v>79</v>
      </c>
      <c r="T16" s="36">
        <v>43471</v>
      </c>
      <c r="U16" s="36">
        <v>43462</v>
      </c>
      <c r="V16" s="37">
        <v>43476</v>
      </c>
      <c r="W16" s="38">
        <f t="shared" si="6"/>
        <v>-8</v>
      </c>
      <c r="X16" s="5" t="str">
        <f t="shared" si="7"/>
        <v>CUMPLE</v>
      </c>
      <c r="Y16" s="37">
        <v>43475</v>
      </c>
      <c r="Z16" s="37">
        <v>43476</v>
      </c>
      <c r="AA16" s="44">
        <v>43477</v>
      </c>
      <c r="AB16" s="44">
        <v>43480</v>
      </c>
      <c r="AC16" s="38">
        <f t="shared" si="0"/>
        <v>1</v>
      </c>
      <c r="AD16" s="5" t="str">
        <f t="shared" si="1"/>
        <v>CUMPLE</v>
      </c>
      <c r="AE16" s="5"/>
      <c r="AF16" s="38">
        <f t="shared" si="2"/>
        <v>3</v>
      </c>
      <c r="AG16" s="5" t="str">
        <f t="shared" si="3"/>
        <v>CUMPLE</v>
      </c>
      <c r="AH16" s="6"/>
      <c r="AI16" s="38">
        <f t="shared" si="8"/>
        <v>9</v>
      </c>
      <c r="AJ16" s="5" t="str">
        <f t="shared" si="9"/>
        <v>CUMPLE</v>
      </c>
      <c r="AK16" s="6"/>
      <c r="AL16" s="5" t="str">
        <f t="shared" si="10"/>
        <v/>
      </c>
      <c r="AM16" s="5"/>
      <c r="AN16" s="58"/>
      <c r="AO16" s="49" t="s">
        <v>161</v>
      </c>
      <c r="AP16" s="50" t="s">
        <v>61</v>
      </c>
      <c r="AQ16" s="50"/>
      <c r="AR16" s="50"/>
      <c r="AS16" s="50"/>
      <c r="AT16" s="52"/>
    </row>
    <row r="17" spans="1:46" ht="14.1" customHeight="1">
      <c r="A17" s="20" t="s">
        <v>45</v>
      </c>
      <c r="B17" s="21" t="s">
        <v>46</v>
      </c>
      <c r="C17" s="20" t="s">
        <v>47</v>
      </c>
      <c r="D17" s="54">
        <v>4946765668</v>
      </c>
      <c r="E17" s="4" t="s">
        <v>48</v>
      </c>
      <c r="F17" s="4" t="s">
        <v>162</v>
      </c>
      <c r="G17" s="23" t="s">
        <v>163</v>
      </c>
      <c r="H17" s="55">
        <v>2203.1999999999998</v>
      </c>
      <c r="I17" s="4" t="s">
        <v>64</v>
      </c>
      <c r="J17" s="4" t="s">
        <v>164</v>
      </c>
      <c r="K17" s="22" t="s">
        <v>165</v>
      </c>
      <c r="L17" s="23" t="s">
        <v>166</v>
      </c>
      <c r="M17" s="4" t="s">
        <v>147</v>
      </c>
      <c r="N17" s="29" t="s">
        <v>167</v>
      </c>
      <c r="O17" s="30">
        <v>600</v>
      </c>
      <c r="P17" s="29" t="s">
        <v>168</v>
      </c>
      <c r="Q17" s="56">
        <v>1</v>
      </c>
      <c r="R17" s="5" t="s">
        <v>78</v>
      </c>
      <c r="S17" s="5" t="s">
        <v>79</v>
      </c>
      <c r="T17" s="36">
        <v>43470</v>
      </c>
      <c r="U17" s="36">
        <v>43452</v>
      </c>
      <c r="V17" s="37">
        <v>43476</v>
      </c>
      <c r="W17" s="38">
        <f t="shared" si="6"/>
        <v>-17</v>
      </c>
      <c r="X17" s="5" t="str">
        <f t="shared" si="7"/>
        <v>CUMPLE</v>
      </c>
      <c r="Y17" s="37">
        <v>43475</v>
      </c>
      <c r="Z17" s="37">
        <v>43476</v>
      </c>
      <c r="AA17" s="44">
        <v>43476</v>
      </c>
      <c r="AB17" s="44">
        <v>43480</v>
      </c>
      <c r="AC17" s="38">
        <f t="shared" si="0"/>
        <v>1</v>
      </c>
      <c r="AD17" s="5" t="str">
        <f t="shared" si="1"/>
        <v>CUMPLE</v>
      </c>
      <c r="AE17" s="5"/>
      <c r="AF17" s="38">
        <f t="shared" si="2"/>
        <v>4</v>
      </c>
      <c r="AG17" s="5" t="str">
        <f t="shared" si="3"/>
        <v>NO CUMPLE</v>
      </c>
      <c r="AH17" s="6"/>
      <c r="AI17" s="38">
        <f t="shared" si="8"/>
        <v>10</v>
      </c>
      <c r="AJ17" s="5" t="str">
        <f>+IF((R17="FCL")*AND(AI17&gt;8),"NO CUMPLE",IF((R17="LCL")*AND(AI17&gt;10),"NO CUMPLE",IF((R17="AIR")*AND(AI17&gt;3),"NO CUMPLE","CUMPLE")))</f>
        <v>CUMPLE</v>
      </c>
      <c r="AK17" s="6" t="s">
        <v>149</v>
      </c>
      <c r="AL17" s="5" t="str">
        <f t="shared" si="10"/>
        <v/>
      </c>
      <c r="AM17" s="5"/>
      <c r="AN17" s="58"/>
      <c r="AO17" s="67" t="s">
        <v>169</v>
      </c>
      <c r="AP17" s="50" t="s">
        <v>72</v>
      </c>
      <c r="AQ17" s="50"/>
      <c r="AR17" s="50"/>
      <c r="AS17" s="50"/>
      <c r="AT17" s="52"/>
    </row>
    <row r="18" spans="1:46" ht="14.1" customHeight="1">
      <c r="A18" s="20" t="s">
        <v>45</v>
      </c>
      <c r="B18" s="21" t="s">
        <v>46</v>
      </c>
      <c r="C18" s="20" t="s">
        <v>47</v>
      </c>
      <c r="D18" s="54">
        <v>4947815545</v>
      </c>
      <c r="E18" s="4" t="s">
        <v>48</v>
      </c>
      <c r="F18" s="4" t="s">
        <v>170</v>
      </c>
      <c r="G18" s="68" t="s">
        <v>171</v>
      </c>
      <c r="H18" s="55">
        <v>24948</v>
      </c>
      <c r="I18" s="4" t="s">
        <v>51</v>
      </c>
      <c r="J18" s="4" t="s">
        <v>172</v>
      </c>
      <c r="K18" s="22" t="s">
        <v>173</v>
      </c>
      <c r="L18" s="23" t="s">
        <v>54</v>
      </c>
      <c r="M18" s="4" t="s">
        <v>55</v>
      </c>
      <c r="N18" s="29" t="s">
        <v>56</v>
      </c>
      <c r="O18" s="30">
        <v>5400</v>
      </c>
      <c r="P18" s="29" t="s">
        <v>57</v>
      </c>
      <c r="Q18" s="56">
        <v>1</v>
      </c>
      <c r="R18" s="5" t="s">
        <v>58</v>
      </c>
      <c r="S18" s="5" t="s">
        <v>174</v>
      </c>
      <c r="T18" s="36">
        <v>43477</v>
      </c>
      <c r="U18" s="36">
        <v>43473</v>
      </c>
      <c r="V18" s="37">
        <v>43479</v>
      </c>
      <c r="W18" s="38">
        <f t="shared" si="6"/>
        <v>-3</v>
      </c>
      <c r="X18" s="5" t="str">
        <f t="shared" si="7"/>
        <v>CUMPLE</v>
      </c>
      <c r="Y18" s="37">
        <v>43479</v>
      </c>
      <c r="Z18" s="37">
        <v>43479</v>
      </c>
      <c r="AA18" s="44">
        <v>43480</v>
      </c>
      <c r="AB18" s="44">
        <v>43482</v>
      </c>
      <c r="AC18" s="38">
        <f t="shared" si="0"/>
        <v>1</v>
      </c>
      <c r="AD18" s="5" t="str">
        <f t="shared" si="1"/>
        <v>CUMPLE</v>
      </c>
      <c r="AE18" s="5"/>
      <c r="AF18" s="38">
        <f t="shared" si="2"/>
        <v>2</v>
      </c>
      <c r="AG18" s="5" t="str">
        <f t="shared" si="3"/>
        <v>CUMPLE</v>
      </c>
      <c r="AH18" s="6"/>
      <c r="AI18" s="38">
        <f t="shared" si="8"/>
        <v>5</v>
      </c>
      <c r="AJ18" s="5" t="str">
        <f t="shared" si="9"/>
        <v>CUMPLE</v>
      </c>
      <c r="AK18" s="6"/>
      <c r="AL18" s="5" t="str">
        <f t="shared" si="10"/>
        <v/>
      </c>
      <c r="AM18" s="5"/>
      <c r="AN18" s="58"/>
      <c r="AO18" s="67" t="s">
        <v>175</v>
      </c>
      <c r="AP18" s="50" t="s">
        <v>61</v>
      </c>
      <c r="AQ18" s="50"/>
      <c r="AR18" s="50"/>
      <c r="AS18" s="50"/>
      <c r="AT18" s="52"/>
    </row>
    <row r="19" spans="1:46" ht="14.1" customHeight="1">
      <c r="A19" s="20" t="s">
        <v>45</v>
      </c>
      <c r="B19" s="21" t="s">
        <v>46</v>
      </c>
      <c r="C19" s="20" t="s">
        <v>47</v>
      </c>
      <c r="D19" s="54">
        <v>4947914557</v>
      </c>
      <c r="E19" s="4" t="s">
        <v>48</v>
      </c>
      <c r="F19" s="4" t="s">
        <v>176</v>
      </c>
      <c r="G19" s="68" t="s">
        <v>177</v>
      </c>
      <c r="H19" s="55">
        <v>89208</v>
      </c>
      <c r="I19" s="4" t="s">
        <v>51</v>
      </c>
      <c r="J19" s="4" t="s">
        <v>52</v>
      </c>
      <c r="K19" s="22" t="s">
        <v>53</v>
      </c>
      <c r="L19" s="23" t="s">
        <v>54</v>
      </c>
      <c r="M19" s="4" t="s">
        <v>112</v>
      </c>
      <c r="N19" s="29" t="s">
        <v>113</v>
      </c>
      <c r="O19" s="30">
        <v>75600</v>
      </c>
      <c r="P19" s="29" t="s">
        <v>57</v>
      </c>
      <c r="Q19" s="56">
        <v>4</v>
      </c>
      <c r="R19" s="5" t="s">
        <v>58</v>
      </c>
      <c r="S19" s="5" t="s">
        <v>59</v>
      </c>
      <c r="T19" s="36">
        <v>43477</v>
      </c>
      <c r="U19" s="36">
        <v>43473</v>
      </c>
      <c r="V19" s="37">
        <v>43479</v>
      </c>
      <c r="W19" s="38">
        <f t="shared" si="6"/>
        <v>-3</v>
      </c>
      <c r="X19" s="5" t="str">
        <f t="shared" si="7"/>
        <v>CUMPLE</v>
      </c>
      <c r="Y19" s="37">
        <v>43479</v>
      </c>
      <c r="Z19" s="37">
        <v>43479</v>
      </c>
      <c r="AA19" s="44">
        <v>43480</v>
      </c>
      <c r="AB19" s="44">
        <v>43482</v>
      </c>
      <c r="AC19" s="38">
        <f t="shared" si="0"/>
        <v>1</v>
      </c>
      <c r="AD19" s="5" t="str">
        <f t="shared" si="1"/>
        <v>CUMPLE</v>
      </c>
      <c r="AE19" s="5"/>
      <c r="AF19" s="38">
        <f t="shared" si="2"/>
        <v>2</v>
      </c>
      <c r="AG19" s="5" t="str">
        <f t="shared" si="3"/>
        <v>CUMPLE</v>
      </c>
      <c r="AH19" s="6"/>
      <c r="AI19" s="38">
        <f t="shared" si="8"/>
        <v>5</v>
      </c>
      <c r="AJ19" s="5" t="str">
        <f t="shared" si="9"/>
        <v>CUMPLE</v>
      </c>
      <c r="AK19" s="6"/>
      <c r="AL19" s="5" t="str">
        <f t="shared" si="10"/>
        <v/>
      </c>
      <c r="AM19" s="5"/>
      <c r="AN19" s="58"/>
      <c r="AO19" s="67" t="s">
        <v>178</v>
      </c>
      <c r="AP19" s="50" t="s">
        <v>61</v>
      </c>
      <c r="AQ19" s="50"/>
      <c r="AR19" s="50"/>
      <c r="AS19" s="50"/>
      <c r="AT19" s="52"/>
    </row>
    <row r="20" spans="1:46" ht="14.1" customHeight="1">
      <c r="A20" s="20" t="s">
        <v>45</v>
      </c>
      <c r="B20" s="21" t="s">
        <v>46</v>
      </c>
      <c r="C20" s="20" t="s">
        <v>47</v>
      </c>
      <c r="D20" s="54">
        <v>4948094924</v>
      </c>
      <c r="E20" s="4" t="s">
        <v>48</v>
      </c>
      <c r="F20" s="4" t="s">
        <v>179</v>
      </c>
      <c r="G20" s="23" t="s">
        <v>180</v>
      </c>
      <c r="H20" s="55">
        <v>15033.6</v>
      </c>
      <c r="I20" s="4" t="s">
        <v>64</v>
      </c>
      <c r="J20" s="4" t="s">
        <v>181</v>
      </c>
      <c r="K20" s="22" t="s">
        <v>182</v>
      </c>
      <c r="L20" s="23" t="s">
        <v>183</v>
      </c>
      <c r="M20" s="4" t="s">
        <v>184</v>
      </c>
      <c r="N20" s="29" t="s">
        <v>185</v>
      </c>
      <c r="O20" s="30">
        <v>1080</v>
      </c>
      <c r="P20" s="29" t="s">
        <v>186</v>
      </c>
      <c r="Q20" s="56">
        <v>2</v>
      </c>
      <c r="R20" s="5" t="s">
        <v>78</v>
      </c>
      <c r="S20" s="5" t="s">
        <v>79</v>
      </c>
      <c r="T20" s="36">
        <v>43473</v>
      </c>
      <c r="U20" s="36">
        <v>43460</v>
      </c>
      <c r="V20" s="37">
        <v>43460</v>
      </c>
      <c r="W20" s="38">
        <f t="shared" si="6"/>
        <v>-12</v>
      </c>
      <c r="X20" s="5" t="str">
        <f t="shared" si="7"/>
        <v>CUMPLE</v>
      </c>
      <c r="Y20" s="37">
        <v>43475</v>
      </c>
      <c r="Z20" s="37">
        <v>43475</v>
      </c>
      <c r="AA20" s="44">
        <v>43476</v>
      </c>
      <c r="AB20" s="44">
        <v>43482</v>
      </c>
      <c r="AC20" s="38">
        <f t="shared" si="0"/>
        <v>1</v>
      </c>
      <c r="AD20" s="5" t="str">
        <f t="shared" si="1"/>
        <v>CUMPLE</v>
      </c>
      <c r="AE20" s="5"/>
      <c r="AF20" s="38">
        <f t="shared" si="2"/>
        <v>6</v>
      </c>
      <c r="AG20" s="5" t="str">
        <f t="shared" si="3"/>
        <v>NO CUMPLE</v>
      </c>
      <c r="AH20" s="6"/>
      <c r="AI20" s="38">
        <f t="shared" si="8"/>
        <v>9</v>
      </c>
      <c r="AJ20" s="5" t="str">
        <f t="shared" si="9"/>
        <v>CUMPLE</v>
      </c>
      <c r="AK20" s="6"/>
      <c r="AL20" s="5" t="str">
        <f t="shared" si="10"/>
        <v/>
      </c>
      <c r="AM20" s="5"/>
      <c r="AN20" s="58"/>
      <c r="AO20" s="67" t="s">
        <v>187</v>
      </c>
      <c r="AP20" s="50" t="s">
        <v>72</v>
      </c>
      <c r="AQ20" s="50"/>
      <c r="AR20" s="50"/>
      <c r="AS20" s="50"/>
      <c r="AT20" s="52"/>
    </row>
    <row r="21" spans="1:46" ht="14.1" customHeight="1">
      <c r="A21" s="20" t="s">
        <v>45</v>
      </c>
      <c r="B21" s="21" t="s">
        <v>46</v>
      </c>
      <c r="C21" s="20" t="s">
        <v>47</v>
      </c>
      <c r="D21" s="54">
        <v>4947162564</v>
      </c>
      <c r="E21" s="4" t="s">
        <v>156</v>
      </c>
      <c r="F21" s="4" t="s">
        <v>188</v>
      </c>
      <c r="G21" s="23" t="s">
        <v>189</v>
      </c>
      <c r="H21" s="55">
        <v>40936</v>
      </c>
      <c r="I21" s="4" t="s">
        <v>64</v>
      </c>
      <c r="J21" s="4" t="s">
        <v>190</v>
      </c>
      <c r="K21" s="22" t="s">
        <v>191</v>
      </c>
      <c r="L21" s="23" t="s">
        <v>119</v>
      </c>
      <c r="M21" s="4" t="s">
        <v>67</v>
      </c>
      <c r="N21" s="29" t="s">
        <v>77</v>
      </c>
      <c r="O21" s="30">
        <v>17200</v>
      </c>
      <c r="P21" s="29" t="s">
        <v>57</v>
      </c>
      <c r="Q21" s="56">
        <v>1</v>
      </c>
      <c r="R21" s="5" t="s">
        <v>58</v>
      </c>
      <c r="S21" s="5" t="s">
        <v>69</v>
      </c>
      <c r="T21" s="36">
        <v>43471</v>
      </c>
      <c r="U21" s="36">
        <v>43476</v>
      </c>
      <c r="V21" s="37">
        <v>43476</v>
      </c>
      <c r="W21" s="38">
        <f t="shared" si="6"/>
        <v>6</v>
      </c>
      <c r="X21" s="5" t="str">
        <f t="shared" si="7"/>
        <v>NO CUMPLE</v>
      </c>
      <c r="Y21" s="37">
        <v>43476</v>
      </c>
      <c r="Z21" s="37">
        <v>43476</v>
      </c>
      <c r="AA21" s="44">
        <v>43477</v>
      </c>
      <c r="AB21" s="44">
        <v>43483</v>
      </c>
      <c r="AC21" s="38">
        <f t="shared" si="0"/>
        <v>1</v>
      </c>
      <c r="AD21" s="5" t="str">
        <f t="shared" si="1"/>
        <v>CUMPLE</v>
      </c>
      <c r="AE21" s="5"/>
      <c r="AF21" s="38">
        <f t="shared" si="2"/>
        <v>6</v>
      </c>
      <c r="AG21" s="5" t="str">
        <f t="shared" si="3"/>
        <v>NO CUMPLE</v>
      </c>
      <c r="AH21" s="6"/>
      <c r="AI21" s="38">
        <f t="shared" si="8"/>
        <v>12</v>
      </c>
      <c r="AJ21" s="5" t="str">
        <f t="shared" si="9"/>
        <v>NO CUMPLE</v>
      </c>
      <c r="AK21" s="6" t="s">
        <v>96</v>
      </c>
      <c r="AL21" s="5" t="str">
        <f t="shared" si="10"/>
        <v/>
      </c>
      <c r="AM21" s="5"/>
      <c r="AN21" s="58"/>
      <c r="AO21" s="67" t="s">
        <v>192</v>
      </c>
      <c r="AP21" s="50" t="s">
        <v>61</v>
      </c>
      <c r="AQ21" s="50"/>
      <c r="AR21" s="50"/>
      <c r="AS21" s="50"/>
      <c r="AT21" s="52"/>
    </row>
    <row r="22" spans="1:46" ht="14.1" customHeight="1">
      <c r="A22" s="20" t="s">
        <v>45</v>
      </c>
      <c r="B22" s="21" t="s">
        <v>46</v>
      </c>
      <c r="C22" s="20" t="s">
        <v>47</v>
      </c>
      <c r="D22" s="54">
        <v>4944904853</v>
      </c>
      <c r="E22" s="4" t="s">
        <v>48</v>
      </c>
      <c r="F22" s="4" t="s">
        <v>193</v>
      </c>
      <c r="G22" s="23" t="s">
        <v>194</v>
      </c>
      <c r="H22" s="55">
        <v>1220.4000000000001</v>
      </c>
      <c r="I22" s="4" t="s">
        <v>51</v>
      </c>
      <c r="J22" s="4" t="s">
        <v>195</v>
      </c>
      <c r="K22" s="22" t="s">
        <v>196</v>
      </c>
      <c r="L22" s="23" t="s">
        <v>197</v>
      </c>
      <c r="M22" s="4" t="s">
        <v>184</v>
      </c>
      <c r="N22" s="29" t="s">
        <v>185</v>
      </c>
      <c r="O22" s="30">
        <v>540</v>
      </c>
      <c r="P22" s="29" t="s">
        <v>186</v>
      </c>
      <c r="Q22" s="56">
        <v>1</v>
      </c>
      <c r="R22" s="5" t="s">
        <v>78</v>
      </c>
      <c r="S22" s="5" t="s">
        <v>79</v>
      </c>
      <c r="T22" s="36">
        <v>43472</v>
      </c>
      <c r="U22" s="36">
        <v>43468</v>
      </c>
      <c r="V22" s="37">
        <v>43481</v>
      </c>
      <c r="W22" s="38">
        <f t="shared" si="6"/>
        <v>-3</v>
      </c>
      <c r="X22" s="5" t="str">
        <f t="shared" si="7"/>
        <v>CUMPLE</v>
      </c>
      <c r="Y22" s="37">
        <v>43475</v>
      </c>
      <c r="Z22" s="37">
        <v>43479</v>
      </c>
      <c r="AA22" s="44">
        <v>43481</v>
      </c>
      <c r="AB22" s="44">
        <v>43484</v>
      </c>
      <c r="AC22" s="38">
        <f t="shared" si="0"/>
        <v>1</v>
      </c>
      <c r="AD22" s="5" t="str">
        <f t="shared" si="1"/>
        <v>CUMPLE</v>
      </c>
      <c r="AE22" s="5"/>
      <c r="AF22" s="38">
        <f t="shared" si="2"/>
        <v>3</v>
      </c>
      <c r="AG22" s="5" t="str">
        <f t="shared" si="3"/>
        <v>CUMPLE</v>
      </c>
      <c r="AH22" s="6"/>
      <c r="AI22" s="38">
        <f t="shared" si="8"/>
        <v>12</v>
      </c>
      <c r="AJ22" s="5" t="str">
        <f t="shared" si="9"/>
        <v>NO CUMPLE</v>
      </c>
      <c r="AK22" s="6" t="s">
        <v>198</v>
      </c>
      <c r="AL22" s="5" t="str">
        <f t="shared" si="10"/>
        <v/>
      </c>
      <c r="AM22" s="5"/>
      <c r="AN22" s="58"/>
      <c r="AO22" s="49" t="s">
        <v>199</v>
      </c>
      <c r="AP22" s="50" t="s">
        <v>72</v>
      </c>
      <c r="AQ22" s="50"/>
      <c r="AR22" s="50"/>
      <c r="AS22" s="50"/>
      <c r="AT22" s="52"/>
    </row>
    <row r="23" spans="1:46" ht="14.1" customHeight="1">
      <c r="A23" s="20" t="s">
        <v>45</v>
      </c>
      <c r="B23" s="21" t="s">
        <v>46</v>
      </c>
      <c r="C23" s="20" t="s">
        <v>47</v>
      </c>
      <c r="D23" s="54">
        <v>4948390630</v>
      </c>
      <c r="E23" s="4" t="s">
        <v>48</v>
      </c>
      <c r="F23" s="4" t="s">
        <v>200</v>
      </c>
      <c r="G23" s="68" t="s">
        <v>201</v>
      </c>
      <c r="H23" s="55">
        <v>24570</v>
      </c>
      <c r="I23" s="4" t="s">
        <v>51</v>
      </c>
      <c r="J23" s="4" t="s">
        <v>202</v>
      </c>
      <c r="K23" s="22" t="s">
        <v>203</v>
      </c>
      <c r="L23" s="23" t="s">
        <v>204</v>
      </c>
      <c r="M23" s="4" t="s">
        <v>112</v>
      </c>
      <c r="N23" s="29" t="s">
        <v>113</v>
      </c>
      <c r="O23" s="30">
        <v>12600</v>
      </c>
      <c r="P23" s="29" t="s">
        <v>57</v>
      </c>
      <c r="Q23" s="56">
        <v>1</v>
      </c>
      <c r="R23" s="5" t="s">
        <v>58</v>
      </c>
      <c r="S23" s="5" t="s">
        <v>59</v>
      </c>
      <c r="T23" s="36">
        <v>43476</v>
      </c>
      <c r="U23" s="36">
        <v>43473</v>
      </c>
      <c r="V23" s="37">
        <v>43479</v>
      </c>
      <c r="W23" s="38">
        <f t="shared" si="6"/>
        <v>-2</v>
      </c>
      <c r="X23" s="5" t="str">
        <f t="shared" si="7"/>
        <v>CUMPLE</v>
      </c>
      <c r="Y23" s="37">
        <v>43479</v>
      </c>
      <c r="Z23" s="37">
        <v>43479</v>
      </c>
      <c r="AA23" s="44">
        <v>43480</v>
      </c>
      <c r="AB23" s="44">
        <v>43483</v>
      </c>
      <c r="AC23" s="38">
        <f t="shared" si="0"/>
        <v>1</v>
      </c>
      <c r="AD23" s="5" t="str">
        <f t="shared" si="1"/>
        <v>CUMPLE</v>
      </c>
      <c r="AE23" s="5"/>
      <c r="AF23" s="38">
        <f t="shared" si="2"/>
        <v>3</v>
      </c>
      <c r="AG23" s="5" t="str">
        <f t="shared" si="3"/>
        <v>CUMPLE</v>
      </c>
      <c r="AH23" s="6"/>
      <c r="AI23" s="38">
        <f t="shared" si="8"/>
        <v>7</v>
      </c>
      <c r="AJ23" s="5" t="str">
        <f t="shared" si="9"/>
        <v>CUMPLE</v>
      </c>
      <c r="AK23" s="6"/>
      <c r="AL23" s="5" t="str">
        <f t="shared" si="10"/>
        <v/>
      </c>
      <c r="AM23" s="5"/>
      <c r="AN23" s="58"/>
      <c r="AO23" s="67" t="s">
        <v>205</v>
      </c>
      <c r="AP23" s="50" t="s">
        <v>61</v>
      </c>
      <c r="AQ23" s="50"/>
      <c r="AR23" s="50"/>
      <c r="AS23" s="50"/>
      <c r="AT23" s="52"/>
    </row>
    <row r="24" spans="1:46" ht="14.1" customHeight="1">
      <c r="A24" s="20" t="s">
        <v>45</v>
      </c>
      <c r="B24" s="21" t="s">
        <v>46</v>
      </c>
      <c r="C24" s="20" t="s">
        <v>47</v>
      </c>
      <c r="D24" s="54">
        <v>4947782377</v>
      </c>
      <c r="E24" s="4" t="s">
        <v>48</v>
      </c>
      <c r="F24" s="4" t="s">
        <v>206</v>
      </c>
      <c r="G24" s="68" t="s">
        <v>207</v>
      </c>
      <c r="H24" s="55">
        <v>27451.200000000001</v>
      </c>
      <c r="I24" s="4" t="s">
        <v>51</v>
      </c>
      <c r="J24" s="4" t="s">
        <v>208</v>
      </c>
      <c r="K24" s="22" t="s">
        <v>209</v>
      </c>
      <c r="L24" s="23" t="s">
        <v>119</v>
      </c>
      <c r="M24" s="4" t="s">
        <v>210</v>
      </c>
      <c r="N24" s="29" t="s">
        <v>211</v>
      </c>
      <c r="O24" s="30">
        <v>16800</v>
      </c>
      <c r="P24" s="29" t="s">
        <v>57</v>
      </c>
      <c r="Q24" s="56">
        <v>1</v>
      </c>
      <c r="R24" s="5" t="s">
        <v>58</v>
      </c>
      <c r="S24" s="5" t="s">
        <v>59</v>
      </c>
      <c r="T24" s="36">
        <v>43477</v>
      </c>
      <c r="U24" s="36">
        <v>43475</v>
      </c>
      <c r="V24" s="37">
        <v>43480</v>
      </c>
      <c r="W24" s="38">
        <f t="shared" si="6"/>
        <v>-1</v>
      </c>
      <c r="X24" s="5" t="str">
        <f t="shared" si="7"/>
        <v>CUMPLE</v>
      </c>
      <c r="Y24" s="37">
        <v>43479</v>
      </c>
      <c r="Z24" s="37">
        <v>43480</v>
      </c>
      <c r="AA24" s="44">
        <v>43481</v>
      </c>
      <c r="AB24" s="44">
        <v>43483</v>
      </c>
      <c r="AC24" s="38">
        <f t="shared" si="0"/>
        <v>1</v>
      </c>
      <c r="AD24" s="5" t="str">
        <f t="shared" si="1"/>
        <v>CUMPLE</v>
      </c>
      <c r="AE24" s="5"/>
      <c r="AF24" s="38">
        <f t="shared" si="2"/>
        <v>2</v>
      </c>
      <c r="AG24" s="5" t="str">
        <f t="shared" si="3"/>
        <v>CUMPLE</v>
      </c>
      <c r="AH24" s="6"/>
      <c r="AI24" s="38">
        <f t="shared" si="8"/>
        <v>6</v>
      </c>
      <c r="AJ24" s="5" t="str">
        <f t="shared" si="9"/>
        <v>CUMPLE</v>
      </c>
      <c r="AK24" s="6"/>
      <c r="AL24" s="5" t="str">
        <f t="shared" si="10"/>
        <v/>
      </c>
      <c r="AM24" s="5"/>
      <c r="AN24" s="58"/>
      <c r="AO24" s="67" t="s">
        <v>212</v>
      </c>
      <c r="AP24" s="50" t="s">
        <v>61</v>
      </c>
      <c r="AQ24" s="50"/>
      <c r="AR24" s="50"/>
      <c r="AS24" s="50"/>
      <c r="AT24" s="52"/>
    </row>
    <row r="25" spans="1:46" ht="14.1" customHeight="1">
      <c r="A25" s="20" t="s">
        <v>45</v>
      </c>
      <c r="B25" s="21" t="s">
        <v>46</v>
      </c>
      <c r="C25" s="20" t="s">
        <v>47</v>
      </c>
      <c r="D25" s="54">
        <v>4947917133</v>
      </c>
      <c r="E25" s="4" t="s">
        <v>48</v>
      </c>
      <c r="F25" s="4" t="s">
        <v>213</v>
      </c>
      <c r="G25" s="23" t="s">
        <v>214</v>
      </c>
      <c r="H25" s="55">
        <v>4312</v>
      </c>
      <c r="I25" s="4" t="s">
        <v>64</v>
      </c>
      <c r="J25" s="4" t="s">
        <v>215</v>
      </c>
      <c r="K25" s="22" t="s">
        <v>216</v>
      </c>
      <c r="L25" s="23" t="s">
        <v>54</v>
      </c>
      <c r="M25" s="4" t="s">
        <v>67</v>
      </c>
      <c r="N25" s="29" t="s">
        <v>217</v>
      </c>
      <c r="O25" s="30">
        <v>800</v>
      </c>
      <c r="P25" s="29" t="s">
        <v>57</v>
      </c>
      <c r="Q25" s="56">
        <v>3</v>
      </c>
      <c r="R25" s="5" t="s">
        <v>78</v>
      </c>
      <c r="S25" s="5" t="s">
        <v>79</v>
      </c>
      <c r="T25" s="36">
        <v>43466</v>
      </c>
      <c r="U25" s="36">
        <v>43446</v>
      </c>
      <c r="V25" s="37">
        <v>43476</v>
      </c>
      <c r="W25" s="38">
        <f t="shared" si="6"/>
        <v>-19</v>
      </c>
      <c r="X25" s="5" t="str">
        <f t="shared" si="7"/>
        <v>CUMPLE</v>
      </c>
      <c r="Y25" s="37">
        <v>43476</v>
      </c>
      <c r="Z25" s="37">
        <v>43477</v>
      </c>
      <c r="AA25" s="44">
        <v>43479</v>
      </c>
      <c r="AB25" s="44">
        <v>43486</v>
      </c>
      <c r="AC25" s="38">
        <f t="shared" si="0"/>
        <v>3</v>
      </c>
      <c r="AD25" s="5" t="str">
        <f t="shared" si="1"/>
        <v>NO CUMPLE</v>
      </c>
      <c r="AE25" s="5"/>
      <c r="AF25" s="38">
        <f t="shared" si="2"/>
        <v>7</v>
      </c>
      <c r="AG25" s="5" t="str">
        <f t="shared" si="3"/>
        <v>NO CUMPLE</v>
      </c>
      <c r="AH25" s="6"/>
      <c r="AI25" s="38">
        <f t="shared" si="8"/>
        <v>20</v>
      </c>
      <c r="AJ25" s="5" t="str">
        <f t="shared" si="9"/>
        <v>NO CUMPLE</v>
      </c>
      <c r="AK25" s="6" t="s">
        <v>102</v>
      </c>
      <c r="AL25" s="5" t="str">
        <f t="shared" si="10"/>
        <v/>
      </c>
      <c r="AM25" s="5"/>
      <c r="AN25" s="58"/>
      <c r="AO25" s="67" t="s">
        <v>218</v>
      </c>
      <c r="AP25" s="50" t="s">
        <v>72</v>
      </c>
      <c r="AQ25" s="50"/>
      <c r="AR25" s="50"/>
      <c r="AS25" s="50"/>
      <c r="AT25" s="52"/>
    </row>
    <row r="26" spans="1:46" ht="14.1" customHeight="1">
      <c r="A26" s="20" t="s">
        <v>45</v>
      </c>
      <c r="B26" s="21" t="s">
        <v>46</v>
      </c>
      <c r="C26" s="20" t="s">
        <v>47</v>
      </c>
      <c r="D26" s="54">
        <v>4947413842</v>
      </c>
      <c r="E26" s="4" t="s">
        <v>48</v>
      </c>
      <c r="F26" s="4" t="s">
        <v>219</v>
      </c>
      <c r="G26" s="68" t="s">
        <v>220</v>
      </c>
      <c r="H26" s="55">
        <v>1458</v>
      </c>
      <c r="I26" s="4" t="s">
        <v>64</v>
      </c>
      <c r="J26" s="4" t="s">
        <v>221</v>
      </c>
      <c r="K26" s="22" t="s">
        <v>222</v>
      </c>
      <c r="L26" s="23" t="s">
        <v>54</v>
      </c>
      <c r="M26" s="4" t="s">
        <v>94</v>
      </c>
      <c r="N26" s="29" t="s">
        <v>108</v>
      </c>
      <c r="O26" s="30">
        <v>600</v>
      </c>
      <c r="P26" s="29" t="s">
        <v>57</v>
      </c>
      <c r="Q26" s="56">
        <v>1</v>
      </c>
      <c r="R26" s="5" t="s">
        <v>78</v>
      </c>
      <c r="S26" s="5" t="s">
        <v>79</v>
      </c>
      <c r="T26" s="36">
        <v>43473</v>
      </c>
      <c r="U26" s="36">
        <v>43473</v>
      </c>
      <c r="V26" s="37">
        <v>43481</v>
      </c>
      <c r="W26" s="38">
        <f t="shared" si="6"/>
        <v>1</v>
      </c>
      <c r="X26" s="5" t="str">
        <f t="shared" si="7"/>
        <v>NO CUMPLE</v>
      </c>
      <c r="Y26" s="37">
        <v>43477</v>
      </c>
      <c r="Z26" s="37">
        <v>43481</v>
      </c>
      <c r="AA26" s="44">
        <v>43481</v>
      </c>
      <c r="AB26" s="44">
        <v>43486</v>
      </c>
      <c r="AC26" s="38">
        <f t="shared" si="0"/>
        <v>1</v>
      </c>
      <c r="AD26" s="5" t="str">
        <f t="shared" si="1"/>
        <v>CUMPLE</v>
      </c>
      <c r="AE26" s="5"/>
      <c r="AF26" s="38">
        <f t="shared" si="2"/>
        <v>5</v>
      </c>
      <c r="AG26" s="5" t="str">
        <f t="shared" si="3"/>
        <v>NO CUMPLE</v>
      </c>
      <c r="AH26" s="6"/>
      <c r="AI26" s="38">
        <f t="shared" si="8"/>
        <v>13</v>
      </c>
      <c r="AJ26" s="5" t="str">
        <f t="shared" si="9"/>
        <v>NO CUMPLE</v>
      </c>
      <c r="AK26" s="5" t="s">
        <v>223</v>
      </c>
      <c r="AL26" s="5" t="str">
        <f t="shared" si="10"/>
        <v/>
      </c>
      <c r="AM26" s="5"/>
      <c r="AN26" s="58"/>
      <c r="AO26" s="67" t="s">
        <v>224</v>
      </c>
      <c r="AP26" s="50" t="s">
        <v>72</v>
      </c>
      <c r="AQ26" s="50"/>
      <c r="AR26" s="50"/>
      <c r="AS26" s="50"/>
      <c r="AT26" s="52"/>
    </row>
    <row r="27" spans="1:46" ht="14.1" customHeight="1">
      <c r="A27" s="20" t="s">
        <v>45</v>
      </c>
      <c r="B27" s="21" t="s">
        <v>46</v>
      </c>
      <c r="C27" s="20" t="s">
        <v>47</v>
      </c>
      <c r="D27" s="54">
        <v>4948283265</v>
      </c>
      <c r="E27" s="4" t="s">
        <v>48</v>
      </c>
      <c r="F27" s="4" t="s">
        <v>225</v>
      </c>
      <c r="G27" s="68" t="s">
        <v>226</v>
      </c>
      <c r="H27" s="55">
        <v>31288.25</v>
      </c>
      <c r="I27" s="4" t="s">
        <v>51</v>
      </c>
      <c r="J27" s="4" t="s">
        <v>227</v>
      </c>
      <c r="K27" s="22" t="s">
        <v>228</v>
      </c>
      <c r="L27" s="23" t="s">
        <v>204</v>
      </c>
      <c r="M27" s="4" t="s">
        <v>55</v>
      </c>
      <c r="N27" s="29" t="s">
        <v>229</v>
      </c>
      <c r="O27" s="30">
        <v>23525</v>
      </c>
      <c r="P27" s="29" t="s">
        <v>57</v>
      </c>
      <c r="Q27" s="56">
        <v>1</v>
      </c>
      <c r="R27" s="5" t="s">
        <v>58</v>
      </c>
      <c r="S27" s="5" t="s">
        <v>230</v>
      </c>
      <c r="T27" s="36">
        <v>43470</v>
      </c>
      <c r="U27" s="36">
        <v>43460</v>
      </c>
      <c r="V27" s="37">
        <v>43474</v>
      </c>
      <c r="W27" s="38">
        <f t="shared" si="6"/>
        <v>-9</v>
      </c>
      <c r="X27" s="5" t="str">
        <f t="shared" si="7"/>
        <v>CUMPLE</v>
      </c>
      <c r="Y27" s="37">
        <v>43473</v>
      </c>
      <c r="Z27" s="37">
        <v>43474</v>
      </c>
      <c r="AA27" s="44">
        <v>43475</v>
      </c>
      <c r="AB27" s="44">
        <v>43474</v>
      </c>
      <c r="AC27" s="38">
        <f t="shared" si="0"/>
        <v>1</v>
      </c>
      <c r="AD27" s="5" t="str">
        <f t="shared" si="1"/>
        <v>CUMPLE</v>
      </c>
      <c r="AE27" s="5"/>
      <c r="AF27" s="38">
        <f t="shared" si="2"/>
        <v>1</v>
      </c>
      <c r="AG27" s="5" t="str">
        <f t="shared" si="3"/>
        <v>CUMPLE</v>
      </c>
      <c r="AH27" s="6"/>
      <c r="AI27" s="38">
        <f t="shared" si="8"/>
        <v>4</v>
      </c>
      <c r="AJ27" s="5" t="str">
        <f t="shared" si="9"/>
        <v>CUMPLE</v>
      </c>
      <c r="AK27" s="6"/>
      <c r="AL27" s="5" t="str">
        <f t="shared" si="10"/>
        <v/>
      </c>
      <c r="AM27" s="5"/>
      <c r="AN27" s="58"/>
      <c r="AO27" s="67" t="s">
        <v>231</v>
      </c>
      <c r="AP27" s="50" t="s">
        <v>232</v>
      </c>
      <c r="AQ27" s="50"/>
      <c r="AR27" s="50"/>
      <c r="AS27" s="50"/>
      <c r="AT27" s="52"/>
    </row>
    <row r="28" spans="1:46" ht="14.1" customHeight="1">
      <c r="A28" s="20" t="s">
        <v>45</v>
      </c>
      <c r="B28" s="21" t="s">
        <v>46</v>
      </c>
      <c r="C28" s="20" t="s">
        <v>47</v>
      </c>
      <c r="D28" s="54">
        <v>4947275284</v>
      </c>
      <c r="E28" s="4" t="s">
        <v>48</v>
      </c>
      <c r="F28" s="4" t="s">
        <v>233</v>
      </c>
      <c r="G28" s="68" t="s">
        <v>234</v>
      </c>
      <c r="H28" s="55">
        <v>14184</v>
      </c>
      <c r="I28" s="4" t="s">
        <v>51</v>
      </c>
      <c r="J28" s="4" t="s">
        <v>235</v>
      </c>
      <c r="K28" s="22" t="s">
        <v>236</v>
      </c>
      <c r="L28" s="23" t="s">
        <v>237</v>
      </c>
      <c r="M28" s="4" t="s">
        <v>238</v>
      </c>
      <c r="N28" s="29" t="s">
        <v>239</v>
      </c>
      <c r="O28" s="30">
        <v>24000</v>
      </c>
      <c r="P28" s="29" t="s">
        <v>57</v>
      </c>
      <c r="Q28" s="56">
        <v>1</v>
      </c>
      <c r="R28" s="5" t="s">
        <v>58</v>
      </c>
      <c r="S28" s="5" t="s">
        <v>59</v>
      </c>
      <c r="T28" s="36">
        <v>43477</v>
      </c>
      <c r="U28" s="36">
        <v>43452</v>
      </c>
      <c r="V28" s="37">
        <v>43480</v>
      </c>
      <c r="W28" s="38">
        <f t="shared" si="6"/>
        <v>-24</v>
      </c>
      <c r="X28" s="5" t="str">
        <f t="shared" si="7"/>
        <v>CUMPLE</v>
      </c>
      <c r="Y28" s="37">
        <v>43479</v>
      </c>
      <c r="Z28" s="37">
        <v>43480</v>
      </c>
      <c r="AA28" s="44">
        <v>43481</v>
      </c>
      <c r="AB28" s="44">
        <v>43487</v>
      </c>
      <c r="AC28" s="38">
        <f t="shared" si="0"/>
        <v>1</v>
      </c>
      <c r="AD28" s="5" t="str">
        <f t="shared" si="1"/>
        <v>CUMPLE</v>
      </c>
      <c r="AE28" s="5"/>
      <c r="AF28" s="38">
        <f t="shared" si="2"/>
        <v>6</v>
      </c>
      <c r="AG28" s="5" t="str">
        <f t="shared" si="3"/>
        <v>NO CUMPLE</v>
      </c>
      <c r="AH28" s="6"/>
      <c r="AI28" s="38">
        <f t="shared" si="8"/>
        <v>10</v>
      </c>
      <c r="AJ28" s="5" t="str">
        <f t="shared" si="9"/>
        <v>NO CUMPLE</v>
      </c>
      <c r="AK28" s="6" t="s">
        <v>149</v>
      </c>
      <c r="AL28" s="5" t="str">
        <f t="shared" si="10"/>
        <v/>
      </c>
      <c r="AM28" s="5"/>
      <c r="AN28" s="58"/>
      <c r="AO28" s="49" t="s">
        <v>240</v>
      </c>
      <c r="AP28" s="50" t="s">
        <v>241</v>
      </c>
      <c r="AQ28" s="50"/>
      <c r="AR28" s="50"/>
      <c r="AS28" s="50"/>
      <c r="AT28" s="52"/>
    </row>
    <row r="29" spans="1:46" ht="14.1" customHeight="1">
      <c r="A29" s="20" t="s">
        <v>45</v>
      </c>
      <c r="B29" s="21" t="s">
        <v>46</v>
      </c>
      <c r="C29" s="20" t="s">
        <v>47</v>
      </c>
      <c r="D29" s="54">
        <v>4947914565</v>
      </c>
      <c r="E29" s="4" t="s">
        <v>48</v>
      </c>
      <c r="F29" s="4" t="s">
        <v>242</v>
      </c>
      <c r="G29" s="68" t="s">
        <v>243</v>
      </c>
      <c r="H29" s="55">
        <v>9460.08</v>
      </c>
      <c r="I29" s="4" t="s">
        <v>51</v>
      </c>
      <c r="J29" s="4" t="s">
        <v>244</v>
      </c>
      <c r="K29" s="22" t="s">
        <v>245</v>
      </c>
      <c r="L29" s="23" t="s">
        <v>246</v>
      </c>
      <c r="M29" s="4" t="s">
        <v>112</v>
      </c>
      <c r="N29" s="29" t="s">
        <v>113</v>
      </c>
      <c r="O29" s="30">
        <v>3991.6</v>
      </c>
      <c r="P29" s="29" t="s">
        <v>57</v>
      </c>
      <c r="Q29" s="56">
        <v>1</v>
      </c>
      <c r="R29" s="5" t="s">
        <v>58</v>
      </c>
      <c r="S29" s="5" t="s">
        <v>59</v>
      </c>
      <c r="T29" s="36">
        <v>43481</v>
      </c>
      <c r="U29" s="36">
        <v>43473</v>
      </c>
      <c r="V29" s="37">
        <v>43484</v>
      </c>
      <c r="W29" s="38">
        <f t="shared" si="6"/>
        <v>-7</v>
      </c>
      <c r="X29" s="5" t="str">
        <f t="shared" si="7"/>
        <v>CUMPLE</v>
      </c>
      <c r="Y29" s="37">
        <v>43483</v>
      </c>
      <c r="Z29" s="37">
        <v>43484</v>
      </c>
      <c r="AA29" s="44">
        <v>43486</v>
      </c>
      <c r="AB29" s="44">
        <v>43487</v>
      </c>
      <c r="AC29" s="38">
        <f t="shared" si="0"/>
        <v>2</v>
      </c>
      <c r="AD29" s="5" t="str">
        <f t="shared" si="1"/>
        <v>CUMPLE</v>
      </c>
      <c r="AE29" s="5"/>
      <c r="AF29" s="38">
        <f t="shared" si="2"/>
        <v>1</v>
      </c>
      <c r="AG29" s="5" t="str">
        <f t="shared" si="3"/>
        <v>CUMPLE</v>
      </c>
      <c r="AH29" s="6"/>
      <c r="AI29" s="38">
        <f t="shared" si="8"/>
        <v>6</v>
      </c>
      <c r="AJ29" s="5" t="str">
        <f t="shared" si="9"/>
        <v>CUMPLE</v>
      </c>
      <c r="AK29" s="6"/>
      <c r="AL29" s="5" t="str">
        <f t="shared" si="10"/>
        <v/>
      </c>
      <c r="AM29" s="5"/>
      <c r="AN29" s="58"/>
      <c r="AO29" s="67" t="s">
        <v>247</v>
      </c>
      <c r="AP29" s="50" t="s">
        <v>61</v>
      </c>
      <c r="AQ29" s="50"/>
      <c r="AR29" s="50"/>
      <c r="AS29" s="50"/>
      <c r="AT29" s="52"/>
    </row>
    <row r="30" spans="1:46" ht="14.1" customHeight="1">
      <c r="A30" s="20" t="s">
        <v>45</v>
      </c>
      <c r="B30" s="21" t="s">
        <v>46</v>
      </c>
      <c r="C30" s="20" t="s">
        <v>47</v>
      </c>
      <c r="D30" s="54">
        <v>4948242166</v>
      </c>
      <c r="E30" s="4" t="s">
        <v>48</v>
      </c>
      <c r="F30" s="4" t="s">
        <v>248</v>
      </c>
      <c r="G30" s="23" t="s">
        <v>249</v>
      </c>
      <c r="H30" s="55">
        <v>4878.6000000000004</v>
      </c>
      <c r="I30" s="4" t="s">
        <v>64</v>
      </c>
      <c r="J30" s="4" t="s">
        <v>250</v>
      </c>
      <c r="K30" s="22" t="s">
        <v>251</v>
      </c>
      <c r="L30" s="23" t="s">
        <v>54</v>
      </c>
      <c r="M30" s="4" t="s">
        <v>67</v>
      </c>
      <c r="N30" s="29" t="s">
        <v>77</v>
      </c>
      <c r="O30" s="30">
        <v>940</v>
      </c>
      <c r="P30" s="29" t="s">
        <v>57</v>
      </c>
      <c r="Q30" s="56">
        <v>1</v>
      </c>
      <c r="R30" s="5" t="s">
        <v>78</v>
      </c>
      <c r="S30" s="5" t="s">
        <v>79</v>
      </c>
      <c r="T30" s="36">
        <v>43479</v>
      </c>
      <c r="U30" s="36">
        <v>43474</v>
      </c>
      <c r="V30" s="37">
        <v>43482</v>
      </c>
      <c r="W30" s="38">
        <f t="shared" si="6"/>
        <v>-4</v>
      </c>
      <c r="X30" s="5" t="str">
        <f t="shared" si="7"/>
        <v>CUMPLE</v>
      </c>
      <c r="Y30" s="37">
        <v>43482</v>
      </c>
      <c r="Z30" s="37">
        <v>43482</v>
      </c>
      <c r="AA30" s="44">
        <v>43482</v>
      </c>
      <c r="AB30" s="44">
        <v>43488</v>
      </c>
      <c r="AC30" s="38">
        <f t="shared" si="0"/>
        <v>1</v>
      </c>
      <c r="AD30" s="5" t="str">
        <f t="shared" si="1"/>
        <v>CUMPLE</v>
      </c>
      <c r="AE30" s="5"/>
      <c r="AF30" s="38">
        <f t="shared" si="2"/>
        <v>6</v>
      </c>
      <c r="AG30" s="5" t="str">
        <f t="shared" si="3"/>
        <v>NO CUMPLE</v>
      </c>
      <c r="AH30" s="6"/>
      <c r="AI30" s="38">
        <f t="shared" si="8"/>
        <v>9</v>
      </c>
      <c r="AJ30" s="5" t="str">
        <f t="shared" si="9"/>
        <v>CUMPLE</v>
      </c>
      <c r="AK30" s="6"/>
      <c r="AL30" s="5" t="str">
        <f t="shared" si="10"/>
        <v/>
      </c>
      <c r="AM30" s="5"/>
      <c r="AN30" s="58"/>
      <c r="AO30" s="67" t="s">
        <v>252</v>
      </c>
      <c r="AP30" s="50" t="s">
        <v>72</v>
      </c>
      <c r="AQ30" s="50"/>
      <c r="AR30" s="50"/>
      <c r="AS30" s="50"/>
      <c r="AT30" s="52"/>
    </row>
    <row r="31" spans="1:46" ht="14.1" customHeight="1">
      <c r="A31" s="20" t="s">
        <v>45</v>
      </c>
      <c r="B31" s="21" t="s">
        <v>46</v>
      </c>
      <c r="C31" s="20" t="s">
        <v>47</v>
      </c>
      <c r="D31" s="54">
        <v>4947812102</v>
      </c>
      <c r="E31" s="4" t="s">
        <v>48</v>
      </c>
      <c r="F31" s="4" t="s">
        <v>253</v>
      </c>
      <c r="G31" s="68" t="s">
        <v>254</v>
      </c>
      <c r="H31" s="55">
        <v>81378</v>
      </c>
      <c r="I31" s="4" t="s">
        <v>51</v>
      </c>
      <c r="J31" s="4" t="s">
        <v>255</v>
      </c>
      <c r="K31" s="22" t="s">
        <v>256</v>
      </c>
      <c r="L31" s="23" t="s">
        <v>257</v>
      </c>
      <c r="M31" s="4" t="s">
        <v>238</v>
      </c>
      <c r="N31" s="29" t="s">
        <v>239</v>
      </c>
      <c r="O31" s="30">
        <v>59400</v>
      </c>
      <c r="P31" s="29" t="s">
        <v>57</v>
      </c>
      <c r="Q31" s="56">
        <v>3</v>
      </c>
      <c r="R31" s="5" t="s">
        <v>58</v>
      </c>
      <c r="S31" s="5" t="s">
        <v>59</v>
      </c>
      <c r="T31" s="36">
        <v>43468</v>
      </c>
      <c r="U31" s="36">
        <v>43462</v>
      </c>
      <c r="V31" s="37">
        <v>43470</v>
      </c>
      <c r="W31" s="38">
        <f t="shared" si="6"/>
        <v>-5</v>
      </c>
      <c r="X31" s="5" t="str">
        <f t="shared" si="7"/>
        <v>CUMPLE</v>
      </c>
      <c r="Y31" s="37">
        <v>43470</v>
      </c>
      <c r="Z31" s="37">
        <v>43470</v>
      </c>
      <c r="AA31" s="44">
        <v>43474</v>
      </c>
      <c r="AB31" s="44">
        <v>43487</v>
      </c>
      <c r="AC31" s="38">
        <f t="shared" si="0"/>
        <v>4</v>
      </c>
      <c r="AD31" s="5" t="str">
        <f t="shared" si="1"/>
        <v>NO CUMPLE</v>
      </c>
      <c r="AE31" s="6" t="s">
        <v>258</v>
      </c>
      <c r="AF31" s="38">
        <f t="shared" si="2"/>
        <v>13</v>
      </c>
      <c r="AG31" s="5" t="str">
        <f t="shared" si="3"/>
        <v>NO CUMPLE</v>
      </c>
      <c r="AH31" s="6"/>
      <c r="AI31" s="38">
        <f t="shared" si="8"/>
        <v>19</v>
      </c>
      <c r="AJ31" s="5" t="str">
        <f t="shared" si="9"/>
        <v>NO CUMPLE</v>
      </c>
      <c r="AK31" s="6" t="s">
        <v>259</v>
      </c>
      <c r="AL31" s="5" t="str">
        <f t="shared" si="10"/>
        <v/>
      </c>
      <c r="AM31" s="5"/>
      <c r="AN31" s="58"/>
      <c r="AO31" s="67" t="s">
        <v>260</v>
      </c>
      <c r="AP31" s="50" t="s">
        <v>241</v>
      </c>
      <c r="AQ31" s="50"/>
      <c r="AR31" s="50"/>
      <c r="AS31" s="50"/>
      <c r="AT31" s="52"/>
    </row>
    <row r="32" spans="1:46" ht="14.1" customHeight="1">
      <c r="A32" s="20" t="s">
        <v>45</v>
      </c>
      <c r="B32" s="21" t="s">
        <v>46</v>
      </c>
      <c r="C32" s="20" t="s">
        <v>47</v>
      </c>
      <c r="D32" s="54">
        <v>4947823572</v>
      </c>
      <c r="E32" s="4" t="s">
        <v>48</v>
      </c>
      <c r="F32" s="4" t="s">
        <v>261</v>
      </c>
      <c r="G32" s="68" t="s">
        <v>262</v>
      </c>
      <c r="H32" s="55">
        <v>27608</v>
      </c>
      <c r="I32" s="4" t="s">
        <v>51</v>
      </c>
      <c r="J32" s="4" t="s">
        <v>263</v>
      </c>
      <c r="K32" s="22" t="s">
        <v>264</v>
      </c>
      <c r="L32" s="23" t="s">
        <v>54</v>
      </c>
      <c r="M32" s="4" t="s">
        <v>55</v>
      </c>
      <c r="N32" s="29" t="s">
        <v>265</v>
      </c>
      <c r="O32" s="30">
        <v>23800</v>
      </c>
      <c r="P32" s="29" t="s">
        <v>57</v>
      </c>
      <c r="Q32" s="56">
        <v>1</v>
      </c>
      <c r="R32" s="5" t="s">
        <v>58</v>
      </c>
      <c r="S32" s="5" t="s">
        <v>230</v>
      </c>
      <c r="T32" s="36">
        <v>43471</v>
      </c>
      <c r="U32" s="36">
        <v>43483</v>
      </c>
      <c r="V32" s="37">
        <v>43484</v>
      </c>
      <c r="W32" s="38">
        <f t="shared" si="6"/>
        <v>13</v>
      </c>
      <c r="X32" s="5" t="str">
        <f t="shared" si="7"/>
        <v>NO CUMPLE</v>
      </c>
      <c r="Y32" s="37">
        <v>43473</v>
      </c>
      <c r="Z32" s="37">
        <v>43484</v>
      </c>
      <c r="AA32" s="44">
        <v>43484</v>
      </c>
      <c r="AB32" s="44">
        <v>43488</v>
      </c>
      <c r="AC32" s="38">
        <f t="shared" si="0"/>
        <v>1</v>
      </c>
      <c r="AD32" s="5" t="str">
        <f t="shared" si="1"/>
        <v>CUMPLE</v>
      </c>
      <c r="AE32" s="5"/>
      <c r="AF32" s="38">
        <f t="shared" si="2"/>
        <v>4</v>
      </c>
      <c r="AG32" s="5" t="str">
        <f t="shared" si="3"/>
        <v>NO CUMPLE</v>
      </c>
      <c r="AH32" s="6"/>
      <c r="AI32" s="38">
        <f t="shared" si="8"/>
        <v>17</v>
      </c>
      <c r="AJ32" s="5" t="str">
        <f t="shared" si="9"/>
        <v>NO CUMPLE</v>
      </c>
      <c r="AK32" s="6" t="s">
        <v>266</v>
      </c>
      <c r="AL32" s="5" t="str">
        <f t="shared" si="10"/>
        <v/>
      </c>
      <c r="AM32" s="5"/>
      <c r="AN32" s="58"/>
      <c r="AO32" s="67" t="s">
        <v>267</v>
      </c>
      <c r="AP32" s="50" t="s">
        <v>268</v>
      </c>
      <c r="AQ32" s="50"/>
      <c r="AR32" s="50"/>
      <c r="AS32" s="50"/>
      <c r="AT32" s="52"/>
    </row>
    <row r="33" spans="1:46" ht="14.1" customHeight="1">
      <c r="A33" s="20" t="s">
        <v>45</v>
      </c>
      <c r="B33" s="21" t="s">
        <v>46</v>
      </c>
      <c r="C33" s="20" t="s">
        <v>47</v>
      </c>
      <c r="D33" s="54">
        <v>4948116671</v>
      </c>
      <c r="E33" s="4" t="s">
        <v>48</v>
      </c>
      <c r="F33" s="4" t="s">
        <v>269</v>
      </c>
      <c r="G33" s="23" t="s">
        <v>270</v>
      </c>
      <c r="H33" s="55">
        <v>26865.599999999999</v>
      </c>
      <c r="I33" s="4" t="s">
        <v>51</v>
      </c>
      <c r="J33" s="4" t="s">
        <v>263</v>
      </c>
      <c r="K33" s="22" t="s">
        <v>264</v>
      </c>
      <c r="L33" s="23" t="s">
        <v>54</v>
      </c>
      <c r="M33" s="4" t="s">
        <v>55</v>
      </c>
      <c r="N33" s="29" t="s">
        <v>265</v>
      </c>
      <c r="O33" s="30">
        <v>23160</v>
      </c>
      <c r="P33" s="29" t="s">
        <v>57</v>
      </c>
      <c r="Q33" s="56">
        <v>1</v>
      </c>
      <c r="R33" s="5" t="s">
        <v>58</v>
      </c>
      <c r="S33" s="5" t="s">
        <v>230</v>
      </c>
      <c r="T33" s="36">
        <v>43485</v>
      </c>
      <c r="U33" s="36">
        <v>43479</v>
      </c>
      <c r="V33" s="37">
        <v>43486</v>
      </c>
      <c r="W33" s="38">
        <f t="shared" si="6"/>
        <v>-5</v>
      </c>
      <c r="X33" s="5" t="str">
        <f t="shared" si="7"/>
        <v>CUMPLE</v>
      </c>
      <c r="Y33" s="37">
        <v>43486</v>
      </c>
      <c r="Z33" s="37">
        <v>43486</v>
      </c>
      <c r="AA33" s="44">
        <v>43487</v>
      </c>
      <c r="AB33" s="44">
        <v>43488</v>
      </c>
      <c r="AC33" s="38">
        <f t="shared" si="0"/>
        <v>1</v>
      </c>
      <c r="AD33" s="5" t="str">
        <f t="shared" si="1"/>
        <v>CUMPLE</v>
      </c>
      <c r="AE33" s="5"/>
      <c r="AF33" s="38">
        <f t="shared" si="2"/>
        <v>1</v>
      </c>
      <c r="AG33" s="5" t="str">
        <f t="shared" si="3"/>
        <v>CUMPLE</v>
      </c>
      <c r="AH33" s="6"/>
      <c r="AI33" s="38">
        <f t="shared" si="8"/>
        <v>3</v>
      </c>
      <c r="AJ33" s="5" t="str">
        <f t="shared" si="9"/>
        <v>CUMPLE</v>
      </c>
      <c r="AK33" s="6"/>
      <c r="AL33" s="5" t="str">
        <f t="shared" si="10"/>
        <v/>
      </c>
      <c r="AM33" s="5"/>
      <c r="AN33" s="58"/>
      <c r="AO33" s="67" t="s">
        <v>271</v>
      </c>
      <c r="AP33" s="50" t="s">
        <v>268</v>
      </c>
      <c r="AQ33" s="50"/>
      <c r="AR33" s="50"/>
      <c r="AS33" s="50"/>
      <c r="AT33" s="52"/>
    </row>
    <row r="34" spans="1:46" ht="14.1" customHeight="1">
      <c r="A34" s="20" t="s">
        <v>45</v>
      </c>
      <c r="B34" s="21" t="s">
        <v>46</v>
      </c>
      <c r="C34" s="20" t="s">
        <v>47</v>
      </c>
      <c r="D34" s="69" t="s">
        <v>272</v>
      </c>
      <c r="E34" s="4" t="s">
        <v>48</v>
      </c>
      <c r="F34" s="4" t="s">
        <v>273</v>
      </c>
      <c r="G34" s="68" t="s">
        <v>274</v>
      </c>
      <c r="H34" s="55">
        <v>18116.75</v>
      </c>
      <c r="I34" s="4" t="s">
        <v>64</v>
      </c>
      <c r="J34" s="4" t="s">
        <v>275</v>
      </c>
      <c r="K34" s="22" t="s">
        <v>276</v>
      </c>
      <c r="L34" s="23" t="s">
        <v>277</v>
      </c>
      <c r="M34" s="4" t="s">
        <v>238</v>
      </c>
      <c r="N34" s="29" t="s">
        <v>278</v>
      </c>
      <c r="O34" s="30">
        <v>11425</v>
      </c>
      <c r="P34" s="29" t="s">
        <v>168</v>
      </c>
      <c r="Q34" s="56">
        <v>4</v>
      </c>
      <c r="R34" s="5" t="s">
        <v>78</v>
      </c>
      <c r="S34" s="5" t="s">
        <v>79</v>
      </c>
      <c r="T34" s="36">
        <v>43480</v>
      </c>
      <c r="U34" s="36">
        <v>43473</v>
      </c>
      <c r="V34" s="37">
        <v>43483</v>
      </c>
      <c r="W34" s="38">
        <f t="shared" si="6"/>
        <v>-6</v>
      </c>
      <c r="X34" s="5" t="str">
        <f t="shared" si="7"/>
        <v>CUMPLE</v>
      </c>
      <c r="Y34" s="37">
        <v>43483</v>
      </c>
      <c r="Z34" s="37">
        <v>43483</v>
      </c>
      <c r="AA34" s="44">
        <v>43483</v>
      </c>
      <c r="AB34" s="44">
        <v>43489</v>
      </c>
      <c r="AC34" s="38">
        <f t="shared" si="0"/>
        <v>1</v>
      </c>
      <c r="AD34" s="5" t="str">
        <f t="shared" si="1"/>
        <v>CUMPLE</v>
      </c>
      <c r="AE34" s="5"/>
      <c r="AF34" s="38">
        <f t="shared" si="2"/>
        <v>6</v>
      </c>
      <c r="AG34" s="5" t="str">
        <f t="shared" si="3"/>
        <v>NO CUMPLE</v>
      </c>
      <c r="AH34" s="6"/>
      <c r="AI34" s="38">
        <f t="shared" si="8"/>
        <v>9</v>
      </c>
      <c r="AJ34" s="5" t="str">
        <f t="shared" si="9"/>
        <v>CUMPLE</v>
      </c>
      <c r="AK34" s="6"/>
      <c r="AL34" s="5" t="str">
        <f t="shared" si="10"/>
        <v/>
      </c>
      <c r="AM34" s="5"/>
      <c r="AN34" s="58"/>
      <c r="AO34" s="67" t="s">
        <v>279</v>
      </c>
      <c r="AP34" s="50" t="s">
        <v>241</v>
      </c>
      <c r="AQ34" s="50"/>
      <c r="AR34" s="50"/>
      <c r="AS34" s="50"/>
      <c r="AT34" s="52"/>
    </row>
    <row r="35" spans="1:46" ht="14.1" customHeight="1">
      <c r="A35" s="20" t="s">
        <v>45</v>
      </c>
      <c r="B35" s="21" t="s">
        <v>46</v>
      </c>
      <c r="C35" s="20" t="s">
        <v>47</v>
      </c>
      <c r="D35" s="54">
        <v>4947323777</v>
      </c>
      <c r="E35" s="4" t="s">
        <v>48</v>
      </c>
      <c r="F35" s="4" t="s">
        <v>280</v>
      </c>
      <c r="G35" s="68" t="s">
        <v>281</v>
      </c>
      <c r="H35" s="55">
        <v>20375</v>
      </c>
      <c r="I35" s="4" t="s">
        <v>51</v>
      </c>
      <c r="J35" s="4" t="s">
        <v>282</v>
      </c>
      <c r="K35" s="22" t="s">
        <v>283</v>
      </c>
      <c r="L35" s="23" t="s">
        <v>284</v>
      </c>
      <c r="M35" s="4" t="s">
        <v>238</v>
      </c>
      <c r="N35" s="29" t="s">
        <v>239</v>
      </c>
      <c r="O35" s="30">
        <v>25000</v>
      </c>
      <c r="P35" s="29" t="s">
        <v>57</v>
      </c>
      <c r="Q35" s="56">
        <v>1</v>
      </c>
      <c r="R35" s="5" t="s">
        <v>58</v>
      </c>
      <c r="S35" s="5" t="s">
        <v>69</v>
      </c>
      <c r="T35" s="36">
        <v>43470</v>
      </c>
      <c r="U35" s="36">
        <v>43474</v>
      </c>
      <c r="V35" s="37">
        <v>43481</v>
      </c>
      <c r="W35" s="38">
        <f t="shared" si="6"/>
        <v>5</v>
      </c>
      <c r="X35" s="5" t="str">
        <f t="shared" si="7"/>
        <v>NO CUMPLE</v>
      </c>
      <c r="Y35" s="37">
        <v>43473</v>
      </c>
      <c r="Z35" s="37">
        <v>43481</v>
      </c>
      <c r="AA35" s="44">
        <v>43486</v>
      </c>
      <c r="AB35" s="44">
        <v>43489</v>
      </c>
      <c r="AC35" s="38">
        <f t="shared" si="0"/>
        <v>5</v>
      </c>
      <c r="AD35" s="5" t="str">
        <f t="shared" si="1"/>
        <v>NO CUMPLE</v>
      </c>
      <c r="AE35" s="6" t="s">
        <v>285</v>
      </c>
      <c r="AF35" s="38">
        <f t="shared" si="2"/>
        <v>3</v>
      </c>
      <c r="AG35" s="5" t="str">
        <f t="shared" si="3"/>
        <v>CUMPLE</v>
      </c>
      <c r="AH35" s="6"/>
      <c r="AI35" s="38">
        <f t="shared" si="8"/>
        <v>19</v>
      </c>
      <c r="AJ35" s="5" t="str">
        <f t="shared" si="9"/>
        <v>NO CUMPLE</v>
      </c>
      <c r="AK35" s="6" t="s">
        <v>286</v>
      </c>
      <c r="AL35" s="5" t="str">
        <f t="shared" si="10"/>
        <v/>
      </c>
      <c r="AM35" s="5"/>
      <c r="AN35" s="58"/>
      <c r="AO35" s="49" t="s">
        <v>287</v>
      </c>
      <c r="AP35" s="50" t="s">
        <v>241</v>
      </c>
      <c r="AQ35" s="50"/>
      <c r="AR35" s="50"/>
      <c r="AS35" s="50"/>
      <c r="AT35" s="52"/>
    </row>
    <row r="36" spans="1:46" ht="14.1" customHeight="1">
      <c r="A36" s="20" t="s">
        <v>45</v>
      </c>
      <c r="B36" s="21" t="s">
        <v>46</v>
      </c>
      <c r="C36" s="20" t="s">
        <v>47</v>
      </c>
      <c r="D36" s="54" t="s">
        <v>288</v>
      </c>
      <c r="E36" s="4" t="s">
        <v>48</v>
      </c>
      <c r="F36" s="4" t="s">
        <v>289</v>
      </c>
      <c r="G36" s="23" t="s">
        <v>290</v>
      </c>
      <c r="H36" s="55">
        <v>22800</v>
      </c>
      <c r="I36" s="4" t="s">
        <v>51</v>
      </c>
      <c r="J36" s="4" t="s">
        <v>291</v>
      </c>
      <c r="K36" s="22" t="s">
        <v>292</v>
      </c>
      <c r="L36" s="23" t="s">
        <v>204</v>
      </c>
      <c r="M36" s="4" t="s">
        <v>55</v>
      </c>
      <c r="N36" s="29" t="s">
        <v>265</v>
      </c>
      <c r="O36" s="30">
        <v>24000</v>
      </c>
      <c r="P36" s="29" t="s">
        <v>57</v>
      </c>
      <c r="Q36" s="56">
        <v>1</v>
      </c>
      <c r="R36" s="5" t="s">
        <v>58</v>
      </c>
      <c r="S36" s="5" t="s">
        <v>69</v>
      </c>
      <c r="T36" s="36">
        <v>43483</v>
      </c>
      <c r="U36" s="36">
        <v>43481</v>
      </c>
      <c r="V36" s="37">
        <v>43486</v>
      </c>
      <c r="W36" s="38">
        <f t="shared" si="6"/>
        <v>-1</v>
      </c>
      <c r="X36" s="5" t="str">
        <f t="shared" si="7"/>
        <v>CUMPLE</v>
      </c>
      <c r="Y36" s="37">
        <v>43484</v>
      </c>
      <c r="Z36" s="37">
        <v>43486</v>
      </c>
      <c r="AA36" s="44">
        <v>43487</v>
      </c>
      <c r="AB36" s="44">
        <v>43489</v>
      </c>
      <c r="AC36" s="38">
        <f t="shared" si="0"/>
        <v>1</v>
      </c>
      <c r="AD36" s="5" t="str">
        <f t="shared" si="1"/>
        <v>CUMPLE</v>
      </c>
      <c r="AE36" s="5"/>
      <c r="AF36" s="38">
        <f t="shared" si="2"/>
        <v>2</v>
      </c>
      <c r="AG36" s="5" t="str">
        <f t="shared" si="3"/>
        <v>CUMPLE</v>
      </c>
      <c r="AH36" s="6"/>
      <c r="AI36" s="38">
        <f t="shared" si="8"/>
        <v>6</v>
      </c>
      <c r="AJ36" s="5" t="str">
        <f t="shared" si="9"/>
        <v>CUMPLE</v>
      </c>
      <c r="AK36" s="6"/>
      <c r="AL36" s="5" t="str">
        <f t="shared" si="10"/>
        <v/>
      </c>
      <c r="AM36" s="5"/>
      <c r="AN36" s="58"/>
      <c r="AO36" s="49" t="s">
        <v>293</v>
      </c>
      <c r="AP36" s="50" t="s">
        <v>72</v>
      </c>
      <c r="AQ36" s="50"/>
      <c r="AR36" s="50"/>
      <c r="AS36" s="50"/>
      <c r="AT36" s="52"/>
    </row>
    <row r="37" spans="1:46" ht="14.1" customHeight="1">
      <c r="A37" s="20" t="s">
        <v>45</v>
      </c>
      <c r="B37" s="21" t="s">
        <v>46</v>
      </c>
      <c r="C37" s="20" t="s">
        <v>47</v>
      </c>
      <c r="D37" s="28" t="s">
        <v>294</v>
      </c>
      <c r="E37" s="4" t="s">
        <v>48</v>
      </c>
      <c r="F37" s="4" t="s">
        <v>295</v>
      </c>
      <c r="G37" s="68" t="s">
        <v>296</v>
      </c>
      <c r="H37" s="55">
        <v>48512.4</v>
      </c>
      <c r="I37" s="4" t="s">
        <v>64</v>
      </c>
      <c r="J37" s="4" t="s">
        <v>297</v>
      </c>
      <c r="K37" s="28" t="s">
        <v>298</v>
      </c>
      <c r="L37" s="23" t="s">
        <v>54</v>
      </c>
      <c r="M37" s="4" t="s">
        <v>67</v>
      </c>
      <c r="N37" s="29" t="s">
        <v>77</v>
      </c>
      <c r="O37" s="30">
        <v>13955</v>
      </c>
      <c r="P37" s="29" t="s">
        <v>57</v>
      </c>
      <c r="Q37" s="56">
        <v>30</v>
      </c>
      <c r="R37" s="5" t="s">
        <v>78</v>
      </c>
      <c r="S37" s="5" t="s">
        <v>79</v>
      </c>
      <c r="T37" s="36">
        <v>43473</v>
      </c>
      <c r="U37" s="36">
        <v>43455</v>
      </c>
      <c r="V37" s="37">
        <v>43479</v>
      </c>
      <c r="W37" s="38">
        <f t="shared" si="6"/>
        <v>-17</v>
      </c>
      <c r="X37" s="5" t="str">
        <f t="shared" si="7"/>
        <v>CUMPLE</v>
      </c>
      <c r="Y37" s="37">
        <v>43479</v>
      </c>
      <c r="Z37" s="37">
        <v>43479</v>
      </c>
      <c r="AA37" s="44">
        <v>43479</v>
      </c>
      <c r="AB37" s="44">
        <v>43486</v>
      </c>
      <c r="AC37" s="38">
        <f t="shared" si="0"/>
        <v>1</v>
      </c>
      <c r="AD37" s="5" t="str">
        <f t="shared" si="1"/>
        <v>CUMPLE</v>
      </c>
      <c r="AE37" s="5"/>
      <c r="AF37" s="38">
        <f t="shared" si="2"/>
        <v>7</v>
      </c>
      <c r="AG37" s="5" t="str">
        <f t="shared" si="3"/>
        <v>NO CUMPLE</v>
      </c>
      <c r="AH37" s="6"/>
      <c r="AI37" s="38">
        <f t="shared" si="8"/>
        <v>13</v>
      </c>
      <c r="AJ37" s="5" t="str">
        <f t="shared" si="9"/>
        <v>NO CUMPLE</v>
      </c>
      <c r="AK37" s="6" t="s">
        <v>299</v>
      </c>
      <c r="AL37" s="5" t="str">
        <f t="shared" si="10"/>
        <v/>
      </c>
      <c r="AM37" s="5"/>
      <c r="AN37" s="58"/>
      <c r="AO37" s="67" t="s">
        <v>300</v>
      </c>
      <c r="AP37" s="50" t="s">
        <v>61</v>
      </c>
      <c r="AQ37" s="50"/>
      <c r="AR37" s="50"/>
      <c r="AS37" s="50"/>
      <c r="AT37" s="52"/>
    </row>
    <row r="38" spans="1:46" ht="14.1" customHeight="1">
      <c r="A38" s="20" t="s">
        <v>45</v>
      </c>
      <c r="B38" s="21" t="s">
        <v>46</v>
      </c>
      <c r="C38" s="20" t="s">
        <v>47</v>
      </c>
      <c r="D38" s="28" t="s">
        <v>301</v>
      </c>
      <c r="E38" s="4" t="s">
        <v>48</v>
      </c>
      <c r="F38" s="4" t="s">
        <v>302</v>
      </c>
      <c r="G38" s="23" t="s">
        <v>303</v>
      </c>
      <c r="H38" s="55">
        <v>72641.75</v>
      </c>
      <c r="I38" s="4" t="s">
        <v>64</v>
      </c>
      <c r="J38" s="28" t="s">
        <v>304</v>
      </c>
      <c r="K38" s="28" t="s">
        <v>305</v>
      </c>
      <c r="L38" s="23" t="s">
        <v>54</v>
      </c>
      <c r="M38" s="4" t="s">
        <v>67</v>
      </c>
      <c r="N38" s="29" t="s">
        <v>77</v>
      </c>
      <c r="O38" s="30">
        <v>4775</v>
      </c>
      <c r="P38" s="29" t="s">
        <v>57</v>
      </c>
      <c r="Q38" s="56">
        <v>1</v>
      </c>
      <c r="R38" s="5" t="s">
        <v>58</v>
      </c>
      <c r="S38" s="5" t="s">
        <v>59</v>
      </c>
      <c r="T38" s="36">
        <v>43480</v>
      </c>
      <c r="U38" s="36">
        <v>43473</v>
      </c>
      <c r="V38" s="37">
        <v>43482</v>
      </c>
      <c r="W38" s="38">
        <f t="shared" si="6"/>
        <v>-6</v>
      </c>
      <c r="X38" s="5" t="str">
        <f t="shared" si="7"/>
        <v>CUMPLE</v>
      </c>
      <c r="Y38" s="37">
        <v>43482</v>
      </c>
      <c r="Z38" s="37">
        <v>43482</v>
      </c>
      <c r="AA38" s="44">
        <v>43482</v>
      </c>
      <c r="AB38" s="44">
        <v>43490</v>
      </c>
      <c r="AC38" s="38">
        <f t="shared" si="0"/>
        <v>1</v>
      </c>
      <c r="AD38" s="5" t="str">
        <f t="shared" si="1"/>
        <v>CUMPLE</v>
      </c>
      <c r="AE38" s="5"/>
      <c r="AF38" s="38">
        <f t="shared" si="2"/>
        <v>8</v>
      </c>
      <c r="AG38" s="5" t="str">
        <f t="shared" si="3"/>
        <v>NO CUMPLE</v>
      </c>
      <c r="AH38" s="6"/>
      <c r="AI38" s="38">
        <f t="shared" si="8"/>
        <v>10</v>
      </c>
      <c r="AJ38" s="5" t="str">
        <f t="shared" si="9"/>
        <v>NO CUMPLE</v>
      </c>
      <c r="AK38" s="6" t="s">
        <v>306</v>
      </c>
      <c r="AL38" s="5" t="str">
        <f t="shared" si="10"/>
        <v/>
      </c>
      <c r="AM38" s="5"/>
      <c r="AN38" s="58"/>
      <c r="AO38" s="67" t="s">
        <v>307</v>
      </c>
      <c r="AP38" s="50" t="s">
        <v>72</v>
      </c>
      <c r="AQ38" s="50"/>
      <c r="AR38" s="50"/>
      <c r="AS38" s="50"/>
      <c r="AT38" s="52"/>
    </row>
    <row r="39" spans="1:46" ht="14.1" customHeight="1">
      <c r="A39" s="20" t="s">
        <v>45</v>
      </c>
      <c r="B39" s="21" t="s">
        <v>46</v>
      </c>
      <c r="C39" s="20" t="s">
        <v>47</v>
      </c>
      <c r="D39" s="54">
        <v>4948068492</v>
      </c>
      <c r="E39" s="4" t="s">
        <v>48</v>
      </c>
      <c r="F39" s="4" t="s">
        <v>308</v>
      </c>
      <c r="G39" s="68" t="s">
        <v>309</v>
      </c>
      <c r="H39" s="55">
        <v>1960.69</v>
      </c>
      <c r="I39" s="4" t="s">
        <v>64</v>
      </c>
      <c r="J39" s="4" t="s">
        <v>310</v>
      </c>
      <c r="K39" s="22" t="s">
        <v>311</v>
      </c>
      <c r="L39" s="23" t="s">
        <v>119</v>
      </c>
      <c r="M39" s="4" t="s">
        <v>238</v>
      </c>
      <c r="N39" s="29" t="s">
        <v>278</v>
      </c>
      <c r="O39" s="30">
        <v>1960.69</v>
      </c>
      <c r="P39" s="29" t="s">
        <v>57</v>
      </c>
      <c r="Q39" s="56">
        <v>4</v>
      </c>
      <c r="R39" s="5" t="s">
        <v>78</v>
      </c>
      <c r="S39" s="5" t="s">
        <v>79</v>
      </c>
      <c r="T39" s="36">
        <v>43478</v>
      </c>
      <c r="U39" s="36">
        <v>43479</v>
      </c>
      <c r="V39" s="37">
        <v>43481</v>
      </c>
      <c r="W39" s="38">
        <f t="shared" si="6"/>
        <v>2</v>
      </c>
      <c r="X39" s="5" t="str">
        <f t="shared" si="7"/>
        <v>NO CUMPLE</v>
      </c>
      <c r="Y39" s="37">
        <v>43481</v>
      </c>
      <c r="Z39" s="37">
        <v>43481</v>
      </c>
      <c r="AA39" s="44">
        <v>43482</v>
      </c>
      <c r="AB39" s="44">
        <v>43493</v>
      </c>
      <c r="AC39" s="38">
        <f t="shared" si="0"/>
        <v>1</v>
      </c>
      <c r="AD39" s="5" t="str">
        <f t="shared" si="1"/>
        <v>CUMPLE</v>
      </c>
      <c r="AE39" s="5"/>
      <c r="AF39" s="38">
        <f t="shared" si="2"/>
        <v>11</v>
      </c>
      <c r="AG39" s="5" t="str">
        <f t="shared" si="3"/>
        <v>NO CUMPLE</v>
      </c>
      <c r="AH39" s="6"/>
      <c r="AI39" s="38">
        <f t="shared" si="8"/>
        <v>15</v>
      </c>
      <c r="AJ39" s="5" t="str">
        <f t="shared" si="9"/>
        <v>NO CUMPLE</v>
      </c>
      <c r="AK39" s="6" t="s">
        <v>312</v>
      </c>
      <c r="AL39" s="5" t="str">
        <f t="shared" si="10"/>
        <v/>
      </c>
      <c r="AM39" s="5"/>
      <c r="AN39" s="58"/>
      <c r="AO39" s="67" t="s">
        <v>313</v>
      </c>
      <c r="AP39" s="50" t="s">
        <v>241</v>
      </c>
      <c r="AQ39" s="50"/>
      <c r="AR39" s="50"/>
      <c r="AS39" s="50"/>
      <c r="AT39" s="52"/>
    </row>
    <row r="40" spans="1:46" ht="14.1" customHeight="1">
      <c r="A40" s="20" t="s">
        <v>45</v>
      </c>
      <c r="B40" s="21" t="s">
        <v>46</v>
      </c>
      <c r="C40" s="20" t="s">
        <v>47</v>
      </c>
      <c r="D40" s="54">
        <v>4947807433</v>
      </c>
      <c r="E40" s="4" t="s">
        <v>48</v>
      </c>
      <c r="F40" s="4" t="s">
        <v>314</v>
      </c>
      <c r="G40" s="23" t="s">
        <v>315</v>
      </c>
      <c r="H40" s="55">
        <v>22659.69</v>
      </c>
      <c r="I40" s="4" t="s">
        <v>64</v>
      </c>
      <c r="J40" s="4" t="s">
        <v>316</v>
      </c>
      <c r="K40" s="22" t="s">
        <v>317</v>
      </c>
      <c r="L40" s="23" t="s">
        <v>318</v>
      </c>
      <c r="M40" s="4" t="s">
        <v>238</v>
      </c>
      <c r="N40" s="29" t="s">
        <v>278</v>
      </c>
      <c r="O40" s="30">
        <v>4956</v>
      </c>
      <c r="P40" s="29" t="s">
        <v>168</v>
      </c>
      <c r="Q40" s="56">
        <v>1</v>
      </c>
      <c r="R40" s="5" t="s">
        <v>58</v>
      </c>
      <c r="S40" s="5" t="s">
        <v>59</v>
      </c>
      <c r="T40" s="36">
        <v>43486</v>
      </c>
      <c r="U40" s="36">
        <v>43460</v>
      </c>
      <c r="V40" s="37">
        <v>43489</v>
      </c>
      <c r="W40" s="38">
        <f t="shared" si="6"/>
        <v>-25</v>
      </c>
      <c r="X40" s="5" t="str">
        <f t="shared" si="7"/>
        <v>CUMPLE</v>
      </c>
      <c r="Y40" s="37">
        <v>43488</v>
      </c>
      <c r="Z40" s="37">
        <v>43489</v>
      </c>
      <c r="AA40" s="44">
        <v>43490</v>
      </c>
      <c r="AB40" s="44">
        <v>43493</v>
      </c>
      <c r="AC40" s="38">
        <f t="shared" si="0"/>
        <v>1</v>
      </c>
      <c r="AD40" s="5" t="str">
        <f t="shared" si="1"/>
        <v>CUMPLE</v>
      </c>
      <c r="AE40" s="5"/>
      <c r="AF40" s="38">
        <f t="shared" si="2"/>
        <v>3</v>
      </c>
      <c r="AG40" s="5" t="str">
        <f t="shared" si="3"/>
        <v>CUMPLE</v>
      </c>
      <c r="AH40" s="6"/>
      <c r="AI40" s="38">
        <f t="shared" si="8"/>
        <v>7</v>
      </c>
      <c r="AJ40" s="5" t="str">
        <f t="shared" si="9"/>
        <v>CUMPLE</v>
      </c>
      <c r="AK40" s="6"/>
      <c r="AL40" s="5" t="str">
        <f t="shared" si="10"/>
        <v/>
      </c>
      <c r="AM40" s="5"/>
      <c r="AN40" s="58"/>
      <c r="AO40" s="67" t="s">
        <v>319</v>
      </c>
      <c r="AP40" s="50" t="s">
        <v>241</v>
      </c>
      <c r="AQ40" s="50"/>
      <c r="AR40" s="50"/>
      <c r="AS40" s="50"/>
      <c r="AT40" s="52"/>
    </row>
    <row r="41" spans="1:46" ht="14.1" customHeight="1">
      <c r="A41" s="20" t="s">
        <v>45</v>
      </c>
      <c r="B41" s="21" t="s">
        <v>46</v>
      </c>
      <c r="C41" s="20" t="s">
        <v>47</v>
      </c>
      <c r="D41" s="54">
        <v>4948281188</v>
      </c>
      <c r="E41" s="4" t="s">
        <v>156</v>
      </c>
      <c r="F41" s="4" t="s">
        <v>320</v>
      </c>
      <c r="G41" s="23" t="s">
        <v>321</v>
      </c>
      <c r="H41" s="55">
        <v>17760</v>
      </c>
      <c r="I41" s="4" t="s">
        <v>64</v>
      </c>
      <c r="J41" s="4" t="s">
        <v>322</v>
      </c>
      <c r="K41" s="22" t="s">
        <v>323</v>
      </c>
      <c r="L41" s="23" t="s">
        <v>86</v>
      </c>
      <c r="M41" s="4" t="s">
        <v>55</v>
      </c>
      <c r="N41" s="29" t="s">
        <v>265</v>
      </c>
      <c r="O41" s="30">
        <v>12000</v>
      </c>
      <c r="P41" s="29" t="s">
        <v>57</v>
      </c>
      <c r="Q41" s="56">
        <v>1</v>
      </c>
      <c r="R41" s="5" t="s">
        <v>58</v>
      </c>
      <c r="S41" s="5" t="s">
        <v>59</v>
      </c>
      <c r="T41" s="36">
        <v>43490</v>
      </c>
      <c r="U41" s="36">
        <v>43481</v>
      </c>
      <c r="V41" s="37">
        <v>43493</v>
      </c>
      <c r="W41" s="38">
        <f t="shared" si="6"/>
        <v>-8</v>
      </c>
      <c r="X41" s="5" t="str">
        <f t="shared" si="7"/>
        <v>CUMPLE</v>
      </c>
      <c r="Y41" s="37">
        <v>43493</v>
      </c>
      <c r="Z41" s="37">
        <v>43493</v>
      </c>
      <c r="AA41" s="44">
        <v>43493</v>
      </c>
      <c r="AB41" s="44">
        <v>43494</v>
      </c>
      <c r="AC41" s="38">
        <f t="shared" si="0"/>
        <v>1</v>
      </c>
      <c r="AD41" s="5" t="str">
        <f t="shared" si="1"/>
        <v>CUMPLE</v>
      </c>
      <c r="AE41" s="5"/>
      <c r="AF41" s="38">
        <f t="shared" si="2"/>
        <v>1</v>
      </c>
      <c r="AG41" s="5" t="str">
        <f t="shared" si="3"/>
        <v>CUMPLE</v>
      </c>
      <c r="AH41" s="6"/>
      <c r="AI41" s="38">
        <f t="shared" si="8"/>
        <v>4</v>
      </c>
      <c r="AJ41" s="5" t="str">
        <f t="shared" si="9"/>
        <v>CUMPLE</v>
      </c>
      <c r="AK41" s="6"/>
      <c r="AL41" s="5" t="str">
        <f t="shared" si="10"/>
        <v/>
      </c>
      <c r="AM41" s="5"/>
      <c r="AN41" s="58"/>
      <c r="AO41" s="67" t="s">
        <v>324</v>
      </c>
      <c r="AP41" s="50" t="s">
        <v>325</v>
      </c>
      <c r="AQ41" s="50"/>
      <c r="AR41" s="50"/>
      <c r="AS41" s="50"/>
      <c r="AT41" s="52"/>
    </row>
    <row r="42" spans="1:46" ht="14.1" customHeight="1">
      <c r="A42" s="20" t="s">
        <v>45</v>
      </c>
      <c r="B42" s="21" t="s">
        <v>46</v>
      </c>
      <c r="C42" s="20" t="s">
        <v>47</v>
      </c>
      <c r="D42" s="54">
        <v>4948471429</v>
      </c>
      <c r="E42" s="4" t="s">
        <v>48</v>
      </c>
      <c r="F42" s="4" t="s">
        <v>326</v>
      </c>
      <c r="G42" s="23" t="s">
        <v>327</v>
      </c>
      <c r="H42" s="55">
        <v>40800</v>
      </c>
      <c r="I42" s="4" t="s">
        <v>51</v>
      </c>
      <c r="J42" s="4" t="s">
        <v>328</v>
      </c>
      <c r="K42" s="22" t="s">
        <v>329</v>
      </c>
      <c r="L42" s="23" t="s">
        <v>204</v>
      </c>
      <c r="M42" s="4" t="s">
        <v>55</v>
      </c>
      <c r="N42" s="29" t="s">
        <v>265</v>
      </c>
      <c r="O42" s="30">
        <v>24000</v>
      </c>
      <c r="P42" s="29" t="s">
        <v>57</v>
      </c>
      <c r="Q42" s="56">
        <v>1</v>
      </c>
      <c r="R42" s="5" t="s">
        <v>58</v>
      </c>
      <c r="S42" s="5" t="s">
        <v>69</v>
      </c>
      <c r="T42" s="36">
        <v>43490</v>
      </c>
      <c r="U42" s="36">
        <v>43486</v>
      </c>
      <c r="V42" s="37">
        <v>43493</v>
      </c>
      <c r="W42" s="38">
        <f t="shared" si="6"/>
        <v>-3</v>
      </c>
      <c r="X42" s="5" t="str">
        <f t="shared" si="7"/>
        <v>CUMPLE</v>
      </c>
      <c r="Y42" s="37">
        <v>43493</v>
      </c>
      <c r="Z42" s="37">
        <v>43493</v>
      </c>
      <c r="AA42" s="44">
        <v>43494</v>
      </c>
      <c r="AB42" s="44">
        <v>43494</v>
      </c>
      <c r="AC42" s="38">
        <f t="shared" si="0"/>
        <v>1</v>
      </c>
      <c r="AD42" s="5" t="str">
        <f t="shared" si="1"/>
        <v>CUMPLE</v>
      </c>
      <c r="AE42" s="5"/>
      <c r="AF42" s="38">
        <f t="shared" si="2"/>
        <v>1</v>
      </c>
      <c r="AG42" s="5" t="str">
        <f t="shared" si="3"/>
        <v>CUMPLE</v>
      </c>
      <c r="AH42" s="6"/>
      <c r="AI42" s="38">
        <f t="shared" si="8"/>
        <v>4</v>
      </c>
      <c r="AJ42" s="5" t="str">
        <f t="shared" si="9"/>
        <v>CUMPLE</v>
      </c>
      <c r="AK42" s="6"/>
      <c r="AL42" s="5" t="str">
        <f t="shared" si="10"/>
        <v/>
      </c>
      <c r="AM42" s="5"/>
      <c r="AN42" s="58"/>
      <c r="AO42" s="67" t="s">
        <v>330</v>
      </c>
      <c r="AP42" s="50" t="s">
        <v>61</v>
      </c>
      <c r="AQ42" s="50"/>
      <c r="AR42" s="50"/>
      <c r="AS42" s="50"/>
      <c r="AT42" s="52"/>
    </row>
    <row r="43" spans="1:46" ht="14.1" customHeight="1">
      <c r="A43" s="20" t="s">
        <v>45</v>
      </c>
      <c r="B43" s="21" t="s">
        <v>46</v>
      </c>
      <c r="C43" s="20" t="s">
        <v>47</v>
      </c>
      <c r="D43" s="54">
        <v>4948210678</v>
      </c>
      <c r="E43" s="4" t="s">
        <v>48</v>
      </c>
      <c r="F43" s="4" t="s">
        <v>331</v>
      </c>
      <c r="G43" s="68" t="s">
        <v>332</v>
      </c>
      <c r="H43" s="55">
        <v>55728</v>
      </c>
      <c r="I43" s="4" t="s">
        <v>51</v>
      </c>
      <c r="J43" s="4" t="s">
        <v>333</v>
      </c>
      <c r="K43" s="22" t="s">
        <v>334</v>
      </c>
      <c r="L43" s="23" t="s">
        <v>335</v>
      </c>
      <c r="M43" s="4" t="s">
        <v>67</v>
      </c>
      <c r="N43" s="29" t="s">
        <v>336</v>
      </c>
      <c r="O43" s="30">
        <v>64800</v>
      </c>
      <c r="P43" s="29" t="s">
        <v>57</v>
      </c>
      <c r="Q43" s="56">
        <v>3</v>
      </c>
      <c r="R43" s="5" t="s">
        <v>58</v>
      </c>
      <c r="S43" s="5" t="s">
        <v>59</v>
      </c>
      <c r="T43" s="36">
        <v>43490</v>
      </c>
      <c r="U43" s="36">
        <v>43487</v>
      </c>
      <c r="V43" s="37">
        <v>43493</v>
      </c>
      <c r="W43" s="38">
        <f t="shared" si="6"/>
        <v>-2</v>
      </c>
      <c r="X43" s="5" t="str">
        <f t="shared" si="7"/>
        <v>CUMPLE</v>
      </c>
      <c r="Y43" s="37">
        <v>43493</v>
      </c>
      <c r="Z43" s="37">
        <v>43493</v>
      </c>
      <c r="AA43" s="44">
        <v>43494</v>
      </c>
      <c r="AB43" s="44">
        <v>43495</v>
      </c>
      <c r="AC43" s="38">
        <f t="shared" si="0"/>
        <v>1</v>
      </c>
      <c r="AD43" s="5" t="str">
        <f t="shared" si="1"/>
        <v>CUMPLE</v>
      </c>
      <c r="AE43" s="5"/>
      <c r="AF43" s="38">
        <f t="shared" si="2"/>
        <v>1</v>
      </c>
      <c r="AG43" s="5" t="str">
        <f t="shared" si="3"/>
        <v>CUMPLE</v>
      </c>
      <c r="AH43" s="6"/>
      <c r="AI43" s="38">
        <f t="shared" si="8"/>
        <v>5</v>
      </c>
      <c r="AJ43" s="5" t="str">
        <f t="shared" si="9"/>
        <v>CUMPLE</v>
      </c>
      <c r="AK43" s="6"/>
      <c r="AL43" s="5" t="str">
        <f t="shared" si="10"/>
        <v/>
      </c>
      <c r="AM43" s="5"/>
      <c r="AN43" s="58"/>
      <c r="AO43" s="67" t="s">
        <v>337</v>
      </c>
      <c r="AP43" s="50" t="s">
        <v>61</v>
      </c>
      <c r="AQ43" s="50"/>
      <c r="AR43" s="50"/>
      <c r="AS43" s="50"/>
      <c r="AT43" s="52"/>
    </row>
    <row r="44" spans="1:46" ht="14.1" customHeight="1">
      <c r="A44" s="20" t="s">
        <v>45</v>
      </c>
      <c r="B44" s="21" t="s">
        <v>46</v>
      </c>
      <c r="C44" s="20" t="s">
        <v>47</v>
      </c>
      <c r="D44" s="54">
        <v>4948213162</v>
      </c>
      <c r="E44" s="4" t="s">
        <v>48</v>
      </c>
      <c r="F44" s="4" t="s">
        <v>338</v>
      </c>
      <c r="G44" s="23" t="s">
        <v>339</v>
      </c>
      <c r="H44" s="55">
        <v>12736</v>
      </c>
      <c r="I44" s="4" t="s">
        <v>64</v>
      </c>
      <c r="J44" s="4" t="s">
        <v>340</v>
      </c>
      <c r="K44" s="22" t="s">
        <v>341</v>
      </c>
      <c r="L44" s="23" t="s">
        <v>119</v>
      </c>
      <c r="M44" s="4" t="s">
        <v>67</v>
      </c>
      <c r="N44" s="29" t="s">
        <v>128</v>
      </c>
      <c r="O44" s="30">
        <v>6400</v>
      </c>
      <c r="P44" s="29" t="s">
        <v>57</v>
      </c>
      <c r="Q44" s="56">
        <v>1</v>
      </c>
      <c r="R44" s="5" t="s">
        <v>58</v>
      </c>
      <c r="S44" s="5" t="s">
        <v>59</v>
      </c>
      <c r="T44" s="36">
        <v>43492</v>
      </c>
      <c r="U44" s="36">
        <v>43490</v>
      </c>
      <c r="V44" s="37">
        <v>43493</v>
      </c>
      <c r="W44" s="38">
        <f t="shared" si="6"/>
        <v>-1</v>
      </c>
      <c r="X44" s="5" t="str">
        <f t="shared" si="7"/>
        <v>CUMPLE</v>
      </c>
      <c r="Y44" s="37">
        <v>43493</v>
      </c>
      <c r="Z44" s="37">
        <v>43493</v>
      </c>
      <c r="AA44" s="44">
        <v>43494</v>
      </c>
      <c r="AB44" s="44">
        <v>43497</v>
      </c>
      <c r="AC44" s="38">
        <f t="shared" si="0"/>
        <v>1</v>
      </c>
      <c r="AD44" s="5" t="str">
        <f t="shared" si="1"/>
        <v>CUMPLE</v>
      </c>
      <c r="AE44" s="5"/>
      <c r="AF44" s="38">
        <f t="shared" si="2"/>
        <v>3</v>
      </c>
      <c r="AG44" s="5" t="str">
        <f t="shared" si="3"/>
        <v>CUMPLE</v>
      </c>
      <c r="AH44" s="6"/>
      <c r="AI44" s="38">
        <f t="shared" si="8"/>
        <v>5</v>
      </c>
      <c r="AJ44" s="5" t="str">
        <f t="shared" si="9"/>
        <v>CUMPLE</v>
      </c>
      <c r="AK44" s="6"/>
      <c r="AL44" s="5" t="str">
        <f t="shared" si="10"/>
        <v/>
      </c>
      <c r="AM44" s="5"/>
      <c r="AN44" s="58"/>
      <c r="AO44" s="67" t="s">
        <v>342</v>
      </c>
      <c r="AP44" s="50" t="s">
        <v>72</v>
      </c>
      <c r="AQ44" s="50"/>
      <c r="AR44" s="50"/>
      <c r="AS44" s="50"/>
      <c r="AT44" s="52"/>
    </row>
    <row r="45" spans="1:46" ht="14.1" customHeight="1">
      <c r="A45" s="20" t="s">
        <v>45</v>
      </c>
      <c r="B45" s="21" t="s">
        <v>46</v>
      </c>
      <c r="C45" s="20" t="s">
        <v>47</v>
      </c>
      <c r="D45" s="54">
        <v>4946294305</v>
      </c>
      <c r="E45" s="4" t="s">
        <v>48</v>
      </c>
      <c r="F45" s="4" t="s">
        <v>343</v>
      </c>
      <c r="G45" s="23" t="s">
        <v>344</v>
      </c>
      <c r="H45" s="55">
        <v>15320</v>
      </c>
      <c r="I45" s="4" t="s">
        <v>64</v>
      </c>
      <c r="J45" s="4" t="s">
        <v>345</v>
      </c>
      <c r="K45" s="22" t="s">
        <v>346</v>
      </c>
      <c r="L45" s="23" t="s">
        <v>54</v>
      </c>
      <c r="M45" s="4" t="s">
        <v>347</v>
      </c>
      <c r="N45" s="29" t="s">
        <v>348</v>
      </c>
      <c r="O45" s="30">
        <v>4000</v>
      </c>
      <c r="P45" s="29" t="s">
        <v>186</v>
      </c>
      <c r="Q45" s="56">
        <v>5</v>
      </c>
      <c r="R45" s="5" t="s">
        <v>78</v>
      </c>
      <c r="S45" s="5" t="s">
        <v>79</v>
      </c>
      <c r="T45" s="36">
        <v>43461</v>
      </c>
      <c r="U45" s="36">
        <v>43452</v>
      </c>
      <c r="V45" s="37">
        <v>43452</v>
      </c>
      <c r="W45" s="38">
        <f t="shared" si="6"/>
        <v>-8</v>
      </c>
      <c r="X45" s="5" t="str">
        <f t="shared" si="7"/>
        <v>CUMPLE</v>
      </c>
      <c r="Y45" s="37">
        <v>43467</v>
      </c>
      <c r="Z45" s="37">
        <v>43467</v>
      </c>
      <c r="AA45" s="44">
        <v>43468</v>
      </c>
      <c r="AB45" s="44">
        <v>43470</v>
      </c>
      <c r="AC45" s="38">
        <f t="shared" si="0"/>
        <v>1</v>
      </c>
      <c r="AD45" s="5" t="str">
        <f t="shared" si="1"/>
        <v>CUMPLE</v>
      </c>
      <c r="AE45" s="5"/>
      <c r="AF45" s="38">
        <f t="shared" si="2"/>
        <v>2</v>
      </c>
      <c r="AG45" s="5" t="str">
        <f t="shared" si="3"/>
        <v>CUMPLE</v>
      </c>
      <c r="AH45" s="6"/>
      <c r="AI45" s="38">
        <f t="shared" si="8"/>
        <v>9</v>
      </c>
      <c r="AJ45" s="5" t="str">
        <f t="shared" si="9"/>
        <v>CUMPLE</v>
      </c>
      <c r="AK45" s="6"/>
      <c r="AL45" s="5" t="str">
        <f t="shared" si="10"/>
        <v/>
      </c>
      <c r="AM45" s="5"/>
      <c r="AN45" s="58"/>
      <c r="AO45" s="67" t="s">
        <v>349</v>
      </c>
      <c r="AP45" s="50" t="s">
        <v>350</v>
      </c>
      <c r="AQ45" s="50"/>
      <c r="AR45" s="50"/>
      <c r="AS45" s="50"/>
      <c r="AT45" s="52"/>
    </row>
    <row r="46" spans="1:46" ht="14.1" customHeight="1">
      <c r="A46" s="20" t="s">
        <v>45</v>
      </c>
      <c r="B46" s="21" t="s">
        <v>46</v>
      </c>
      <c r="C46" s="20" t="s">
        <v>47</v>
      </c>
      <c r="D46" s="54">
        <v>4947321505</v>
      </c>
      <c r="E46" s="4" t="s">
        <v>48</v>
      </c>
      <c r="F46" s="4" t="s">
        <v>351</v>
      </c>
      <c r="G46" s="23" t="s">
        <v>352</v>
      </c>
      <c r="H46" s="55">
        <v>15040</v>
      </c>
      <c r="I46" s="4" t="s">
        <v>64</v>
      </c>
      <c r="J46" s="4" t="s">
        <v>353</v>
      </c>
      <c r="K46" s="22" t="s">
        <v>354</v>
      </c>
      <c r="L46" s="23" t="s">
        <v>86</v>
      </c>
      <c r="M46" s="4" t="s">
        <v>67</v>
      </c>
      <c r="N46" s="29" t="s">
        <v>128</v>
      </c>
      <c r="O46" s="30">
        <v>16000</v>
      </c>
      <c r="P46" s="29" t="s">
        <v>57</v>
      </c>
      <c r="Q46" s="56">
        <v>1</v>
      </c>
      <c r="R46" s="5" t="s">
        <v>58</v>
      </c>
      <c r="S46" s="5" t="s">
        <v>59</v>
      </c>
      <c r="T46" s="36">
        <v>43462</v>
      </c>
      <c r="U46" s="36">
        <v>43453</v>
      </c>
      <c r="V46" s="37">
        <v>43453</v>
      </c>
      <c r="W46" s="38">
        <f t="shared" si="6"/>
        <v>-8</v>
      </c>
      <c r="X46" s="5" t="str">
        <f t="shared" si="7"/>
        <v>CUMPLE</v>
      </c>
      <c r="Y46" s="37">
        <v>43467</v>
      </c>
      <c r="Z46" s="37">
        <v>43467</v>
      </c>
      <c r="AA46" s="44">
        <v>43469</v>
      </c>
      <c r="AB46" s="44">
        <v>43470</v>
      </c>
      <c r="AC46" s="38">
        <f t="shared" si="0"/>
        <v>2</v>
      </c>
      <c r="AD46" s="5" t="str">
        <f t="shared" si="1"/>
        <v>CUMPLE</v>
      </c>
      <c r="AE46" s="5"/>
      <c r="AF46" s="38">
        <f t="shared" si="2"/>
        <v>1</v>
      </c>
      <c r="AG46" s="5" t="str">
        <f t="shared" si="3"/>
        <v>CUMPLE</v>
      </c>
      <c r="AH46" s="6"/>
      <c r="AI46" s="38">
        <f t="shared" si="8"/>
        <v>8</v>
      </c>
      <c r="AJ46" s="5" t="str">
        <f t="shared" si="9"/>
        <v>CUMPLE</v>
      </c>
      <c r="AK46" s="6"/>
      <c r="AL46" s="5" t="str">
        <f t="shared" si="10"/>
        <v/>
      </c>
      <c r="AM46" s="5"/>
      <c r="AN46" s="58"/>
      <c r="AO46" s="67" t="s">
        <v>355</v>
      </c>
      <c r="AP46" s="50" t="s">
        <v>350</v>
      </c>
      <c r="AQ46" s="50"/>
      <c r="AR46" s="50"/>
      <c r="AS46" s="50"/>
      <c r="AT46" s="52"/>
    </row>
    <row r="47" spans="1:46" ht="14.1" customHeight="1">
      <c r="A47" s="20" t="s">
        <v>45</v>
      </c>
      <c r="B47" s="21" t="s">
        <v>46</v>
      </c>
      <c r="C47" s="20" t="s">
        <v>47</v>
      </c>
      <c r="D47" s="54">
        <v>4947320666</v>
      </c>
      <c r="E47" s="4" t="s">
        <v>48</v>
      </c>
      <c r="F47" s="4" t="s">
        <v>356</v>
      </c>
      <c r="G47" s="23" t="s">
        <v>357</v>
      </c>
      <c r="H47" s="55">
        <v>27926.68</v>
      </c>
      <c r="I47" s="4" t="s">
        <v>64</v>
      </c>
      <c r="J47" s="4" t="s">
        <v>358</v>
      </c>
      <c r="K47" s="22" t="s">
        <v>359</v>
      </c>
      <c r="L47" s="23" t="s">
        <v>86</v>
      </c>
      <c r="M47" s="4" t="s">
        <v>67</v>
      </c>
      <c r="N47" s="29" t="s">
        <v>128</v>
      </c>
      <c r="O47" s="30">
        <v>19660</v>
      </c>
      <c r="P47" s="29" t="s">
        <v>57</v>
      </c>
      <c r="Q47" s="56">
        <v>1</v>
      </c>
      <c r="R47" s="5" t="s">
        <v>58</v>
      </c>
      <c r="S47" s="5" t="s">
        <v>69</v>
      </c>
      <c r="T47" s="36">
        <v>43463</v>
      </c>
      <c r="U47" s="36">
        <v>43462</v>
      </c>
      <c r="V47" s="37">
        <v>43462</v>
      </c>
      <c r="W47" s="38">
        <f t="shared" si="6"/>
        <v>0</v>
      </c>
      <c r="X47" s="5" t="str">
        <f t="shared" si="7"/>
        <v>CUMPLE</v>
      </c>
      <c r="Y47" s="37">
        <v>43467</v>
      </c>
      <c r="Z47" s="37">
        <v>43468</v>
      </c>
      <c r="AA47" s="44">
        <v>43469</v>
      </c>
      <c r="AB47" s="44">
        <v>43474</v>
      </c>
      <c r="AC47" s="38">
        <f t="shared" si="0"/>
        <v>2</v>
      </c>
      <c r="AD47" s="5" t="str">
        <f t="shared" si="1"/>
        <v>CUMPLE</v>
      </c>
      <c r="AE47" s="5"/>
      <c r="AF47" s="38">
        <f t="shared" si="2"/>
        <v>5</v>
      </c>
      <c r="AG47" s="5" t="str">
        <f t="shared" si="3"/>
        <v>NO CUMPLE</v>
      </c>
      <c r="AH47" s="6"/>
      <c r="AI47" s="38">
        <f t="shared" si="8"/>
        <v>11</v>
      </c>
      <c r="AJ47" s="5" t="str">
        <f t="shared" si="9"/>
        <v>NO CUMPLE</v>
      </c>
      <c r="AK47" s="6" t="s">
        <v>360</v>
      </c>
      <c r="AL47" s="5" t="str">
        <f t="shared" si="10"/>
        <v/>
      </c>
      <c r="AM47" s="5"/>
      <c r="AN47" s="58"/>
      <c r="AO47" s="67" t="s">
        <v>361</v>
      </c>
      <c r="AP47" s="50" t="s">
        <v>350</v>
      </c>
      <c r="AQ47" s="50"/>
      <c r="AR47" s="50"/>
      <c r="AS47" s="50"/>
      <c r="AT47" s="52"/>
    </row>
    <row r="48" spans="1:46" ht="14.1" customHeight="1">
      <c r="A48" s="20" t="s">
        <v>45</v>
      </c>
      <c r="B48" s="21" t="s">
        <v>46</v>
      </c>
      <c r="C48" s="20" t="s">
        <v>47</v>
      </c>
      <c r="D48" s="54">
        <v>4941326596</v>
      </c>
      <c r="E48" s="4" t="s">
        <v>48</v>
      </c>
      <c r="F48" s="4" t="s">
        <v>362</v>
      </c>
      <c r="G48" s="23" t="s">
        <v>363</v>
      </c>
      <c r="H48" s="55">
        <v>12312</v>
      </c>
      <c r="I48" s="4" t="s">
        <v>64</v>
      </c>
      <c r="J48" s="4" t="s">
        <v>364</v>
      </c>
      <c r="K48" s="22" t="s">
        <v>365</v>
      </c>
      <c r="L48" s="23" t="s">
        <v>54</v>
      </c>
      <c r="M48" s="4" t="s">
        <v>347</v>
      </c>
      <c r="N48" s="29" t="s">
        <v>348</v>
      </c>
      <c r="O48" s="30">
        <v>3600</v>
      </c>
      <c r="P48" s="29" t="s">
        <v>57</v>
      </c>
      <c r="Q48" s="56">
        <v>1</v>
      </c>
      <c r="R48" s="5" t="s">
        <v>58</v>
      </c>
      <c r="S48" s="5" t="s">
        <v>59</v>
      </c>
      <c r="T48" s="36">
        <v>43466</v>
      </c>
      <c r="U48" s="36">
        <v>43468</v>
      </c>
      <c r="V48" s="37">
        <v>43470</v>
      </c>
      <c r="W48" s="38">
        <f t="shared" si="6"/>
        <v>3</v>
      </c>
      <c r="X48" s="5" t="str">
        <f t="shared" si="7"/>
        <v>NO CUMPLE</v>
      </c>
      <c r="Y48" s="37">
        <v>43469</v>
      </c>
      <c r="Z48" s="37">
        <v>43469</v>
      </c>
      <c r="AA48" s="44">
        <v>43470</v>
      </c>
      <c r="AB48" s="44">
        <v>43475</v>
      </c>
      <c r="AC48" s="38">
        <f t="shared" si="0"/>
        <v>1</v>
      </c>
      <c r="AD48" s="5" t="str">
        <f t="shared" si="1"/>
        <v>CUMPLE</v>
      </c>
      <c r="AE48" s="5"/>
      <c r="AF48" s="38">
        <f t="shared" si="2"/>
        <v>5</v>
      </c>
      <c r="AG48" s="5" t="str">
        <f t="shared" si="3"/>
        <v>NO CUMPLE</v>
      </c>
      <c r="AH48" s="6"/>
      <c r="AI48" s="38">
        <f t="shared" si="8"/>
        <v>9</v>
      </c>
      <c r="AJ48" s="5" t="str">
        <f t="shared" si="9"/>
        <v>NO CUMPLE</v>
      </c>
      <c r="AK48" s="6" t="s">
        <v>96</v>
      </c>
      <c r="AL48" s="5" t="str">
        <f t="shared" si="10"/>
        <v/>
      </c>
      <c r="AM48" s="5"/>
      <c r="AN48" s="58"/>
      <c r="AO48" s="67" t="s">
        <v>366</v>
      </c>
      <c r="AP48" s="50" t="s">
        <v>350</v>
      </c>
      <c r="AQ48" s="50"/>
      <c r="AR48" s="50"/>
      <c r="AS48" s="50"/>
      <c r="AT48" s="52"/>
    </row>
    <row r="49" spans="1:46" ht="14.1" customHeight="1">
      <c r="A49" s="20" t="s">
        <v>45</v>
      </c>
      <c r="B49" s="21" t="s">
        <v>46</v>
      </c>
      <c r="C49" s="20" t="s">
        <v>47</v>
      </c>
      <c r="D49" s="54">
        <v>4942512567</v>
      </c>
      <c r="E49" s="4" t="s">
        <v>48</v>
      </c>
      <c r="F49" s="4" t="s">
        <v>367</v>
      </c>
      <c r="G49" s="23">
        <v>579493973</v>
      </c>
      <c r="H49" s="55">
        <v>37440</v>
      </c>
      <c r="I49" s="4" t="s">
        <v>64</v>
      </c>
      <c r="J49" s="4" t="s">
        <v>368</v>
      </c>
      <c r="K49" s="22" t="s">
        <v>369</v>
      </c>
      <c r="L49" s="23" t="s">
        <v>54</v>
      </c>
      <c r="M49" s="4" t="s">
        <v>347</v>
      </c>
      <c r="N49" s="29" t="s">
        <v>348</v>
      </c>
      <c r="O49" s="30">
        <v>18000</v>
      </c>
      <c r="P49" s="29" t="s">
        <v>57</v>
      </c>
      <c r="Q49" s="56">
        <v>1</v>
      </c>
      <c r="R49" s="5" t="s">
        <v>58</v>
      </c>
      <c r="S49" s="5" t="s">
        <v>69</v>
      </c>
      <c r="T49" s="36">
        <v>43464</v>
      </c>
      <c r="U49" s="36">
        <v>43440</v>
      </c>
      <c r="V49" s="37">
        <v>43473</v>
      </c>
      <c r="W49" s="38">
        <f t="shared" si="6"/>
        <v>-23</v>
      </c>
      <c r="X49" s="5" t="str">
        <f t="shared" si="7"/>
        <v>CUMPLE</v>
      </c>
      <c r="Y49" s="37">
        <v>43468</v>
      </c>
      <c r="Z49" s="37">
        <v>43468</v>
      </c>
      <c r="AA49" s="44">
        <v>43473</v>
      </c>
      <c r="AB49" s="44">
        <v>43475</v>
      </c>
      <c r="AC49" s="38">
        <f t="shared" si="0"/>
        <v>1</v>
      </c>
      <c r="AD49" s="5" t="str">
        <f t="shared" si="1"/>
        <v>CUMPLE</v>
      </c>
      <c r="AE49" s="5"/>
      <c r="AF49" s="38">
        <f t="shared" si="2"/>
        <v>2</v>
      </c>
      <c r="AG49" s="5" t="str">
        <f t="shared" si="3"/>
        <v>CUMPLE</v>
      </c>
      <c r="AH49" s="6"/>
      <c r="AI49" s="38">
        <f t="shared" si="8"/>
        <v>11</v>
      </c>
      <c r="AJ49" s="5" t="str">
        <f t="shared" si="9"/>
        <v>NO CUMPLE</v>
      </c>
      <c r="AK49" s="6" t="s">
        <v>370</v>
      </c>
      <c r="AL49" s="5" t="str">
        <f t="shared" si="10"/>
        <v/>
      </c>
      <c r="AM49" s="5"/>
      <c r="AN49" s="58"/>
      <c r="AO49" s="67" t="s">
        <v>371</v>
      </c>
      <c r="AP49" s="50" t="s">
        <v>350</v>
      </c>
      <c r="AQ49" s="50"/>
      <c r="AR49" s="50"/>
      <c r="AS49" s="50"/>
      <c r="AT49" s="52"/>
    </row>
    <row r="50" spans="1:46" ht="14.1" customHeight="1">
      <c r="A50" s="20" t="s">
        <v>45</v>
      </c>
      <c r="B50" s="21" t="s">
        <v>46</v>
      </c>
      <c r="C50" s="20" t="s">
        <v>47</v>
      </c>
      <c r="D50" s="54">
        <v>4947198888</v>
      </c>
      <c r="E50" s="4" t="s">
        <v>48</v>
      </c>
      <c r="F50" s="4" t="s">
        <v>372</v>
      </c>
      <c r="G50" s="23" t="s">
        <v>373</v>
      </c>
      <c r="H50" s="55">
        <v>32400</v>
      </c>
      <c r="I50" s="4" t="s">
        <v>64</v>
      </c>
      <c r="J50" s="4" t="s">
        <v>374</v>
      </c>
      <c r="K50" s="22" t="s">
        <v>375</v>
      </c>
      <c r="L50" s="23" t="s">
        <v>54</v>
      </c>
      <c r="M50" s="4" t="s">
        <v>347</v>
      </c>
      <c r="N50" s="29" t="s">
        <v>348</v>
      </c>
      <c r="O50" s="30">
        <v>10000</v>
      </c>
      <c r="P50" s="29" t="s">
        <v>57</v>
      </c>
      <c r="Q50" s="56">
        <v>1</v>
      </c>
      <c r="R50" s="5" t="s">
        <v>58</v>
      </c>
      <c r="S50" s="5" t="s">
        <v>59</v>
      </c>
      <c r="T50" s="36">
        <v>43464</v>
      </c>
      <c r="U50" s="36">
        <v>43455</v>
      </c>
      <c r="V50" s="37">
        <v>43455</v>
      </c>
      <c r="W50" s="38">
        <f t="shared" si="6"/>
        <v>-8</v>
      </c>
      <c r="X50" s="5" t="str">
        <f t="shared" si="7"/>
        <v>CUMPLE</v>
      </c>
      <c r="Y50" s="37">
        <v>43468</v>
      </c>
      <c r="Z50" s="37">
        <v>43468</v>
      </c>
      <c r="AA50" s="44">
        <v>43469</v>
      </c>
      <c r="AB50" s="44">
        <v>43475</v>
      </c>
      <c r="AC50" s="38">
        <f t="shared" si="0"/>
        <v>1</v>
      </c>
      <c r="AD50" s="5" t="str">
        <f t="shared" si="1"/>
        <v>CUMPLE</v>
      </c>
      <c r="AE50" s="5"/>
      <c r="AF50" s="38">
        <f t="shared" si="2"/>
        <v>6</v>
      </c>
      <c r="AG50" s="5" t="str">
        <f t="shared" si="3"/>
        <v>NO CUMPLE</v>
      </c>
      <c r="AH50" s="6"/>
      <c r="AI50" s="38">
        <f t="shared" si="8"/>
        <v>11</v>
      </c>
      <c r="AJ50" s="5" t="str">
        <f t="shared" si="9"/>
        <v>NO CUMPLE</v>
      </c>
      <c r="AK50" s="6" t="s">
        <v>376</v>
      </c>
      <c r="AL50" s="5" t="str">
        <f t="shared" si="10"/>
        <v/>
      </c>
      <c r="AM50" s="5"/>
      <c r="AN50" s="58"/>
      <c r="AO50" s="67" t="s">
        <v>377</v>
      </c>
      <c r="AP50" s="50" t="s">
        <v>350</v>
      </c>
      <c r="AQ50" s="50"/>
      <c r="AR50" s="50"/>
      <c r="AS50" s="50"/>
      <c r="AT50" s="52"/>
    </row>
    <row r="51" spans="1:46" ht="14.1" customHeight="1">
      <c r="A51" s="20" t="s">
        <v>45</v>
      </c>
      <c r="B51" s="21" t="s">
        <v>46</v>
      </c>
      <c r="C51" s="20" t="s">
        <v>47</v>
      </c>
      <c r="D51" s="54">
        <v>4941326593</v>
      </c>
      <c r="E51" s="4" t="s">
        <v>48</v>
      </c>
      <c r="F51" s="4" t="s">
        <v>378</v>
      </c>
      <c r="G51" s="23" t="s">
        <v>379</v>
      </c>
      <c r="H51" s="55">
        <v>18057.599999999999</v>
      </c>
      <c r="I51" s="4" t="s">
        <v>64</v>
      </c>
      <c r="J51" s="4" t="s">
        <v>364</v>
      </c>
      <c r="K51" s="22" t="s">
        <v>365</v>
      </c>
      <c r="L51" s="23" t="s">
        <v>54</v>
      </c>
      <c r="M51" s="4" t="s">
        <v>347</v>
      </c>
      <c r="N51" s="29" t="s">
        <v>348</v>
      </c>
      <c r="O51" s="30">
        <v>5280</v>
      </c>
      <c r="P51" s="29" t="s">
        <v>57</v>
      </c>
      <c r="Q51" s="56">
        <v>1</v>
      </c>
      <c r="R51" s="5" t="s">
        <v>58</v>
      </c>
      <c r="S51" s="5" t="s">
        <v>69</v>
      </c>
      <c r="T51" s="36">
        <v>43473</v>
      </c>
      <c r="U51" s="36">
        <v>43468</v>
      </c>
      <c r="V51" s="37">
        <v>43468</v>
      </c>
      <c r="W51" s="38">
        <f t="shared" si="6"/>
        <v>-4</v>
      </c>
      <c r="X51" s="5" t="str">
        <f t="shared" si="7"/>
        <v>CUMPLE</v>
      </c>
      <c r="Y51" s="37">
        <v>43475</v>
      </c>
      <c r="Z51" s="37">
        <v>43475</v>
      </c>
      <c r="AA51" s="44">
        <v>43476</v>
      </c>
      <c r="AB51" s="44">
        <v>43479</v>
      </c>
      <c r="AC51" s="38">
        <f t="shared" si="0"/>
        <v>1</v>
      </c>
      <c r="AD51" s="5" t="str">
        <f t="shared" si="1"/>
        <v>CUMPLE</v>
      </c>
      <c r="AE51" s="5"/>
      <c r="AF51" s="38">
        <f t="shared" si="2"/>
        <v>3</v>
      </c>
      <c r="AG51" s="5" t="str">
        <f t="shared" si="3"/>
        <v>CUMPLE</v>
      </c>
      <c r="AH51" s="6"/>
      <c r="AI51" s="38">
        <f t="shared" si="8"/>
        <v>6</v>
      </c>
      <c r="AJ51" s="5" t="str">
        <f t="shared" si="9"/>
        <v>CUMPLE</v>
      </c>
      <c r="AK51" s="6"/>
      <c r="AL51" s="5" t="str">
        <f t="shared" si="10"/>
        <v/>
      </c>
      <c r="AM51" s="5"/>
      <c r="AN51" s="58"/>
      <c r="AO51" s="67" t="s">
        <v>380</v>
      </c>
      <c r="AP51" s="50" t="s">
        <v>350</v>
      </c>
      <c r="AQ51" s="50"/>
      <c r="AR51" s="50"/>
      <c r="AS51" s="50"/>
      <c r="AT51" s="52"/>
    </row>
    <row r="52" spans="1:46" ht="14.1" customHeight="1">
      <c r="A52" s="20" t="s">
        <v>45</v>
      </c>
      <c r="B52" s="21" t="s">
        <v>46</v>
      </c>
      <c r="C52" s="20" t="s">
        <v>47</v>
      </c>
      <c r="D52" s="54">
        <v>4944933544</v>
      </c>
      <c r="E52" s="4" t="s">
        <v>48</v>
      </c>
      <c r="F52" s="4" t="s">
        <v>381</v>
      </c>
      <c r="G52" s="23" t="s">
        <v>382</v>
      </c>
      <c r="H52" s="55">
        <v>9636</v>
      </c>
      <c r="I52" s="4" t="s">
        <v>64</v>
      </c>
      <c r="J52" s="4" t="s">
        <v>383</v>
      </c>
      <c r="K52" s="22" t="s">
        <v>384</v>
      </c>
      <c r="L52" s="23" t="s">
        <v>197</v>
      </c>
      <c r="M52" s="4" t="s">
        <v>347</v>
      </c>
      <c r="N52" s="29" t="s">
        <v>385</v>
      </c>
      <c r="O52" s="30">
        <v>2200</v>
      </c>
      <c r="P52" s="29" t="s">
        <v>186</v>
      </c>
      <c r="Q52" s="56">
        <v>3</v>
      </c>
      <c r="R52" s="5" t="s">
        <v>78</v>
      </c>
      <c r="S52" s="5" t="s">
        <v>79</v>
      </c>
      <c r="T52" s="36">
        <v>43469</v>
      </c>
      <c r="U52" s="36">
        <v>43460</v>
      </c>
      <c r="V52" s="37">
        <v>43460</v>
      </c>
      <c r="W52" s="38">
        <f t="shared" si="6"/>
        <v>-8</v>
      </c>
      <c r="X52" s="5" t="str">
        <f t="shared" si="7"/>
        <v>CUMPLE</v>
      </c>
      <c r="Y52" s="37">
        <v>43473</v>
      </c>
      <c r="Z52" s="37">
        <v>43474</v>
      </c>
      <c r="AA52" s="44">
        <v>43474</v>
      </c>
      <c r="AB52" s="44">
        <v>43479</v>
      </c>
      <c r="AC52" s="38">
        <f t="shared" si="0"/>
        <v>1</v>
      </c>
      <c r="AD52" s="5" t="str">
        <f t="shared" si="1"/>
        <v>CUMPLE</v>
      </c>
      <c r="AE52" s="5"/>
      <c r="AF52" s="38">
        <f t="shared" si="2"/>
        <v>5</v>
      </c>
      <c r="AG52" s="5" t="str">
        <f t="shared" si="3"/>
        <v>NO CUMPLE</v>
      </c>
      <c r="AH52" s="6"/>
      <c r="AI52" s="38">
        <f t="shared" si="8"/>
        <v>10</v>
      </c>
      <c r="AJ52" s="5" t="str">
        <f t="shared" si="9"/>
        <v>CUMPLE</v>
      </c>
      <c r="AK52" s="6" t="s">
        <v>386</v>
      </c>
      <c r="AL52" s="5" t="str">
        <f t="shared" si="10"/>
        <v/>
      </c>
      <c r="AM52" s="5"/>
      <c r="AN52" s="58"/>
      <c r="AO52" s="67" t="s">
        <v>387</v>
      </c>
      <c r="AP52" s="50" t="s">
        <v>350</v>
      </c>
      <c r="AQ52" s="50"/>
      <c r="AR52" s="50"/>
      <c r="AS52" s="50"/>
      <c r="AT52" s="52"/>
    </row>
    <row r="53" spans="1:46" ht="14.1" customHeight="1">
      <c r="A53" s="20" t="s">
        <v>45</v>
      </c>
      <c r="B53" s="21" t="s">
        <v>46</v>
      </c>
      <c r="C53" s="20" t="s">
        <v>47</v>
      </c>
      <c r="D53" s="54">
        <v>4941326596</v>
      </c>
      <c r="E53" s="4" t="s">
        <v>48</v>
      </c>
      <c r="F53" s="4" t="s">
        <v>388</v>
      </c>
      <c r="G53" s="23" t="s">
        <v>389</v>
      </c>
      <c r="H53" s="55">
        <v>1641.6</v>
      </c>
      <c r="I53" s="4" t="s">
        <v>64</v>
      </c>
      <c r="J53" s="4" t="s">
        <v>364</v>
      </c>
      <c r="K53" s="22" t="s">
        <v>365</v>
      </c>
      <c r="L53" s="23" t="s">
        <v>54</v>
      </c>
      <c r="M53" s="4" t="s">
        <v>347</v>
      </c>
      <c r="N53" s="29" t="s">
        <v>348</v>
      </c>
      <c r="O53" s="30">
        <v>480</v>
      </c>
      <c r="P53" s="29" t="s">
        <v>57</v>
      </c>
      <c r="Q53" s="56">
        <v>2</v>
      </c>
      <c r="R53" s="5" t="s">
        <v>78</v>
      </c>
      <c r="S53" s="5" t="s">
        <v>79</v>
      </c>
      <c r="T53" s="36">
        <v>43466</v>
      </c>
      <c r="U53" s="36">
        <v>43467</v>
      </c>
      <c r="V53" s="37">
        <v>43467</v>
      </c>
      <c r="W53" s="38">
        <f t="shared" si="6"/>
        <v>2</v>
      </c>
      <c r="X53" s="5" t="str">
        <f t="shared" si="7"/>
        <v>NO CUMPLE</v>
      </c>
      <c r="Y53" s="37">
        <v>43473</v>
      </c>
      <c r="Z53" s="37">
        <v>43474</v>
      </c>
      <c r="AA53" s="44">
        <v>43474</v>
      </c>
      <c r="AB53" s="44">
        <v>43479</v>
      </c>
      <c r="AC53" s="38">
        <f t="shared" si="0"/>
        <v>1</v>
      </c>
      <c r="AD53" s="5" t="str">
        <f t="shared" si="1"/>
        <v>CUMPLE</v>
      </c>
      <c r="AE53" s="5"/>
      <c r="AF53" s="38">
        <f t="shared" si="2"/>
        <v>5</v>
      </c>
      <c r="AG53" s="5" t="str">
        <f t="shared" si="3"/>
        <v>NO CUMPLE</v>
      </c>
      <c r="AH53" s="6"/>
      <c r="AI53" s="38">
        <f t="shared" si="8"/>
        <v>13</v>
      </c>
      <c r="AJ53" s="5" t="str">
        <f t="shared" si="9"/>
        <v>NO CUMPLE</v>
      </c>
      <c r="AK53" s="6" t="s">
        <v>390</v>
      </c>
      <c r="AL53" s="5" t="str">
        <f t="shared" si="10"/>
        <v/>
      </c>
      <c r="AM53" s="5"/>
      <c r="AN53" s="58"/>
      <c r="AO53" s="67" t="s">
        <v>391</v>
      </c>
      <c r="AP53" s="50" t="s">
        <v>350</v>
      </c>
      <c r="AQ53" s="50"/>
      <c r="AR53" s="50"/>
      <c r="AS53" s="50"/>
      <c r="AT53" s="52"/>
    </row>
    <row r="54" spans="1:46" ht="14.1" customHeight="1">
      <c r="A54" s="20" t="s">
        <v>45</v>
      </c>
      <c r="B54" s="21" t="s">
        <v>46</v>
      </c>
      <c r="C54" s="20" t="s">
        <v>47</v>
      </c>
      <c r="D54" s="54" t="s">
        <v>392</v>
      </c>
      <c r="E54" s="4" t="s">
        <v>48</v>
      </c>
      <c r="F54" s="4" t="s">
        <v>393</v>
      </c>
      <c r="G54" s="68" t="s">
        <v>394</v>
      </c>
      <c r="H54" s="55">
        <v>18763.2</v>
      </c>
      <c r="I54" s="4" t="s">
        <v>64</v>
      </c>
      <c r="J54" s="4" t="s">
        <v>395</v>
      </c>
      <c r="K54" s="22" t="s">
        <v>396</v>
      </c>
      <c r="L54" s="23" t="s">
        <v>54</v>
      </c>
      <c r="M54" s="4" t="s">
        <v>347</v>
      </c>
      <c r="N54" s="29" t="s">
        <v>348</v>
      </c>
      <c r="O54" s="30">
        <v>2160</v>
      </c>
      <c r="P54" s="29" t="s">
        <v>186</v>
      </c>
      <c r="Q54" s="56">
        <v>3</v>
      </c>
      <c r="R54" s="5" t="s">
        <v>78</v>
      </c>
      <c r="S54" s="5" t="s">
        <v>79</v>
      </c>
      <c r="T54" s="36">
        <v>43472</v>
      </c>
      <c r="U54" s="36">
        <v>43468</v>
      </c>
      <c r="V54" s="37">
        <v>43468</v>
      </c>
      <c r="W54" s="38">
        <f t="shared" si="6"/>
        <v>-3</v>
      </c>
      <c r="X54" s="5" t="str">
        <f t="shared" si="7"/>
        <v>CUMPLE</v>
      </c>
      <c r="Y54" s="37">
        <v>43477</v>
      </c>
      <c r="Z54" s="37">
        <v>43479</v>
      </c>
      <c r="AA54" s="44">
        <v>43480</v>
      </c>
      <c r="AB54" s="44">
        <v>43483</v>
      </c>
      <c r="AC54" s="38">
        <f t="shared" si="0"/>
        <v>3</v>
      </c>
      <c r="AD54" s="5" t="str">
        <f t="shared" si="1"/>
        <v>NO CUMPLE</v>
      </c>
      <c r="AE54" s="5"/>
      <c r="AF54" s="38">
        <f t="shared" si="2"/>
        <v>3</v>
      </c>
      <c r="AG54" s="5" t="str">
        <f t="shared" si="3"/>
        <v>CUMPLE</v>
      </c>
      <c r="AH54" s="6"/>
      <c r="AI54" s="38">
        <f t="shared" si="8"/>
        <v>11</v>
      </c>
      <c r="AJ54" s="5" t="str">
        <f t="shared" si="9"/>
        <v>NO CUMPLE</v>
      </c>
      <c r="AK54" s="6" t="s">
        <v>299</v>
      </c>
      <c r="AL54" s="5" t="str">
        <f t="shared" si="10"/>
        <v/>
      </c>
      <c r="AM54" s="5"/>
      <c r="AN54" s="58"/>
      <c r="AO54" s="67" t="s">
        <v>397</v>
      </c>
      <c r="AP54" s="50" t="s">
        <v>350</v>
      </c>
      <c r="AQ54" s="50"/>
      <c r="AR54" s="50"/>
      <c r="AS54" s="50"/>
      <c r="AT54" s="52"/>
    </row>
    <row r="55" spans="1:46" ht="14.1" customHeight="1">
      <c r="A55" s="20" t="s">
        <v>45</v>
      </c>
      <c r="B55" s="21" t="s">
        <v>46</v>
      </c>
      <c r="C55" s="20" t="s">
        <v>47</v>
      </c>
      <c r="D55" s="54" t="s">
        <v>398</v>
      </c>
      <c r="E55" s="4" t="s">
        <v>48</v>
      </c>
      <c r="F55" s="4" t="s">
        <v>399</v>
      </c>
      <c r="G55" s="23" t="s">
        <v>400</v>
      </c>
      <c r="H55" s="55">
        <v>16876.8</v>
      </c>
      <c r="I55" s="4" t="s">
        <v>64</v>
      </c>
      <c r="J55" s="4" t="s">
        <v>401</v>
      </c>
      <c r="K55" s="22" t="s">
        <v>402</v>
      </c>
      <c r="L55" s="23" t="s">
        <v>54</v>
      </c>
      <c r="M55" s="4" t="s">
        <v>347</v>
      </c>
      <c r="N55" s="29" t="s">
        <v>348</v>
      </c>
      <c r="O55" s="30">
        <v>1440</v>
      </c>
      <c r="P55" s="29" t="s">
        <v>186</v>
      </c>
      <c r="Q55" s="56">
        <v>2</v>
      </c>
      <c r="R55" s="5" t="s">
        <v>78</v>
      </c>
      <c r="S55" s="5" t="s">
        <v>79</v>
      </c>
      <c r="T55" s="36">
        <v>43484</v>
      </c>
      <c r="U55" s="36">
        <v>43476</v>
      </c>
      <c r="V55" s="37">
        <v>43476</v>
      </c>
      <c r="W55" s="38">
        <f t="shared" si="6"/>
        <v>-7</v>
      </c>
      <c r="X55" s="5" t="str">
        <f t="shared" si="7"/>
        <v>CUMPLE</v>
      </c>
      <c r="Y55" s="37">
        <v>43487</v>
      </c>
      <c r="Z55" s="37">
        <v>43487</v>
      </c>
      <c r="AA55" s="44">
        <v>43487</v>
      </c>
      <c r="AB55" s="44">
        <v>43490</v>
      </c>
      <c r="AC55" s="38">
        <f t="shared" si="0"/>
        <v>1</v>
      </c>
      <c r="AD55" s="5" t="str">
        <f t="shared" si="1"/>
        <v>CUMPLE</v>
      </c>
      <c r="AE55" s="5"/>
      <c r="AF55" s="38">
        <f t="shared" si="2"/>
        <v>3</v>
      </c>
      <c r="AG55" s="5" t="str">
        <f t="shared" si="3"/>
        <v>CUMPLE</v>
      </c>
      <c r="AH55" s="6"/>
      <c r="AI55" s="38">
        <f t="shared" si="8"/>
        <v>6</v>
      </c>
      <c r="AJ55" s="5" t="str">
        <f t="shared" si="9"/>
        <v>CUMPLE</v>
      </c>
      <c r="AK55" s="6"/>
      <c r="AL55" s="5" t="str">
        <f t="shared" si="10"/>
        <v/>
      </c>
      <c r="AM55" s="5"/>
      <c r="AN55" s="58"/>
      <c r="AO55" s="67" t="s">
        <v>403</v>
      </c>
      <c r="AP55" s="50" t="s">
        <v>350</v>
      </c>
      <c r="AQ55" s="50"/>
      <c r="AR55" s="50"/>
      <c r="AS55" s="50"/>
      <c r="AT55" s="52"/>
    </row>
    <row r="56" spans="1:46" ht="14.1" customHeight="1">
      <c r="A56" s="20" t="s">
        <v>45</v>
      </c>
      <c r="B56" s="21" t="s">
        <v>46</v>
      </c>
      <c r="C56" s="20" t="s">
        <v>47</v>
      </c>
      <c r="D56" s="54">
        <v>4947112617</v>
      </c>
      <c r="E56" s="4" t="s">
        <v>48</v>
      </c>
      <c r="F56" s="4" t="s">
        <v>404</v>
      </c>
      <c r="G56" s="23" t="s">
        <v>405</v>
      </c>
      <c r="H56" s="55">
        <v>53985</v>
      </c>
      <c r="I56" s="4" t="s">
        <v>64</v>
      </c>
      <c r="J56" s="4" t="s">
        <v>406</v>
      </c>
      <c r="K56" s="22" t="s">
        <v>407</v>
      </c>
      <c r="L56" s="23" t="s">
        <v>408</v>
      </c>
      <c r="M56" s="4" t="s">
        <v>347</v>
      </c>
      <c r="N56" s="29" t="s">
        <v>348</v>
      </c>
      <c r="O56" s="30">
        <v>16560</v>
      </c>
      <c r="P56" s="29" t="s">
        <v>57</v>
      </c>
      <c r="Q56" s="56">
        <v>1</v>
      </c>
      <c r="R56" s="5" t="s">
        <v>58</v>
      </c>
      <c r="S56" s="5" t="s">
        <v>69</v>
      </c>
      <c r="T56" s="36">
        <v>43492</v>
      </c>
      <c r="U56" s="36">
        <v>43488</v>
      </c>
      <c r="V56" s="37">
        <v>43488</v>
      </c>
      <c r="W56" s="38">
        <f t="shared" si="6"/>
        <v>-3</v>
      </c>
      <c r="X56" s="5" t="str">
        <f t="shared" si="7"/>
        <v>CUMPLE</v>
      </c>
      <c r="Y56" s="37">
        <v>43493</v>
      </c>
      <c r="Z56" s="37">
        <v>43493</v>
      </c>
      <c r="AA56" s="44">
        <v>43494</v>
      </c>
      <c r="AB56" s="44">
        <v>43496</v>
      </c>
      <c r="AC56" s="38">
        <f t="shared" si="0"/>
        <v>1</v>
      </c>
      <c r="AD56" s="5" t="str">
        <f t="shared" si="1"/>
        <v>CUMPLE</v>
      </c>
      <c r="AE56" s="5"/>
      <c r="AF56" s="38">
        <f t="shared" si="2"/>
        <v>2</v>
      </c>
      <c r="AG56" s="5" t="str">
        <f t="shared" si="3"/>
        <v>CUMPLE</v>
      </c>
      <c r="AH56" s="6"/>
      <c r="AI56" s="38">
        <f t="shared" si="8"/>
        <v>4</v>
      </c>
      <c r="AJ56" s="5" t="str">
        <f t="shared" si="9"/>
        <v>CUMPLE</v>
      </c>
      <c r="AK56" s="6"/>
      <c r="AL56" s="5" t="str">
        <f t="shared" si="10"/>
        <v/>
      </c>
      <c r="AM56" s="5"/>
      <c r="AN56" s="58"/>
      <c r="AO56" s="67" t="s">
        <v>409</v>
      </c>
      <c r="AP56" s="50" t="s">
        <v>350</v>
      </c>
      <c r="AQ56" s="50"/>
      <c r="AR56" s="50"/>
      <c r="AS56" s="50"/>
      <c r="AT56" s="52"/>
    </row>
    <row r="57" spans="1:46" ht="14.1" customHeight="1">
      <c r="A57" s="20" t="s">
        <v>45</v>
      </c>
      <c r="B57" s="21" t="s">
        <v>46</v>
      </c>
      <c r="C57" s="20" t="s">
        <v>47</v>
      </c>
      <c r="D57" s="54">
        <v>4944881452</v>
      </c>
      <c r="E57" s="4" t="s">
        <v>48</v>
      </c>
      <c r="F57" s="4" t="s">
        <v>410</v>
      </c>
      <c r="G57" s="23" t="s">
        <v>411</v>
      </c>
      <c r="H57" s="55">
        <v>15782.8</v>
      </c>
      <c r="I57" s="4" t="s">
        <v>64</v>
      </c>
      <c r="J57" s="4" t="s">
        <v>412</v>
      </c>
      <c r="K57" s="22" t="s">
        <v>413</v>
      </c>
      <c r="L57" s="23" t="s">
        <v>86</v>
      </c>
      <c r="M57" s="4" t="s">
        <v>347</v>
      </c>
      <c r="N57" s="29" t="s">
        <v>348</v>
      </c>
      <c r="O57" s="30">
        <v>7480</v>
      </c>
      <c r="P57" s="29" t="s">
        <v>186</v>
      </c>
      <c r="Q57" s="56">
        <v>1</v>
      </c>
      <c r="R57" s="5" t="s">
        <v>58</v>
      </c>
      <c r="S57" s="5" t="s">
        <v>59</v>
      </c>
      <c r="T57" s="36">
        <v>43490</v>
      </c>
      <c r="U57" s="36">
        <v>43479</v>
      </c>
      <c r="V57" s="37">
        <v>43479</v>
      </c>
      <c r="W57" s="38">
        <f t="shared" si="6"/>
        <v>-10</v>
      </c>
      <c r="X57" s="5" t="str">
        <f t="shared" si="7"/>
        <v>CUMPLE</v>
      </c>
      <c r="Y57" s="37">
        <v>43493</v>
      </c>
      <c r="Z57" s="37">
        <v>43493</v>
      </c>
      <c r="AA57" s="44">
        <v>43494</v>
      </c>
      <c r="AB57" s="44">
        <v>43497</v>
      </c>
      <c r="AC57" s="38">
        <f t="shared" si="0"/>
        <v>1</v>
      </c>
      <c r="AD57" s="5" t="str">
        <f t="shared" si="1"/>
        <v>CUMPLE</v>
      </c>
      <c r="AE57" s="5"/>
      <c r="AF57" s="38">
        <f t="shared" si="2"/>
        <v>3</v>
      </c>
      <c r="AG57" s="5" t="str">
        <f t="shared" si="3"/>
        <v>CUMPLE</v>
      </c>
      <c r="AH57" s="6"/>
      <c r="AI57" s="38">
        <f t="shared" si="8"/>
        <v>7</v>
      </c>
      <c r="AJ57" s="5" t="str">
        <f t="shared" si="9"/>
        <v>CUMPLE</v>
      </c>
      <c r="AK57" s="6"/>
      <c r="AL57" s="5" t="str">
        <f t="shared" si="10"/>
        <v/>
      </c>
      <c r="AM57" s="5"/>
      <c r="AN57" s="58"/>
      <c r="AO57" s="67" t="s">
        <v>414</v>
      </c>
      <c r="AP57" s="50" t="s">
        <v>350</v>
      </c>
      <c r="AQ57" s="50"/>
      <c r="AR57" s="50"/>
      <c r="AS57" s="50"/>
      <c r="AT57" s="52"/>
    </row>
    <row r="58" spans="1:46" ht="14.1" customHeight="1">
      <c r="A58" s="20" t="s">
        <v>45</v>
      </c>
      <c r="B58" s="21" t="s">
        <v>46</v>
      </c>
      <c r="C58" s="20" t="s">
        <v>47</v>
      </c>
      <c r="D58" s="54">
        <v>4947413840</v>
      </c>
      <c r="E58" s="4" t="s">
        <v>48</v>
      </c>
      <c r="F58" s="4" t="s">
        <v>415</v>
      </c>
      <c r="G58" s="23" t="s">
        <v>416</v>
      </c>
      <c r="H58" s="55">
        <v>2390</v>
      </c>
      <c r="I58" s="4" t="s">
        <v>64</v>
      </c>
      <c r="J58" s="4" t="s">
        <v>417</v>
      </c>
      <c r="K58" s="22">
        <v>50208773</v>
      </c>
      <c r="L58" s="23" t="s">
        <v>54</v>
      </c>
      <c r="M58" s="4" t="s">
        <v>94</v>
      </c>
      <c r="N58" s="29" t="s">
        <v>108</v>
      </c>
      <c r="O58" s="30">
        <v>1000</v>
      </c>
      <c r="P58" s="29" t="s">
        <v>57</v>
      </c>
      <c r="Q58" s="56">
        <v>2</v>
      </c>
      <c r="R58" s="5" t="s">
        <v>78</v>
      </c>
      <c r="S58" s="5" t="s">
        <v>79</v>
      </c>
      <c r="T58" s="36">
        <v>43461</v>
      </c>
      <c r="U58" s="36">
        <v>43453</v>
      </c>
      <c r="V58" s="37">
        <v>43453</v>
      </c>
      <c r="W58" s="38">
        <f t="shared" si="6"/>
        <v>-7</v>
      </c>
      <c r="X58" s="5" t="str">
        <f t="shared" si="7"/>
        <v>CUMPLE</v>
      </c>
      <c r="Y58" s="37">
        <v>43467</v>
      </c>
      <c r="Z58" s="37">
        <v>43467</v>
      </c>
      <c r="AA58" s="44">
        <v>43468</v>
      </c>
      <c r="AB58" s="44">
        <v>43473</v>
      </c>
      <c r="AC58" s="38">
        <f t="shared" si="0"/>
        <v>1</v>
      </c>
      <c r="AD58" s="5" t="str">
        <f t="shared" si="1"/>
        <v>CUMPLE</v>
      </c>
      <c r="AE58" s="5"/>
      <c r="AF58" s="38">
        <f t="shared" si="2"/>
        <v>5</v>
      </c>
      <c r="AG58" s="5" t="str">
        <f t="shared" si="3"/>
        <v>NO CUMPLE</v>
      </c>
      <c r="AH58" s="6"/>
      <c r="AI58" s="38">
        <f t="shared" si="8"/>
        <v>12</v>
      </c>
      <c r="AJ58" s="5" t="str">
        <f t="shared" si="9"/>
        <v>NO CUMPLE</v>
      </c>
      <c r="AK58" s="6" t="s">
        <v>299</v>
      </c>
      <c r="AL58" s="5" t="str">
        <f t="shared" si="10"/>
        <v/>
      </c>
      <c r="AM58" s="5"/>
      <c r="AN58" s="58"/>
      <c r="AO58" s="67" t="s">
        <v>418</v>
      </c>
      <c r="AP58" s="50" t="s">
        <v>72</v>
      </c>
      <c r="AQ58" s="50"/>
      <c r="AR58" s="50"/>
      <c r="AS58" s="50"/>
      <c r="AT58" s="52"/>
    </row>
    <row r="59" spans="1:46" ht="14.1" customHeight="1">
      <c r="A59" s="20" t="s">
        <v>45</v>
      </c>
      <c r="B59" s="21" t="s">
        <v>46</v>
      </c>
      <c r="C59" s="20" t="s">
        <v>47</v>
      </c>
      <c r="D59" s="54">
        <v>4948269547</v>
      </c>
      <c r="E59" s="4" t="s">
        <v>48</v>
      </c>
      <c r="F59" s="4" t="s">
        <v>419</v>
      </c>
      <c r="G59" s="23" t="s">
        <v>420</v>
      </c>
      <c r="H59" s="55">
        <v>22572</v>
      </c>
      <c r="I59" s="4" t="s">
        <v>64</v>
      </c>
      <c r="J59" s="4" t="s">
        <v>421</v>
      </c>
      <c r="K59" s="22" t="s">
        <v>93</v>
      </c>
      <c r="L59" s="23" t="s">
        <v>54</v>
      </c>
      <c r="M59" s="4" t="s">
        <v>94</v>
      </c>
      <c r="N59" s="29" t="s">
        <v>95</v>
      </c>
      <c r="O59" s="30">
        <v>19800</v>
      </c>
      <c r="P59" s="29" t="s">
        <v>57</v>
      </c>
      <c r="Q59" s="56">
        <v>1</v>
      </c>
      <c r="R59" s="5" t="s">
        <v>58</v>
      </c>
      <c r="S59" s="5" t="s">
        <v>59</v>
      </c>
      <c r="T59" s="36">
        <v>43473</v>
      </c>
      <c r="U59" s="36">
        <v>43473</v>
      </c>
      <c r="V59" s="37">
        <v>43473</v>
      </c>
      <c r="W59" s="38">
        <f t="shared" si="6"/>
        <v>1</v>
      </c>
      <c r="X59" s="5" t="str">
        <f t="shared" si="7"/>
        <v>NO CUMPLE</v>
      </c>
      <c r="Y59" s="37">
        <v>43475</v>
      </c>
      <c r="Z59" s="37">
        <v>43475</v>
      </c>
      <c r="AA59" s="44">
        <v>43475</v>
      </c>
      <c r="AB59" s="44">
        <v>43479</v>
      </c>
      <c r="AC59" s="38">
        <f t="shared" si="0"/>
        <v>1</v>
      </c>
      <c r="AD59" s="5" t="str">
        <f t="shared" si="1"/>
        <v>CUMPLE</v>
      </c>
      <c r="AE59" s="5"/>
      <c r="AF59" s="38">
        <f t="shared" si="2"/>
        <v>4</v>
      </c>
      <c r="AG59" s="5" t="str">
        <f t="shared" si="3"/>
        <v>NO CUMPLE</v>
      </c>
      <c r="AH59" s="6"/>
      <c r="AI59" s="38">
        <f t="shared" si="8"/>
        <v>6</v>
      </c>
      <c r="AJ59" s="5" t="str">
        <f t="shared" si="9"/>
        <v>CUMPLE</v>
      </c>
      <c r="AK59" s="6"/>
      <c r="AL59" s="5" t="str">
        <f t="shared" si="10"/>
        <v/>
      </c>
      <c r="AM59" s="5"/>
      <c r="AN59" s="58"/>
      <c r="AO59" s="67" t="s">
        <v>422</v>
      </c>
      <c r="AP59" s="50" t="s">
        <v>72</v>
      </c>
      <c r="AQ59" s="50"/>
      <c r="AR59" s="50"/>
      <c r="AS59" s="50"/>
      <c r="AT59" s="52"/>
    </row>
    <row r="60" spans="1:46" ht="14.1" customHeight="1">
      <c r="A60" s="20" t="s">
        <v>45</v>
      </c>
      <c r="B60" s="21" t="s">
        <v>46</v>
      </c>
      <c r="C60" s="20" t="s">
        <v>47</v>
      </c>
      <c r="D60" s="54">
        <v>4947435981</v>
      </c>
      <c r="E60" s="4" t="s">
        <v>48</v>
      </c>
      <c r="F60" s="4" t="s">
        <v>423</v>
      </c>
      <c r="G60" s="23" t="s">
        <v>424</v>
      </c>
      <c r="H60" s="55">
        <v>30480.400000000001</v>
      </c>
      <c r="I60" s="4" t="s">
        <v>64</v>
      </c>
      <c r="J60" s="4" t="s">
        <v>425</v>
      </c>
      <c r="K60" s="22" t="s">
        <v>426</v>
      </c>
      <c r="L60" s="23" t="s">
        <v>246</v>
      </c>
      <c r="M60" s="4" t="s">
        <v>55</v>
      </c>
      <c r="N60" s="29" t="s">
        <v>56</v>
      </c>
      <c r="O60" s="30">
        <v>7240</v>
      </c>
      <c r="P60" s="29" t="s">
        <v>57</v>
      </c>
      <c r="Q60" s="56">
        <v>1</v>
      </c>
      <c r="R60" s="5" t="s">
        <v>58</v>
      </c>
      <c r="S60" s="5" t="s">
        <v>69</v>
      </c>
      <c r="T60" s="36">
        <v>43473</v>
      </c>
      <c r="U60" s="36">
        <v>43473</v>
      </c>
      <c r="V60" s="37">
        <v>43473</v>
      </c>
      <c r="W60" s="38">
        <f t="shared" si="6"/>
        <v>1</v>
      </c>
      <c r="X60" s="5" t="str">
        <f t="shared" si="7"/>
        <v>NO CUMPLE</v>
      </c>
      <c r="Y60" s="37">
        <v>43475</v>
      </c>
      <c r="Z60" s="37">
        <v>43475</v>
      </c>
      <c r="AA60" s="44">
        <v>43475</v>
      </c>
      <c r="AB60" s="44">
        <v>43479</v>
      </c>
      <c r="AC60" s="38">
        <f t="shared" si="0"/>
        <v>1</v>
      </c>
      <c r="AD60" s="5" t="str">
        <f t="shared" si="1"/>
        <v>CUMPLE</v>
      </c>
      <c r="AE60" s="5"/>
      <c r="AF60" s="38">
        <f t="shared" si="2"/>
        <v>4</v>
      </c>
      <c r="AG60" s="5" t="str">
        <f t="shared" si="3"/>
        <v>NO CUMPLE</v>
      </c>
      <c r="AH60" s="6"/>
      <c r="AI60" s="38">
        <f t="shared" si="8"/>
        <v>6</v>
      </c>
      <c r="AJ60" s="5" t="str">
        <f t="shared" si="9"/>
        <v>CUMPLE</v>
      </c>
      <c r="AK60" s="6"/>
      <c r="AL60" s="5" t="str">
        <f t="shared" si="10"/>
        <v/>
      </c>
      <c r="AM60" s="5"/>
      <c r="AN60" s="58"/>
      <c r="AO60" s="67" t="s">
        <v>427</v>
      </c>
      <c r="AP60" s="50" t="s">
        <v>72</v>
      </c>
      <c r="AQ60" s="50"/>
      <c r="AR60" s="50"/>
      <c r="AS60" s="50"/>
      <c r="AT60" s="52"/>
    </row>
    <row r="61" spans="1:46" ht="14.1" customHeight="1">
      <c r="A61" s="20" t="s">
        <v>45</v>
      </c>
      <c r="B61" s="21" t="s">
        <v>46</v>
      </c>
      <c r="C61" s="20" t="s">
        <v>47</v>
      </c>
      <c r="D61" s="54">
        <v>4947978375</v>
      </c>
      <c r="E61" s="4" t="s">
        <v>48</v>
      </c>
      <c r="F61" s="4" t="s">
        <v>428</v>
      </c>
      <c r="G61" s="23" t="s">
        <v>429</v>
      </c>
      <c r="H61" s="55">
        <v>18981</v>
      </c>
      <c r="I61" s="4" t="s">
        <v>64</v>
      </c>
      <c r="J61" s="4" t="s">
        <v>430</v>
      </c>
      <c r="K61" s="22" t="s">
        <v>431</v>
      </c>
      <c r="L61" s="23" t="s">
        <v>54</v>
      </c>
      <c r="M61" s="4" t="s">
        <v>94</v>
      </c>
      <c r="N61" s="29" t="s">
        <v>95</v>
      </c>
      <c r="O61" s="30">
        <v>17100</v>
      </c>
      <c r="P61" s="29" t="s">
        <v>57</v>
      </c>
      <c r="Q61" s="56">
        <v>1</v>
      </c>
      <c r="R61" s="5" t="s">
        <v>58</v>
      </c>
      <c r="S61" s="5" t="s">
        <v>69</v>
      </c>
      <c r="T61" s="36">
        <v>43473</v>
      </c>
      <c r="U61" s="36">
        <v>43473</v>
      </c>
      <c r="V61" s="37">
        <v>43473</v>
      </c>
      <c r="W61" s="38">
        <f t="shared" si="6"/>
        <v>1</v>
      </c>
      <c r="X61" s="5" t="str">
        <f t="shared" si="7"/>
        <v>NO CUMPLE</v>
      </c>
      <c r="Y61" s="37">
        <v>43475</v>
      </c>
      <c r="Z61" s="37">
        <v>43475</v>
      </c>
      <c r="AA61" s="44">
        <v>43475</v>
      </c>
      <c r="AB61" s="44">
        <v>43479</v>
      </c>
      <c r="AC61" s="38">
        <f t="shared" si="0"/>
        <v>1</v>
      </c>
      <c r="AD61" s="5" t="str">
        <f t="shared" si="1"/>
        <v>CUMPLE</v>
      </c>
      <c r="AE61" s="5"/>
      <c r="AF61" s="38">
        <f t="shared" si="2"/>
        <v>4</v>
      </c>
      <c r="AG61" s="5" t="str">
        <f t="shared" si="3"/>
        <v>NO CUMPLE</v>
      </c>
      <c r="AH61" s="6"/>
      <c r="AI61" s="38">
        <f t="shared" si="8"/>
        <v>6</v>
      </c>
      <c r="AJ61" s="5" t="str">
        <f t="shared" si="9"/>
        <v>CUMPLE</v>
      </c>
      <c r="AK61" s="6"/>
      <c r="AL61" s="5" t="str">
        <f t="shared" si="10"/>
        <v/>
      </c>
      <c r="AM61" s="5"/>
      <c r="AN61" s="58"/>
      <c r="AO61" s="67" t="s">
        <v>432</v>
      </c>
      <c r="AP61" s="50" t="s">
        <v>72</v>
      </c>
      <c r="AQ61" s="50"/>
      <c r="AR61" s="50"/>
      <c r="AS61" s="50"/>
      <c r="AT61" s="52"/>
    </row>
    <row r="62" spans="1:46" ht="14.1" customHeight="1">
      <c r="A62" s="20" t="s">
        <v>45</v>
      </c>
      <c r="B62" s="21" t="s">
        <v>46</v>
      </c>
      <c r="C62" s="20" t="s">
        <v>47</v>
      </c>
      <c r="D62" s="54">
        <v>4947306176</v>
      </c>
      <c r="E62" s="4" t="s">
        <v>48</v>
      </c>
      <c r="F62" s="4" t="s">
        <v>433</v>
      </c>
      <c r="G62" s="23" t="s">
        <v>434</v>
      </c>
      <c r="H62" s="55">
        <v>68800</v>
      </c>
      <c r="I62" s="4" t="s">
        <v>64</v>
      </c>
      <c r="J62" s="4" t="s">
        <v>435</v>
      </c>
      <c r="K62" s="22" t="s">
        <v>436</v>
      </c>
      <c r="L62" s="23" t="s">
        <v>54</v>
      </c>
      <c r="M62" s="4" t="s">
        <v>94</v>
      </c>
      <c r="N62" s="29" t="s">
        <v>95</v>
      </c>
      <c r="O62" s="30">
        <v>16000</v>
      </c>
      <c r="P62" s="29" t="s">
        <v>57</v>
      </c>
      <c r="Q62" s="56">
        <v>1</v>
      </c>
      <c r="R62" s="5" t="s">
        <v>58</v>
      </c>
      <c r="S62" s="5" t="s">
        <v>69</v>
      </c>
      <c r="T62" s="36">
        <v>43466</v>
      </c>
      <c r="U62" s="36">
        <v>43473</v>
      </c>
      <c r="V62" s="37">
        <v>43473</v>
      </c>
      <c r="W62" s="38">
        <f t="shared" si="6"/>
        <v>8</v>
      </c>
      <c r="X62" s="5" t="str">
        <f t="shared" si="7"/>
        <v>NO CUMPLE</v>
      </c>
      <c r="Y62" s="37">
        <v>43474</v>
      </c>
      <c r="Z62" s="37">
        <v>43474</v>
      </c>
      <c r="AA62" s="44">
        <v>43474</v>
      </c>
      <c r="AB62" s="44">
        <v>43479</v>
      </c>
      <c r="AC62" s="38">
        <f t="shared" si="0"/>
        <v>1</v>
      </c>
      <c r="AD62" s="5" t="str">
        <f t="shared" si="1"/>
        <v>CUMPLE</v>
      </c>
      <c r="AE62" s="5"/>
      <c r="AF62" s="38">
        <f t="shared" si="2"/>
        <v>5</v>
      </c>
      <c r="AG62" s="5" t="str">
        <f t="shared" si="3"/>
        <v>NO CUMPLE</v>
      </c>
      <c r="AH62" s="6"/>
      <c r="AI62" s="38">
        <f t="shared" si="8"/>
        <v>13</v>
      </c>
      <c r="AJ62" s="5" t="str">
        <f t="shared" si="9"/>
        <v>NO CUMPLE</v>
      </c>
      <c r="AK62" s="6" t="s">
        <v>437</v>
      </c>
      <c r="AL62" s="5" t="str">
        <f t="shared" si="10"/>
        <v/>
      </c>
      <c r="AM62" s="5"/>
      <c r="AN62" s="58"/>
      <c r="AO62" s="67" t="s">
        <v>438</v>
      </c>
      <c r="AP62" s="50" t="s">
        <v>72</v>
      </c>
      <c r="AQ62" s="50"/>
      <c r="AR62" s="50"/>
      <c r="AS62" s="50"/>
      <c r="AT62" s="52"/>
    </row>
    <row r="63" spans="1:46" ht="14.1" customHeight="1">
      <c r="A63" s="20" t="s">
        <v>45</v>
      </c>
      <c r="B63" s="21" t="s">
        <v>46</v>
      </c>
      <c r="C63" s="20" t="s">
        <v>47</v>
      </c>
      <c r="D63" s="54">
        <v>4947782375</v>
      </c>
      <c r="E63" s="4" t="s">
        <v>156</v>
      </c>
      <c r="F63" s="4" t="s">
        <v>439</v>
      </c>
      <c r="G63" s="23" t="s">
        <v>440</v>
      </c>
      <c r="H63" s="55">
        <v>70982.36</v>
      </c>
      <c r="I63" s="4" t="s">
        <v>64</v>
      </c>
      <c r="J63" s="4" t="s">
        <v>441</v>
      </c>
      <c r="K63" s="22" t="s">
        <v>442</v>
      </c>
      <c r="L63" s="23" t="s">
        <v>119</v>
      </c>
      <c r="M63" s="4" t="s">
        <v>210</v>
      </c>
      <c r="N63" s="29" t="s">
        <v>211</v>
      </c>
      <c r="O63" s="30">
        <v>39743.764000000003</v>
      </c>
      <c r="P63" s="29" t="s">
        <v>57</v>
      </c>
      <c r="Q63" s="56">
        <v>2</v>
      </c>
      <c r="R63" s="5" t="s">
        <v>58</v>
      </c>
      <c r="S63" s="5" t="s">
        <v>230</v>
      </c>
      <c r="T63" s="36">
        <v>43464</v>
      </c>
      <c r="U63" s="36">
        <v>43469</v>
      </c>
      <c r="V63" s="37">
        <v>43469</v>
      </c>
      <c r="W63" s="38">
        <f t="shared" si="6"/>
        <v>6</v>
      </c>
      <c r="X63" s="5" t="str">
        <f t="shared" si="7"/>
        <v>NO CUMPLE</v>
      </c>
      <c r="Y63" s="37">
        <v>43469</v>
      </c>
      <c r="Z63" s="37">
        <v>43473</v>
      </c>
      <c r="AA63" s="44">
        <v>43473</v>
      </c>
      <c r="AB63" s="44">
        <v>43473</v>
      </c>
      <c r="AC63" s="38">
        <f t="shared" si="0"/>
        <v>4</v>
      </c>
      <c r="AD63" s="5" t="str">
        <f t="shared" si="1"/>
        <v>NO CUMPLE</v>
      </c>
      <c r="AE63" s="5" t="s">
        <v>135</v>
      </c>
      <c r="AF63" s="38">
        <f t="shared" si="2"/>
        <v>1</v>
      </c>
      <c r="AG63" s="5" t="str">
        <f t="shared" si="3"/>
        <v>CUMPLE</v>
      </c>
      <c r="AH63" s="6"/>
      <c r="AI63" s="38">
        <f t="shared" si="8"/>
        <v>9</v>
      </c>
      <c r="AJ63" s="5" t="str">
        <f t="shared" si="9"/>
        <v>NO CUMPLE</v>
      </c>
      <c r="AK63" s="5" t="s">
        <v>96</v>
      </c>
      <c r="AL63" s="5" t="str">
        <f t="shared" si="10"/>
        <v/>
      </c>
      <c r="AM63" s="5"/>
      <c r="AN63" s="58"/>
      <c r="AO63" s="67" t="s">
        <v>443</v>
      </c>
      <c r="AP63" s="50" t="s">
        <v>232</v>
      </c>
      <c r="AQ63" s="50"/>
      <c r="AR63" s="50"/>
      <c r="AS63" s="50"/>
      <c r="AT63" s="52"/>
    </row>
    <row r="64" spans="1:46" ht="14.1" customHeight="1">
      <c r="A64" s="20" t="s">
        <v>45</v>
      </c>
      <c r="B64" s="21" t="s">
        <v>46</v>
      </c>
      <c r="C64" s="20" t="s">
        <v>47</v>
      </c>
      <c r="D64" s="28" t="s">
        <v>444</v>
      </c>
      <c r="E64" s="4" t="s">
        <v>48</v>
      </c>
      <c r="F64" s="4" t="s">
        <v>445</v>
      </c>
      <c r="G64" s="23" t="s">
        <v>446</v>
      </c>
      <c r="H64" s="55">
        <v>109309.5</v>
      </c>
      <c r="I64" s="4" t="s">
        <v>64</v>
      </c>
      <c r="J64" s="28" t="s">
        <v>447</v>
      </c>
      <c r="K64" s="28" t="s">
        <v>448</v>
      </c>
      <c r="L64" s="23" t="s">
        <v>54</v>
      </c>
      <c r="M64" s="4" t="s">
        <v>94</v>
      </c>
      <c r="N64" s="29" t="s">
        <v>95</v>
      </c>
      <c r="O64" s="30">
        <v>17045</v>
      </c>
      <c r="P64" s="29" t="s">
        <v>57</v>
      </c>
      <c r="Q64" s="56">
        <v>1</v>
      </c>
      <c r="R64" s="5" t="s">
        <v>58</v>
      </c>
      <c r="S64" s="5" t="s">
        <v>69</v>
      </c>
      <c r="T64" s="36">
        <v>43473</v>
      </c>
      <c r="U64" s="36">
        <v>43473</v>
      </c>
      <c r="V64" s="37">
        <v>43473</v>
      </c>
      <c r="W64" s="38">
        <f t="shared" si="6"/>
        <v>1</v>
      </c>
      <c r="X64" s="5" t="str">
        <f t="shared" si="7"/>
        <v>NO CUMPLE</v>
      </c>
      <c r="Y64" s="37">
        <v>43475</v>
      </c>
      <c r="Z64" s="37">
        <v>43475</v>
      </c>
      <c r="AA64" s="44">
        <v>43476</v>
      </c>
      <c r="AB64" s="44">
        <v>43483</v>
      </c>
      <c r="AC64" s="38">
        <f t="shared" si="0"/>
        <v>1</v>
      </c>
      <c r="AD64" s="5" t="str">
        <f t="shared" si="1"/>
        <v>CUMPLE</v>
      </c>
      <c r="AE64" s="5"/>
      <c r="AF64" s="38">
        <f t="shared" si="2"/>
        <v>7</v>
      </c>
      <c r="AG64" s="5" t="str">
        <f t="shared" si="3"/>
        <v>NO CUMPLE</v>
      </c>
      <c r="AH64" s="6"/>
      <c r="AI64" s="38">
        <f t="shared" si="8"/>
        <v>10</v>
      </c>
      <c r="AJ64" s="5" t="str">
        <f t="shared" si="9"/>
        <v>NO CUMPLE</v>
      </c>
      <c r="AK64" s="6" t="s">
        <v>449</v>
      </c>
      <c r="AL64" s="5" t="str">
        <f t="shared" si="10"/>
        <v/>
      </c>
      <c r="AM64" s="5"/>
      <c r="AN64" s="58"/>
      <c r="AO64" s="67" t="s">
        <v>450</v>
      </c>
      <c r="AP64" s="50" t="s">
        <v>72</v>
      </c>
      <c r="AQ64" s="50"/>
      <c r="AR64" s="50"/>
      <c r="AS64" s="50"/>
      <c r="AT64" s="52"/>
    </row>
    <row r="65" spans="1:46" ht="14.1" customHeight="1">
      <c r="A65" s="20" t="s">
        <v>45</v>
      </c>
      <c r="B65" s="21" t="s">
        <v>46</v>
      </c>
      <c r="C65" s="20" t="s">
        <v>47</v>
      </c>
      <c r="D65" s="54">
        <v>4947974770</v>
      </c>
      <c r="E65" s="4" t="s">
        <v>48</v>
      </c>
      <c r="F65" s="4" t="s">
        <v>451</v>
      </c>
      <c r="G65" s="23" t="s">
        <v>452</v>
      </c>
      <c r="H65" s="55">
        <v>23964.5</v>
      </c>
      <c r="I65" s="4" t="s">
        <v>64</v>
      </c>
      <c r="J65" s="4" t="s">
        <v>453</v>
      </c>
      <c r="K65" s="22" t="s">
        <v>454</v>
      </c>
      <c r="L65" s="23" t="s">
        <v>54</v>
      </c>
      <c r="M65" s="4" t="s">
        <v>94</v>
      </c>
      <c r="N65" s="29" t="s">
        <v>108</v>
      </c>
      <c r="O65" s="30">
        <v>1025</v>
      </c>
      <c r="P65" s="29" t="s">
        <v>57</v>
      </c>
      <c r="Q65" s="56">
        <v>5</v>
      </c>
      <c r="R65" s="5" t="s">
        <v>78</v>
      </c>
      <c r="S65" s="5" t="s">
        <v>79</v>
      </c>
      <c r="T65" s="36">
        <v>43473</v>
      </c>
      <c r="U65" s="36">
        <v>43473</v>
      </c>
      <c r="V65" s="37">
        <v>43480</v>
      </c>
      <c r="W65" s="38">
        <f t="shared" si="6"/>
        <v>1</v>
      </c>
      <c r="X65" s="5" t="str">
        <f t="shared" si="7"/>
        <v>NO CUMPLE</v>
      </c>
      <c r="Y65" s="37">
        <v>43480</v>
      </c>
      <c r="Z65" s="37">
        <v>43481</v>
      </c>
      <c r="AA65" s="44">
        <v>43482</v>
      </c>
      <c r="AB65" s="44">
        <v>43486</v>
      </c>
      <c r="AC65" s="38">
        <f t="shared" si="0"/>
        <v>2</v>
      </c>
      <c r="AD65" s="5" t="str">
        <f t="shared" si="1"/>
        <v>CUMPLE</v>
      </c>
      <c r="AE65" s="5"/>
      <c r="AF65" s="38">
        <f t="shared" si="2"/>
        <v>4</v>
      </c>
      <c r="AG65" s="5" t="str">
        <f t="shared" si="3"/>
        <v>NO CUMPLE</v>
      </c>
      <c r="AH65" s="6"/>
      <c r="AI65" s="38">
        <f t="shared" si="8"/>
        <v>13</v>
      </c>
      <c r="AJ65" s="5" t="str">
        <f t="shared" si="9"/>
        <v>NO CUMPLE</v>
      </c>
      <c r="AK65" s="6" t="s">
        <v>455</v>
      </c>
      <c r="AL65" s="5" t="str">
        <f t="shared" si="10"/>
        <v/>
      </c>
      <c r="AM65" s="5"/>
      <c r="AN65" s="58"/>
      <c r="AO65" s="67" t="s">
        <v>456</v>
      </c>
      <c r="AP65" s="50" t="s">
        <v>72</v>
      </c>
      <c r="AQ65" s="50"/>
      <c r="AR65" s="50"/>
      <c r="AS65" s="50"/>
      <c r="AT65" s="52"/>
    </row>
    <row r="66" spans="1:46" ht="14.1" customHeight="1">
      <c r="A66" s="20" t="s">
        <v>45</v>
      </c>
      <c r="B66" s="21" t="s">
        <v>46</v>
      </c>
      <c r="C66" s="20" t="s">
        <v>47</v>
      </c>
      <c r="D66" s="54">
        <v>4948116656</v>
      </c>
      <c r="E66" s="4" t="s">
        <v>48</v>
      </c>
      <c r="F66" s="4" t="s">
        <v>457</v>
      </c>
      <c r="G66" s="23" t="s">
        <v>458</v>
      </c>
      <c r="H66" s="55">
        <v>24343.200000000001</v>
      </c>
      <c r="I66" s="4" t="s">
        <v>64</v>
      </c>
      <c r="J66" s="4" t="s">
        <v>459</v>
      </c>
      <c r="K66" s="22" t="s">
        <v>460</v>
      </c>
      <c r="L66" s="23" t="s">
        <v>54</v>
      </c>
      <c r="M66" s="4" t="s">
        <v>55</v>
      </c>
      <c r="N66" s="29" t="s">
        <v>461</v>
      </c>
      <c r="O66" s="30">
        <v>5520</v>
      </c>
      <c r="P66" s="29" t="s">
        <v>57</v>
      </c>
      <c r="Q66" s="56">
        <v>6</v>
      </c>
      <c r="R66" s="5" t="s">
        <v>78</v>
      </c>
      <c r="S66" s="5" t="s">
        <v>79</v>
      </c>
      <c r="T66" s="36">
        <v>43473</v>
      </c>
      <c r="U66" s="36">
        <v>43473</v>
      </c>
      <c r="V66" s="37">
        <v>43473</v>
      </c>
      <c r="W66" s="38">
        <f t="shared" ref="W66:W129" si="11">IF(R66="AIR",U66-T66,U66-(T66-1))</f>
        <v>1</v>
      </c>
      <c r="X66" s="5" t="str">
        <f t="shared" ref="X66:X129" si="12">IF(W66&lt;=0,"CUMPLE","NO CUMPLE")</f>
        <v>NO CUMPLE</v>
      </c>
      <c r="Y66" s="37">
        <v>43479</v>
      </c>
      <c r="Z66" s="37">
        <v>43479</v>
      </c>
      <c r="AA66" s="44">
        <v>43480</v>
      </c>
      <c r="AB66" s="44">
        <v>43486</v>
      </c>
      <c r="AC66" s="38">
        <f t="shared" ref="AC66:AC129" si="13">IF(AA66-MAX(U66,V66,Y66)&lt;=0,1,AA66-MAX(U66,V66,Y66))</f>
        <v>1</v>
      </c>
      <c r="AD66" s="5" t="str">
        <f t="shared" ref="AD66:AD129" si="14">+IF((R66="FCL")*AND(AC66&lt;=2),"CUMPLE",IF((R66="LCL")*AND(AC66&lt;=2),"CUMPLE",IF((R66="AIR")*AND(AC66&lt;=2),"CUMPLE","NO CUMPLE")))</f>
        <v>CUMPLE</v>
      </c>
      <c r="AE66" s="5"/>
      <c r="AF66" s="38">
        <f t="shared" ref="AF66:AF129" si="15">IF(AB66-AA66&lt;=0,1,AB66-AA66)</f>
        <v>6</v>
      </c>
      <c r="AG66" s="5" t="str">
        <f t="shared" ref="AG66:AG129" si="16">+IF((R66="FCL")*AND(AF66&lt;=3),"CUMPLE",IF((R66="LCL")*AND(AF66&lt;=3),"CUMPLE",IF((R66="AIR")*AND(AF66&lt;=1),"CUMPLE","NO CUMPLE")))</f>
        <v>NO CUMPLE</v>
      </c>
      <c r="AH66" s="6"/>
      <c r="AI66" s="38">
        <f t="shared" si="8"/>
        <v>13</v>
      </c>
      <c r="AJ66" s="5" t="str">
        <f t="shared" si="9"/>
        <v>NO CUMPLE</v>
      </c>
      <c r="AK66" s="6" t="s">
        <v>462</v>
      </c>
      <c r="AL66" s="5" t="str">
        <f t="shared" si="10"/>
        <v/>
      </c>
      <c r="AM66" s="5"/>
      <c r="AN66" s="58"/>
      <c r="AO66" s="67" t="s">
        <v>463</v>
      </c>
      <c r="AP66" s="50" t="s">
        <v>325</v>
      </c>
      <c r="AQ66" s="50"/>
      <c r="AR66" s="50"/>
      <c r="AS66" s="50"/>
      <c r="AT66" s="52"/>
    </row>
    <row r="67" spans="1:46" ht="14.1" customHeight="1">
      <c r="A67" s="20" t="s">
        <v>45</v>
      </c>
      <c r="B67" s="21" t="s">
        <v>46</v>
      </c>
      <c r="C67" s="20" t="s">
        <v>47</v>
      </c>
      <c r="D67" s="54">
        <v>4947648340</v>
      </c>
      <c r="E67" s="4" t="s">
        <v>48</v>
      </c>
      <c r="F67" s="4" t="s">
        <v>464</v>
      </c>
      <c r="G67" s="68" t="s">
        <v>465</v>
      </c>
      <c r="H67" s="55">
        <v>26127.360000000001</v>
      </c>
      <c r="I67" s="4" t="s">
        <v>64</v>
      </c>
      <c r="J67" s="4" t="s">
        <v>466</v>
      </c>
      <c r="K67" s="22" t="s">
        <v>467</v>
      </c>
      <c r="L67" s="23" t="s">
        <v>54</v>
      </c>
      <c r="M67" s="4" t="s">
        <v>112</v>
      </c>
      <c r="N67" s="29" t="s">
        <v>468</v>
      </c>
      <c r="O67" s="30">
        <v>18144</v>
      </c>
      <c r="P67" s="29" t="s">
        <v>57</v>
      </c>
      <c r="Q67" s="56">
        <v>1</v>
      </c>
      <c r="R67" s="5" t="s">
        <v>58</v>
      </c>
      <c r="S67" s="5" t="s">
        <v>69</v>
      </c>
      <c r="T67" s="36">
        <v>43480</v>
      </c>
      <c r="U67" s="36">
        <v>43479</v>
      </c>
      <c r="V67" s="37">
        <v>43479</v>
      </c>
      <c r="W67" s="38">
        <f t="shared" si="11"/>
        <v>0</v>
      </c>
      <c r="X67" s="5" t="str">
        <f t="shared" si="12"/>
        <v>CUMPLE</v>
      </c>
      <c r="Y67" s="37">
        <v>43481</v>
      </c>
      <c r="Z67" s="37">
        <v>43481</v>
      </c>
      <c r="AA67" s="44">
        <v>43482</v>
      </c>
      <c r="AB67" s="44">
        <v>43486</v>
      </c>
      <c r="AC67" s="38">
        <f t="shared" si="13"/>
        <v>1</v>
      </c>
      <c r="AD67" s="5" t="str">
        <f t="shared" si="14"/>
        <v>CUMPLE</v>
      </c>
      <c r="AE67" s="5"/>
      <c r="AF67" s="38">
        <f t="shared" si="15"/>
        <v>4</v>
      </c>
      <c r="AG67" s="5" t="str">
        <f t="shared" si="16"/>
        <v>NO CUMPLE</v>
      </c>
      <c r="AH67" s="6"/>
      <c r="AI67" s="38">
        <f t="shared" ref="AI67:AI130" si="17">AB67-T67</f>
        <v>6</v>
      </c>
      <c r="AJ67" s="5" t="str">
        <f t="shared" ref="AJ67:AJ130" si="18">+IF((R67="FCL")*AND(AI67&gt;8),"NO CUMPLE",IF((R67="LCL")*AND(AI67&gt;10),"NO CUMPLE",IF((R67="AIR")*AND(AI67&gt;3),"NO CUMPLE","CUMPLE")))</f>
        <v>CUMPLE</v>
      </c>
      <c r="AK67" s="6"/>
      <c r="AL67" s="5" t="str">
        <f t="shared" si="10"/>
        <v/>
      </c>
      <c r="AM67" s="5"/>
      <c r="AN67" s="58"/>
      <c r="AO67" s="67" t="s">
        <v>469</v>
      </c>
      <c r="AP67" s="50" t="s">
        <v>325</v>
      </c>
      <c r="AQ67" s="50"/>
      <c r="AR67" s="50"/>
      <c r="AS67" s="50"/>
      <c r="AT67" s="52"/>
    </row>
    <row r="68" spans="1:46" ht="14.1" customHeight="1">
      <c r="A68" s="20" t="s">
        <v>45</v>
      </c>
      <c r="B68" s="21" t="s">
        <v>46</v>
      </c>
      <c r="C68" s="20" t="s">
        <v>47</v>
      </c>
      <c r="D68" s="28" t="s">
        <v>470</v>
      </c>
      <c r="E68" s="4" t="s">
        <v>48</v>
      </c>
      <c r="F68" s="4" t="s">
        <v>471</v>
      </c>
      <c r="G68" s="23" t="s">
        <v>472</v>
      </c>
      <c r="H68" s="55">
        <v>45896.800000000003</v>
      </c>
      <c r="I68" s="4" t="s">
        <v>64</v>
      </c>
      <c r="J68" s="28" t="s">
        <v>473</v>
      </c>
      <c r="K68" s="28" t="s">
        <v>474</v>
      </c>
      <c r="L68" s="23" t="s">
        <v>54</v>
      </c>
      <c r="M68" s="4" t="s">
        <v>67</v>
      </c>
      <c r="N68" s="29" t="s">
        <v>77</v>
      </c>
      <c r="O68" s="30">
        <v>12790</v>
      </c>
      <c r="P68" s="29" t="s">
        <v>57</v>
      </c>
      <c r="Q68" s="56">
        <v>1</v>
      </c>
      <c r="R68" s="5" t="s">
        <v>58</v>
      </c>
      <c r="S68" s="5" t="s">
        <v>59</v>
      </c>
      <c r="T68" s="36">
        <v>43473</v>
      </c>
      <c r="U68" s="36">
        <v>43474</v>
      </c>
      <c r="V68" s="37">
        <v>43474</v>
      </c>
      <c r="W68" s="38">
        <f t="shared" si="11"/>
        <v>2</v>
      </c>
      <c r="X68" s="5" t="str">
        <f t="shared" si="12"/>
        <v>NO CUMPLE</v>
      </c>
      <c r="Y68" s="37">
        <v>43476</v>
      </c>
      <c r="Z68" s="37">
        <v>43477</v>
      </c>
      <c r="AA68" s="44">
        <v>43479</v>
      </c>
      <c r="AB68" s="44">
        <v>43486</v>
      </c>
      <c r="AC68" s="38">
        <f t="shared" si="13"/>
        <v>3</v>
      </c>
      <c r="AD68" s="5" t="str">
        <f t="shared" si="14"/>
        <v>NO CUMPLE</v>
      </c>
      <c r="AE68" s="5"/>
      <c r="AF68" s="38">
        <f t="shared" si="15"/>
        <v>7</v>
      </c>
      <c r="AG68" s="5" t="str">
        <f t="shared" si="16"/>
        <v>NO CUMPLE</v>
      </c>
      <c r="AH68" s="6"/>
      <c r="AI68" s="38">
        <f t="shared" si="17"/>
        <v>13</v>
      </c>
      <c r="AJ68" s="5" t="str">
        <f t="shared" si="18"/>
        <v>NO CUMPLE</v>
      </c>
      <c r="AK68" s="6" t="s">
        <v>475</v>
      </c>
      <c r="AL68" s="5" t="str">
        <f t="shared" si="10"/>
        <v/>
      </c>
      <c r="AM68" s="5"/>
      <c r="AN68" s="58"/>
      <c r="AO68" s="67" t="s">
        <v>476</v>
      </c>
      <c r="AP68" s="50" t="s">
        <v>72</v>
      </c>
      <c r="AQ68" s="50"/>
      <c r="AR68" s="50"/>
      <c r="AS68" s="50"/>
      <c r="AT68" s="52"/>
    </row>
    <row r="69" spans="1:46" ht="14.1" customHeight="1">
      <c r="A69" s="20" t="s">
        <v>45</v>
      </c>
      <c r="B69" s="21" t="s">
        <v>46</v>
      </c>
      <c r="C69" s="20" t="s">
        <v>47</v>
      </c>
      <c r="D69" s="54">
        <v>4947919634</v>
      </c>
      <c r="E69" s="4" t="s">
        <v>48</v>
      </c>
      <c r="F69" s="4" t="s">
        <v>477</v>
      </c>
      <c r="G69" s="23" t="s">
        <v>478</v>
      </c>
      <c r="H69" s="55">
        <v>4239</v>
      </c>
      <c r="I69" s="4" t="s">
        <v>64</v>
      </c>
      <c r="J69" s="4" t="s">
        <v>479</v>
      </c>
      <c r="K69" s="22" t="s">
        <v>480</v>
      </c>
      <c r="L69" s="23" t="s">
        <v>54</v>
      </c>
      <c r="M69" s="4" t="s">
        <v>112</v>
      </c>
      <c r="N69" s="29" t="s">
        <v>481</v>
      </c>
      <c r="O69" s="30">
        <v>2700</v>
      </c>
      <c r="P69" s="29" t="s">
        <v>57</v>
      </c>
      <c r="Q69" s="56">
        <v>3</v>
      </c>
      <c r="R69" s="5" t="s">
        <v>78</v>
      </c>
      <c r="S69" s="5" t="s">
        <v>79</v>
      </c>
      <c r="T69" s="36">
        <v>43473</v>
      </c>
      <c r="U69" s="36">
        <v>43473</v>
      </c>
      <c r="V69" s="37">
        <v>43473</v>
      </c>
      <c r="W69" s="38">
        <f t="shared" si="11"/>
        <v>1</v>
      </c>
      <c r="X69" s="5" t="str">
        <f t="shared" si="12"/>
        <v>NO CUMPLE</v>
      </c>
      <c r="Y69" s="37">
        <v>43479</v>
      </c>
      <c r="Z69" s="37">
        <v>43479</v>
      </c>
      <c r="AA69" s="44">
        <v>43480</v>
      </c>
      <c r="AB69" s="44">
        <v>43486</v>
      </c>
      <c r="AC69" s="38">
        <f t="shared" si="13"/>
        <v>1</v>
      </c>
      <c r="AD69" s="5" t="str">
        <f t="shared" si="14"/>
        <v>CUMPLE</v>
      </c>
      <c r="AE69" s="5"/>
      <c r="AF69" s="38">
        <f t="shared" si="15"/>
        <v>6</v>
      </c>
      <c r="AG69" s="5" t="str">
        <f t="shared" si="16"/>
        <v>NO CUMPLE</v>
      </c>
      <c r="AH69" s="6"/>
      <c r="AI69" s="38">
        <f t="shared" si="17"/>
        <v>13</v>
      </c>
      <c r="AJ69" s="5" t="str">
        <f t="shared" si="18"/>
        <v>NO CUMPLE</v>
      </c>
      <c r="AK69" s="6" t="s">
        <v>462</v>
      </c>
      <c r="AL69" s="5" t="str">
        <f t="shared" si="10"/>
        <v/>
      </c>
      <c r="AM69" s="5"/>
      <c r="AN69" s="58"/>
      <c r="AO69" s="67" t="s">
        <v>482</v>
      </c>
      <c r="AP69" s="50" t="s">
        <v>72</v>
      </c>
      <c r="AQ69" s="50"/>
      <c r="AR69" s="50"/>
      <c r="AS69" s="50"/>
      <c r="AT69" s="52"/>
    </row>
    <row r="70" spans="1:46" ht="14.1" customHeight="1">
      <c r="A70" s="20" t="s">
        <v>45</v>
      </c>
      <c r="B70" s="21" t="s">
        <v>46</v>
      </c>
      <c r="C70" s="20" t="s">
        <v>47</v>
      </c>
      <c r="D70" s="54">
        <v>4947917141</v>
      </c>
      <c r="E70" s="4" t="s">
        <v>48</v>
      </c>
      <c r="F70" s="4" t="s">
        <v>483</v>
      </c>
      <c r="G70" s="23" t="s">
        <v>484</v>
      </c>
      <c r="H70" s="55">
        <v>6447</v>
      </c>
      <c r="I70" s="4" t="s">
        <v>64</v>
      </c>
      <c r="J70" s="4" t="s">
        <v>485</v>
      </c>
      <c r="K70" s="22" t="s">
        <v>486</v>
      </c>
      <c r="L70" s="23" t="s">
        <v>54</v>
      </c>
      <c r="M70" s="4" t="s">
        <v>67</v>
      </c>
      <c r="N70" s="29" t="s">
        <v>77</v>
      </c>
      <c r="O70" s="30">
        <v>2100</v>
      </c>
      <c r="P70" s="29" t="s">
        <v>57</v>
      </c>
      <c r="Q70" s="56">
        <v>3</v>
      </c>
      <c r="R70" s="5" t="s">
        <v>78</v>
      </c>
      <c r="S70" s="5" t="s">
        <v>79</v>
      </c>
      <c r="T70" s="36">
        <v>43473</v>
      </c>
      <c r="U70" s="36">
        <v>43479</v>
      </c>
      <c r="V70" s="37">
        <v>43480</v>
      </c>
      <c r="W70" s="38">
        <f t="shared" si="11"/>
        <v>7</v>
      </c>
      <c r="X70" s="5" t="str">
        <f t="shared" si="12"/>
        <v>NO CUMPLE</v>
      </c>
      <c r="Y70" s="37">
        <v>43479</v>
      </c>
      <c r="Z70" s="37">
        <v>43480</v>
      </c>
      <c r="AA70" s="44">
        <v>43480</v>
      </c>
      <c r="AB70" s="44">
        <v>43486</v>
      </c>
      <c r="AC70" s="38">
        <f t="shared" si="13"/>
        <v>1</v>
      </c>
      <c r="AD70" s="5" t="str">
        <f t="shared" si="14"/>
        <v>CUMPLE</v>
      </c>
      <c r="AE70" s="5"/>
      <c r="AF70" s="38">
        <f t="shared" si="15"/>
        <v>6</v>
      </c>
      <c r="AG70" s="5" t="str">
        <f t="shared" si="16"/>
        <v>NO CUMPLE</v>
      </c>
      <c r="AH70" s="6"/>
      <c r="AI70" s="38">
        <f t="shared" si="17"/>
        <v>13</v>
      </c>
      <c r="AJ70" s="5" t="str">
        <f t="shared" si="18"/>
        <v>NO CUMPLE</v>
      </c>
      <c r="AK70" s="6" t="s">
        <v>462</v>
      </c>
      <c r="AL70" s="5" t="str">
        <f t="shared" si="10"/>
        <v/>
      </c>
      <c r="AM70" s="5"/>
      <c r="AN70" s="58"/>
      <c r="AO70" s="67" t="s">
        <v>487</v>
      </c>
      <c r="AP70" s="50" t="s">
        <v>72</v>
      </c>
      <c r="AQ70" s="50"/>
      <c r="AR70" s="50"/>
      <c r="AS70" s="50"/>
      <c r="AT70" s="52"/>
    </row>
    <row r="71" spans="1:46" ht="14.1" customHeight="1">
      <c r="A71" s="20" t="s">
        <v>45</v>
      </c>
      <c r="B71" s="21" t="s">
        <v>46</v>
      </c>
      <c r="C71" s="20" t="s">
        <v>47</v>
      </c>
      <c r="D71" s="54">
        <v>4947612645</v>
      </c>
      <c r="E71" s="4" t="s">
        <v>48</v>
      </c>
      <c r="F71" s="4" t="s">
        <v>488</v>
      </c>
      <c r="G71" s="23" t="s">
        <v>489</v>
      </c>
      <c r="H71" s="55">
        <v>3050</v>
      </c>
      <c r="I71" s="4" t="s">
        <v>64</v>
      </c>
      <c r="J71" s="4" t="s">
        <v>490</v>
      </c>
      <c r="K71" s="22" t="s">
        <v>491</v>
      </c>
      <c r="L71" s="23" t="s">
        <v>54</v>
      </c>
      <c r="M71" s="4" t="s">
        <v>67</v>
      </c>
      <c r="N71" s="29" t="s">
        <v>77</v>
      </c>
      <c r="O71" s="30">
        <v>625</v>
      </c>
      <c r="P71" s="29" t="s">
        <v>57</v>
      </c>
      <c r="Q71" s="56">
        <v>2</v>
      </c>
      <c r="R71" s="5" t="s">
        <v>78</v>
      </c>
      <c r="S71" s="5" t="s">
        <v>79</v>
      </c>
      <c r="T71" s="36">
        <v>43473</v>
      </c>
      <c r="U71" s="36">
        <v>43479</v>
      </c>
      <c r="V71" s="37">
        <v>43480</v>
      </c>
      <c r="W71" s="38">
        <f t="shared" si="11"/>
        <v>7</v>
      </c>
      <c r="X71" s="5" t="str">
        <f t="shared" si="12"/>
        <v>NO CUMPLE</v>
      </c>
      <c r="Y71" s="37">
        <v>43479</v>
      </c>
      <c r="Z71" s="37">
        <v>43480</v>
      </c>
      <c r="AA71" s="44">
        <v>43480</v>
      </c>
      <c r="AB71" s="44">
        <v>43486</v>
      </c>
      <c r="AC71" s="38">
        <f t="shared" si="13"/>
        <v>1</v>
      </c>
      <c r="AD71" s="5" t="str">
        <f t="shared" si="14"/>
        <v>CUMPLE</v>
      </c>
      <c r="AE71" s="5"/>
      <c r="AF71" s="38">
        <f t="shared" si="15"/>
        <v>6</v>
      </c>
      <c r="AG71" s="5" t="str">
        <f t="shared" si="16"/>
        <v>NO CUMPLE</v>
      </c>
      <c r="AH71" s="6"/>
      <c r="AI71" s="38">
        <f t="shared" si="17"/>
        <v>13</v>
      </c>
      <c r="AJ71" s="5" t="str">
        <f t="shared" si="18"/>
        <v>NO CUMPLE</v>
      </c>
      <c r="AK71" s="6" t="s">
        <v>462</v>
      </c>
      <c r="AL71" s="5" t="str">
        <f t="shared" si="10"/>
        <v/>
      </c>
      <c r="AM71" s="5"/>
      <c r="AN71" s="58"/>
      <c r="AO71" s="67" t="s">
        <v>492</v>
      </c>
      <c r="AP71" s="50" t="s">
        <v>72</v>
      </c>
      <c r="AQ71" s="50"/>
      <c r="AR71" s="50"/>
      <c r="AS71" s="50"/>
      <c r="AT71" s="52"/>
    </row>
    <row r="72" spans="1:46" ht="14.1" customHeight="1">
      <c r="A72" s="20" t="s">
        <v>45</v>
      </c>
      <c r="B72" s="21" t="s">
        <v>46</v>
      </c>
      <c r="C72" s="20" t="s">
        <v>47</v>
      </c>
      <c r="D72" s="54">
        <v>4947972250</v>
      </c>
      <c r="E72" s="4" t="s">
        <v>48</v>
      </c>
      <c r="F72" s="4" t="s">
        <v>493</v>
      </c>
      <c r="G72" s="68" t="s">
        <v>494</v>
      </c>
      <c r="H72" s="55">
        <v>6960</v>
      </c>
      <c r="I72" s="4" t="s">
        <v>64</v>
      </c>
      <c r="J72" s="4" t="s">
        <v>495</v>
      </c>
      <c r="K72" s="22">
        <v>50048562</v>
      </c>
      <c r="L72" s="23" t="s">
        <v>54</v>
      </c>
      <c r="M72" s="4" t="s">
        <v>94</v>
      </c>
      <c r="N72" s="29" t="s">
        <v>108</v>
      </c>
      <c r="O72" s="30">
        <v>250</v>
      </c>
      <c r="P72" s="29" t="s">
        <v>57</v>
      </c>
      <c r="Q72" s="56">
        <v>1</v>
      </c>
      <c r="R72" s="5" t="s">
        <v>78</v>
      </c>
      <c r="S72" s="5" t="s">
        <v>79</v>
      </c>
      <c r="T72" s="36">
        <v>43473</v>
      </c>
      <c r="U72" s="36">
        <v>43473</v>
      </c>
      <c r="V72" s="37">
        <v>43480</v>
      </c>
      <c r="W72" s="38">
        <f t="shared" si="11"/>
        <v>1</v>
      </c>
      <c r="X72" s="5" t="str">
        <f t="shared" si="12"/>
        <v>NO CUMPLE</v>
      </c>
      <c r="Y72" s="37">
        <v>43480</v>
      </c>
      <c r="Z72" s="37">
        <v>43480</v>
      </c>
      <c r="AA72" s="44">
        <v>43480</v>
      </c>
      <c r="AB72" s="44">
        <v>43486</v>
      </c>
      <c r="AC72" s="38">
        <f t="shared" si="13"/>
        <v>1</v>
      </c>
      <c r="AD72" s="5" t="str">
        <f t="shared" si="14"/>
        <v>CUMPLE</v>
      </c>
      <c r="AE72" s="5"/>
      <c r="AF72" s="38">
        <f t="shared" si="15"/>
        <v>6</v>
      </c>
      <c r="AG72" s="5" t="str">
        <f t="shared" si="16"/>
        <v>NO CUMPLE</v>
      </c>
      <c r="AH72" s="6"/>
      <c r="AI72" s="38">
        <f t="shared" si="17"/>
        <v>13</v>
      </c>
      <c r="AJ72" s="5" t="str">
        <f t="shared" si="18"/>
        <v>NO CUMPLE</v>
      </c>
      <c r="AK72" s="6" t="s">
        <v>462</v>
      </c>
      <c r="AL72" s="5" t="str">
        <f t="shared" si="10"/>
        <v/>
      </c>
      <c r="AM72" s="5"/>
      <c r="AN72" s="58"/>
      <c r="AO72" s="67" t="s">
        <v>496</v>
      </c>
      <c r="AP72" s="50" t="s">
        <v>72</v>
      </c>
      <c r="AQ72" s="50"/>
      <c r="AR72" s="50"/>
      <c r="AS72" s="50"/>
      <c r="AT72" s="52"/>
    </row>
    <row r="73" spans="1:46" ht="14.1" customHeight="1">
      <c r="A73" s="20" t="s">
        <v>45</v>
      </c>
      <c r="B73" s="21" t="s">
        <v>46</v>
      </c>
      <c r="C73" s="20" t="s">
        <v>47</v>
      </c>
      <c r="D73" s="54">
        <v>4948063393</v>
      </c>
      <c r="E73" s="4" t="s">
        <v>48</v>
      </c>
      <c r="F73" s="4" t="s">
        <v>497</v>
      </c>
      <c r="G73" s="23" t="s">
        <v>498</v>
      </c>
      <c r="H73" s="55">
        <v>2601.6</v>
      </c>
      <c r="I73" s="4" t="s">
        <v>64</v>
      </c>
      <c r="J73" s="4" t="s">
        <v>499</v>
      </c>
      <c r="K73" s="22" t="s">
        <v>500</v>
      </c>
      <c r="L73" s="23" t="s">
        <v>54</v>
      </c>
      <c r="M73" s="4" t="s">
        <v>67</v>
      </c>
      <c r="N73" s="29" t="s">
        <v>77</v>
      </c>
      <c r="O73" s="30">
        <v>160</v>
      </c>
      <c r="P73" s="29" t="s">
        <v>57</v>
      </c>
      <c r="Q73" s="56">
        <v>1</v>
      </c>
      <c r="R73" s="5" t="s">
        <v>78</v>
      </c>
      <c r="S73" s="5" t="s">
        <v>79</v>
      </c>
      <c r="T73" s="36">
        <v>43473</v>
      </c>
      <c r="U73" s="36">
        <v>43447</v>
      </c>
      <c r="V73" s="37">
        <v>43447</v>
      </c>
      <c r="W73" s="38">
        <f t="shared" si="11"/>
        <v>-25</v>
      </c>
      <c r="X73" s="5" t="str">
        <f t="shared" si="12"/>
        <v>CUMPLE</v>
      </c>
      <c r="Y73" s="37">
        <v>43479</v>
      </c>
      <c r="Z73" s="37">
        <v>43479</v>
      </c>
      <c r="AA73" s="44">
        <v>43480</v>
      </c>
      <c r="AB73" s="44">
        <v>43486</v>
      </c>
      <c r="AC73" s="38">
        <f t="shared" si="13"/>
        <v>1</v>
      </c>
      <c r="AD73" s="5" t="str">
        <f t="shared" si="14"/>
        <v>CUMPLE</v>
      </c>
      <c r="AE73" s="5"/>
      <c r="AF73" s="38">
        <f t="shared" si="15"/>
        <v>6</v>
      </c>
      <c r="AG73" s="5" t="str">
        <f t="shared" si="16"/>
        <v>NO CUMPLE</v>
      </c>
      <c r="AH73" s="6"/>
      <c r="AI73" s="38">
        <f t="shared" si="17"/>
        <v>13</v>
      </c>
      <c r="AJ73" s="5" t="str">
        <f t="shared" si="18"/>
        <v>NO CUMPLE</v>
      </c>
      <c r="AK73" s="6" t="s">
        <v>299</v>
      </c>
      <c r="AL73" s="5" t="str">
        <f t="shared" si="10"/>
        <v/>
      </c>
      <c r="AM73" s="5"/>
      <c r="AN73" s="58"/>
      <c r="AO73" s="67" t="s">
        <v>501</v>
      </c>
      <c r="AP73" s="50" t="s">
        <v>72</v>
      </c>
      <c r="AQ73" s="50"/>
      <c r="AR73" s="50"/>
      <c r="AS73" s="50"/>
      <c r="AT73" s="52"/>
    </row>
    <row r="74" spans="1:46" ht="14.1" customHeight="1">
      <c r="A74" s="20" t="s">
        <v>45</v>
      </c>
      <c r="B74" s="21" t="s">
        <v>46</v>
      </c>
      <c r="C74" s="20" t="s">
        <v>47</v>
      </c>
      <c r="D74" s="54" t="s">
        <v>502</v>
      </c>
      <c r="E74" s="4" t="s">
        <v>48</v>
      </c>
      <c r="F74" s="4" t="s">
        <v>503</v>
      </c>
      <c r="G74" s="23" t="s">
        <v>504</v>
      </c>
      <c r="H74" s="55">
        <v>25656.799999999999</v>
      </c>
      <c r="I74" s="4" t="s">
        <v>64</v>
      </c>
      <c r="J74" s="4" t="s">
        <v>505</v>
      </c>
      <c r="K74" s="22" t="s">
        <v>506</v>
      </c>
      <c r="L74" s="23" t="s">
        <v>54</v>
      </c>
      <c r="M74" s="4" t="s">
        <v>67</v>
      </c>
      <c r="N74" s="29" t="s">
        <v>77</v>
      </c>
      <c r="O74" s="30">
        <v>440</v>
      </c>
      <c r="P74" s="29" t="s">
        <v>57</v>
      </c>
      <c r="Q74" s="56">
        <v>2</v>
      </c>
      <c r="R74" s="5" t="s">
        <v>78</v>
      </c>
      <c r="S74" s="5" t="s">
        <v>79</v>
      </c>
      <c r="T74" s="36">
        <v>43480</v>
      </c>
      <c r="U74" s="36">
        <v>43474</v>
      </c>
      <c r="V74" s="37">
        <v>43474</v>
      </c>
      <c r="W74" s="38">
        <f t="shared" si="11"/>
        <v>-5</v>
      </c>
      <c r="X74" s="5" t="str">
        <f t="shared" si="12"/>
        <v>CUMPLE</v>
      </c>
      <c r="Y74" s="37">
        <v>43483</v>
      </c>
      <c r="Z74" s="37">
        <v>43483</v>
      </c>
      <c r="AA74" s="44">
        <v>43483</v>
      </c>
      <c r="AB74" s="44">
        <v>43488</v>
      </c>
      <c r="AC74" s="38">
        <f t="shared" si="13"/>
        <v>1</v>
      </c>
      <c r="AD74" s="5" t="str">
        <f t="shared" si="14"/>
        <v>CUMPLE</v>
      </c>
      <c r="AE74" s="5"/>
      <c r="AF74" s="38">
        <f t="shared" si="15"/>
        <v>5</v>
      </c>
      <c r="AG74" s="5" t="str">
        <f t="shared" si="16"/>
        <v>NO CUMPLE</v>
      </c>
      <c r="AH74" s="6"/>
      <c r="AI74" s="38">
        <f t="shared" si="17"/>
        <v>8</v>
      </c>
      <c r="AJ74" s="5" t="str">
        <f t="shared" si="18"/>
        <v>CUMPLE</v>
      </c>
      <c r="AK74" s="6"/>
      <c r="AL74" s="5" t="str">
        <f t="shared" si="10"/>
        <v/>
      </c>
      <c r="AM74" s="5"/>
      <c r="AN74" s="58"/>
      <c r="AO74" s="67" t="s">
        <v>507</v>
      </c>
      <c r="AP74" s="50" t="s">
        <v>72</v>
      </c>
      <c r="AQ74" s="50"/>
      <c r="AR74" s="50"/>
      <c r="AS74" s="50"/>
      <c r="AT74" s="52"/>
    </row>
    <row r="75" spans="1:46" ht="14.1" customHeight="1">
      <c r="A75" s="20" t="s">
        <v>45</v>
      </c>
      <c r="B75" s="21" t="s">
        <v>46</v>
      </c>
      <c r="C75" s="20" t="s">
        <v>47</v>
      </c>
      <c r="D75" s="54" t="s">
        <v>508</v>
      </c>
      <c r="E75" s="4" t="s">
        <v>48</v>
      </c>
      <c r="F75" s="4" t="s">
        <v>509</v>
      </c>
      <c r="G75" s="23" t="s">
        <v>510</v>
      </c>
      <c r="H75" s="55">
        <v>30080</v>
      </c>
      <c r="I75" s="4" t="s">
        <v>64</v>
      </c>
      <c r="J75" s="4" t="s">
        <v>353</v>
      </c>
      <c r="K75" s="22" t="s">
        <v>354</v>
      </c>
      <c r="L75" s="23" t="s">
        <v>86</v>
      </c>
      <c r="M75" s="4" t="s">
        <v>67</v>
      </c>
      <c r="N75" s="29" t="s">
        <v>128</v>
      </c>
      <c r="O75" s="30">
        <v>32000</v>
      </c>
      <c r="P75" s="29" t="s">
        <v>57</v>
      </c>
      <c r="Q75" s="56">
        <v>2</v>
      </c>
      <c r="R75" s="5" t="s">
        <v>58</v>
      </c>
      <c r="S75" s="5" t="s">
        <v>59</v>
      </c>
      <c r="T75" s="36">
        <v>43476</v>
      </c>
      <c r="U75" s="36">
        <v>43479</v>
      </c>
      <c r="V75" s="37">
        <v>43479</v>
      </c>
      <c r="W75" s="38">
        <f t="shared" si="11"/>
        <v>4</v>
      </c>
      <c r="X75" s="5" t="str">
        <f t="shared" si="12"/>
        <v>NO CUMPLE</v>
      </c>
      <c r="Y75" s="37">
        <v>43480</v>
      </c>
      <c r="Z75" s="37">
        <v>43480</v>
      </c>
      <c r="AA75" s="44">
        <v>43481</v>
      </c>
      <c r="AB75" s="44">
        <v>43480</v>
      </c>
      <c r="AC75" s="38">
        <f t="shared" si="13"/>
        <v>1</v>
      </c>
      <c r="AD75" s="5" t="str">
        <f t="shared" si="14"/>
        <v>CUMPLE</v>
      </c>
      <c r="AE75" s="5"/>
      <c r="AF75" s="38">
        <f t="shared" si="15"/>
        <v>1</v>
      </c>
      <c r="AG75" s="5" t="str">
        <f t="shared" si="16"/>
        <v>CUMPLE</v>
      </c>
      <c r="AH75" s="6"/>
      <c r="AI75" s="38">
        <f t="shared" si="17"/>
        <v>4</v>
      </c>
      <c r="AJ75" s="5" t="str">
        <f t="shared" si="18"/>
        <v>CUMPLE</v>
      </c>
      <c r="AK75" s="6"/>
      <c r="AL75" s="5" t="str">
        <f t="shared" si="10"/>
        <v/>
      </c>
      <c r="AM75" s="5"/>
      <c r="AN75" s="58"/>
      <c r="AO75" s="67" t="s">
        <v>511</v>
      </c>
      <c r="AP75" s="50" t="s">
        <v>232</v>
      </c>
      <c r="AQ75" s="50"/>
      <c r="AR75" s="50"/>
      <c r="AS75" s="50"/>
      <c r="AT75" s="52"/>
    </row>
    <row r="76" spans="1:46" ht="14.1" customHeight="1">
      <c r="A76" s="20" t="s">
        <v>45</v>
      </c>
      <c r="B76" s="21" t="s">
        <v>46</v>
      </c>
      <c r="C76" s="20" t="s">
        <v>47</v>
      </c>
      <c r="D76" s="54">
        <v>4947777438</v>
      </c>
      <c r="E76" s="4" t="s">
        <v>48</v>
      </c>
      <c r="F76" s="4" t="s">
        <v>512</v>
      </c>
      <c r="G76" s="23" t="s">
        <v>513</v>
      </c>
      <c r="H76" s="55">
        <v>80271.100000000006</v>
      </c>
      <c r="I76" s="4" t="s">
        <v>64</v>
      </c>
      <c r="J76" s="4" t="s">
        <v>514</v>
      </c>
      <c r="K76" s="22" t="s">
        <v>515</v>
      </c>
      <c r="L76" s="23" t="s">
        <v>86</v>
      </c>
      <c r="M76" s="4" t="s">
        <v>210</v>
      </c>
      <c r="N76" s="29" t="s">
        <v>516</v>
      </c>
      <c r="O76" s="30">
        <v>88210</v>
      </c>
      <c r="P76" s="29" t="s">
        <v>57</v>
      </c>
      <c r="Q76" s="56">
        <v>4</v>
      </c>
      <c r="R76" s="5" t="s">
        <v>58</v>
      </c>
      <c r="S76" s="5" t="s">
        <v>230</v>
      </c>
      <c r="T76" s="36">
        <v>43463</v>
      </c>
      <c r="U76" s="36">
        <v>43453</v>
      </c>
      <c r="V76" s="37">
        <v>43453</v>
      </c>
      <c r="W76" s="38">
        <f t="shared" si="11"/>
        <v>-9</v>
      </c>
      <c r="X76" s="5" t="str">
        <f t="shared" si="12"/>
        <v>CUMPLE</v>
      </c>
      <c r="Y76" s="37">
        <v>43467</v>
      </c>
      <c r="Z76" s="37">
        <v>43467</v>
      </c>
      <c r="AA76" s="44">
        <v>43467</v>
      </c>
      <c r="AB76" s="44">
        <v>43467</v>
      </c>
      <c r="AC76" s="38">
        <f t="shared" si="13"/>
        <v>1</v>
      </c>
      <c r="AD76" s="5" t="str">
        <f t="shared" si="14"/>
        <v>CUMPLE</v>
      </c>
      <c r="AE76" s="5"/>
      <c r="AF76" s="38">
        <f t="shared" si="15"/>
        <v>1</v>
      </c>
      <c r="AG76" s="5" t="str">
        <f t="shared" si="16"/>
        <v>CUMPLE</v>
      </c>
      <c r="AH76" s="6"/>
      <c r="AI76" s="38">
        <f t="shared" si="17"/>
        <v>4</v>
      </c>
      <c r="AJ76" s="5" t="str">
        <f t="shared" si="18"/>
        <v>CUMPLE</v>
      </c>
      <c r="AK76" s="6"/>
      <c r="AL76" s="5" t="str">
        <f t="shared" si="10"/>
        <v/>
      </c>
      <c r="AM76" s="5"/>
      <c r="AN76" s="58"/>
      <c r="AO76" s="67" t="s">
        <v>517</v>
      </c>
      <c r="AP76" s="50" t="s">
        <v>232</v>
      </c>
      <c r="AQ76" s="50"/>
      <c r="AR76" s="50"/>
      <c r="AS76" s="50"/>
      <c r="AT76" s="52"/>
    </row>
    <row r="77" spans="1:46" ht="14.1" customHeight="1">
      <c r="A77" s="20" t="s">
        <v>45</v>
      </c>
      <c r="B77" s="21" t="s">
        <v>46</v>
      </c>
      <c r="C77" s="20" t="s">
        <v>47</v>
      </c>
      <c r="D77" s="54">
        <v>4947092285</v>
      </c>
      <c r="E77" s="4" t="s">
        <v>48</v>
      </c>
      <c r="F77" s="4" t="s">
        <v>518</v>
      </c>
      <c r="G77" s="23" t="s">
        <v>519</v>
      </c>
      <c r="H77" s="55">
        <v>25612</v>
      </c>
      <c r="I77" s="4" t="s">
        <v>64</v>
      </c>
      <c r="J77" s="4" t="s">
        <v>520</v>
      </c>
      <c r="K77" s="22" t="s">
        <v>521</v>
      </c>
      <c r="L77" s="23" t="s">
        <v>522</v>
      </c>
      <c r="M77" s="4" t="s">
        <v>67</v>
      </c>
      <c r="N77" s="29" t="s">
        <v>68</v>
      </c>
      <c r="O77" s="30">
        <v>7600</v>
      </c>
      <c r="P77" s="29" t="s">
        <v>57</v>
      </c>
      <c r="Q77" s="56">
        <v>1</v>
      </c>
      <c r="R77" s="5" t="s">
        <v>58</v>
      </c>
      <c r="S77" s="5" t="s">
        <v>59</v>
      </c>
      <c r="T77" s="36">
        <v>43472</v>
      </c>
      <c r="U77" s="36">
        <v>43430</v>
      </c>
      <c r="V77" s="37">
        <v>43430</v>
      </c>
      <c r="W77" s="38">
        <f t="shared" si="11"/>
        <v>-41</v>
      </c>
      <c r="X77" s="5" t="str">
        <f t="shared" si="12"/>
        <v>CUMPLE</v>
      </c>
      <c r="Y77" s="37">
        <v>43474</v>
      </c>
      <c r="Z77" s="37">
        <v>43474</v>
      </c>
      <c r="AA77" s="44">
        <v>43474</v>
      </c>
      <c r="AB77" s="44">
        <v>43491</v>
      </c>
      <c r="AC77" s="38">
        <f t="shared" si="13"/>
        <v>1</v>
      </c>
      <c r="AD77" s="5" t="str">
        <f t="shared" si="14"/>
        <v>CUMPLE</v>
      </c>
      <c r="AE77" s="5"/>
      <c r="AF77" s="38">
        <f t="shared" si="15"/>
        <v>17</v>
      </c>
      <c r="AG77" s="5" t="str">
        <f t="shared" si="16"/>
        <v>NO CUMPLE</v>
      </c>
      <c r="AH77" s="6"/>
      <c r="AI77" s="38">
        <f t="shared" si="17"/>
        <v>19</v>
      </c>
      <c r="AJ77" s="5" t="str">
        <f t="shared" si="18"/>
        <v>NO CUMPLE</v>
      </c>
      <c r="AK77" s="6" t="s">
        <v>523</v>
      </c>
      <c r="AL77" s="5" t="str">
        <f t="shared" ref="AL77:AL117" si="19">+IF(F77="Rojo",IF((R77="FCL")*AND(AI77&gt;7),"NO CUMPLE",IF((R77="LCL")*AND(AI77&gt;9),"NO CUMPLE",IF((R77="AIR")*AND(AI77&gt;2),"NO CUMPLE","CUMPLE"))),"")</f>
        <v/>
      </c>
      <c r="AM77" s="5"/>
      <c r="AN77" s="58"/>
      <c r="AO77" s="67" t="s">
        <v>524</v>
      </c>
      <c r="AP77" s="50" t="s">
        <v>61</v>
      </c>
      <c r="AQ77" s="50"/>
      <c r="AR77" s="50"/>
      <c r="AS77" s="50"/>
      <c r="AT77" s="52"/>
    </row>
    <row r="78" spans="1:46" ht="14.1" customHeight="1">
      <c r="A78" s="20" t="s">
        <v>45</v>
      </c>
      <c r="B78" s="21" t="s">
        <v>46</v>
      </c>
      <c r="C78" s="20" t="s">
        <v>47</v>
      </c>
      <c r="D78" s="54">
        <v>4947162569</v>
      </c>
      <c r="E78" s="4" t="s">
        <v>156</v>
      </c>
      <c r="F78" s="4" t="s">
        <v>525</v>
      </c>
      <c r="G78" s="23" t="s">
        <v>526</v>
      </c>
      <c r="H78" s="55">
        <v>20468</v>
      </c>
      <c r="I78" s="4" t="s">
        <v>64</v>
      </c>
      <c r="J78" s="4" t="s">
        <v>190</v>
      </c>
      <c r="K78" s="22" t="s">
        <v>191</v>
      </c>
      <c r="L78" s="23" t="s">
        <v>119</v>
      </c>
      <c r="M78" s="4" t="s">
        <v>67</v>
      </c>
      <c r="N78" s="29" t="s">
        <v>336</v>
      </c>
      <c r="O78" s="30">
        <v>8600</v>
      </c>
      <c r="P78" s="29" t="s">
        <v>57</v>
      </c>
      <c r="Q78" s="56">
        <v>1</v>
      </c>
      <c r="R78" s="5" t="s">
        <v>58</v>
      </c>
      <c r="S78" s="5" t="s">
        <v>59</v>
      </c>
      <c r="T78" s="36">
        <v>43478</v>
      </c>
      <c r="U78" s="36">
        <v>43476</v>
      </c>
      <c r="V78" s="37">
        <v>43476</v>
      </c>
      <c r="W78" s="38">
        <f t="shared" si="11"/>
        <v>-1</v>
      </c>
      <c r="X78" s="5" t="str">
        <f t="shared" si="12"/>
        <v>CUMPLE</v>
      </c>
      <c r="Y78" s="37">
        <v>43480</v>
      </c>
      <c r="Z78" s="37">
        <v>43480</v>
      </c>
      <c r="AA78" s="44">
        <v>43480</v>
      </c>
      <c r="AB78" s="44">
        <v>43490</v>
      </c>
      <c r="AC78" s="38">
        <f t="shared" si="13"/>
        <v>1</v>
      </c>
      <c r="AD78" s="5" t="str">
        <f t="shared" si="14"/>
        <v>CUMPLE</v>
      </c>
      <c r="AE78" s="5"/>
      <c r="AF78" s="38">
        <f t="shared" si="15"/>
        <v>10</v>
      </c>
      <c r="AG78" s="5" t="str">
        <f t="shared" si="16"/>
        <v>NO CUMPLE</v>
      </c>
      <c r="AH78" s="6"/>
      <c r="AI78" s="38">
        <f t="shared" si="17"/>
        <v>12</v>
      </c>
      <c r="AJ78" s="5" t="str">
        <f t="shared" si="18"/>
        <v>NO CUMPLE</v>
      </c>
      <c r="AK78" s="6" t="s">
        <v>523</v>
      </c>
      <c r="AL78" s="5" t="str">
        <f t="shared" si="19"/>
        <v/>
      </c>
      <c r="AM78" s="5"/>
      <c r="AN78" s="58"/>
      <c r="AO78" s="67" t="s">
        <v>527</v>
      </c>
      <c r="AP78" s="50" t="s">
        <v>61</v>
      </c>
      <c r="AQ78" s="50"/>
      <c r="AR78" s="50"/>
      <c r="AS78" s="50"/>
      <c r="AT78" s="52"/>
    </row>
    <row r="79" spans="1:46" ht="14.1" customHeight="1">
      <c r="A79" s="20" t="s">
        <v>45</v>
      </c>
      <c r="B79" s="21" t="s">
        <v>46</v>
      </c>
      <c r="C79" s="20" t="s">
        <v>47</v>
      </c>
      <c r="D79" s="54">
        <v>4947975511</v>
      </c>
      <c r="E79" s="4" t="s">
        <v>48</v>
      </c>
      <c r="F79" s="4" t="s">
        <v>528</v>
      </c>
      <c r="G79" s="23" t="s">
        <v>529</v>
      </c>
      <c r="H79" s="55">
        <v>92950</v>
      </c>
      <c r="I79" s="4" t="s">
        <v>64</v>
      </c>
      <c r="J79" s="4" t="s">
        <v>530</v>
      </c>
      <c r="K79" s="22" t="s">
        <v>531</v>
      </c>
      <c r="L79" s="23" t="s">
        <v>54</v>
      </c>
      <c r="M79" s="4" t="s">
        <v>67</v>
      </c>
      <c r="N79" s="29" t="s">
        <v>77</v>
      </c>
      <c r="O79" s="30">
        <v>11000</v>
      </c>
      <c r="P79" s="29" t="s">
        <v>57</v>
      </c>
      <c r="Q79" s="56">
        <v>1</v>
      </c>
      <c r="R79" s="5" t="s">
        <v>58</v>
      </c>
      <c r="S79" s="5" t="s">
        <v>59</v>
      </c>
      <c r="T79" s="36">
        <v>43473</v>
      </c>
      <c r="U79" s="36">
        <v>43474</v>
      </c>
      <c r="V79" s="37">
        <v>43474</v>
      </c>
      <c r="W79" s="38">
        <f t="shared" si="11"/>
        <v>2</v>
      </c>
      <c r="X79" s="5" t="str">
        <f t="shared" si="12"/>
        <v>NO CUMPLE</v>
      </c>
      <c r="Y79" s="37">
        <v>43476</v>
      </c>
      <c r="Z79" s="37">
        <v>43476</v>
      </c>
      <c r="AA79" s="44">
        <v>43477</v>
      </c>
      <c r="AB79" s="44">
        <v>43490</v>
      </c>
      <c r="AC79" s="38">
        <f t="shared" si="13"/>
        <v>1</v>
      </c>
      <c r="AD79" s="5" t="str">
        <f t="shared" si="14"/>
        <v>CUMPLE</v>
      </c>
      <c r="AE79" s="5"/>
      <c r="AF79" s="38">
        <f t="shared" si="15"/>
        <v>13</v>
      </c>
      <c r="AG79" s="5" t="str">
        <f t="shared" si="16"/>
        <v>NO CUMPLE</v>
      </c>
      <c r="AH79" s="6"/>
      <c r="AI79" s="38">
        <f t="shared" si="17"/>
        <v>17</v>
      </c>
      <c r="AJ79" s="5" t="str">
        <f t="shared" si="18"/>
        <v>NO CUMPLE</v>
      </c>
      <c r="AK79" s="6" t="s">
        <v>437</v>
      </c>
      <c r="AL79" s="5" t="str">
        <f t="shared" si="19"/>
        <v/>
      </c>
      <c r="AM79" s="5"/>
      <c r="AN79" s="58"/>
      <c r="AO79" s="67" t="s">
        <v>532</v>
      </c>
      <c r="AP79" s="50" t="s">
        <v>61</v>
      </c>
      <c r="AQ79" s="50"/>
      <c r="AR79" s="50"/>
      <c r="AS79" s="50"/>
      <c r="AT79" s="52"/>
    </row>
    <row r="80" spans="1:46" ht="14.1" customHeight="1">
      <c r="A80" s="20" t="s">
        <v>45</v>
      </c>
      <c r="B80" s="21" t="s">
        <v>46</v>
      </c>
      <c r="C80" s="20" t="s">
        <v>47</v>
      </c>
      <c r="D80" s="54">
        <v>4944127167</v>
      </c>
      <c r="E80" s="4" t="s">
        <v>48</v>
      </c>
      <c r="F80" s="4" t="s">
        <v>533</v>
      </c>
      <c r="G80" s="23" t="s">
        <v>534</v>
      </c>
      <c r="H80" s="55">
        <v>31711.439999999999</v>
      </c>
      <c r="I80" s="4" t="s">
        <v>64</v>
      </c>
      <c r="J80" s="4" t="s">
        <v>535</v>
      </c>
      <c r="K80" s="22" t="s">
        <v>536</v>
      </c>
      <c r="L80" s="23" t="s">
        <v>119</v>
      </c>
      <c r="M80" s="4" t="s">
        <v>210</v>
      </c>
      <c r="N80" s="29" t="s">
        <v>211</v>
      </c>
      <c r="O80" s="30">
        <v>17040</v>
      </c>
      <c r="P80" s="29" t="s">
        <v>57</v>
      </c>
      <c r="Q80" s="56">
        <v>1</v>
      </c>
      <c r="R80" s="5" t="s">
        <v>58</v>
      </c>
      <c r="S80" s="5" t="s">
        <v>59</v>
      </c>
      <c r="T80" s="36">
        <v>43485</v>
      </c>
      <c r="U80" s="36">
        <v>43482</v>
      </c>
      <c r="V80" s="37">
        <v>43482</v>
      </c>
      <c r="W80" s="38">
        <f t="shared" si="11"/>
        <v>-2</v>
      </c>
      <c r="X80" s="5" t="str">
        <f t="shared" si="12"/>
        <v>CUMPLE</v>
      </c>
      <c r="Y80" s="37">
        <v>43486</v>
      </c>
      <c r="Z80" s="37">
        <v>43486</v>
      </c>
      <c r="AA80" s="44">
        <v>43487</v>
      </c>
      <c r="AB80" s="44">
        <v>43491</v>
      </c>
      <c r="AC80" s="38">
        <f t="shared" si="13"/>
        <v>1</v>
      </c>
      <c r="AD80" s="5" t="str">
        <f t="shared" si="14"/>
        <v>CUMPLE</v>
      </c>
      <c r="AE80" s="5"/>
      <c r="AF80" s="38">
        <f t="shared" si="15"/>
        <v>4</v>
      </c>
      <c r="AG80" s="5" t="str">
        <f t="shared" si="16"/>
        <v>NO CUMPLE</v>
      </c>
      <c r="AH80" s="6"/>
      <c r="AI80" s="38">
        <f t="shared" si="17"/>
        <v>6</v>
      </c>
      <c r="AJ80" s="5" t="str">
        <f t="shared" si="18"/>
        <v>CUMPLE</v>
      </c>
      <c r="AK80" s="6"/>
      <c r="AL80" s="5" t="str">
        <f t="shared" si="19"/>
        <v/>
      </c>
      <c r="AM80" s="5"/>
      <c r="AN80" s="58"/>
      <c r="AO80" s="67" t="s">
        <v>537</v>
      </c>
      <c r="AP80" s="50" t="s">
        <v>325</v>
      </c>
      <c r="AQ80" s="50"/>
      <c r="AR80" s="50"/>
      <c r="AS80" s="50"/>
      <c r="AT80" s="52"/>
    </row>
    <row r="81" spans="1:46" ht="14.1" customHeight="1">
      <c r="A81" s="20" t="s">
        <v>45</v>
      </c>
      <c r="B81" s="21" t="s">
        <v>46</v>
      </c>
      <c r="C81" s="20" t="s">
        <v>47</v>
      </c>
      <c r="D81" s="54">
        <v>4947782378</v>
      </c>
      <c r="E81" s="4" t="s">
        <v>48</v>
      </c>
      <c r="F81" s="4" t="s">
        <v>538</v>
      </c>
      <c r="G81" s="23" t="s">
        <v>539</v>
      </c>
      <c r="H81" s="55">
        <v>27451.200000000001</v>
      </c>
      <c r="I81" s="4" t="s">
        <v>64</v>
      </c>
      <c r="J81" s="4" t="s">
        <v>540</v>
      </c>
      <c r="K81" s="22">
        <v>57921568</v>
      </c>
      <c r="L81" s="23" t="s">
        <v>119</v>
      </c>
      <c r="M81" s="4" t="s">
        <v>210</v>
      </c>
      <c r="N81" s="29" t="s">
        <v>211</v>
      </c>
      <c r="O81" s="30">
        <v>16800</v>
      </c>
      <c r="P81" s="29" t="s">
        <v>57</v>
      </c>
      <c r="Q81" s="56">
        <v>1</v>
      </c>
      <c r="R81" s="5" t="s">
        <v>58</v>
      </c>
      <c r="S81" s="5" t="s">
        <v>59</v>
      </c>
      <c r="T81" s="36">
        <v>43484</v>
      </c>
      <c r="U81" s="36">
        <v>43482</v>
      </c>
      <c r="V81" s="37">
        <v>43482</v>
      </c>
      <c r="W81" s="38">
        <f t="shared" si="11"/>
        <v>-1</v>
      </c>
      <c r="X81" s="5" t="str">
        <f t="shared" si="12"/>
        <v>CUMPLE</v>
      </c>
      <c r="Y81" s="37">
        <v>43486</v>
      </c>
      <c r="Z81" s="37">
        <v>43487</v>
      </c>
      <c r="AA81" s="44">
        <v>43488</v>
      </c>
      <c r="AB81" s="44">
        <v>43491</v>
      </c>
      <c r="AC81" s="38">
        <f t="shared" si="13"/>
        <v>2</v>
      </c>
      <c r="AD81" s="5" t="str">
        <f t="shared" si="14"/>
        <v>CUMPLE</v>
      </c>
      <c r="AE81" s="5"/>
      <c r="AF81" s="38">
        <f t="shared" si="15"/>
        <v>3</v>
      </c>
      <c r="AG81" s="5" t="str">
        <f t="shared" si="16"/>
        <v>CUMPLE</v>
      </c>
      <c r="AH81" s="6"/>
      <c r="AI81" s="38">
        <f t="shared" si="17"/>
        <v>7</v>
      </c>
      <c r="AJ81" s="5" t="str">
        <f t="shared" si="18"/>
        <v>CUMPLE</v>
      </c>
      <c r="AK81" s="6"/>
      <c r="AL81" s="5" t="str">
        <f t="shared" si="19"/>
        <v/>
      </c>
      <c r="AM81" s="5"/>
      <c r="AN81" s="58"/>
      <c r="AO81" s="67" t="s">
        <v>541</v>
      </c>
      <c r="AP81" s="50" t="s">
        <v>325</v>
      </c>
      <c r="AQ81" s="50"/>
      <c r="AR81" s="50"/>
      <c r="AS81" s="50"/>
      <c r="AT81" s="52"/>
    </row>
    <row r="82" spans="1:46" ht="14.1" customHeight="1">
      <c r="A82" s="20" t="s">
        <v>45</v>
      </c>
      <c r="B82" s="21" t="s">
        <v>46</v>
      </c>
      <c r="C82" s="20" t="s">
        <v>47</v>
      </c>
      <c r="D82" s="54">
        <v>4947915815</v>
      </c>
      <c r="E82" s="4" t="s">
        <v>48</v>
      </c>
      <c r="F82" s="4" t="s">
        <v>542</v>
      </c>
      <c r="G82" s="23" t="s">
        <v>543</v>
      </c>
      <c r="H82" s="55">
        <v>4319.6400000000003</v>
      </c>
      <c r="I82" s="4" t="s">
        <v>64</v>
      </c>
      <c r="J82" s="4" t="s">
        <v>544</v>
      </c>
      <c r="K82" s="22">
        <v>55420443</v>
      </c>
      <c r="L82" s="23" t="s">
        <v>119</v>
      </c>
      <c r="M82" s="4" t="s">
        <v>67</v>
      </c>
      <c r="N82" s="29" t="s">
        <v>336</v>
      </c>
      <c r="O82" s="30">
        <v>852</v>
      </c>
      <c r="P82" s="29" t="s">
        <v>57</v>
      </c>
      <c r="Q82" s="56">
        <v>1</v>
      </c>
      <c r="R82" s="5" t="s">
        <v>78</v>
      </c>
      <c r="S82" s="5" t="s">
        <v>79</v>
      </c>
      <c r="T82" s="36">
        <v>43485</v>
      </c>
      <c r="U82" s="36">
        <v>43487</v>
      </c>
      <c r="V82" s="37">
        <v>43488</v>
      </c>
      <c r="W82" s="38">
        <f t="shared" si="11"/>
        <v>3</v>
      </c>
      <c r="X82" s="5" t="str">
        <f t="shared" si="12"/>
        <v>NO CUMPLE</v>
      </c>
      <c r="Y82" s="37">
        <v>43488</v>
      </c>
      <c r="Z82" s="37">
        <v>43488</v>
      </c>
      <c r="AA82" s="44">
        <v>43489</v>
      </c>
      <c r="AB82" s="44">
        <v>43493</v>
      </c>
      <c r="AC82" s="38">
        <f t="shared" si="13"/>
        <v>1</v>
      </c>
      <c r="AD82" s="5" t="str">
        <f t="shared" si="14"/>
        <v>CUMPLE</v>
      </c>
      <c r="AE82" s="5"/>
      <c r="AF82" s="38">
        <f t="shared" si="15"/>
        <v>4</v>
      </c>
      <c r="AG82" s="5" t="str">
        <f t="shared" si="16"/>
        <v>NO CUMPLE</v>
      </c>
      <c r="AH82" s="6"/>
      <c r="AI82" s="38">
        <f t="shared" si="17"/>
        <v>8</v>
      </c>
      <c r="AJ82" s="5" t="str">
        <f t="shared" si="18"/>
        <v>CUMPLE</v>
      </c>
      <c r="AK82" s="6"/>
      <c r="AL82" s="5" t="str">
        <f t="shared" si="19"/>
        <v/>
      </c>
      <c r="AM82" s="5"/>
      <c r="AN82" s="58"/>
      <c r="AO82" s="67" t="s">
        <v>545</v>
      </c>
      <c r="AP82" s="50" t="s">
        <v>72</v>
      </c>
      <c r="AQ82" s="50"/>
      <c r="AR82" s="50"/>
      <c r="AS82" s="50"/>
      <c r="AT82" s="52"/>
    </row>
    <row r="83" spans="1:46" ht="14.1" customHeight="1">
      <c r="A83" s="20" t="s">
        <v>45</v>
      </c>
      <c r="B83" s="21" t="s">
        <v>46</v>
      </c>
      <c r="C83" s="20" t="s">
        <v>47</v>
      </c>
      <c r="D83" s="54">
        <v>4947975535</v>
      </c>
      <c r="E83" s="4" t="s">
        <v>48</v>
      </c>
      <c r="F83" s="4" t="s">
        <v>546</v>
      </c>
      <c r="G83" s="23" t="s">
        <v>547</v>
      </c>
      <c r="H83" s="55">
        <v>11144</v>
      </c>
      <c r="I83" s="4" t="s">
        <v>64</v>
      </c>
      <c r="J83" s="4" t="s">
        <v>340</v>
      </c>
      <c r="K83" s="22" t="s">
        <v>341</v>
      </c>
      <c r="L83" s="23" t="s">
        <v>119</v>
      </c>
      <c r="M83" s="4" t="s">
        <v>67</v>
      </c>
      <c r="N83" s="29" t="s">
        <v>128</v>
      </c>
      <c r="O83" s="30">
        <v>5600</v>
      </c>
      <c r="P83" s="29" t="s">
        <v>57</v>
      </c>
      <c r="Q83" s="56">
        <v>1</v>
      </c>
      <c r="R83" s="5" t="s">
        <v>58</v>
      </c>
      <c r="S83" s="5" t="s">
        <v>59</v>
      </c>
      <c r="T83" s="36">
        <v>43485</v>
      </c>
      <c r="U83" s="36">
        <v>43486</v>
      </c>
      <c r="V83" s="37">
        <v>43487</v>
      </c>
      <c r="W83" s="38">
        <f t="shared" si="11"/>
        <v>2</v>
      </c>
      <c r="X83" s="5" t="str">
        <f t="shared" si="12"/>
        <v>NO CUMPLE</v>
      </c>
      <c r="Y83" s="37">
        <v>43487</v>
      </c>
      <c r="Z83" s="37">
        <v>43487</v>
      </c>
      <c r="AA83" s="44">
        <v>43488</v>
      </c>
      <c r="AB83" s="44">
        <v>43493</v>
      </c>
      <c r="AC83" s="38">
        <f t="shared" si="13"/>
        <v>1</v>
      </c>
      <c r="AD83" s="5" t="str">
        <f t="shared" si="14"/>
        <v>CUMPLE</v>
      </c>
      <c r="AE83" s="5"/>
      <c r="AF83" s="38">
        <f t="shared" si="15"/>
        <v>5</v>
      </c>
      <c r="AG83" s="5" t="str">
        <f t="shared" si="16"/>
        <v>NO CUMPLE</v>
      </c>
      <c r="AH83" s="6"/>
      <c r="AI83" s="38">
        <f t="shared" si="17"/>
        <v>8</v>
      </c>
      <c r="AJ83" s="5" t="str">
        <f t="shared" si="18"/>
        <v>CUMPLE</v>
      </c>
      <c r="AK83" s="6"/>
      <c r="AL83" s="5" t="str">
        <f t="shared" si="19"/>
        <v/>
      </c>
      <c r="AM83" s="5"/>
      <c r="AN83" s="58"/>
      <c r="AO83" s="67" t="s">
        <v>548</v>
      </c>
      <c r="AP83" s="50" t="s">
        <v>72</v>
      </c>
      <c r="AQ83" s="50"/>
      <c r="AR83" s="50"/>
      <c r="AS83" s="50"/>
      <c r="AT83" s="52"/>
    </row>
    <row r="84" spans="1:46" ht="14.1" customHeight="1">
      <c r="A84" s="20" t="s">
        <v>45</v>
      </c>
      <c r="B84" s="21" t="s">
        <v>46</v>
      </c>
      <c r="C84" s="20" t="s">
        <v>47</v>
      </c>
      <c r="D84" s="28" t="s">
        <v>549</v>
      </c>
      <c r="E84" s="4" t="s">
        <v>48</v>
      </c>
      <c r="F84" s="4" t="s">
        <v>550</v>
      </c>
      <c r="G84" s="23" t="s">
        <v>551</v>
      </c>
      <c r="H84" s="55">
        <v>42932.800000000003</v>
      </c>
      <c r="I84" s="4" t="s">
        <v>64</v>
      </c>
      <c r="J84" s="28" t="s">
        <v>552</v>
      </c>
      <c r="K84" s="28" t="s">
        <v>553</v>
      </c>
      <c r="L84" s="23" t="s">
        <v>86</v>
      </c>
      <c r="M84" s="4" t="s">
        <v>87</v>
      </c>
      <c r="N84" s="29" t="s">
        <v>88</v>
      </c>
      <c r="O84" s="30">
        <v>19697</v>
      </c>
      <c r="P84" s="29" t="s">
        <v>57</v>
      </c>
      <c r="Q84" s="56">
        <v>1</v>
      </c>
      <c r="R84" s="5" t="s">
        <v>58</v>
      </c>
      <c r="S84" s="5" t="s">
        <v>69</v>
      </c>
      <c r="T84" s="36">
        <v>43483</v>
      </c>
      <c r="U84" s="36">
        <v>43468</v>
      </c>
      <c r="V84" s="37">
        <v>43468</v>
      </c>
      <c r="W84" s="38">
        <f t="shared" si="11"/>
        <v>-14</v>
      </c>
      <c r="X84" s="5" t="str">
        <f t="shared" si="12"/>
        <v>CUMPLE</v>
      </c>
      <c r="Y84" s="37">
        <v>43486</v>
      </c>
      <c r="Z84" s="37">
        <v>43486</v>
      </c>
      <c r="AA84" s="44">
        <v>43486</v>
      </c>
      <c r="AB84" s="44">
        <v>43493</v>
      </c>
      <c r="AC84" s="38">
        <f t="shared" si="13"/>
        <v>1</v>
      </c>
      <c r="AD84" s="5" t="str">
        <f t="shared" si="14"/>
        <v>CUMPLE</v>
      </c>
      <c r="AE84" s="5"/>
      <c r="AF84" s="38">
        <f t="shared" si="15"/>
        <v>7</v>
      </c>
      <c r="AG84" s="5" t="str">
        <f t="shared" si="16"/>
        <v>NO CUMPLE</v>
      </c>
      <c r="AH84" s="6"/>
      <c r="AI84" s="38">
        <f t="shared" si="17"/>
        <v>10</v>
      </c>
      <c r="AJ84" s="5" t="str">
        <f t="shared" si="18"/>
        <v>NO CUMPLE</v>
      </c>
      <c r="AK84" s="6" t="s">
        <v>554</v>
      </c>
      <c r="AL84" s="5" t="str">
        <f t="shared" si="19"/>
        <v/>
      </c>
      <c r="AM84" s="5"/>
      <c r="AN84" s="58"/>
      <c r="AO84" s="67" t="s">
        <v>555</v>
      </c>
      <c r="AP84" s="50" t="s">
        <v>61</v>
      </c>
      <c r="AQ84" s="50"/>
      <c r="AR84" s="50"/>
      <c r="AS84" s="50"/>
      <c r="AT84" s="52"/>
    </row>
    <row r="85" spans="1:46" ht="14.1" customHeight="1">
      <c r="A85" s="20" t="s">
        <v>45</v>
      </c>
      <c r="B85" s="21" t="s">
        <v>46</v>
      </c>
      <c r="C85" s="20" t="s">
        <v>47</v>
      </c>
      <c r="D85" s="54">
        <v>4947655461</v>
      </c>
      <c r="E85" s="4" t="s">
        <v>48</v>
      </c>
      <c r="F85" s="4" t="s">
        <v>556</v>
      </c>
      <c r="G85" s="23" t="s">
        <v>557</v>
      </c>
      <c r="H85" s="55">
        <v>30359.4</v>
      </c>
      <c r="I85" s="4" t="s">
        <v>64</v>
      </c>
      <c r="J85" s="28" t="s">
        <v>558</v>
      </c>
      <c r="K85" s="28" t="s">
        <v>559</v>
      </c>
      <c r="L85" s="23" t="s">
        <v>318</v>
      </c>
      <c r="M85" s="4" t="s">
        <v>238</v>
      </c>
      <c r="N85" s="29" t="s">
        <v>278</v>
      </c>
      <c r="O85" s="30">
        <v>6681</v>
      </c>
      <c r="P85" s="29" t="s">
        <v>168</v>
      </c>
      <c r="Q85" s="56">
        <v>1</v>
      </c>
      <c r="R85" s="5" t="s">
        <v>58</v>
      </c>
      <c r="S85" s="5" t="s">
        <v>59</v>
      </c>
      <c r="T85" s="36">
        <v>43486</v>
      </c>
      <c r="U85" s="36">
        <v>43474</v>
      </c>
      <c r="V85" s="37">
        <v>43474</v>
      </c>
      <c r="W85" s="38">
        <f t="shared" si="11"/>
        <v>-11</v>
      </c>
      <c r="X85" s="5" t="str">
        <f t="shared" si="12"/>
        <v>CUMPLE</v>
      </c>
      <c r="Y85" s="37">
        <v>43488</v>
      </c>
      <c r="Z85" s="37">
        <v>43488</v>
      </c>
      <c r="AA85" s="44">
        <v>43489</v>
      </c>
      <c r="AB85" s="44">
        <v>43493</v>
      </c>
      <c r="AC85" s="38">
        <f t="shared" si="13"/>
        <v>1</v>
      </c>
      <c r="AD85" s="5" t="str">
        <f t="shared" si="14"/>
        <v>CUMPLE</v>
      </c>
      <c r="AE85" s="5"/>
      <c r="AF85" s="38">
        <f t="shared" si="15"/>
        <v>4</v>
      </c>
      <c r="AG85" s="5" t="str">
        <f t="shared" si="16"/>
        <v>NO CUMPLE</v>
      </c>
      <c r="AH85" s="6"/>
      <c r="AI85" s="38">
        <f t="shared" si="17"/>
        <v>7</v>
      </c>
      <c r="AJ85" s="5" t="str">
        <f t="shared" si="18"/>
        <v>CUMPLE</v>
      </c>
      <c r="AK85" s="6"/>
      <c r="AL85" s="5" t="str">
        <f t="shared" si="19"/>
        <v/>
      </c>
      <c r="AM85" s="5"/>
      <c r="AN85" s="58"/>
      <c r="AO85" s="67" t="s">
        <v>560</v>
      </c>
      <c r="AP85" s="50" t="s">
        <v>241</v>
      </c>
      <c r="AQ85" s="50"/>
      <c r="AR85" s="50"/>
      <c r="AS85" s="50"/>
      <c r="AT85" s="52"/>
    </row>
    <row r="86" spans="1:46" ht="14.1" customHeight="1">
      <c r="A86" s="20" t="s">
        <v>45</v>
      </c>
      <c r="B86" s="21" t="s">
        <v>46</v>
      </c>
      <c r="C86" s="20" t="s">
        <v>47</v>
      </c>
      <c r="D86" s="54">
        <v>4946469474</v>
      </c>
      <c r="E86" s="4" t="s">
        <v>48</v>
      </c>
      <c r="F86" s="4" t="s">
        <v>561</v>
      </c>
      <c r="G86" s="23" t="s">
        <v>562</v>
      </c>
      <c r="H86" s="55">
        <v>12668.4</v>
      </c>
      <c r="I86" s="4" t="s">
        <v>64</v>
      </c>
      <c r="J86" s="4" t="s">
        <v>563</v>
      </c>
      <c r="K86" s="22" t="s">
        <v>564</v>
      </c>
      <c r="L86" s="23" t="s">
        <v>166</v>
      </c>
      <c r="M86" s="4" t="s">
        <v>67</v>
      </c>
      <c r="N86" s="29" t="s">
        <v>77</v>
      </c>
      <c r="O86" s="30">
        <v>23000</v>
      </c>
      <c r="P86" s="29" t="s">
        <v>57</v>
      </c>
      <c r="Q86" s="56">
        <v>6</v>
      </c>
      <c r="R86" s="5" t="s">
        <v>78</v>
      </c>
      <c r="S86" s="5" t="s">
        <v>79</v>
      </c>
      <c r="T86" s="36">
        <v>43478</v>
      </c>
      <c r="U86" s="36">
        <v>43451</v>
      </c>
      <c r="V86" s="37">
        <v>43451</v>
      </c>
      <c r="W86" s="38">
        <f t="shared" si="11"/>
        <v>-26</v>
      </c>
      <c r="X86" s="5" t="str">
        <f t="shared" si="12"/>
        <v>CUMPLE</v>
      </c>
      <c r="Y86" s="37">
        <v>43481</v>
      </c>
      <c r="Z86" s="37">
        <v>43481</v>
      </c>
      <c r="AA86" s="44">
        <v>43482</v>
      </c>
      <c r="AB86" s="44">
        <v>43493</v>
      </c>
      <c r="AC86" s="38">
        <f t="shared" si="13"/>
        <v>1</v>
      </c>
      <c r="AD86" s="5" t="str">
        <f t="shared" si="14"/>
        <v>CUMPLE</v>
      </c>
      <c r="AE86" s="5"/>
      <c r="AF86" s="38">
        <f t="shared" si="15"/>
        <v>11</v>
      </c>
      <c r="AG86" s="5" t="str">
        <f t="shared" si="16"/>
        <v>NO CUMPLE</v>
      </c>
      <c r="AH86" s="6"/>
      <c r="AI86" s="38">
        <f t="shared" si="17"/>
        <v>15</v>
      </c>
      <c r="AJ86" s="5" t="str">
        <f t="shared" si="18"/>
        <v>NO CUMPLE</v>
      </c>
      <c r="AK86" s="6" t="s">
        <v>565</v>
      </c>
      <c r="AL86" s="5" t="str">
        <f t="shared" si="19"/>
        <v/>
      </c>
      <c r="AM86" s="5"/>
      <c r="AN86" s="58"/>
      <c r="AO86" s="67" t="s">
        <v>566</v>
      </c>
      <c r="AP86" s="50" t="s">
        <v>61</v>
      </c>
      <c r="AQ86" s="50"/>
      <c r="AR86" s="50"/>
      <c r="AS86" s="50"/>
      <c r="AT86" s="52"/>
    </row>
    <row r="87" spans="1:46" ht="14.1" customHeight="1">
      <c r="A87" s="20" t="s">
        <v>45</v>
      </c>
      <c r="B87" s="21" t="s">
        <v>46</v>
      </c>
      <c r="C87" s="20" t="s">
        <v>47</v>
      </c>
      <c r="D87" s="54">
        <v>4948180148</v>
      </c>
      <c r="E87" s="4" t="s">
        <v>48</v>
      </c>
      <c r="F87" s="4" t="s">
        <v>567</v>
      </c>
      <c r="G87" s="23" t="s">
        <v>568</v>
      </c>
      <c r="H87" s="55">
        <v>15840</v>
      </c>
      <c r="I87" s="4" t="s">
        <v>64</v>
      </c>
      <c r="J87" s="4" t="s">
        <v>569</v>
      </c>
      <c r="K87" s="22" t="s">
        <v>570</v>
      </c>
      <c r="L87" s="23" t="s">
        <v>246</v>
      </c>
      <c r="M87" s="4" t="s">
        <v>55</v>
      </c>
      <c r="N87" s="29" t="s">
        <v>265</v>
      </c>
      <c r="O87" s="30">
        <v>16000</v>
      </c>
      <c r="P87" s="29" t="s">
        <v>57</v>
      </c>
      <c r="Q87" s="56">
        <v>1</v>
      </c>
      <c r="R87" s="5" t="s">
        <v>58</v>
      </c>
      <c r="S87" s="5" t="s">
        <v>59</v>
      </c>
      <c r="T87" s="36">
        <v>43487</v>
      </c>
      <c r="U87" s="36">
        <v>43488</v>
      </c>
      <c r="V87" s="37">
        <v>43489</v>
      </c>
      <c r="W87" s="38">
        <f t="shared" si="11"/>
        <v>2</v>
      </c>
      <c r="X87" s="5" t="str">
        <f t="shared" si="12"/>
        <v>NO CUMPLE</v>
      </c>
      <c r="Y87" s="37">
        <v>43489</v>
      </c>
      <c r="Z87" s="37">
        <v>43489</v>
      </c>
      <c r="AA87" s="44">
        <v>43489</v>
      </c>
      <c r="AB87" s="44">
        <v>43493</v>
      </c>
      <c r="AC87" s="38">
        <f t="shared" si="13"/>
        <v>1</v>
      </c>
      <c r="AD87" s="5" t="str">
        <f t="shared" si="14"/>
        <v>CUMPLE</v>
      </c>
      <c r="AE87" s="5"/>
      <c r="AF87" s="38">
        <f t="shared" si="15"/>
        <v>4</v>
      </c>
      <c r="AG87" s="5" t="str">
        <f t="shared" si="16"/>
        <v>NO CUMPLE</v>
      </c>
      <c r="AH87" s="6"/>
      <c r="AI87" s="38">
        <f t="shared" si="17"/>
        <v>6</v>
      </c>
      <c r="AJ87" s="5" t="str">
        <f t="shared" si="18"/>
        <v>CUMPLE</v>
      </c>
      <c r="AK87" s="6"/>
      <c r="AL87" s="5" t="str">
        <f t="shared" si="19"/>
        <v/>
      </c>
      <c r="AM87" s="5"/>
      <c r="AN87" s="58"/>
      <c r="AO87" s="67" t="s">
        <v>571</v>
      </c>
      <c r="AP87" s="50" t="s">
        <v>72</v>
      </c>
      <c r="AQ87" s="50"/>
      <c r="AR87" s="50"/>
      <c r="AS87" s="50"/>
      <c r="AT87" s="52"/>
    </row>
    <row r="88" spans="1:46" ht="14.1" customHeight="1">
      <c r="A88" s="20" t="s">
        <v>45</v>
      </c>
      <c r="B88" s="21" t="s">
        <v>46</v>
      </c>
      <c r="C88" s="20" t="s">
        <v>47</v>
      </c>
      <c r="D88" s="54">
        <v>4947777440</v>
      </c>
      <c r="E88" s="4" t="s">
        <v>48</v>
      </c>
      <c r="F88" s="4" t="s">
        <v>572</v>
      </c>
      <c r="G88" s="23" t="s">
        <v>573</v>
      </c>
      <c r="H88" s="55">
        <v>79752.399999999994</v>
      </c>
      <c r="I88" s="4" t="s">
        <v>64</v>
      </c>
      <c r="J88" s="4" t="s">
        <v>514</v>
      </c>
      <c r="K88" s="22" t="s">
        <v>515</v>
      </c>
      <c r="L88" s="23" t="s">
        <v>86</v>
      </c>
      <c r="M88" s="4" t="s">
        <v>210</v>
      </c>
      <c r="N88" s="29" t="s">
        <v>516</v>
      </c>
      <c r="O88" s="30">
        <v>87640</v>
      </c>
      <c r="P88" s="29" t="s">
        <v>57</v>
      </c>
      <c r="Q88" s="56">
        <v>4</v>
      </c>
      <c r="R88" s="5" t="s">
        <v>58</v>
      </c>
      <c r="S88" s="5" t="s">
        <v>230</v>
      </c>
      <c r="T88" s="36">
        <v>43463</v>
      </c>
      <c r="U88" s="36">
        <v>43454</v>
      </c>
      <c r="V88" s="37">
        <v>43454</v>
      </c>
      <c r="W88" s="38">
        <f t="shared" si="11"/>
        <v>-8</v>
      </c>
      <c r="X88" s="5" t="str">
        <f t="shared" si="12"/>
        <v>CUMPLE</v>
      </c>
      <c r="Y88" s="37">
        <v>43467</v>
      </c>
      <c r="Z88" s="37">
        <v>43467</v>
      </c>
      <c r="AA88" s="44">
        <v>43467</v>
      </c>
      <c r="AB88" s="44">
        <v>43467</v>
      </c>
      <c r="AC88" s="38">
        <f t="shared" si="13"/>
        <v>1</v>
      </c>
      <c r="AD88" s="5" t="str">
        <f t="shared" si="14"/>
        <v>CUMPLE</v>
      </c>
      <c r="AE88" s="5"/>
      <c r="AF88" s="38">
        <f t="shared" si="15"/>
        <v>1</v>
      </c>
      <c r="AG88" s="5" t="str">
        <f t="shared" si="16"/>
        <v>CUMPLE</v>
      </c>
      <c r="AH88" s="6"/>
      <c r="AI88" s="38">
        <f t="shared" si="17"/>
        <v>4</v>
      </c>
      <c r="AJ88" s="5" t="str">
        <f t="shared" si="18"/>
        <v>CUMPLE</v>
      </c>
      <c r="AK88" s="6"/>
      <c r="AL88" s="5" t="str">
        <f t="shared" si="19"/>
        <v/>
      </c>
      <c r="AM88" s="5"/>
      <c r="AN88" s="58"/>
      <c r="AO88" s="67" t="s">
        <v>574</v>
      </c>
      <c r="AP88" s="50" t="s">
        <v>232</v>
      </c>
      <c r="AQ88" s="50"/>
      <c r="AR88" s="50"/>
      <c r="AS88" s="50"/>
      <c r="AT88" s="52"/>
    </row>
    <row r="89" spans="1:46" ht="14.1" customHeight="1">
      <c r="A89" s="20" t="s">
        <v>45</v>
      </c>
      <c r="B89" s="21" t="s">
        <v>46</v>
      </c>
      <c r="C89" s="20" t="s">
        <v>47</v>
      </c>
      <c r="D89" s="54">
        <v>4947782375</v>
      </c>
      <c r="E89" s="4" t="s">
        <v>48</v>
      </c>
      <c r="F89" s="4" t="s">
        <v>575</v>
      </c>
      <c r="G89" s="23" t="s">
        <v>576</v>
      </c>
      <c r="H89" s="55">
        <v>35596.5</v>
      </c>
      <c r="I89" s="4" t="s">
        <v>64</v>
      </c>
      <c r="J89" s="4" t="s">
        <v>441</v>
      </c>
      <c r="K89" s="22" t="s">
        <v>442</v>
      </c>
      <c r="L89" s="23" t="s">
        <v>119</v>
      </c>
      <c r="M89" s="4" t="s">
        <v>210</v>
      </c>
      <c r="N89" s="29" t="s">
        <v>211</v>
      </c>
      <c r="O89" s="30">
        <v>19930.848999999998</v>
      </c>
      <c r="P89" s="29" t="s">
        <v>57</v>
      </c>
      <c r="Q89" s="56">
        <v>1</v>
      </c>
      <c r="R89" s="5" t="s">
        <v>58</v>
      </c>
      <c r="S89" s="5" t="s">
        <v>230</v>
      </c>
      <c r="T89" s="36">
        <v>43485</v>
      </c>
      <c r="U89" s="36">
        <v>43483</v>
      </c>
      <c r="V89" s="37">
        <v>43483</v>
      </c>
      <c r="W89" s="38">
        <f t="shared" si="11"/>
        <v>-1</v>
      </c>
      <c r="X89" s="5" t="str">
        <f t="shared" si="12"/>
        <v>CUMPLE</v>
      </c>
      <c r="Y89" s="37">
        <v>43486</v>
      </c>
      <c r="Z89" s="37">
        <v>43486</v>
      </c>
      <c r="AA89" s="44">
        <v>43486</v>
      </c>
      <c r="AB89" s="44">
        <v>43486</v>
      </c>
      <c r="AC89" s="38">
        <f t="shared" si="13"/>
        <v>1</v>
      </c>
      <c r="AD89" s="5" t="str">
        <f t="shared" si="14"/>
        <v>CUMPLE</v>
      </c>
      <c r="AE89" s="5"/>
      <c r="AF89" s="38">
        <f t="shared" si="15"/>
        <v>1</v>
      </c>
      <c r="AG89" s="5" t="str">
        <f t="shared" si="16"/>
        <v>CUMPLE</v>
      </c>
      <c r="AH89" s="6"/>
      <c r="AI89" s="38">
        <f t="shared" si="17"/>
        <v>1</v>
      </c>
      <c r="AJ89" s="5" t="str">
        <f t="shared" si="18"/>
        <v>CUMPLE</v>
      </c>
      <c r="AK89" s="6"/>
      <c r="AL89" s="5" t="str">
        <f t="shared" si="19"/>
        <v/>
      </c>
      <c r="AM89" s="5"/>
      <c r="AN89" s="58"/>
      <c r="AO89" s="67" t="s">
        <v>577</v>
      </c>
      <c r="AP89" s="50" t="s">
        <v>232</v>
      </c>
      <c r="AQ89" s="50"/>
      <c r="AR89" s="50"/>
      <c r="AS89" s="50"/>
      <c r="AT89" s="52"/>
    </row>
    <row r="90" spans="1:46" ht="14.1" customHeight="1">
      <c r="A90" s="20" t="s">
        <v>45</v>
      </c>
      <c r="B90" s="21" t="s">
        <v>46</v>
      </c>
      <c r="C90" s="20" t="s">
        <v>47</v>
      </c>
      <c r="D90" s="54" t="s">
        <v>578</v>
      </c>
      <c r="E90" s="4" t="s">
        <v>48</v>
      </c>
      <c r="F90" s="4" t="s">
        <v>579</v>
      </c>
      <c r="G90" s="23" t="s">
        <v>580</v>
      </c>
      <c r="H90" s="55">
        <v>69732</v>
      </c>
      <c r="I90" s="4" t="s">
        <v>64</v>
      </c>
      <c r="J90" s="4" t="s">
        <v>581</v>
      </c>
      <c r="K90" s="22" t="s">
        <v>582</v>
      </c>
      <c r="L90" s="23" t="s">
        <v>583</v>
      </c>
      <c r="M90" s="4" t="s">
        <v>184</v>
      </c>
      <c r="N90" s="29" t="s">
        <v>584</v>
      </c>
      <c r="O90" s="30">
        <v>2760</v>
      </c>
      <c r="P90" s="29" t="s">
        <v>186</v>
      </c>
      <c r="Q90" s="56">
        <v>1</v>
      </c>
      <c r="R90" s="5" t="s">
        <v>58</v>
      </c>
      <c r="S90" s="5" t="s">
        <v>59</v>
      </c>
      <c r="T90" s="36">
        <v>43490</v>
      </c>
      <c r="U90" s="36">
        <v>43490</v>
      </c>
      <c r="V90" s="37">
        <v>43495</v>
      </c>
      <c r="W90" s="38">
        <f t="shared" si="11"/>
        <v>1</v>
      </c>
      <c r="X90" s="5" t="str">
        <f t="shared" si="12"/>
        <v>NO CUMPLE</v>
      </c>
      <c r="Y90" s="37">
        <v>43493</v>
      </c>
      <c r="Z90" s="37">
        <v>43495</v>
      </c>
      <c r="AA90" s="44">
        <v>43495</v>
      </c>
      <c r="AB90" s="44">
        <v>43498</v>
      </c>
      <c r="AC90" s="38">
        <f t="shared" si="13"/>
        <v>1</v>
      </c>
      <c r="AD90" s="5" t="str">
        <f t="shared" si="14"/>
        <v>CUMPLE</v>
      </c>
      <c r="AE90" s="5"/>
      <c r="AF90" s="38">
        <f t="shared" si="15"/>
        <v>3</v>
      </c>
      <c r="AG90" s="5" t="str">
        <f t="shared" si="16"/>
        <v>CUMPLE</v>
      </c>
      <c r="AH90" s="6"/>
      <c r="AI90" s="38">
        <f t="shared" si="17"/>
        <v>8</v>
      </c>
      <c r="AJ90" s="5" t="str">
        <f t="shared" si="18"/>
        <v>CUMPLE</v>
      </c>
      <c r="AK90" s="6"/>
      <c r="AL90" s="5" t="str">
        <f t="shared" si="19"/>
        <v/>
      </c>
      <c r="AM90" s="5"/>
      <c r="AN90" s="58"/>
      <c r="AO90" s="67" t="s">
        <v>585</v>
      </c>
      <c r="AP90" s="50" t="s">
        <v>72</v>
      </c>
      <c r="AQ90" s="50"/>
      <c r="AR90" s="50"/>
      <c r="AS90" s="50"/>
      <c r="AT90" s="52"/>
    </row>
    <row r="91" spans="1:46" ht="14.1" customHeight="1">
      <c r="A91" s="20" t="s">
        <v>45</v>
      </c>
      <c r="B91" s="21" t="s">
        <v>46</v>
      </c>
      <c r="C91" s="20" t="s">
        <v>47</v>
      </c>
      <c r="D91" s="54">
        <v>4947385901</v>
      </c>
      <c r="E91" s="4" t="s">
        <v>48</v>
      </c>
      <c r="F91" s="4" t="s">
        <v>586</v>
      </c>
      <c r="G91" s="68" t="s">
        <v>587</v>
      </c>
      <c r="H91" s="55">
        <v>22200</v>
      </c>
      <c r="I91" s="4" t="s">
        <v>64</v>
      </c>
      <c r="J91" s="4" t="s">
        <v>588</v>
      </c>
      <c r="K91" s="22" t="s">
        <v>589</v>
      </c>
      <c r="L91" s="23" t="s">
        <v>590</v>
      </c>
      <c r="M91" s="4" t="s">
        <v>238</v>
      </c>
      <c r="N91" s="29" t="s">
        <v>278</v>
      </c>
      <c r="O91" s="30">
        <v>12000</v>
      </c>
      <c r="P91" s="29" t="s">
        <v>57</v>
      </c>
      <c r="Q91" s="56">
        <v>1</v>
      </c>
      <c r="R91" s="5" t="s">
        <v>58</v>
      </c>
      <c r="S91" s="5" t="s">
        <v>59</v>
      </c>
      <c r="T91" s="36">
        <v>43493</v>
      </c>
      <c r="U91" s="36">
        <v>43488</v>
      </c>
      <c r="V91" s="37">
        <v>43488</v>
      </c>
      <c r="W91" s="38">
        <f t="shared" si="11"/>
        <v>-4</v>
      </c>
      <c r="X91" s="5" t="str">
        <f t="shared" si="12"/>
        <v>CUMPLE</v>
      </c>
      <c r="Y91" s="37">
        <v>43495</v>
      </c>
      <c r="Z91" s="37">
        <v>43495</v>
      </c>
      <c r="AA91" s="44">
        <v>43496</v>
      </c>
      <c r="AB91" s="44">
        <v>43498</v>
      </c>
      <c r="AC91" s="38">
        <f t="shared" si="13"/>
        <v>1</v>
      </c>
      <c r="AD91" s="5" t="str">
        <f t="shared" si="14"/>
        <v>CUMPLE</v>
      </c>
      <c r="AE91" s="5"/>
      <c r="AF91" s="38">
        <f t="shared" si="15"/>
        <v>2</v>
      </c>
      <c r="AG91" s="5" t="str">
        <f t="shared" si="16"/>
        <v>CUMPLE</v>
      </c>
      <c r="AH91" s="6"/>
      <c r="AI91" s="38">
        <f t="shared" si="17"/>
        <v>5</v>
      </c>
      <c r="AJ91" s="5" t="str">
        <f t="shared" si="18"/>
        <v>CUMPLE</v>
      </c>
      <c r="AK91" s="6"/>
      <c r="AL91" s="5" t="str">
        <f t="shared" si="19"/>
        <v/>
      </c>
      <c r="AM91" s="5"/>
      <c r="AN91" s="58"/>
      <c r="AO91" s="67" t="s">
        <v>591</v>
      </c>
      <c r="AP91" s="50" t="s">
        <v>241</v>
      </c>
      <c r="AQ91" s="50"/>
      <c r="AR91" s="50"/>
      <c r="AS91" s="50"/>
      <c r="AT91" s="52"/>
    </row>
    <row r="92" spans="1:46" ht="14.1" customHeight="1">
      <c r="A92" s="20" t="s">
        <v>45</v>
      </c>
      <c r="B92" s="21" t="s">
        <v>46</v>
      </c>
      <c r="C92" s="20" t="s">
        <v>47</v>
      </c>
      <c r="D92" s="54">
        <v>4947591490</v>
      </c>
      <c r="E92" s="4" t="s">
        <v>48</v>
      </c>
      <c r="F92" s="4" t="s">
        <v>592</v>
      </c>
      <c r="G92" s="23" t="s">
        <v>593</v>
      </c>
      <c r="H92" s="55">
        <v>25344</v>
      </c>
      <c r="I92" s="4" t="s">
        <v>64</v>
      </c>
      <c r="J92" s="4" t="s">
        <v>594</v>
      </c>
      <c r="K92" s="22" t="s">
        <v>595</v>
      </c>
      <c r="L92" s="23" t="s">
        <v>596</v>
      </c>
      <c r="M92" s="4" t="s">
        <v>238</v>
      </c>
      <c r="N92" s="29" t="s">
        <v>239</v>
      </c>
      <c r="O92" s="30">
        <v>39600</v>
      </c>
      <c r="P92" s="29" t="s">
        <v>57</v>
      </c>
      <c r="Q92" s="56">
        <v>2</v>
      </c>
      <c r="R92" s="5" t="s">
        <v>58</v>
      </c>
      <c r="S92" s="5" t="s">
        <v>59</v>
      </c>
      <c r="T92" s="36">
        <v>43487</v>
      </c>
      <c r="U92" s="36">
        <v>43479</v>
      </c>
      <c r="V92" s="37">
        <v>43479</v>
      </c>
      <c r="W92" s="38">
        <f t="shared" si="11"/>
        <v>-7</v>
      </c>
      <c r="X92" s="5" t="str">
        <f t="shared" si="12"/>
        <v>CUMPLE</v>
      </c>
      <c r="Y92" s="37">
        <v>43488</v>
      </c>
      <c r="Z92" s="37">
        <v>43488</v>
      </c>
      <c r="AA92" s="44">
        <v>43489</v>
      </c>
      <c r="AB92" s="44">
        <v>43493</v>
      </c>
      <c r="AC92" s="38">
        <f t="shared" si="13"/>
        <v>1</v>
      </c>
      <c r="AD92" s="5" t="str">
        <f t="shared" si="14"/>
        <v>CUMPLE</v>
      </c>
      <c r="AE92" s="5"/>
      <c r="AF92" s="38">
        <f t="shared" si="15"/>
        <v>4</v>
      </c>
      <c r="AG92" s="5" t="str">
        <f t="shared" si="16"/>
        <v>NO CUMPLE</v>
      </c>
      <c r="AH92" s="6"/>
      <c r="AI92" s="38">
        <f t="shared" si="17"/>
        <v>6</v>
      </c>
      <c r="AJ92" s="5" t="str">
        <f t="shared" si="18"/>
        <v>CUMPLE</v>
      </c>
      <c r="AK92" s="6"/>
      <c r="AL92" s="5" t="str">
        <f t="shared" si="19"/>
        <v/>
      </c>
      <c r="AM92" s="5"/>
      <c r="AN92" s="58"/>
      <c r="AO92" s="67" t="s">
        <v>597</v>
      </c>
      <c r="AP92" s="50" t="s">
        <v>241</v>
      </c>
      <c r="AQ92" s="50"/>
      <c r="AR92" s="50"/>
      <c r="AS92" s="50"/>
      <c r="AT92" s="52"/>
    </row>
    <row r="93" spans="1:46" ht="14.1" customHeight="1">
      <c r="A93" s="20" t="s">
        <v>45</v>
      </c>
      <c r="B93" s="21" t="s">
        <v>46</v>
      </c>
      <c r="C93" s="20" t="s">
        <v>47</v>
      </c>
      <c r="D93" s="54">
        <v>4946611860</v>
      </c>
      <c r="E93" s="4" t="s">
        <v>48</v>
      </c>
      <c r="F93" s="4" t="s">
        <v>598</v>
      </c>
      <c r="G93" s="68" t="s">
        <v>599</v>
      </c>
      <c r="H93" s="55">
        <v>25625.599999999999</v>
      </c>
      <c r="I93" s="4" t="s">
        <v>64</v>
      </c>
      <c r="J93" s="4" t="s">
        <v>600</v>
      </c>
      <c r="K93" s="22" t="s">
        <v>601</v>
      </c>
      <c r="L93" s="23" t="s">
        <v>54</v>
      </c>
      <c r="M93" s="4" t="s">
        <v>184</v>
      </c>
      <c r="N93" s="29" t="s">
        <v>348</v>
      </c>
      <c r="O93" s="30">
        <v>8320</v>
      </c>
      <c r="P93" s="29" t="s">
        <v>57</v>
      </c>
      <c r="Q93" s="56">
        <v>1</v>
      </c>
      <c r="R93" s="5" t="s">
        <v>58</v>
      </c>
      <c r="S93" s="5" t="s">
        <v>69</v>
      </c>
      <c r="T93" s="36">
        <v>43494</v>
      </c>
      <c r="U93" s="36">
        <v>43481</v>
      </c>
      <c r="V93" s="37">
        <v>43481</v>
      </c>
      <c r="W93" s="38">
        <f t="shared" si="11"/>
        <v>-12</v>
      </c>
      <c r="X93" s="5" t="str">
        <f t="shared" si="12"/>
        <v>CUMPLE</v>
      </c>
      <c r="Y93" s="37">
        <v>43495</v>
      </c>
      <c r="Z93" s="37">
        <v>43495</v>
      </c>
      <c r="AA93" s="44">
        <v>43496</v>
      </c>
      <c r="AB93" s="44">
        <v>43498</v>
      </c>
      <c r="AC93" s="38">
        <f t="shared" si="13"/>
        <v>1</v>
      </c>
      <c r="AD93" s="5" t="str">
        <f t="shared" si="14"/>
        <v>CUMPLE</v>
      </c>
      <c r="AE93" s="5"/>
      <c r="AF93" s="38">
        <f t="shared" si="15"/>
        <v>2</v>
      </c>
      <c r="AG93" s="5" t="str">
        <f t="shared" si="16"/>
        <v>CUMPLE</v>
      </c>
      <c r="AH93" s="6"/>
      <c r="AI93" s="38">
        <f t="shared" si="17"/>
        <v>4</v>
      </c>
      <c r="AJ93" s="5" t="str">
        <f t="shared" si="18"/>
        <v>CUMPLE</v>
      </c>
      <c r="AK93" s="6"/>
      <c r="AL93" s="5" t="str">
        <f t="shared" si="19"/>
        <v/>
      </c>
      <c r="AM93" s="5"/>
      <c r="AN93" s="58"/>
      <c r="AO93" s="67" t="s">
        <v>602</v>
      </c>
      <c r="AP93" s="50" t="s">
        <v>72</v>
      </c>
      <c r="AQ93" s="50"/>
      <c r="AR93" s="50"/>
      <c r="AS93" s="50"/>
      <c r="AT93" s="52"/>
    </row>
    <row r="94" spans="1:46" ht="14.1" customHeight="1">
      <c r="A94" s="20" t="s">
        <v>45</v>
      </c>
      <c r="B94" s="21" t="s">
        <v>46</v>
      </c>
      <c r="C94" s="20" t="s">
        <v>47</v>
      </c>
      <c r="D94" s="54">
        <v>4947945345</v>
      </c>
      <c r="E94" s="4" t="s">
        <v>48</v>
      </c>
      <c r="F94" s="4" t="s">
        <v>603</v>
      </c>
      <c r="G94" s="23" t="s">
        <v>604</v>
      </c>
      <c r="H94" s="55">
        <v>707.45</v>
      </c>
      <c r="I94" s="4" t="s">
        <v>605</v>
      </c>
      <c r="J94" s="4" t="s">
        <v>606</v>
      </c>
      <c r="K94" s="22" t="s">
        <v>607</v>
      </c>
      <c r="L94" s="23" t="s">
        <v>119</v>
      </c>
      <c r="M94" s="4" t="s">
        <v>67</v>
      </c>
      <c r="N94" s="29" t="s">
        <v>77</v>
      </c>
      <c r="O94" s="30">
        <v>5</v>
      </c>
      <c r="P94" s="29" t="s">
        <v>57</v>
      </c>
      <c r="Q94" s="56">
        <v>1</v>
      </c>
      <c r="R94" s="5" t="s">
        <v>608</v>
      </c>
      <c r="S94" s="5" t="s">
        <v>79</v>
      </c>
      <c r="T94" s="36">
        <v>43466</v>
      </c>
      <c r="U94" s="36">
        <v>43462</v>
      </c>
      <c r="V94" s="37">
        <v>43467</v>
      </c>
      <c r="W94" s="38">
        <f t="shared" si="11"/>
        <v>-4</v>
      </c>
      <c r="X94" s="5" t="str">
        <f t="shared" si="12"/>
        <v>CUMPLE</v>
      </c>
      <c r="Y94" s="37">
        <v>43467</v>
      </c>
      <c r="Z94" s="37">
        <v>43467</v>
      </c>
      <c r="AA94" s="44">
        <v>43468</v>
      </c>
      <c r="AB94" s="44">
        <v>43468</v>
      </c>
      <c r="AC94" s="38">
        <f t="shared" si="13"/>
        <v>1</v>
      </c>
      <c r="AD94" s="5" t="str">
        <f t="shared" si="14"/>
        <v>CUMPLE</v>
      </c>
      <c r="AE94" s="5"/>
      <c r="AF94" s="38">
        <f t="shared" si="15"/>
        <v>1</v>
      </c>
      <c r="AG94" s="5" t="str">
        <f t="shared" si="16"/>
        <v>CUMPLE</v>
      </c>
      <c r="AH94" s="6"/>
      <c r="AI94" s="38">
        <f t="shared" si="17"/>
        <v>2</v>
      </c>
      <c r="AJ94" s="5" t="str">
        <f t="shared" si="18"/>
        <v>CUMPLE</v>
      </c>
      <c r="AK94" s="6"/>
      <c r="AL94" s="5" t="str">
        <f t="shared" si="19"/>
        <v/>
      </c>
      <c r="AM94" s="5"/>
      <c r="AN94" s="58"/>
      <c r="AO94" s="49" t="s">
        <v>609</v>
      </c>
      <c r="AP94" s="50" t="s">
        <v>72</v>
      </c>
      <c r="AQ94" s="50"/>
      <c r="AR94" s="50"/>
      <c r="AS94" s="50"/>
      <c r="AT94" s="52"/>
    </row>
    <row r="95" spans="1:46" ht="14.1" customHeight="1">
      <c r="A95" s="20" t="s">
        <v>45</v>
      </c>
      <c r="B95" s="21" t="s">
        <v>46</v>
      </c>
      <c r="C95" s="20" t="s">
        <v>47</v>
      </c>
      <c r="D95" s="54">
        <v>4948408903</v>
      </c>
      <c r="E95" s="4" t="s">
        <v>48</v>
      </c>
      <c r="F95" s="4" t="s">
        <v>610</v>
      </c>
      <c r="G95" s="23">
        <v>1024012079</v>
      </c>
      <c r="H95" s="55">
        <v>852.2</v>
      </c>
      <c r="I95" s="4" t="s">
        <v>605</v>
      </c>
      <c r="J95" s="4" t="s">
        <v>611</v>
      </c>
      <c r="K95" s="22" t="s">
        <v>612</v>
      </c>
      <c r="L95" s="23" t="s">
        <v>54</v>
      </c>
      <c r="M95" s="4" t="s">
        <v>67</v>
      </c>
      <c r="N95" s="29" t="s">
        <v>77</v>
      </c>
      <c r="O95" s="30">
        <v>20</v>
      </c>
      <c r="P95" s="29" t="s">
        <v>57</v>
      </c>
      <c r="Q95" s="56">
        <v>1</v>
      </c>
      <c r="R95" s="5" t="s">
        <v>608</v>
      </c>
      <c r="S95" s="5" t="s">
        <v>79</v>
      </c>
      <c r="T95" s="36">
        <v>43464</v>
      </c>
      <c r="U95" s="36">
        <v>43460</v>
      </c>
      <c r="V95" s="37">
        <v>43468</v>
      </c>
      <c r="W95" s="38">
        <f t="shared" si="11"/>
        <v>-4</v>
      </c>
      <c r="X95" s="5" t="str">
        <f t="shared" si="12"/>
        <v>CUMPLE</v>
      </c>
      <c r="Y95" s="37">
        <v>43468</v>
      </c>
      <c r="Z95" s="37">
        <v>43468</v>
      </c>
      <c r="AA95" s="44">
        <v>43469</v>
      </c>
      <c r="AB95" s="44">
        <v>43469</v>
      </c>
      <c r="AC95" s="38">
        <f t="shared" si="13"/>
        <v>1</v>
      </c>
      <c r="AD95" s="5" t="str">
        <f t="shared" si="14"/>
        <v>CUMPLE</v>
      </c>
      <c r="AE95" s="5"/>
      <c r="AF95" s="38">
        <f t="shared" si="15"/>
        <v>1</v>
      </c>
      <c r="AG95" s="5" t="str">
        <f t="shared" si="16"/>
        <v>CUMPLE</v>
      </c>
      <c r="AH95" s="6"/>
      <c r="AI95" s="38">
        <f t="shared" si="17"/>
        <v>5</v>
      </c>
      <c r="AJ95" s="5" t="str">
        <f t="shared" si="18"/>
        <v>NO CUMPLE</v>
      </c>
      <c r="AK95" s="6" t="s">
        <v>613</v>
      </c>
      <c r="AL95" s="5" t="str">
        <f t="shared" si="19"/>
        <v/>
      </c>
      <c r="AM95" s="5"/>
      <c r="AN95" s="58"/>
      <c r="AO95" s="49" t="s">
        <v>614</v>
      </c>
      <c r="AP95" s="50" t="s">
        <v>72</v>
      </c>
      <c r="AQ95" s="50"/>
      <c r="AR95" s="50"/>
      <c r="AS95" s="50"/>
      <c r="AT95" s="52"/>
    </row>
    <row r="96" spans="1:46" ht="14.1" customHeight="1">
      <c r="A96" s="20" t="s">
        <v>45</v>
      </c>
      <c r="B96" s="21" t="s">
        <v>46</v>
      </c>
      <c r="C96" s="20" t="s">
        <v>47</v>
      </c>
      <c r="D96" s="54">
        <v>4948308293</v>
      </c>
      <c r="E96" s="4" t="s">
        <v>48</v>
      </c>
      <c r="F96" s="4" t="s">
        <v>615</v>
      </c>
      <c r="G96" s="23" t="s">
        <v>616</v>
      </c>
      <c r="H96" s="55">
        <v>477</v>
      </c>
      <c r="I96" s="4" t="s">
        <v>605</v>
      </c>
      <c r="J96" s="4" t="s">
        <v>617</v>
      </c>
      <c r="K96" s="22" t="s">
        <v>618</v>
      </c>
      <c r="L96" s="23" t="s">
        <v>619</v>
      </c>
      <c r="M96" s="4" t="s">
        <v>238</v>
      </c>
      <c r="N96" s="29" t="s">
        <v>278</v>
      </c>
      <c r="O96" s="30">
        <v>150</v>
      </c>
      <c r="P96" s="29" t="s">
        <v>57</v>
      </c>
      <c r="Q96" s="56">
        <v>1</v>
      </c>
      <c r="R96" s="5" t="s">
        <v>608</v>
      </c>
      <c r="S96" s="5" t="s">
        <v>79</v>
      </c>
      <c r="T96" s="36">
        <v>43467</v>
      </c>
      <c r="U96" s="36">
        <v>43460</v>
      </c>
      <c r="V96" s="37">
        <v>43468</v>
      </c>
      <c r="W96" s="38">
        <f t="shared" si="11"/>
        <v>-7</v>
      </c>
      <c r="X96" s="5" t="str">
        <f t="shared" si="12"/>
        <v>CUMPLE</v>
      </c>
      <c r="Y96" s="37">
        <v>43468</v>
      </c>
      <c r="Z96" s="37">
        <v>43468</v>
      </c>
      <c r="AA96" s="44">
        <v>43469</v>
      </c>
      <c r="AB96" s="44">
        <v>43469</v>
      </c>
      <c r="AC96" s="38">
        <f t="shared" si="13"/>
        <v>1</v>
      </c>
      <c r="AD96" s="5" t="str">
        <f t="shared" si="14"/>
        <v>CUMPLE</v>
      </c>
      <c r="AE96" s="5"/>
      <c r="AF96" s="38">
        <f t="shared" si="15"/>
        <v>1</v>
      </c>
      <c r="AG96" s="5" t="str">
        <f t="shared" si="16"/>
        <v>CUMPLE</v>
      </c>
      <c r="AH96" s="6"/>
      <c r="AI96" s="38">
        <f t="shared" si="17"/>
        <v>2</v>
      </c>
      <c r="AJ96" s="5" t="str">
        <f t="shared" si="18"/>
        <v>CUMPLE</v>
      </c>
      <c r="AK96" s="6"/>
      <c r="AL96" s="5" t="str">
        <f t="shared" si="19"/>
        <v/>
      </c>
      <c r="AM96" s="5"/>
      <c r="AN96" s="58"/>
      <c r="AO96" s="49" t="s">
        <v>620</v>
      </c>
      <c r="AP96" s="50" t="s">
        <v>241</v>
      </c>
      <c r="AQ96" s="50"/>
      <c r="AR96" s="50"/>
      <c r="AS96" s="50"/>
      <c r="AT96" s="52"/>
    </row>
    <row r="97" spans="1:46" ht="14.1" customHeight="1">
      <c r="A97" s="20" t="s">
        <v>45</v>
      </c>
      <c r="B97" s="21" t="s">
        <v>46</v>
      </c>
      <c r="C97" s="20" t="s">
        <v>47</v>
      </c>
      <c r="D97" s="54">
        <v>4947976014</v>
      </c>
      <c r="E97" s="4" t="s">
        <v>48</v>
      </c>
      <c r="F97" s="4" t="s">
        <v>621</v>
      </c>
      <c r="G97" s="23">
        <v>1023728104</v>
      </c>
      <c r="H97" s="55">
        <v>487.85</v>
      </c>
      <c r="I97" s="4" t="s">
        <v>605</v>
      </c>
      <c r="J97" s="4" t="s">
        <v>622</v>
      </c>
      <c r="K97" s="22" t="s">
        <v>623</v>
      </c>
      <c r="L97" s="23" t="s">
        <v>86</v>
      </c>
      <c r="M97" s="4" t="s">
        <v>112</v>
      </c>
      <c r="N97" s="29" t="s">
        <v>624</v>
      </c>
      <c r="O97" s="30">
        <v>226.631</v>
      </c>
      <c r="P97" s="29" t="s">
        <v>57</v>
      </c>
      <c r="Q97" s="56">
        <v>1</v>
      </c>
      <c r="R97" s="5" t="s">
        <v>608</v>
      </c>
      <c r="S97" s="5" t="s">
        <v>79</v>
      </c>
      <c r="T97" s="36">
        <v>43465</v>
      </c>
      <c r="U97" s="36">
        <v>43444</v>
      </c>
      <c r="V97" s="37">
        <v>43467</v>
      </c>
      <c r="W97" s="38">
        <f t="shared" si="11"/>
        <v>-21</v>
      </c>
      <c r="X97" s="5" t="str">
        <f t="shared" si="12"/>
        <v>CUMPLE</v>
      </c>
      <c r="Y97" s="37">
        <v>43467</v>
      </c>
      <c r="Z97" s="37">
        <v>43467</v>
      </c>
      <c r="AA97" s="44">
        <v>43468</v>
      </c>
      <c r="AB97" s="44">
        <v>43470</v>
      </c>
      <c r="AC97" s="38">
        <f t="shared" si="13"/>
        <v>1</v>
      </c>
      <c r="AD97" s="5" t="str">
        <f t="shared" si="14"/>
        <v>CUMPLE</v>
      </c>
      <c r="AE97" s="5"/>
      <c r="AF97" s="38">
        <f t="shared" si="15"/>
        <v>2</v>
      </c>
      <c r="AG97" s="5" t="str">
        <f t="shared" si="16"/>
        <v>NO CUMPLE</v>
      </c>
      <c r="AH97" s="6"/>
      <c r="AI97" s="38">
        <f t="shared" si="17"/>
        <v>5</v>
      </c>
      <c r="AJ97" s="5" t="str">
        <f t="shared" si="18"/>
        <v>NO CUMPLE</v>
      </c>
      <c r="AK97" s="6" t="s">
        <v>625</v>
      </c>
      <c r="AL97" s="5" t="str">
        <f t="shared" si="19"/>
        <v/>
      </c>
      <c r="AM97" s="5"/>
      <c r="AN97" s="58"/>
      <c r="AO97" s="67" t="s">
        <v>626</v>
      </c>
      <c r="AP97" s="50" t="s">
        <v>325</v>
      </c>
      <c r="AQ97" s="50"/>
      <c r="AR97" s="50"/>
      <c r="AS97" s="50"/>
      <c r="AT97" s="52"/>
    </row>
    <row r="98" spans="1:46" ht="14.1" customHeight="1">
      <c r="A98" s="20" t="s">
        <v>45</v>
      </c>
      <c r="B98" s="21" t="s">
        <v>46</v>
      </c>
      <c r="C98" s="20" t="s">
        <v>47</v>
      </c>
      <c r="D98" s="54">
        <v>4947273666</v>
      </c>
      <c r="E98" s="4" t="s">
        <v>156</v>
      </c>
      <c r="F98" s="4" t="s">
        <v>627</v>
      </c>
      <c r="G98" s="23" t="s">
        <v>628</v>
      </c>
      <c r="H98" s="55">
        <v>15220.8</v>
      </c>
      <c r="I98" s="4" t="s">
        <v>605</v>
      </c>
      <c r="J98" s="4" t="s">
        <v>563</v>
      </c>
      <c r="K98" s="22" t="s">
        <v>564</v>
      </c>
      <c r="L98" s="23" t="s">
        <v>119</v>
      </c>
      <c r="M98" s="4" t="s">
        <v>67</v>
      </c>
      <c r="N98" s="29" t="s">
        <v>77</v>
      </c>
      <c r="O98" s="30">
        <v>2520</v>
      </c>
      <c r="P98" s="29" t="s">
        <v>57</v>
      </c>
      <c r="Q98" s="56">
        <v>7</v>
      </c>
      <c r="R98" s="5" t="s">
        <v>608</v>
      </c>
      <c r="S98" s="5" t="s">
        <v>79</v>
      </c>
      <c r="T98" s="36">
        <v>43463</v>
      </c>
      <c r="U98" s="36">
        <v>43461</v>
      </c>
      <c r="V98" s="37">
        <v>43468</v>
      </c>
      <c r="W98" s="38">
        <f t="shared" si="11"/>
        <v>-2</v>
      </c>
      <c r="X98" s="5" t="str">
        <f t="shared" si="12"/>
        <v>CUMPLE</v>
      </c>
      <c r="Y98" s="37">
        <v>43468</v>
      </c>
      <c r="Z98" s="37">
        <v>43468</v>
      </c>
      <c r="AA98" s="44">
        <v>43468</v>
      </c>
      <c r="AB98" s="44">
        <v>43469</v>
      </c>
      <c r="AC98" s="38">
        <f t="shared" si="13"/>
        <v>1</v>
      </c>
      <c r="AD98" s="5" t="str">
        <f t="shared" si="14"/>
        <v>CUMPLE</v>
      </c>
      <c r="AE98" s="5"/>
      <c r="AF98" s="38">
        <f t="shared" si="15"/>
        <v>1</v>
      </c>
      <c r="AG98" s="5" t="str">
        <f t="shared" si="16"/>
        <v>CUMPLE</v>
      </c>
      <c r="AH98" s="6"/>
      <c r="AI98" s="38">
        <f t="shared" si="17"/>
        <v>6</v>
      </c>
      <c r="AJ98" s="5" t="str">
        <f t="shared" si="18"/>
        <v>NO CUMPLE</v>
      </c>
      <c r="AK98" s="6" t="s">
        <v>613</v>
      </c>
      <c r="AL98" s="5" t="str">
        <f t="shared" si="19"/>
        <v/>
      </c>
      <c r="AM98" s="5"/>
      <c r="AN98" s="58"/>
      <c r="AO98" s="49" t="s">
        <v>629</v>
      </c>
      <c r="AP98" s="50" t="s">
        <v>61</v>
      </c>
      <c r="AQ98" s="50"/>
      <c r="AR98" s="50"/>
      <c r="AS98" s="50"/>
      <c r="AT98" s="52"/>
    </row>
    <row r="99" spans="1:46" ht="14.1" customHeight="1">
      <c r="A99" s="20" t="s">
        <v>45</v>
      </c>
      <c r="B99" s="21" t="s">
        <v>46</v>
      </c>
      <c r="C99" s="20" t="s">
        <v>47</v>
      </c>
      <c r="D99" s="54">
        <v>4947562533</v>
      </c>
      <c r="E99" s="4" t="s">
        <v>48</v>
      </c>
      <c r="F99" s="4" t="s">
        <v>630</v>
      </c>
      <c r="G99" s="68" t="s">
        <v>631</v>
      </c>
      <c r="H99" s="55">
        <v>74826</v>
      </c>
      <c r="I99" s="4" t="s">
        <v>64</v>
      </c>
      <c r="J99" s="4" t="s">
        <v>632</v>
      </c>
      <c r="K99" s="22" t="s">
        <v>633</v>
      </c>
      <c r="L99" s="23" t="s">
        <v>54</v>
      </c>
      <c r="M99" s="4" t="s">
        <v>67</v>
      </c>
      <c r="N99" s="29" t="s">
        <v>77</v>
      </c>
      <c r="O99" s="30">
        <v>1800</v>
      </c>
      <c r="P99" s="29" t="s">
        <v>57</v>
      </c>
      <c r="Q99" s="56">
        <v>6</v>
      </c>
      <c r="R99" s="5" t="s">
        <v>78</v>
      </c>
      <c r="S99" s="5" t="s">
        <v>79</v>
      </c>
      <c r="T99" s="36">
        <v>43461</v>
      </c>
      <c r="U99" s="36">
        <v>43453</v>
      </c>
      <c r="V99" s="37">
        <v>43467</v>
      </c>
      <c r="W99" s="38">
        <f t="shared" si="11"/>
        <v>-7</v>
      </c>
      <c r="X99" s="5" t="str">
        <f t="shared" si="12"/>
        <v>CUMPLE</v>
      </c>
      <c r="Y99" s="37">
        <v>43467</v>
      </c>
      <c r="Z99" s="37">
        <v>43467</v>
      </c>
      <c r="AA99" s="44">
        <v>43468</v>
      </c>
      <c r="AB99" s="44">
        <v>43473</v>
      </c>
      <c r="AC99" s="38">
        <f t="shared" si="13"/>
        <v>1</v>
      </c>
      <c r="AD99" s="5" t="str">
        <f t="shared" si="14"/>
        <v>CUMPLE</v>
      </c>
      <c r="AE99" s="5"/>
      <c r="AF99" s="38">
        <f t="shared" si="15"/>
        <v>5</v>
      </c>
      <c r="AG99" s="5" t="str">
        <f t="shared" si="16"/>
        <v>NO CUMPLE</v>
      </c>
      <c r="AH99" s="6"/>
      <c r="AI99" s="38">
        <f t="shared" si="17"/>
        <v>12</v>
      </c>
      <c r="AJ99" s="5" t="str">
        <f t="shared" si="18"/>
        <v>NO CUMPLE</v>
      </c>
      <c r="AK99" s="6" t="s">
        <v>634</v>
      </c>
      <c r="AL99" s="5" t="str">
        <f t="shared" si="19"/>
        <v/>
      </c>
      <c r="AM99" s="5"/>
      <c r="AN99" s="58"/>
      <c r="AO99" s="67" t="s">
        <v>635</v>
      </c>
      <c r="AP99" s="50" t="s">
        <v>72</v>
      </c>
      <c r="AQ99" s="50"/>
      <c r="AR99" s="50"/>
      <c r="AS99" s="50"/>
      <c r="AT99" s="52"/>
    </row>
    <row r="100" spans="1:46" ht="14.1" customHeight="1">
      <c r="A100" s="20" t="s">
        <v>45</v>
      </c>
      <c r="B100" s="21" t="s">
        <v>46</v>
      </c>
      <c r="C100" s="20" t="s">
        <v>47</v>
      </c>
      <c r="D100" s="54">
        <v>4947915818</v>
      </c>
      <c r="E100" s="4" t="s">
        <v>48</v>
      </c>
      <c r="F100" s="4" t="s">
        <v>636</v>
      </c>
      <c r="G100" s="23" t="s">
        <v>637</v>
      </c>
      <c r="H100" s="55">
        <v>54180</v>
      </c>
      <c r="I100" s="4" t="s">
        <v>64</v>
      </c>
      <c r="J100" s="4" t="s">
        <v>65</v>
      </c>
      <c r="K100" s="22" t="s">
        <v>66</v>
      </c>
      <c r="L100" s="23" t="s">
        <v>54</v>
      </c>
      <c r="M100" s="4" t="s">
        <v>67</v>
      </c>
      <c r="N100" s="29" t="s">
        <v>68</v>
      </c>
      <c r="O100" s="30">
        <v>18000</v>
      </c>
      <c r="P100" s="29" t="s">
        <v>57</v>
      </c>
      <c r="Q100" s="56">
        <v>1</v>
      </c>
      <c r="R100" s="5" t="s">
        <v>58</v>
      </c>
      <c r="S100" s="5" t="s">
        <v>69</v>
      </c>
      <c r="T100" s="36">
        <v>43466</v>
      </c>
      <c r="U100" s="36">
        <v>43460</v>
      </c>
      <c r="V100" s="37">
        <v>43469</v>
      </c>
      <c r="W100" s="38">
        <f t="shared" si="11"/>
        <v>-5</v>
      </c>
      <c r="X100" s="5" t="str">
        <f t="shared" si="12"/>
        <v>CUMPLE</v>
      </c>
      <c r="Y100" s="37">
        <v>43468</v>
      </c>
      <c r="Z100" s="37">
        <v>43468</v>
      </c>
      <c r="AA100" s="44">
        <v>43469</v>
      </c>
      <c r="AB100" s="44">
        <v>43473</v>
      </c>
      <c r="AC100" s="38">
        <f t="shared" si="13"/>
        <v>1</v>
      </c>
      <c r="AD100" s="5" t="str">
        <f t="shared" si="14"/>
        <v>CUMPLE</v>
      </c>
      <c r="AE100" s="5"/>
      <c r="AF100" s="38">
        <f t="shared" si="15"/>
        <v>4</v>
      </c>
      <c r="AG100" s="5" t="str">
        <f t="shared" si="16"/>
        <v>NO CUMPLE</v>
      </c>
      <c r="AH100" s="6"/>
      <c r="AI100" s="38">
        <f t="shared" si="17"/>
        <v>7</v>
      </c>
      <c r="AJ100" s="5" t="str">
        <f t="shared" si="18"/>
        <v>CUMPLE</v>
      </c>
      <c r="AK100" s="6"/>
      <c r="AL100" s="5" t="str">
        <f t="shared" si="19"/>
        <v/>
      </c>
      <c r="AM100" s="5"/>
      <c r="AN100" s="58"/>
      <c r="AO100" s="67" t="s">
        <v>638</v>
      </c>
      <c r="AP100" s="50" t="s">
        <v>72</v>
      </c>
      <c r="AQ100" s="50"/>
      <c r="AR100" s="50"/>
      <c r="AS100" s="50"/>
      <c r="AT100" s="52"/>
    </row>
    <row r="101" spans="1:46" ht="14.1" customHeight="1">
      <c r="A101" s="20" t="s">
        <v>45</v>
      </c>
      <c r="B101" s="21" t="s">
        <v>46</v>
      </c>
      <c r="C101" s="20" t="s">
        <v>47</v>
      </c>
      <c r="D101" s="28" t="s">
        <v>639</v>
      </c>
      <c r="E101" s="4" t="s">
        <v>48</v>
      </c>
      <c r="F101" s="4" t="s">
        <v>640</v>
      </c>
      <c r="G101" s="23" t="s">
        <v>641</v>
      </c>
      <c r="H101" s="55">
        <v>32711.4</v>
      </c>
      <c r="I101" s="4" t="s">
        <v>64</v>
      </c>
      <c r="J101" s="28" t="s">
        <v>642</v>
      </c>
      <c r="K101" s="28" t="s">
        <v>643</v>
      </c>
      <c r="L101" s="23" t="s">
        <v>119</v>
      </c>
      <c r="M101" s="4" t="s">
        <v>87</v>
      </c>
      <c r="N101" s="29" t="s">
        <v>88</v>
      </c>
      <c r="O101" s="30">
        <v>14956</v>
      </c>
      <c r="P101" s="29" t="s">
        <v>57</v>
      </c>
      <c r="Q101" s="56">
        <v>1</v>
      </c>
      <c r="R101" s="5" t="s">
        <v>58</v>
      </c>
      <c r="S101" s="5" t="s">
        <v>69</v>
      </c>
      <c r="T101" s="36">
        <v>43462</v>
      </c>
      <c r="U101" s="36">
        <v>43440</v>
      </c>
      <c r="V101" s="37">
        <v>43467</v>
      </c>
      <c r="W101" s="38">
        <f t="shared" si="11"/>
        <v>-21</v>
      </c>
      <c r="X101" s="5" t="str">
        <f t="shared" si="12"/>
        <v>CUMPLE</v>
      </c>
      <c r="Y101" s="37">
        <v>43467</v>
      </c>
      <c r="Z101" s="37">
        <v>43467</v>
      </c>
      <c r="AA101" s="44">
        <v>43468</v>
      </c>
      <c r="AB101" s="44">
        <v>43474</v>
      </c>
      <c r="AC101" s="38">
        <f t="shared" si="13"/>
        <v>1</v>
      </c>
      <c r="AD101" s="5" t="str">
        <f t="shared" si="14"/>
        <v>CUMPLE</v>
      </c>
      <c r="AE101" s="5"/>
      <c r="AF101" s="38">
        <f t="shared" si="15"/>
        <v>6</v>
      </c>
      <c r="AG101" s="5" t="str">
        <f t="shared" si="16"/>
        <v>NO CUMPLE</v>
      </c>
      <c r="AH101" s="6"/>
      <c r="AI101" s="38">
        <f t="shared" si="17"/>
        <v>12</v>
      </c>
      <c r="AJ101" s="5" t="str">
        <f t="shared" si="18"/>
        <v>NO CUMPLE</v>
      </c>
      <c r="AK101" s="6" t="s">
        <v>634</v>
      </c>
      <c r="AL101" s="5" t="str">
        <f t="shared" si="19"/>
        <v/>
      </c>
      <c r="AM101" s="5"/>
      <c r="AN101" s="58"/>
      <c r="AO101" s="67" t="s">
        <v>644</v>
      </c>
      <c r="AP101" s="50" t="s">
        <v>61</v>
      </c>
      <c r="AQ101" s="50"/>
      <c r="AR101" s="50"/>
      <c r="AS101" s="50"/>
      <c r="AT101" s="52"/>
    </row>
    <row r="102" spans="1:46" ht="14.1" customHeight="1">
      <c r="A102" s="20" t="s">
        <v>45</v>
      </c>
      <c r="B102" s="21" t="s">
        <v>46</v>
      </c>
      <c r="C102" s="20" t="s">
        <v>47</v>
      </c>
      <c r="D102" s="69" t="s">
        <v>645</v>
      </c>
      <c r="E102" s="4" t="s">
        <v>48</v>
      </c>
      <c r="F102" s="4" t="s">
        <v>646</v>
      </c>
      <c r="G102" s="68" t="s">
        <v>647</v>
      </c>
      <c r="H102" s="55">
        <v>2605.96</v>
      </c>
      <c r="I102" s="4" t="s">
        <v>605</v>
      </c>
      <c r="J102" s="4" t="s">
        <v>648</v>
      </c>
      <c r="K102" s="22" t="s">
        <v>649</v>
      </c>
      <c r="L102" s="23" t="s">
        <v>650</v>
      </c>
      <c r="M102" s="4" t="s">
        <v>147</v>
      </c>
      <c r="N102" s="29" t="s">
        <v>167</v>
      </c>
      <c r="O102" s="30">
        <v>229.596</v>
      </c>
      <c r="P102" s="29" t="s">
        <v>57</v>
      </c>
      <c r="Q102" s="56">
        <v>3</v>
      </c>
      <c r="R102" s="5" t="s">
        <v>608</v>
      </c>
      <c r="S102" s="5" t="s">
        <v>79</v>
      </c>
      <c r="T102" s="36">
        <v>43471</v>
      </c>
      <c r="U102" s="36">
        <v>43460</v>
      </c>
      <c r="V102" s="37">
        <v>43473</v>
      </c>
      <c r="W102" s="38">
        <f t="shared" si="11"/>
        <v>-11</v>
      </c>
      <c r="X102" s="5" t="str">
        <f t="shared" si="12"/>
        <v>CUMPLE</v>
      </c>
      <c r="Y102" s="37">
        <v>43473</v>
      </c>
      <c r="Z102" s="37">
        <v>43473</v>
      </c>
      <c r="AA102" s="44">
        <v>43474</v>
      </c>
      <c r="AB102" s="44">
        <v>43475</v>
      </c>
      <c r="AC102" s="38">
        <f t="shared" si="13"/>
        <v>1</v>
      </c>
      <c r="AD102" s="5" t="str">
        <f t="shared" si="14"/>
        <v>CUMPLE</v>
      </c>
      <c r="AE102" s="5"/>
      <c r="AF102" s="38">
        <f t="shared" si="15"/>
        <v>1</v>
      </c>
      <c r="AG102" s="5" t="str">
        <f t="shared" si="16"/>
        <v>CUMPLE</v>
      </c>
      <c r="AH102" s="6"/>
      <c r="AI102" s="38">
        <f t="shared" si="17"/>
        <v>4</v>
      </c>
      <c r="AJ102" s="5" t="str">
        <f t="shared" si="18"/>
        <v>NO CUMPLE</v>
      </c>
      <c r="AK102" s="6" t="s">
        <v>135</v>
      </c>
      <c r="AL102" s="5" t="str">
        <f t="shared" si="19"/>
        <v/>
      </c>
      <c r="AM102" s="5"/>
      <c r="AN102" s="58"/>
      <c r="AO102" s="49" t="s">
        <v>651</v>
      </c>
      <c r="AP102" s="50" t="s">
        <v>72</v>
      </c>
      <c r="AQ102" s="50"/>
      <c r="AR102" s="50"/>
      <c r="AS102" s="50"/>
      <c r="AT102" s="52"/>
    </row>
    <row r="103" spans="1:46" ht="14.1" customHeight="1">
      <c r="A103" s="20" t="s">
        <v>45</v>
      </c>
      <c r="B103" s="21" t="s">
        <v>46</v>
      </c>
      <c r="C103" s="20" t="s">
        <v>47</v>
      </c>
      <c r="D103" s="54">
        <v>4948347742</v>
      </c>
      <c r="E103" s="4" t="s">
        <v>48</v>
      </c>
      <c r="F103" s="4" t="s">
        <v>652</v>
      </c>
      <c r="G103" s="68" t="s">
        <v>653</v>
      </c>
      <c r="H103" s="55">
        <v>335.8</v>
      </c>
      <c r="I103" s="4" t="s">
        <v>605</v>
      </c>
      <c r="J103" s="4" t="s">
        <v>654</v>
      </c>
      <c r="K103" s="22" t="s">
        <v>655</v>
      </c>
      <c r="L103" s="23" t="s">
        <v>54</v>
      </c>
      <c r="M103" s="4" t="s">
        <v>67</v>
      </c>
      <c r="N103" s="29" t="s">
        <v>77</v>
      </c>
      <c r="O103" s="30">
        <v>20</v>
      </c>
      <c r="P103" s="29" t="s">
        <v>57</v>
      </c>
      <c r="Q103" s="56">
        <v>1</v>
      </c>
      <c r="R103" s="5" t="s">
        <v>608</v>
      </c>
      <c r="S103" s="5" t="s">
        <v>79</v>
      </c>
      <c r="T103" s="36">
        <v>43472</v>
      </c>
      <c r="U103" s="36">
        <v>43473</v>
      </c>
      <c r="V103" s="37">
        <v>43474</v>
      </c>
      <c r="W103" s="38">
        <f t="shared" si="11"/>
        <v>1</v>
      </c>
      <c r="X103" s="5" t="str">
        <f t="shared" si="12"/>
        <v>NO CUMPLE</v>
      </c>
      <c r="Y103" s="37">
        <v>43474</v>
      </c>
      <c r="Z103" s="37">
        <v>43474</v>
      </c>
      <c r="AA103" s="44">
        <v>43475</v>
      </c>
      <c r="AB103" s="44">
        <v>43475</v>
      </c>
      <c r="AC103" s="38">
        <f t="shared" si="13"/>
        <v>1</v>
      </c>
      <c r="AD103" s="5" t="str">
        <f t="shared" si="14"/>
        <v>CUMPLE</v>
      </c>
      <c r="AE103" s="5"/>
      <c r="AF103" s="38">
        <f t="shared" si="15"/>
        <v>1</v>
      </c>
      <c r="AG103" s="5" t="str">
        <f t="shared" si="16"/>
        <v>CUMPLE</v>
      </c>
      <c r="AH103" s="6"/>
      <c r="AI103" s="38">
        <f t="shared" si="17"/>
        <v>3</v>
      </c>
      <c r="AJ103" s="5" t="str">
        <f t="shared" si="18"/>
        <v>CUMPLE</v>
      </c>
      <c r="AK103" s="6"/>
      <c r="AL103" s="5" t="str">
        <f t="shared" si="19"/>
        <v/>
      </c>
      <c r="AM103" s="5"/>
      <c r="AN103" s="58"/>
      <c r="AO103" s="49" t="s">
        <v>656</v>
      </c>
      <c r="AP103" s="50" t="s">
        <v>72</v>
      </c>
      <c r="AQ103" s="50"/>
      <c r="AR103" s="50"/>
      <c r="AS103" s="50"/>
      <c r="AT103" s="52"/>
    </row>
    <row r="104" spans="1:46" ht="14.1" customHeight="1">
      <c r="A104" s="20" t="s">
        <v>45</v>
      </c>
      <c r="B104" s="21" t="s">
        <v>46</v>
      </c>
      <c r="C104" s="20" t="s">
        <v>47</v>
      </c>
      <c r="D104" s="54">
        <v>4944904857</v>
      </c>
      <c r="E104" s="4" t="s">
        <v>48</v>
      </c>
      <c r="F104" s="4" t="s">
        <v>657</v>
      </c>
      <c r="G104" s="23" t="s">
        <v>658</v>
      </c>
      <c r="H104" s="55">
        <v>6091.2</v>
      </c>
      <c r="I104" s="4" t="s">
        <v>64</v>
      </c>
      <c r="J104" s="4" t="s">
        <v>659</v>
      </c>
      <c r="K104" s="22" t="s">
        <v>660</v>
      </c>
      <c r="L104" s="23" t="s">
        <v>54</v>
      </c>
      <c r="M104" s="4" t="s">
        <v>184</v>
      </c>
      <c r="N104" s="29" t="s">
        <v>385</v>
      </c>
      <c r="O104" s="30">
        <v>288</v>
      </c>
      <c r="P104" s="29" t="s">
        <v>57</v>
      </c>
      <c r="Q104" s="56">
        <v>1</v>
      </c>
      <c r="R104" s="5" t="s">
        <v>78</v>
      </c>
      <c r="S104" s="5" t="s">
        <v>79</v>
      </c>
      <c r="T104" s="36">
        <v>43461</v>
      </c>
      <c r="U104" s="36">
        <v>43462</v>
      </c>
      <c r="V104" s="37">
        <v>43468</v>
      </c>
      <c r="W104" s="38">
        <f t="shared" si="11"/>
        <v>2</v>
      </c>
      <c r="X104" s="5" t="str">
        <f t="shared" si="12"/>
        <v>NO CUMPLE</v>
      </c>
      <c r="Y104" s="37">
        <v>43467</v>
      </c>
      <c r="Z104" s="37">
        <v>43468</v>
      </c>
      <c r="AA104" s="44">
        <v>43469</v>
      </c>
      <c r="AB104" s="44">
        <v>43476</v>
      </c>
      <c r="AC104" s="38">
        <f t="shared" si="13"/>
        <v>1</v>
      </c>
      <c r="AD104" s="5" t="str">
        <f t="shared" si="14"/>
        <v>CUMPLE</v>
      </c>
      <c r="AE104" s="5"/>
      <c r="AF104" s="38">
        <f t="shared" si="15"/>
        <v>7</v>
      </c>
      <c r="AG104" s="5" t="str">
        <f t="shared" si="16"/>
        <v>NO CUMPLE</v>
      </c>
      <c r="AH104" s="6"/>
      <c r="AI104" s="38">
        <f t="shared" si="17"/>
        <v>15</v>
      </c>
      <c r="AJ104" s="5" t="str">
        <f t="shared" si="18"/>
        <v>NO CUMPLE</v>
      </c>
      <c r="AK104" s="6" t="s">
        <v>661</v>
      </c>
      <c r="AL104" s="5" t="str">
        <f t="shared" si="19"/>
        <v/>
      </c>
      <c r="AM104" s="5"/>
      <c r="AN104" s="58"/>
      <c r="AO104" s="49" t="s">
        <v>662</v>
      </c>
      <c r="AP104" s="50" t="s">
        <v>72</v>
      </c>
      <c r="AQ104" s="50"/>
      <c r="AR104" s="50"/>
      <c r="AS104" s="50"/>
      <c r="AT104" s="52"/>
    </row>
    <row r="105" spans="1:46" ht="14.1" customHeight="1">
      <c r="A105" s="20" t="s">
        <v>45</v>
      </c>
      <c r="B105" s="21" t="s">
        <v>46</v>
      </c>
      <c r="C105" s="20" t="s">
        <v>47</v>
      </c>
      <c r="D105" s="54" t="s">
        <v>663</v>
      </c>
      <c r="E105" s="4" t="s">
        <v>48</v>
      </c>
      <c r="F105" s="4" t="s">
        <v>664</v>
      </c>
      <c r="G105" s="23" t="s">
        <v>665</v>
      </c>
      <c r="H105" s="55">
        <v>12305</v>
      </c>
      <c r="I105" s="4" t="s">
        <v>64</v>
      </c>
      <c r="J105" s="4" t="s">
        <v>666</v>
      </c>
      <c r="K105" s="22" t="s">
        <v>667</v>
      </c>
      <c r="L105" s="23" t="s">
        <v>54</v>
      </c>
      <c r="M105" s="4" t="s">
        <v>94</v>
      </c>
      <c r="N105" s="29" t="s">
        <v>108</v>
      </c>
      <c r="O105" s="30">
        <v>450</v>
      </c>
      <c r="P105" s="29" t="s">
        <v>57</v>
      </c>
      <c r="Q105" s="56">
        <v>2</v>
      </c>
      <c r="R105" s="5" t="s">
        <v>78</v>
      </c>
      <c r="S105" s="5" t="s">
        <v>79</v>
      </c>
      <c r="T105" s="36">
        <v>43461</v>
      </c>
      <c r="U105" s="36">
        <v>43445</v>
      </c>
      <c r="V105" s="37">
        <v>43469</v>
      </c>
      <c r="W105" s="38">
        <f t="shared" si="11"/>
        <v>-15</v>
      </c>
      <c r="X105" s="5" t="str">
        <f t="shared" si="12"/>
        <v>CUMPLE</v>
      </c>
      <c r="Y105" s="37">
        <v>43467</v>
      </c>
      <c r="Z105" s="37">
        <v>43469</v>
      </c>
      <c r="AA105" s="44">
        <v>43470</v>
      </c>
      <c r="AB105" s="44">
        <v>43476</v>
      </c>
      <c r="AC105" s="38">
        <f t="shared" si="13"/>
        <v>1</v>
      </c>
      <c r="AD105" s="5" t="str">
        <f t="shared" si="14"/>
        <v>CUMPLE</v>
      </c>
      <c r="AE105" s="5"/>
      <c r="AF105" s="38">
        <f t="shared" si="15"/>
        <v>6</v>
      </c>
      <c r="AG105" s="5" t="str">
        <f t="shared" si="16"/>
        <v>NO CUMPLE</v>
      </c>
      <c r="AH105" s="6"/>
      <c r="AI105" s="38">
        <f t="shared" si="17"/>
        <v>15</v>
      </c>
      <c r="AJ105" s="5" t="str">
        <f t="shared" si="18"/>
        <v>NO CUMPLE</v>
      </c>
      <c r="AK105" s="6" t="s">
        <v>668</v>
      </c>
      <c r="AL105" s="5" t="str">
        <f t="shared" si="19"/>
        <v/>
      </c>
      <c r="AM105" s="5"/>
      <c r="AN105" s="58"/>
      <c r="AO105" s="67" t="s">
        <v>669</v>
      </c>
      <c r="AP105" s="50" t="s">
        <v>72</v>
      </c>
      <c r="AQ105" s="50"/>
      <c r="AR105" s="50"/>
      <c r="AS105" s="50"/>
      <c r="AT105" s="52"/>
    </row>
    <row r="106" spans="1:46" ht="14.1" customHeight="1">
      <c r="A106" s="20" t="s">
        <v>45</v>
      </c>
      <c r="B106" s="21" t="s">
        <v>46</v>
      </c>
      <c r="C106" s="20" t="s">
        <v>47</v>
      </c>
      <c r="D106" s="54">
        <v>4947737184</v>
      </c>
      <c r="E106" s="4" t="s">
        <v>48</v>
      </c>
      <c r="F106" s="4" t="s">
        <v>670</v>
      </c>
      <c r="G106" s="23" t="s">
        <v>671</v>
      </c>
      <c r="H106" s="55">
        <v>23443.8</v>
      </c>
      <c r="I106" s="4" t="s">
        <v>64</v>
      </c>
      <c r="J106" s="4" t="s">
        <v>672</v>
      </c>
      <c r="K106" s="22" t="s">
        <v>673</v>
      </c>
      <c r="L106" s="23" t="s">
        <v>119</v>
      </c>
      <c r="M106" s="4" t="s">
        <v>55</v>
      </c>
      <c r="N106" s="29" t="s">
        <v>56</v>
      </c>
      <c r="O106" s="30">
        <v>820</v>
      </c>
      <c r="P106" s="29" t="s">
        <v>57</v>
      </c>
      <c r="Q106" s="56">
        <v>1</v>
      </c>
      <c r="R106" s="5" t="s">
        <v>78</v>
      </c>
      <c r="S106" s="5" t="s">
        <v>79</v>
      </c>
      <c r="T106" s="36">
        <v>43466</v>
      </c>
      <c r="U106" s="36">
        <v>43467</v>
      </c>
      <c r="V106" s="37">
        <v>43470</v>
      </c>
      <c r="W106" s="38">
        <f t="shared" si="11"/>
        <v>2</v>
      </c>
      <c r="X106" s="5" t="str">
        <f t="shared" si="12"/>
        <v>NO CUMPLE</v>
      </c>
      <c r="Y106" s="37">
        <v>43470</v>
      </c>
      <c r="Z106" s="37">
        <v>43470</v>
      </c>
      <c r="AA106" s="44">
        <v>43473</v>
      </c>
      <c r="AB106" s="44">
        <v>43476</v>
      </c>
      <c r="AC106" s="38">
        <f t="shared" si="13"/>
        <v>3</v>
      </c>
      <c r="AD106" s="5" t="str">
        <f t="shared" si="14"/>
        <v>NO CUMPLE</v>
      </c>
      <c r="AE106" s="5"/>
      <c r="AF106" s="38">
        <f t="shared" si="15"/>
        <v>3</v>
      </c>
      <c r="AG106" s="5" t="str">
        <f t="shared" si="16"/>
        <v>CUMPLE</v>
      </c>
      <c r="AH106" s="6"/>
      <c r="AI106" s="38">
        <f t="shared" si="17"/>
        <v>10</v>
      </c>
      <c r="AJ106" s="5" t="str">
        <f t="shared" si="18"/>
        <v>CUMPLE</v>
      </c>
      <c r="AK106" s="6"/>
      <c r="AL106" s="5" t="str">
        <f t="shared" si="19"/>
        <v/>
      </c>
      <c r="AM106" s="5"/>
      <c r="AN106" s="58"/>
      <c r="AO106" s="67" t="s">
        <v>674</v>
      </c>
      <c r="AP106" s="50" t="s">
        <v>72</v>
      </c>
      <c r="AQ106" s="50"/>
      <c r="AR106" s="50"/>
      <c r="AS106" s="50"/>
      <c r="AT106" s="52"/>
    </row>
    <row r="107" spans="1:46" ht="14.1" customHeight="1">
      <c r="A107" s="20" t="s">
        <v>45</v>
      </c>
      <c r="B107" s="21" t="s">
        <v>46</v>
      </c>
      <c r="C107" s="20" t="s">
        <v>47</v>
      </c>
      <c r="D107" s="54">
        <v>4947917131</v>
      </c>
      <c r="E107" s="4" t="s">
        <v>48</v>
      </c>
      <c r="F107" s="4" t="s">
        <v>675</v>
      </c>
      <c r="G107" s="68" t="s">
        <v>676</v>
      </c>
      <c r="H107" s="55">
        <v>3784.5</v>
      </c>
      <c r="I107" s="4" t="s">
        <v>605</v>
      </c>
      <c r="J107" s="4" t="s">
        <v>677</v>
      </c>
      <c r="K107" s="22" t="s">
        <v>678</v>
      </c>
      <c r="L107" s="23" t="s">
        <v>54</v>
      </c>
      <c r="M107" s="4" t="s">
        <v>67</v>
      </c>
      <c r="N107" s="29" t="s">
        <v>77</v>
      </c>
      <c r="O107" s="30">
        <v>30</v>
      </c>
      <c r="P107" s="29" t="s">
        <v>57</v>
      </c>
      <c r="Q107" s="56">
        <v>6</v>
      </c>
      <c r="R107" s="5" t="s">
        <v>608</v>
      </c>
      <c r="S107" s="5" t="s">
        <v>79</v>
      </c>
      <c r="T107" s="36">
        <v>43474</v>
      </c>
      <c r="U107" s="36">
        <v>43469</v>
      </c>
      <c r="V107" s="37">
        <v>43475</v>
      </c>
      <c r="W107" s="38">
        <f t="shared" si="11"/>
        <v>-5</v>
      </c>
      <c r="X107" s="5" t="str">
        <f t="shared" si="12"/>
        <v>CUMPLE</v>
      </c>
      <c r="Y107" s="37">
        <v>43475</v>
      </c>
      <c r="Z107" s="37">
        <v>43475</v>
      </c>
      <c r="AA107" s="44">
        <v>43476</v>
      </c>
      <c r="AB107" s="44">
        <v>43476</v>
      </c>
      <c r="AC107" s="38">
        <f t="shared" si="13"/>
        <v>1</v>
      </c>
      <c r="AD107" s="5" t="str">
        <f t="shared" si="14"/>
        <v>CUMPLE</v>
      </c>
      <c r="AE107" s="5"/>
      <c r="AF107" s="38">
        <f t="shared" si="15"/>
        <v>1</v>
      </c>
      <c r="AG107" s="5" t="str">
        <f t="shared" si="16"/>
        <v>CUMPLE</v>
      </c>
      <c r="AH107" s="6"/>
      <c r="AI107" s="38">
        <f t="shared" si="17"/>
        <v>2</v>
      </c>
      <c r="AJ107" s="5" t="str">
        <f t="shared" si="18"/>
        <v>CUMPLE</v>
      </c>
      <c r="AK107" s="6"/>
      <c r="AL107" s="5" t="str">
        <f t="shared" si="19"/>
        <v/>
      </c>
      <c r="AM107" s="5"/>
      <c r="AN107" s="58"/>
      <c r="AO107" s="49" t="s">
        <v>679</v>
      </c>
      <c r="AP107" s="50" t="s">
        <v>72</v>
      </c>
      <c r="AQ107" s="50"/>
      <c r="AR107" s="50"/>
      <c r="AS107" s="50"/>
      <c r="AT107" s="52"/>
    </row>
    <row r="108" spans="1:46" ht="14.1" customHeight="1">
      <c r="A108" s="20" t="s">
        <v>45</v>
      </c>
      <c r="B108" s="21" t="s">
        <v>46</v>
      </c>
      <c r="C108" s="20" t="s">
        <v>47</v>
      </c>
      <c r="D108" s="54">
        <v>4947612630</v>
      </c>
      <c r="E108" s="4" t="s">
        <v>48</v>
      </c>
      <c r="F108" s="4" t="s">
        <v>680</v>
      </c>
      <c r="G108" s="68" t="s">
        <v>681</v>
      </c>
      <c r="H108" s="55">
        <v>4415.25</v>
      </c>
      <c r="I108" s="4" t="s">
        <v>605</v>
      </c>
      <c r="J108" s="4" t="s">
        <v>677</v>
      </c>
      <c r="K108" s="22" t="s">
        <v>678</v>
      </c>
      <c r="L108" s="23" t="s">
        <v>54</v>
      </c>
      <c r="M108" s="4" t="s">
        <v>67</v>
      </c>
      <c r="N108" s="29" t="s">
        <v>77</v>
      </c>
      <c r="O108" s="30">
        <v>35</v>
      </c>
      <c r="P108" s="29" t="s">
        <v>57</v>
      </c>
      <c r="Q108" s="56">
        <v>7</v>
      </c>
      <c r="R108" s="5" t="s">
        <v>608</v>
      </c>
      <c r="S108" s="5" t="s">
        <v>79</v>
      </c>
      <c r="T108" s="36">
        <v>43474</v>
      </c>
      <c r="U108" s="36">
        <v>43469</v>
      </c>
      <c r="V108" s="37">
        <v>43475</v>
      </c>
      <c r="W108" s="38">
        <f t="shared" si="11"/>
        <v>-5</v>
      </c>
      <c r="X108" s="5" t="str">
        <f t="shared" si="12"/>
        <v>CUMPLE</v>
      </c>
      <c r="Y108" s="37">
        <v>43475</v>
      </c>
      <c r="Z108" s="37">
        <v>43475</v>
      </c>
      <c r="AA108" s="44">
        <v>43476</v>
      </c>
      <c r="AB108" s="44">
        <v>43476</v>
      </c>
      <c r="AC108" s="38">
        <f t="shared" si="13"/>
        <v>1</v>
      </c>
      <c r="AD108" s="5" t="str">
        <f t="shared" si="14"/>
        <v>CUMPLE</v>
      </c>
      <c r="AE108" s="5"/>
      <c r="AF108" s="38">
        <f t="shared" si="15"/>
        <v>1</v>
      </c>
      <c r="AG108" s="5" t="str">
        <f t="shared" si="16"/>
        <v>CUMPLE</v>
      </c>
      <c r="AH108" s="6"/>
      <c r="AI108" s="38">
        <f t="shared" si="17"/>
        <v>2</v>
      </c>
      <c r="AJ108" s="5" t="str">
        <f t="shared" si="18"/>
        <v>CUMPLE</v>
      </c>
      <c r="AK108" s="6"/>
      <c r="AL108" s="5" t="str">
        <f t="shared" si="19"/>
        <v/>
      </c>
      <c r="AM108" s="5"/>
      <c r="AN108" s="58"/>
      <c r="AO108" s="49" t="s">
        <v>679</v>
      </c>
      <c r="AP108" s="50" t="s">
        <v>72</v>
      </c>
      <c r="AQ108" s="50"/>
      <c r="AR108" s="50"/>
      <c r="AS108" s="50"/>
      <c r="AT108" s="52"/>
    </row>
    <row r="109" spans="1:46" ht="14.1" customHeight="1">
      <c r="A109" s="20" t="s">
        <v>45</v>
      </c>
      <c r="B109" s="21" t="s">
        <v>46</v>
      </c>
      <c r="C109" s="20" t="s">
        <v>47</v>
      </c>
      <c r="D109" s="54">
        <v>4948062391</v>
      </c>
      <c r="E109" s="4" t="s">
        <v>48</v>
      </c>
      <c r="F109" s="4" t="s">
        <v>682</v>
      </c>
      <c r="G109" s="68" t="s">
        <v>683</v>
      </c>
      <c r="H109" s="55">
        <v>160.80000000000001</v>
      </c>
      <c r="I109" s="4" t="s">
        <v>605</v>
      </c>
      <c r="J109" s="4" t="s">
        <v>684</v>
      </c>
      <c r="K109" s="22" t="s">
        <v>685</v>
      </c>
      <c r="L109" s="23" t="s">
        <v>54</v>
      </c>
      <c r="M109" s="4" t="s">
        <v>112</v>
      </c>
      <c r="N109" s="29" t="s">
        <v>686</v>
      </c>
      <c r="O109" s="30">
        <v>60</v>
      </c>
      <c r="P109" s="29" t="s">
        <v>57</v>
      </c>
      <c r="Q109" s="56">
        <v>3</v>
      </c>
      <c r="R109" s="5" t="s">
        <v>608</v>
      </c>
      <c r="S109" s="5" t="s">
        <v>79</v>
      </c>
      <c r="T109" s="36">
        <v>43469</v>
      </c>
      <c r="U109" s="36">
        <v>43467</v>
      </c>
      <c r="V109" s="37">
        <v>43473</v>
      </c>
      <c r="W109" s="38">
        <f t="shared" si="11"/>
        <v>-2</v>
      </c>
      <c r="X109" s="5" t="str">
        <f t="shared" si="12"/>
        <v>CUMPLE</v>
      </c>
      <c r="Y109" s="37">
        <v>43473</v>
      </c>
      <c r="Z109" s="37">
        <v>43473</v>
      </c>
      <c r="AA109" s="44">
        <v>43474</v>
      </c>
      <c r="AB109" s="44">
        <v>43476</v>
      </c>
      <c r="AC109" s="38">
        <f t="shared" si="13"/>
        <v>1</v>
      </c>
      <c r="AD109" s="5" t="str">
        <f t="shared" si="14"/>
        <v>CUMPLE</v>
      </c>
      <c r="AE109" s="5"/>
      <c r="AF109" s="38">
        <f t="shared" si="15"/>
        <v>2</v>
      </c>
      <c r="AG109" s="5" t="str">
        <f t="shared" si="16"/>
        <v>NO CUMPLE</v>
      </c>
      <c r="AH109" s="6"/>
      <c r="AI109" s="38">
        <f t="shared" si="17"/>
        <v>7</v>
      </c>
      <c r="AJ109" s="5" t="str">
        <f t="shared" si="18"/>
        <v>NO CUMPLE</v>
      </c>
      <c r="AK109" s="6" t="s">
        <v>625</v>
      </c>
      <c r="AL109" s="5" t="str">
        <f t="shared" si="19"/>
        <v/>
      </c>
      <c r="AM109" s="5"/>
      <c r="AN109" s="58"/>
      <c r="AO109" s="49" t="s">
        <v>687</v>
      </c>
      <c r="AP109" s="50" t="s">
        <v>325</v>
      </c>
      <c r="AQ109" s="50"/>
      <c r="AR109" s="50"/>
      <c r="AS109" s="50"/>
      <c r="AT109" s="52"/>
    </row>
    <row r="110" spans="1:46" ht="14.1" customHeight="1">
      <c r="A110" s="20" t="s">
        <v>45</v>
      </c>
      <c r="B110" s="21" t="s">
        <v>46</v>
      </c>
      <c r="C110" s="20" t="s">
        <v>47</v>
      </c>
      <c r="D110" s="54">
        <v>4948062391</v>
      </c>
      <c r="E110" s="4" t="s">
        <v>48</v>
      </c>
      <c r="F110" s="4" t="s">
        <v>688</v>
      </c>
      <c r="G110" s="68" t="s">
        <v>689</v>
      </c>
      <c r="H110" s="55">
        <v>175.8</v>
      </c>
      <c r="I110" s="4" t="s">
        <v>605</v>
      </c>
      <c r="J110" s="4" t="s">
        <v>690</v>
      </c>
      <c r="K110" s="22" t="s">
        <v>685</v>
      </c>
      <c r="L110" s="23" t="s">
        <v>54</v>
      </c>
      <c r="M110" s="4" t="s">
        <v>112</v>
      </c>
      <c r="N110" s="29" t="s">
        <v>686</v>
      </c>
      <c r="O110" s="30">
        <v>60</v>
      </c>
      <c r="P110" s="29" t="s">
        <v>57</v>
      </c>
      <c r="Q110" s="56">
        <v>3</v>
      </c>
      <c r="R110" s="5" t="s">
        <v>608</v>
      </c>
      <c r="S110" s="5" t="s">
        <v>79</v>
      </c>
      <c r="T110" s="36">
        <v>43469</v>
      </c>
      <c r="U110" s="36">
        <v>43467</v>
      </c>
      <c r="V110" s="37">
        <v>43473</v>
      </c>
      <c r="W110" s="38">
        <f t="shared" si="11"/>
        <v>-2</v>
      </c>
      <c r="X110" s="5" t="str">
        <f t="shared" si="12"/>
        <v>CUMPLE</v>
      </c>
      <c r="Y110" s="37">
        <v>43473</v>
      </c>
      <c r="Z110" s="37">
        <v>43473</v>
      </c>
      <c r="AA110" s="44">
        <v>43474</v>
      </c>
      <c r="AB110" s="44">
        <v>43476</v>
      </c>
      <c r="AC110" s="38">
        <f t="shared" si="13"/>
        <v>1</v>
      </c>
      <c r="AD110" s="5" t="str">
        <f t="shared" si="14"/>
        <v>CUMPLE</v>
      </c>
      <c r="AE110" s="5"/>
      <c r="AF110" s="38">
        <f t="shared" si="15"/>
        <v>2</v>
      </c>
      <c r="AG110" s="5" t="str">
        <f t="shared" si="16"/>
        <v>NO CUMPLE</v>
      </c>
      <c r="AH110" s="6"/>
      <c r="AI110" s="38">
        <f t="shared" si="17"/>
        <v>7</v>
      </c>
      <c r="AJ110" s="5" t="str">
        <f t="shared" si="18"/>
        <v>NO CUMPLE</v>
      </c>
      <c r="AK110" s="6" t="s">
        <v>625</v>
      </c>
      <c r="AL110" s="5" t="str">
        <f t="shared" si="19"/>
        <v/>
      </c>
      <c r="AM110" s="5"/>
      <c r="AN110" s="58"/>
      <c r="AO110" s="49" t="s">
        <v>687</v>
      </c>
      <c r="AP110" s="50" t="s">
        <v>325</v>
      </c>
      <c r="AQ110" s="50"/>
      <c r="AR110" s="50"/>
      <c r="AS110" s="50"/>
      <c r="AT110" s="52"/>
    </row>
    <row r="111" spans="1:46" ht="14.1" customHeight="1">
      <c r="A111" s="20" t="s">
        <v>45</v>
      </c>
      <c r="B111" s="21" t="s">
        <v>46</v>
      </c>
      <c r="C111" s="20" t="s">
        <v>47</v>
      </c>
      <c r="D111" s="54">
        <v>4948407500</v>
      </c>
      <c r="E111" s="4" t="s">
        <v>48</v>
      </c>
      <c r="F111" s="4" t="s">
        <v>691</v>
      </c>
      <c r="G111" s="68" t="s">
        <v>692</v>
      </c>
      <c r="H111" s="55">
        <v>13169</v>
      </c>
      <c r="I111" s="4" t="s">
        <v>605</v>
      </c>
      <c r="J111" s="4" t="s">
        <v>693</v>
      </c>
      <c r="K111" s="22" t="s">
        <v>694</v>
      </c>
      <c r="L111" s="23" t="s">
        <v>54</v>
      </c>
      <c r="M111" s="4" t="s">
        <v>67</v>
      </c>
      <c r="N111" s="29" t="s">
        <v>77</v>
      </c>
      <c r="O111" s="30">
        <v>50</v>
      </c>
      <c r="P111" s="29" t="s">
        <v>57</v>
      </c>
      <c r="Q111" s="56">
        <v>1</v>
      </c>
      <c r="R111" s="5" t="s">
        <v>608</v>
      </c>
      <c r="S111" s="5" t="s">
        <v>79</v>
      </c>
      <c r="T111" s="36">
        <v>43470</v>
      </c>
      <c r="U111" s="36">
        <v>43473</v>
      </c>
      <c r="V111" s="37">
        <v>43476</v>
      </c>
      <c r="W111" s="38">
        <f t="shared" si="11"/>
        <v>3</v>
      </c>
      <c r="X111" s="5" t="str">
        <f t="shared" si="12"/>
        <v>NO CUMPLE</v>
      </c>
      <c r="Y111" s="37">
        <v>43473</v>
      </c>
      <c r="Z111" s="37">
        <v>43476</v>
      </c>
      <c r="AA111" s="44">
        <v>43476</v>
      </c>
      <c r="AB111" s="44">
        <v>43477</v>
      </c>
      <c r="AC111" s="38">
        <f t="shared" si="13"/>
        <v>1</v>
      </c>
      <c r="AD111" s="5" t="str">
        <f t="shared" si="14"/>
        <v>CUMPLE</v>
      </c>
      <c r="AE111" s="5"/>
      <c r="AF111" s="38">
        <f t="shared" si="15"/>
        <v>1</v>
      </c>
      <c r="AG111" s="5" t="str">
        <f t="shared" si="16"/>
        <v>CUMPLE</v>
      </c>
      <c r="AH111" s="6"/>
      <c r="AI111" s="38">
        <f t="shared" si="17"/>
        <v>7</v>
      </c>
      <c r="AJ111" s="5" t="str">
        <f t="shared" si="18"/>
        <v>NO CUMPLE</v>
      </c>
      <c r="AK111" s="6" t="s">
        <v>695</v>
      </c>
      <c r="AL111" s="5" t="str">
        <f t="shared" si="19"/>
        <v/>
      </c>
      <c r="AM111" s="5"/>
      <c r="AN111" s="58"/>
      <c r="AO111" s="49" t="s">
        <v>696</v>
      </c>
      <c r="AP111" s="50" t="s">
        <v>72</v>
      </c>
      <c r="AQ111" s="50"/>
      <c r="AR111" s="50"/>
      <c r="AS111" s="50"/>
      <c r="AT111" s="52"/>
    </row>
    <row r="112" spans="1:46" ht="14.1" customHeight="1">
      <c r="A112" s="20" t="s">
        <v>45</v>
      </c>
      <c r="B112" s="21" t="s">
        <v>46</v>
      </c>
      <c r="C112" s="20" t="s">
        <v>47</v>
      </c>
      <c r="D112" s="54">
        <v>4947162568</v>
      </c>
      <c r="E112" s="4" t="s">
        <v>48</v>
      </c>
      <c r="F112" s="4" t="s">
        <v>697</v>
      </c>
      <c r="G112" s="23" t="s">
        <v>698</v>
      </c>
      <c r="H112" s="55">
        <v>40936</v>
      </c>
      <c r="I112" s="4" t="s">
        <v>64</v>
      </c>
      <c r="J112" s="4" t="s">
        <v>190</v>
      </c>
      <c r="K112" s="22" t="s">
        <v>191</v>
      </c>
      <c r="L112" s="23" t="s">
        <v>119</v>
      </c>
      <c r="M112" s="4" t="s">
        <v>67</v>
      </c>
      <c r="N112" s="29" t="s">
        <v>77</v>
      </c>
      <c r="O112" s="30">
        <v>17200</v>
      </c>
      <c r="P112" s="29" t="s">
        <v>57</v>
      </c>
      <c r="Q112" s="56">
        <v>1</v>
      </c>
      <c r="R112" s="5" t="s">
        <v>58</v>
      </c>
      <c r="S112" s="5" t="s">
        <v>69</v>
      </c>
      <c r="T112" s="36">
        <v>43464</v>
      </c>
      <c r="U112" s="36">
        <v>43461</v>
      </c>
      <c r="V112" s="37">
        <v>43470</v>
      </c>
      <c r="W112" s="38">
        <f t="shared" si="11"/>
        <v>-2</v>
      </c>
      <c r="X112" s="5" t="str">
        <f t="shared" si="12"/>
        <v>CUMPLE</v>
      </c>
      <c r="Y112" s="37">
        <v>43467</v>
      </c>
      <c r="Z112" s="37">
        <v>43470</v>
      </c>
      <c r="AA112" s="44">
        <v>43473</v>
      </c>
      <c r="AB112" s="44">
        <v>43479</v>
      </c>
      <c r="AC112" s="38">
        <f t="shared" si="13"/>
        <v>3</v>
      </c>
      <c r="AD112" s="5" t="str">
        <f t="shared" si="14"/>
        <v>NO CUMPLE</v>
      </c>
      <c r="AE112" s="5"/>
      <c r="AF112" s="38">
        <f t="shared" si="15"/>
        <v>6</v>
      </c>
      <c r="AG112" s="5" t="str">
        <f t="shared" si="16"/>
        <v>NO CUMPLE</v>
      </c>
      <c r="AH112" s="6"/>
      <c r="AI112" s="38">
        <f t="shared" si="17"/>
        <v>15</v>
      </c>
      <c r="AJ112" s="5" t="str">
        <f t="shared" si="18"/>
        <v>NO CUMPLE</v>
      </c>
      <c r="AK112" s="6" t="s">
        <v>699</v>
      </c>
      <c r="AL112" s="5" t="str">
        <f t="shared" si="19"/>
        <v/>
      </c>
      <c r="AM112" s="5"/>
      <c r="AN112" s="58"/>
      <c r="AO112" s="67" t="s">
        <v>700</v>
      </c>
      <c r="AP112" s="50" t="s">
        <v>61</v>
      </c>
      <c r="AQ112" s="50"/>
      <c r="AR112" s="50"/>
      <c r="AS112" s="50"/>
      <c r="AT112" s="52"/>
    </row>
    <row r="113" spans="1:46" ht="14.1" customHeight="1">
      <c r="A113" s="20" t="s">
        <v>45</v>
      </c>
      <c r="B113" s="21" t="s">
        <v>46</v>
      </c>
      <c r="C113" s="20" t="s">
        <v>47</v>
      </c>
      <c r="D113" s="54" t="s">
        <v>701</v>
      </c>
      <c r="E113" s="4" t="s">
        <v>48</v>
      </c>
      <c r="F113" s="4" t="s">
        <v>702</v>
      </c>
      <c r="G113" s="23" t="s">
        <v>703</v>
      </c>
      <c r="H113" s="55">
        <v>52150</v>
      </c>
      <c r="I113" s="4" t="s">
        <v>64</v>
      </c>
      <c r="J113" s="4" t="s">
        <v>704</v>
      </c>
      <c r="K113" s="22" t="s">
        <v>705</v>
      </c>
      <c r="L113" s="23" t="s">
        <v>54</v>
      </c>
      <c r="M113" s="4" t="s">
        <v>94</v>
      </c>
      <c r="N113" s="29" t="s">
        <v>95</v>
      </c>
      <c r="O113" s="30">
        <v>15000</v>
      </c>
      <c r="P113" s="29" t="s">
        <v>57</v>
      </c>
      <c r="Q113" s="56">
        <v>1</v>
      </c>
      <c r="R113" s="5" t="s">
        <v>58</v>
      </c>
      <c r="S113" s="5" t="s">
        <v>69</v>
      </c>
      <c r="T113" s="36">
        <v>43466</v>
      </c>
      <c r="U113" s="36">
        <v>43469</v>
      </c>
      <c r="V113" s="37">
        <v>43470</v>
      </c>
      <c r="W113" s="38">
        <f t="shared" si="11"/>
        <v>4</v>
      </c>
      <c r="X113" s="5" t="str">
        <f t="shared" si="12"/>
        <v>NO CUMPLE</v>
      </c>
      <c r="Y113" s="37">
        <v>43470</v>
      </c>
      <c r="Z113" s="37">
        <v>43470</v>
      </c>
      <c r="AA113" s="44">
        <v>43473</v>
      </c>
      <c r="AB113" s="44">
        <v>43479</v>
      </c>
      <c r="AC113" s="38">
        <f t="shared" si="13"/>
        <v>3</v>
      </c>
      <c r="AD113" s="5" t="str">
        <f t="shared" si="14"/>
        <v>NO CUMPLE</v>
      </c>
      <c r="AE113" s="5"/>
      <c r="AF113" s="38">
        <f t="shared" si="15"/>
        <v>6</v>
      </c>
      <c r="AG113" s="5" t="str">
        <f t="shared" si="16"/>
        <v>NO CUMPLE</v>
      </c>
      <c r="AH113" s="6"/>
      <c r="AI113" s="38">
        <f t="shared" si="17"/>
        <v>13</v>
      </c>
      <c r="AJ113" s="5" t="str">
        <f t="shared" si="18"/>
        <v>NO CUMPLE</v>
      </c>
      <c r="AK113" s="6" t="s">
        <v>96</v>
      </c>
      <c r="AL113" s="5" t="str">
        <f t="shared" si="19"/>
        <v/>
      </c>
      <c r="AM113" s="5"/>
      <c r="AN113" s="58"/>
      <c r="AO113" s="67" t="s">
        <v>706</v>
      </c>
      <c r="AP113" s="50" t="s">
        <v>72</v>
      </c>
      <c r="AQ113" s="50"/>
      <c r="AR113" s="50"/>
      <c r="AS113" s="50"/>
      <c r="AT113" s="52"/>
    </row>
    <row r="114" spans="1:46" ht="14.1" customHeight="1">
      <c r="A114" s="20" t="s">
        <v>45</v>
      </c>
      <c r="B114" s="21" t="s">
        <v>46</v>
      </c>
      <c r="C114" s="20" t="s">
        <v>47</v>
      </c>
      <c r="D114" s="54">
        <v>4947510912</v>
      </c>
      <c r="E114" s="4" t="s">
        <v>48</v>
      </c>
      <c r="F114" s="4" t="s">
        <v>707</v>
      </c>
      <c r="G114" s="23" t="s">
        <v>708</v>
      </c>
      <c r="H114" s="55">
        <v>2197.5</v>
      </c>
      <c r="I114" s="4" t="s">
        <v>64</v>
      </c>
      <c r="J114" s="4" t="s">
        <v>709</v>
      </c>
      <c r="K114" s="22" t="s">
        <v>710</v>
      </c>
      <c r="L114" s="23" t="s">
        <v>54</v>
      </c>
      <c r="M114" s="4" t="s">
        <v>67</v>
      </c>
      <c r="N114" s="29" t="s">
        <v>77</v>
      </c>
      <c r="O114" s="30">
        <v>75</v>
      </c>
      <c r="P114" s="29" t="s">
        <v>57</v>
      </c>
      <c r="Q114" s="56">
        <v>1</v>
      </c>
      <c r="R114" s="5" t="s">
        <v>78</v>
      </c>
      <c r="S114" s="5" t="s">
        <v>79</v>
      </c>
      <c r="T114" s="36">
        <v>43466</v>
      </c>
      <c r="U114" s="36">
        <v>43460</v>
      </c>
      <c r="V114" s="37">
        <v>43473</v>
      </c>
      <c r="W114" s="38">
        <f t="shared" si="11"/>
        <v>-5</v>
      </c>
      <c r="X114" s="5" t="str">
        <f t="shared" si="12"/>
        <v>CUMPLE</v>
      </c>
      <c r="Y114" s="37">
        <v>43473</v>
      </c>
      <c r="Z114" s="37">
        <v>43473</v>
      </c>
      <c r="AA114" s="44">
        <v>43474</v>
      </c>
      <c r="AB114" s="44">
        <v>43479</v>
      </c>
      <c r="AC114" s="38">
        <f t="shared" si="13"/>
        <v>1</v>
      </c>
      <c r="AD114" s="5" t="str">
        <f t="shared" si="14"/>
        <v>CUMPLE</v>
      </c>
      <c r="AE114" s="5"/>
      <c r="AF114" s="38">
        <f t="shared" si="15"/>
        <v>5</v>
      </c>
      <c r="AG114" s="5" t="str">
        <f t="shared" si="16"/>
        <v>NO CUMPLE</v>
      </c>
      <c r="AH114" s="6"/>
      <c r="AI114" s="38">
        <f t="shared" si="17"/>
        <v>13</v>
      </c>
      <c r="AJ114" s="5" t="str">
        <f t="shared" si="18"/>
        <v>NO CUMPLE</v>
      </c>
      <c r="AK114" s="6" t="s">
        <v>102</v>
      </c>
      <c r="AL114" s="5" t="str">
        <f t="shared" si="19"/>
        <v/>
      </c>
      <c r="AM114" s="5"/>
      <c r="AN114" s="58"/>
      <c r="AO114" s="67" t="s">
        <v>711</v>
      </c>
      <c r="AP114" s="50" t="s">
        <v>72</v>
      </c>
      <c r="AQ114" s="50"/>
      <c r="AR114" s="50"/>
      <c r="AS114" s="50"/>
      <c r="AT114" s="52"/>
    </row>
    <row r="115" spans="1:46" ht="14.1" customHeight="1">
      <c r="A115" s="20" t="s">
        <v>45</v>
      </c>
      <c r="B115" s="21" t="s">
        <v>46</v>
      </c>
      <c r="C115" s="20" t="s">
        <v>47</v>
      </c>
      <c r="D115" s="54">
        <v>4945994029</v>
      </c>
      <c r="E115" s="4" t="s">
        <v>48</v>
      </c>
      <c r="F115" s="4" t="s">
        <v>712</v>
      </c>
      <c r="G115" s="23" t="s">
        <v>713</v>
      </c>
      <c r="H115" s="55">
        <v>10136</v>
      </c>
      <c r="I115" s="4" t="s">
        <v>64</v>
      </c>
      <c r="J115" s="4" t="s">
        <v>714</v>
      </c>
      <c r="K115" s="22" t="s">
        <v>715</v>
      </c>
      <c r="L115" s="23" t="s">
        <v>583</v>
      </c>
      <c r="M115" s="4" t="s">
        <v>184</v>
      </c>
      <c r="N115" s="29" t="s">
        <v>584</v>
      </c>
      <c r="O115" s="30">
        <v>1400</v>
      </c>
      <c r="P115" s="29" t="s">
        <v>186</v>
      </c>
      <c r="Q115" s="56">
        <v>1</v>
      </c>
      <c r="R115" s="5" t="s">
        <v>58</v>
      </c>
      <c r="S115" s="5" t="s">
        <v>59</v>
      </c>
      <c r="T115" s="36">
        <v>43462</v>
      </c>
      <c r="U115" s="36">
        <v>43467</v>
      </c>
      <c r="V115" s="37">
        <v>43473</v>
      </c>
      <c r="W115" s="38">
        <f t="shared" si="11"/>
        <v>6</v>
      </c>
      <c r="X115" s="5" t="str">
        <f t="shared" si="12"/>
        <v>NO CUMPLE</v>
      </c>
      <c r="Y115" s="37">
        <v>43468</v>
      </c>
      <c r="Z115" s="37">
        <v>43475</v>
      </c>
      <c r="AA115" s="44">
        <v>43476</v>
      </c>
      <c r="AB115" s="44">
        <v>43479</v>
      </c>
      <c r="AC115" s="38">
        <f t="shared" si="13"/>
        <v>3</v>
      </c>
      <c r="AD115" s="5" t="str">
        <f t="shared" si="14"/>
        <v>NO CUMPLE</v>
      </c>
      <c r="AE115" s="5"/>
      <c r="AF115" s="38">
        <f t="shared" si="15"/>
        <v>3</v>
      </c>
      <c r="AG115" s="5" t="str">
        <f t="shared" si="16"/>
        <v>CUMPLE</v>
      </c>
      <c r="AH115" s="6"/>
      <c r="AI115" s="38">
        <f t="shared" si="17"/>
        <v>17</v>
      </c>
      <c r="AJ115" s="5" t="str">
        <f t="shared" si="18"/>
        <v>NO CUMPLE</v>
      </c>
      <c r="AK115" s="6" t="s">
        <v>716</v>
      </c>
      <c r="AL115" s="5" t="str">
        <f t="shared" si="19"/>
        <v/>
      </c>
      <c r="AM115" s="5"/>
      <c r="AN115" s="58"/>
      <c r="AO115" s="67" t="s">
        <v>717</v>
      </c>
      <c r="AP115" s="50" t="s">
        <v>72</v>
      </c>
      <c r="AQ115" s="50"/>
      <c r="AR115" s="50"/>
      <c r="AS115" s="50"/>
      <c r="AT115" s="52"/>
    </row>
    <row r="116" spans="1:46" ht="14.1" customHeight="1">
      <c r="A116" s="20" t="s">
        <v>45</v>
      </c>
      <c r="B116" s="21" t="s">
        <v>46</v>
      </c>
      <c r="C116" s="20" t="s">
        <v>47</v>
      </c>
      <c r="D116" s="54">
        <v>4947574268</v>
      </c>
      <c r="E116" s="4" t="s">
        <v>48</v>
      </c>
      <c r="F116" s="4" t="s">
        <v>718</v>
      </c>
      <c r="G116" s="23" t="s">
        <v>719</v>
      </c>
      <c r="H116" s="55">
        <v>24512</v>
      </c>
      <c r="I116" s="4" t="s">
        <v>64</v>
      </c>
      <c r="J116" s="4" t="s">
        <v>345</v>
      </c>
      <c r="K116" s="22" t="s">
        <v>346</v>
      </c>
      <c r="L116" s="23" t="s">
        <v>54</v>
      </c>
      <c r="M116" s="4" t="s">
        <v>184</v>
      </c>
      <c r="N116" s="29" t="s">
        <v>348</v>
      </c>
      <c r="O116" s="30">
        <v>6400</v>
      </c>
      <c r="P116" s="29" t="s">
        <v>186</v>
      </c>
      <c r="Q116" s="56">
        <v>1</v>
      </c>
      <c r="R116" s="5" t="s">
        <v>58</v>
      </c>
      <c r="S116" s="5" t="s">
        <v>59</v>
      </c>
      <c r="T116" s="36">
        <v>43473</v>
      </c>
      <c r="U116" s="36">
        <v>43468</v>
      </c>
      <c r="V116" s="37">
        <v>43475</v>
      </c>
      <c r="W116" s="38">
        <f t="shared" si="11"/>
        <v>-4</v>
      </c>
      <c r="X116" s="5" t="str">
        <f t="shared" si="12"/>
        <v>CUMPLE</v>
      </c>
      <c r="Y116" s="37">
        <v>43475</v>
      </c>
      <c r="Z116" s="37">
        <v>43476</v>
      </c>
      <c r="AA116" s="44">
        <v>43477</v>
      </c>
      <c r="AB116" s="44">
        <v>43479</v>
      </c>
      <c r="AC116" s="38">
        <f t="shared" si="13"/>
        <v>2</v>
      </c>
      <c r="AD116" s="5" t="str">
        <f t="shared" si="14"/>
        <v>CUMPLE</v>
      </c>
      <c r="AE116" s="5"/>
      <c r="AF116" s="38">
        <f t="shared" si="15"/>
        <v>2</v>
      </c>
      <c r="AG116" s="5" t="str">
        <f t="shared" si="16"/>
        <v>CUMPLE</v>
      </c>
      <c r="AH116" s="6"/>
      <c r="AI116" s="38">
        <f t="shared" si="17"/>
        <v>6</v>
      </c>
      <c r="AJ116" s="5" t="str">
        <f t="shared" si="18"/>
        <v>CUMPLE</v>
      </c>
      <c r="AK116" s="6"/>
      <c r="AL116" s="5" t="str">
        <f t="shared" si="19"/>
        <v/>
      </c>
      <c r="AM116" s="5"/>
      <c r="AN116" s="58"/>
      <c r="AO116" s="67" t="s">
        <v>720</v>
      </c>
      <c r="AP116" s="50" t="s">
        <v>325</v>
      </c>
      <c r="AQ116" s="50"/>
      <c r="AR116" s="50"/>
      <c r="AS116" s="50"/>
      <c r="AT116" s="52"/>
    </row>
    <row r="117" spans="1:46" ht="14.1" customHeight="1">
      <c r="A117" s="20" t="s">
        <v>45</v>
      </c>
      <c r="B117" s="21" t="s">
        <v>46</v>
      </c>
      <c r="C117" s="20" t="s">
        <v>47</v>
      </c>
      <c r="D117" s="28" t="s">
        <v>721</v>
      </c>
      <c r="E117" s="4" t="s">
        <v>48</v>
      </c>
      <c r="F117" s="4" t="s">
        <v>722</v>
      </c>
      <c r="G117" s="23" t="s">
        <v>723</v>
      </c>
      <c r="H117" s="55">
        <v>60711.199999999997</v>
      </c>
      <c r="I117" s="4" t="s">
        <v>64</v>
      </c>
      <c r="J117" s="28" t="s">
        <v>724</v>
      </c>
      <c r="K117" s="28" t="s">
        <v>725</v>
      </c>
      <c r="L117" s="23" t="s">
        <v>54</v>
      </c>
      <c r="M117" s="4" t="s">
        <v>94</v>
      </c>
      <c r="N117" s="29" t="s">
        <v>95</v>
      </c>
      <c r="O117" s="30">
        <v>9040</v>
      </c>
      <c r="P117" s="29" t="s">
        <v>57</v>
      </c>
      <c r="Q117" s="56">
        <v>1</v>
      </c>
      <c r="R117" s="5" t="s">
        <v>58</v>
      </c>
      <c r="S117" s="5" t="s">
        <v>726</v>
      </c>
      <c r="T117" s="36">
        <v>43473</v>
      </c>
      <c r="U117" s="36">
        <v>43473</v>
      </c>
      <c r="V117" s="37">
        <v>43475</v>
      </c>
      <c r="W117" s="38">
        <f t="shared" si="11"/>
        <v>1</v>
      </c>
      <c r="X117" s="5" t="str">
        <f t="shared" si="12"/>
        <v>NO CUMPLE</v>
      </c>
      <c r="Y117" s="37">
        <v>43475</v>
      </c>
      <c r="Z117" s="37">
        <v>43475</v>
      </c>
      <c r="AA117" s="44">
        <v>43476</v>
      </c>
      <c r="AB117" s="44">
        <v>43480</v>
      </c>
      <c r="AC117" s="38">
        <f t="shared" si="13"/>
        <v>1</v>
      </c>
      <c r="AD117" s="5" t="str">
        <f t="shared" si="14"/>
        <v>CUMPLE</v>
      </c>
      <c r="AE117" s="5"/>
      <c r="AF117" s="38">
        <f t="shared" si="15"/>
        <v>4</v>
      </c>
      <c r="AG117" s="5" t="str">
        <f t="shared" si="16"/>
        <v>NO CUMPLE</v>
      </c>
      <c r="AH117" s="6"/>
      <c r="AI117" s="38">
        <f t="shared" si="17"/>
        <v>7</v>
      </c>
      <c r="AJ117" s="5" t="str">
        <f t="shared" si="18"/>
        <v>CUMPLE</v>
      </c>
      <c r="AK117" s="6"/>
      <c r="AL117" s="5" t="str">
        <f t="shared" si="19"/>
        <v/>
      </c>
      <c r="AM117" s="5"/>
      <c r="AN117" s="58"/>
      <c r="AO117" s="67" t="s">
        <v>727</v>
      </c>
      <c r="AP117" s="50" t="s">
        <v>72</v>
      </c>
      <c r="AQ117" s="50"/>
      <c r="AR117" s="50"/>
      <c r="AS117" s="50"/>
      <c r="AT117" s="52"/>
    </row>
    <row r="118" spans="1:46" ht="14.1" customHeight="1">
      <c r="A118" s="20" t="s">
        <v>45</v>
      </c>
      <c r="B118" s="21" t="s">
        <v>46</v>
      </c>
      <c r="C118" s="20" t="s">
        <v>47</v>
      </c>
      <c r="D118" s="54">
        <v>4947945346</v>
      </c>
      <c r="E118" s="4" t="s">
        <v>48</v>
      </c>
      <c r="F118" s="4" t="s">
        <v>728</v>
      </c>
      <c r="G118" s="68" t="s">
        <v>729</v>
      </c>
      <c r="H118" s="55">
        <v>388.1</v>
      </c>
      <c r="I118" s="4" t="s">
        <v>605</v>
      </c>
      <c r="J118" s="4" t="s">
        <v>730</v>
      </c>
      <c r="K118" s="22" t="s">
        <v>731</v>
      </c>
      <c r="L118" s="23" t="s">
        <v>54</v>
      </c>
      <c r="M118" s="4" t="s">
        <v>67</v>
      </c>
      <c r="N118" s="29" t="s">
        <v>77</v>
      </c>
      <c r="O118" s="30">
        <v>10</v>
      </c>
      <c r="P118" s="29" t="s">
        <v>57</v>
      </c>
      <c r="Q118" s="56">
        <v>1</v>
      </c>
      <c r="R118" s="5" t="s">
        <v>608</v>
      </c>
      <c r="S118" s="5" t="s">
        <v>79</v>
      </c>
      <c r="T118" s="36">
        <v>43476</v>
      </c>
      <c r="U118" s="36">
        <v>43469</v>
      </c>
      <c r="V118" s="37">
        <v>43479</v>
      </c>
      <c r="W118" s="38">
        <f t="shared" si="11"/>
        <v>-7</v>
      </c>
      <c r="X118" s="5" t="str">
        <f t="shared" si="12"/>
        <v>CUMPLE</v>
      </c>
      <c r="Y118" s="37">
        <v>43479</v>
      </c>
      <c r="Z118" s="37">
        <v>43479</v>
      </c>
      <c r="AA118" s="44">
        <v>43480</v>
      </c>
      <c r="AB118" s="44">
        <v>43480</v>
      </c>
      <c r="AC118" s="38">
        <f t="shared" si="13"/>
        <v>1</v>
      </c>
      <c r="AD118" s="5" t="str">
        <f t="shared" si="14"/>
        <v>CUMPLE</v>
      </c>
      <c r="AE118" s="5"/>
      <c r="AF118" s="38">
        <f t="shared" si="15"/>
        <v>1</v>
      </c>
      <c r="AG118" s="5" t="str">
        <f t="shared" si="16"/>
        <v>CUMPLE</v>
      </c>
      <c r="AH118" s="6"/>
      <c r="AI118" s="38">
        <f t="shared" si="17"/>
        <v>4</v>
      </c>
      <c r="AJ118" s="5" t="str">
        <f t="shared" si="18"/>
        <v>NO CUMPLE</v>
      </c>
      <c r="AK118" s="6" t="s">
        <v>149</v>
      </c>
      <c r="AL118" s="5" t="str">
        <f t="shared" ref="AL118:AL125" si="20">+IF(F118="Rojo",IF((R118="FCL")*AND(AI118&gt;7),"NO CUMPLE",IF((R118="LCL")*AND(AI118&gt;9),"NO CUMPLE",IF((R118="AIR")*AND(AI118&gt;2),"NO CUMPLE","CUMPLE"))),"")</f>
        <v/>
      </c>
      <c r="AM118" s="5"/>
      <c r="AN118" s="58"/>
      <c r="AO118" s="49" t="s">
        <v>732</v>
      </c>
      <c r="AP118" s="50" t="s">
        <v>72</v>
      </c>
      <c r="AQ118" s="50"/>
      <c r="AR118" s="50"/>
      <c r="AS118" s="50"/>
      <c r="AT118" s="52"/>
    </row>
    <row r="119" spans="1:46" ht="14.1" customHeight="1">
      <c r="A119" s="20" t="s">
        <v>45</v>
      </c>
      <c r="B119" s="21" t="s">
        <v>46</v>
      </c>
      <c r="C119" s="20" t="s">
        <v>47</v>
      </c>
      <c r="D119" s="54">
        <v>4948283273</v>
      </c>
      <c r="E119" s="4" t="s">
        <v>48</v>
      </c>
      <c r="F119" s="4" t="s">
        <v>733</v>
      </c>
      <c r="G119" s="23" t="s">
        <v>734</v>
      </c>
      <c r="H119" s="55">
        <v>469.75</v>
      </c>
      <c r="I119" s="4" t="s">
        <v>605</v>
      </c>
      <c r="J119" s="4" t="s">
        <v>735</v>
      </c>
      <c r="K119" s="22" t="s">
        <v>736</v>
      </c>
      <c r="L119" s="23" t="s">
        <v>54</v>
      </c>
      <c r="M119" s="4" t="s">
        <v>94</v>
      </c>
      <c r="N119" s="29" t="s">
        <v>108</v>
      </c>
      <c r="O119" s="30">
        <v>25</v>
      </c>
      <c r="P119" s="29" t="s">
        <v>57</v>
      </c>
      <c r="Q119" s="56">
        <v>1</v>
      </c>
      <c r="R119" s="5" t="s">
        <v>608</v>
      </c>
      <c r="S119" s="5" t="s">
        <v>79</v>
      </c>
      <c r="T119" s="36">
        <v>43476</v>
      </c>
      <c r="U119" s="36">
        <v>43474</v>
      </c>
      <c r="V119" s="37">
        <v>43479</v>
      </c>
      <c r="W119" s="38">
        <f t="shared" si="11"/>
        <v>-2</v>
      </c>
      <c r="X119" s="5" t="str">
        <f t="shared" si="12"/>
        <v>CUMPLE</v>
      </c>
      <c r="Y119" s="37">
        <v>43479</v>
      </c>
      <c r="Z119" s="37">
        <v>43479</v>
      </c>
      <c r="AA119" s="44">
        <v>43480</v>
      </c>
      <c r="AB119" s="44">
        <v>43480</v>
      </c>
      <c r="AC119" s="38">
        <f t="shared" si="13"/>
        <v>1</v>
      </c>
      <c r="AD119" s="5" t="str">
        <f t="shared" si="14"/>
        <v>CUMPLE</v>
      </c>
      <c r="AE119" s="5"/>
      <c r="AF119" s="38">
        <f t="shared" si="15"/>
        <v>1</v>
      </c>
      <c r="AG119" s="5" t="str">
        <f t="shared" si="16"/>
        <v>CUMPLE</v>
      </c>
      <c r="AH119" s="6"/>
      <c r="AI119" s="38">
        <f t="shared" si="17"/>
        <v>4</v>
      </c>
      <c r="AJ119" s="5" t="str">
        <f t="shared" si="18"/>
        <v>NO CUMPLE</v>
      </c>
      <c r="AK119" s="6" t="s">
        <v>149</v>
      </c>
      <c r="AL119" s="5" t="str">
        <f t="shared" si="20"/>
        <v/>
      </c>
      <c r="AM119" s="5"/>
      <c r="AN119" s="58"/>
      <c r="AO119" s="49" t="s">
        <v>737</v>
      </c>
      <c r="AP119" s="50" t="s">
        <v>72</v>
      </c>
      <c r="AQ119" s="50"/>
      <c r="AR119" s="50"/>
      <c r="AS119" s="50"/>
      <c r="AT119" s="52"/>
    </row>
    <row r="120" spans="1:46" ht="14.1" customHeight="1">
      <c r="A120" s="20" t="s">
        <v>45</v>
      </c>
      <c r="B120" s="21" t="s">
        <v>46</v>
      </c>
      <c r="C120" s="20" t="s">
        <v>47</v>
      </c>
      <c r="D120" s="54">
        <v>4947642961</v>
      </c>
      <c r="E120" s="4" t="s">
        <v>48</v>
      </c>
      <c r="F120" s="4" t="s">
        <v>738</v>
      </c>
      <c r="G120" s="23">
        <v>1024159391</v>
      </c>
      <c r="H120" s="55">
        <v>579</v>
      </c>
      <c r="I120" s="4" t="s">
        <v>605</v>
      </c>
      <c r="J120" s="4" t="s">
        <v>739</v>
      </c>
      <c r="K120" s="22">
        <v>50210519</v>
      </c>
      <c r="L120" s="23" t="s">
        <v>54</v>
      </c>
      <c r="M120" s="4" t="s">
        <v>67</v>
      </c>
      <c r="N120" s="29" t="s">
        <v>77</v>
      </c>
      <c r="O120" s="30">
        <v>10</v>
      </c>
      <c r="P120" s="29" t="s">
        <v>57</v>
      </c>
      <c r="Q120" s="56">
        <v>1</v>
      </c>
      <c r="R120" s="5" t="s">
        <v>608</v>
      </c>
      <c r="S120" s="5" t="s">
        <v>79</v>
      </c>
      <c r="T120" s="36">
        <v>43476</v>
      </c>
      <c r="U120" s="36">
        <v>43479</v>
      </c>
      <c r="V120" s="37">
        <v>43479</v>
      </c>
      <c r="W120" s="38">
        <f t="shared" si="11"/>
        <v>3</v>
      </c>
      <c r="X120" s="5" t="str">
        <f t="shared" si="12"/>
        <v>NO CUMPLE</v>
      </c>
      <c r="Y120" s="37">
        <v>43479</v>
      </c>
      <c r="Z120" s="37">
        <v>43479</v>
      </c>
      <c r="AA120" s="44">
        <v>43480</v>
      </c>
      <c r="AB120" s="44">
        <v>43480</v>
      </c>
      <c r="AC120" s="38">
        <f t="shared" si="13"/>
        <v>1</v>
      </c>
      <c r="AD120" s="5" t="str">
        <f t="shared" si="14"/>
        <v>CUMPLE</v>
      </c>
      <c r="AE120" s="5"/>
      <c r="AF120" s="38">
        <f t="shared" si="15"/>
        <v>1</v>
      </c>
      <c r="AG120" s="5" t="str">
        <f t="shared" si="16"/>
        <v>CUMPLE</v>
      </c>
      <c r="AH120" s="6"/>
      <c r="AI120" s="38">
        <f t="shared" si="17"/>
        <v>4</v>
      </c>
      <c r="AJ120" s="5" t="str">
        <f t="shared" si="18"/>
        <v>NO CUMPLE</v>
      </c>
      <c r="AK120" s="6" t="s">
        <v>449</v>
      </c>
      <c r="AL120" s="5" t="str">
        <f t="shared" si="20"/>
        <v/>
      </c>
      <c r="AM120" s="5"/>
      <c r="AN120" s="58"/>
      <c r="AO120" s="49" t="s">
        <v>740</v>
      </c>
      <c r="AP120" s="50" t="s">
        <v>72</v>
      </c>
      <c r="AQ120" s="50"/>
      <c r="AR120" s="50"/>
      <c r="AS120" s="50"/>
      <c r="AT120" s="52"/>
    </row>
    <row r="121" spans="1:46" ht="14.1" customHeight="1">
      <c r="A121" s="20" t="s">
        <v>45</v>
      </c>
      <c r="B121" s="21" t="s">
        <v>46</v>
      </c>
      <c r="C121" s="20" t="s">
        <v>47</v>
      </c>
      <c r="D121" s="54">
        <v>4946203345</v>
      </c>
      <c r="E121" s="4" t="s">
        <v>48</v>
      </c>
      <c r="F121" s="4" t="s">
        <v>741</v>
      </c>
      <c r="G121" s="68" t="s">
        <v>742</v>
      </c>
      <c r="H121" s="55">
        <v>27660.04</v>
      </c>
      <c r="I121" s="4" t="s">
        <v>605</v>
      </c>
      <c r="J121" s="4" t="s">
        <v>743</v>
      </c>
      <c r="K121" s="22" t="s">
        <v>744</v>
      </c>
      <c r="L121" s="23" t="s">
        <v>745</v>
      </c>
      <c r="M121" s="4" t="s">
        <v>55</v>
      </c>
      <c r="N121" s="29" t="s">
        <v>265</v>
      </c>
      <c r="O121" s="30">
        <v>264.51</v>
      </c>
      <c r="P121" s="29" t="s">
        <v>57</v>
      </c>
      <c r="Q121" s="56">
        <v>4</v>
      </c>
      <c r="R121" s="5" t="s">
        <v>608</v>
      </c>
      <c r="S121" s="5" t="s">
        <v>79</v>
      </c>
      <c r="T121" s="36">
        <v>43478</v>
      </c>
      <c r="U121" s="36">
        <v>43469</v>
      </c>
      <c r="V121" s="37">
        <v>43479</v>
      </c>
      <c r="W121" s="38">
        <f t="shared" si="11"/>
        <v>-9</v>
      </c>
      <c r="X121" s="5" t="str">
        <f t="shared" si="12"/>
        <v>CUMPLE</v>
      </c>
      <c r="Y121" s="37">
        <v>43479</v>
      </c>
      <c r="Z121" s="37">
        <v>43479</v>
      </c>
      <c r="AA121" s="44">
        <v>43480</v>
      </c>
      <c r="AB121" s="44">
        <v>43480</v>
      </c>
      <c r="AC121" s="38">
        <f t="shared" si="13"/>
        <v>1</v>
      </c>
      <c r="AD121" s="5" t="str">
        <f t="shared" si="14"/>
        <v>CUMPLE</v>
      </c>
      <c r="AE121" s="5"/>
      <c r="AF121" s="38">
        <f t="shared" si="15"/>
        <v>1</v>
      </c>
      <c r="AG121" s="5" t="str">
        <f t="shared" si="16"/>
        <v>CUMPLE</v>
      </c>
      <c r="AH121" s="6"/>
      <c r="AI121" s="38">
        <f t="shared" si="17"/>
        <v>2</v>
      </c>
      <c r="AJ121" s="5" t="str">
        <f t="shared" si="18"/>
        <v>CUMPLE</v>
      </c>
      <c r="AK121" s="6"/>
      <c r="AL121" s="5" t="str">
        <f t="shared" si="20"/>
        <v/>
      </c>
      <c r="AM121" s="5"/>
      <c r="AN121" s="58"/>
      <c r="AO121" s="49" t="s">
        <v>746</v>
      </c>
      <c r="AP121" s="50" t="s">
        <v>232</v>
      </c>
      <c r="AQ121" s="50"/>
      <c r="AR121" s="50"/>
      <c r="AS121" s="50"/>
      <c r="AT121" s="52"/>
    </row>
    <row r="122" spans="1:46" ht="14.1" customHeight="1">
      <c r="A122" s="20" t="s">
        <v>45</v>
      </c>
      <c r="B122" s="21" t="s">
        <v>46</v>
      </c>
      <c r="C122" s="20" t="s">
        <v>47</v>
      </c>
      <c r="D122" s="54">
        <v>4947917140</v>
      </c>
      <c r="E122" s="4" t="s">
        <v>48</v>
      </c>
      <c r="F122" s="4" t="s">
        <v>747</v>
      </c>
      <c r="G122" s="23" t="s">
        <v>748</v>
      </c>
      <c r="H122" s="55">
        <v>1586.5</v>
      </c>
      <c r="I122" s="4" t="s">
        <v>64</v>
      </c>
      <c r="J122" s="4" t="s">
        <v>749</v>
      </c>
      <c r="K122" s="22" t="s">
        <v>750</v>
      </c>
      <c r="L122" s="23" t="s">
        <v>54</v>
      </c>
      <c r="M122" s="4" t="s">
        <v>67</v>
      </c>
      <c r="N122" s="29" t="s">
        <v>217</v>
      </c>
      <c r="O122" s="30">
        <v>950</v>
      </c>
      <c r="P122" s="29" t="s">
        <v>57</v>
      </c>
      <c r="Q122" s="56">
        <v>1</v>
      </c>
      <c r="R122" s="5" t="s">
        <v>78</v>
      </c>
      <c r="S122" s="5" t="s">
        <v>79</v>
      </c>
      <c r="T122" s="36">
        <v>43466</v>
      </c>
      <c r="U122" s="36">
        <v>43460</v>
      </c>
      <c r="V122" s="37">
        <v>43475</v>
      </c>
      <c r="W122" s="38">
        <f t="shared" si="11"/>
        <v>-5</v>
      </c>
      <c r="X122" s="5" t="str">
        <f t="shared" si="12"/>
        <v>CUMPLE</v>
      </c>
      <c r="Y122" s="37">
        <v>43473</v>
      </c>
      <c r="Z122" s="37">
        <v>43475</v>
      </c>
      <c r="AA122" s="44">
        <v>43475</v>
      </c>
      <c r="AB122" s="44">
        <v>43480</v>
      </c>
      <c r="AC122" s="38">
        <f t="shared" si="13"/>
        <v>1</v>
      </c>
      <c r="AD122" s="5" t="str">
        <f t="shared" si="14"/>
        <v>CUMPLE</v>
      </c>
      <c r="AE122" s="5"/>
      <c r="AF122" s="38">
        <f t="shared" si="15"/>
        <v>5</v>
      </c>
      <c r="AG122" s="5" t="str">
        <f t="shared" si="16"/>
        <v>NO CUMPLE</v>
      </c>
      <c r="AH122" s="6"/>
      <c r="AI122" s="38">
        <f t="shared" si="17"/>
        <v>14</v>
      </c>
      <c r="AJ122" s="5" t="str">
        <f t="shared" si="18"/>
        <v>NO CUMPLE</v>
      </c>
      <c r="AK122" s="6" t="s">
        <v>751</v>
      </c>
      <c r="AL122" s="5" t="str">
        <f t="shared" si="20"/>
        <v/>
      </c>
      <c r="AM122" s="5"/>
      <c r="AN122" s="58"/>
      <c r="AO122" s="67" t="s">
        <v>752</v>
      </c>
      <c r="AP122" s="50" t="s">
        <v>72</v>
      </c>
      <c r="AQ122" s="50"/>
      <c r="AR122" s="50"/>
      <c r="AS122" s="50"/>
      <c r="AT122" s="52"/>
    </row>
    <row r="123" spans="1:46" ht="14.1" customHeight="1">
      <c r="A123" s="20" t="s">
        <v>45</v>
      </c>
      <c r="B123" s="21" t="s">
        <v>46</v>
      </c>
      <c r="C123" s="20" t="s">
        <v>47</v>
      </c>
      <c r="D123" s="54">
        <v>4948067360</v>
      </c>
      <c r="E123" s="4" t="s">
        <v>753</v>
      </c>
      <c r="F123" s="4" t="s">
        <v>754</v>
      </c>
      <c r="G123" s="23" t="s">
        <v>755</v>
      </c>
      <c r="H123" s="55">
        <v>51710.400000000001</v>
      </c>
      <c r="I123" s="4" t="s">
        <v>64</v>
      </c>
      <c r="J123" s="4" t="s">
        <v>756</v>
      </c>
      <c r="K123" s="22" t="s">
        <v>757</v>
      </c>
      <c r="L123" s="23" t="s">
        <v>758</v>
      </c>
      <c r="M123" s="4" t="s">
        <v>238</v>
      </c>
      <c r="N123" s="29" t="s">
        <v>239</v>
      </c>
      <c r="O123" s="30">
        <v>15390</v>
      </c>
      <c r="P123" s="29" t="s">
        <v>57</v>
      </c>
      <c r="Q123" s="56">
        <v>1</v>
      </c>
      <c r="R123" s="5" t="s">
        <v>58</v>
      </c>
      <c r="S123" s="5" t="s">
        <v>69</v>
      </c>
      <c r="T123" s="36">
        <v>43473</v>
      </c>
      <c r="U123" s="36">
        <v>43461</v>
      </c>
      <c r="V123" s="37">
        <v>43475</v>
      </c>
      <c r="W123" s="38">
        <f t="shared" si="11"/>
        <v>-11</v>
      </c>
      <c r="X123" s="5" t="str">
        <f t="shared" si="12"/>
        <v>CUMPLE</v>
      </c>
      <c r="Y123" s="37">
        <v>43474</v>
      </c>
      <c r="Z123" s="37">
        <v>43475</v>
      </c>
      <c r="AA123" s="44">
        <v>43475</v>
      </c>
      <c r="AB123" s="44">
        <v>43480</v>
      </c>
      <c r="AC123" s="38">
        <f t="shared" si="13"/>
        <v>1</v>
      </c>
      <c r="AD123" s="5" t="str">
        <f t="shared" si="14"/>
        <v>CUMPLE</v>
      </c>
      <c r="AE123" s="5"/>
      <c r="AF123" s="38">
        <f t="shared" si="15"/>
        <v>5</v>
      </c>
      <c r="AG123" s="5" t="str">
        <f t="shared" si="16"/>
        <v>NO CUMPLE</v>
      </c>
      <c r="AH123" s="6"/>
      <c r="AI123" s="38">
        <f t="shared" si="17"/>
        <v>7</v>
      </c>
      <c r="AJ123" s="5" t="str">
        <f t="shared" si="18"/>
        <v>CUMPLE</v>
      </c>
      <c r="AK123" s="6"/>
      <c r="AL123" s="5" t="str">
        <f t="shared" si="20"/>
        <v/>
      </c>
      <c r="AM123" s="5"/>
      <c r="AN123" s="58"/>
      <c r="AO123" s="67" t="s">
        <v>759</v>
      </c>
      <c r="AP123" s="50" t="s">
        <v>241</v>
      </c>
      <c r="AQ123" s="50"/>
      <c r="AR123" s="50"/>
      <c r="AS123" s="50"/>
      <c r="AT123" s="52"/>
    </row>
    <row r="124" spans="1:46" ht="14.1" customHeight="1">
      <c r="A124" s="20" t="s">
        <v>45</v>
      </c>
      <c r="B124" s="21" t="s">
        <v>46</v>
      </c>
      <c r="C124" s="20" t="s">
        <v>47</v>
      </c>
      <c r="D124" s="54">
        <v>4948392543</v>
      </c>
      <c r="E124" s="4" t="s">
        <v>753</v>
      </c>
      <c r="F124" s="4" t="s">
        <v>760</v>
      </c>
      <c r="G124" s="68" t="s">
        <v>761</v>
      </c>
      <c r="H124" s="55">
        <v>16851.21</v>
      </c>
      <c r="I124" s="4" t="s">
        <v>605</v>
      </c>
      <c r="J124" s="4" t="s">
        <v>762</v>
      </c>
      <c r="K124" s="22" t="s">
        <v>763</v>
      </c>
      <c r="L124" s="23" t="s">
        <v>54</v>
      </c>
      <c r="M124" s="4" t="s">
        <v>238</v>
      </c>
      <c r="N124" s="29" t="s">
        <v>239</v>
      </c>
      <c r="O124" s="30">
        <v>100</v>
      </c>
      <c r="P124" s="29" t="s">
        <v>57</v>
      </c>
      <c r="Q124" s="56">
        <v>5</v>
      </c>
      <c r="R124" s="5" t="s">
        <v>608</v>
      </c>
      <c r="S124" s="5" t="s">
        <v>79</v>
      </c>
      <c r="T124" s="36">
        <v>43471</v>
      </c>
      <c r="U124" s="36">
        <v>43469</v>
      </c>
      <c r="V124" s="37">
        <v>43476</v>
      </c>
      <c r="W124" s="38">
        <f t="shared" si="11"/>
        <v>-2</v>
      </c>
      <c r="X124" s="5" t="str">
        <f t="shared" si="12"/>
        <v>CUMPLE</v>
      </c>
      <c r="Y124" s="37">
        <v>43473</v>
      </c>
      <c r="Z124" s="37">
        <v>43476</v>
      </c>
      <c r="AA124" s="44">
        <v>43479</v>
      </c>
      <c r="AB124" s="44">
        <v>43480</v>
      </c>
      <c r="AC124" s="38">
        <f t="shared" si="13"/>
        <v>3</v>
      </c>
      <c r="AD124" s="5" t="str">
        <f t="shared" si="14"/>
        <v>NO CUMPLE</v>
      </c>
      <c r="AE124" s="5" t="s">
        <v>764</v>
      </c>
      <c r="AF124" s="38">
        <f t="shared" si="15"/>
        <v>1</v>
      </c>
      <c r="AG124" s="5" t="str">
        <f t="shared" si="16"/>
        <v>CUMPLE</v>
      </c>
      <c r="AH124" s="6"/>
      <c r="AI124" s="38">
        <f t="shared" si="17"/>
        <v>9</v>
      </c>
      <c r="AJ124" s="5" t="str">
        <f t="shared" si="18"/>
        <v>NO CUMPLE</v>
      </c>
      <c r="AK124" s="5" t="s">
        <v>765</v>
      </c>
      <c r="AL124" s="5" t="str">
        <f t="shared" si="20"/>
        <v/>
      </c>
      <c r="AM124" s="5"/>
      <c r="AN124" s="58"/>
      <c r="AO124" s="67" t="s">
        <v>766</v>
      </c>
      <c r="AP124" s="50" t="s">
        <v>241</v>
      </c>
      <c r="AQ124" s="50"/>
      <c r="AR124" s="50"/>
      <c r="AS124" s="50"/>
      <c r="AT124" s="52"/>
    </row>
    <row r="125" spans="1:46" ht="14.1" customHeight="1">
      <c r="A125" s="20" t="s">
        <v>45</v>
      </c>
      <c r="B125" s="21" t="s">
        <v>46</v>
      </c>
      <c r="C125" s="20" t="s">
        <v>47</v>
      </c>
      <c r="D125" s="54">
        <v>4948041060</v>
      </c>
      <c r="E125" s="4" t="s">
        <v>48</v>
      </c>
      <c r="F125" s="4" t="s">
        <v>767</v>
      </c>
      <c r="G125" s="23" t="s">
        <v>768</v>
      </c>
      <c r="H125" s="55">
        <v>22536.799999999999</v>
      </c>
      <c r="I125" s="4" t="s">
        <v>64</v>
      </c>
      <c r="J125" s="4" t="s">
        <v>769</v>
      </c>
      <c r="K125" s="22" t="s">
        <v>770</v>
      </c>
      <c r="L125" s="23" t="s">
        <v>54</v>
      </c>
      <c r="M125" s="4" t="s">
        <v>55</v>
      </c>
      <c r="N125" s="29" t="s">
        <v>56</v>
      </c>
      <c r="O125" s="30">
        <v>880</v>
      </c>
      <c r="P125" s="29" t="s">
        <v>57</v>
      </c>
      <c r="Q125" s="56">
        <v>3</v>
      </c>
      <c r="R125" s="5" t="s">
        <v>78</v>
      </c>
      <c r="S125" s="5" t="s">
        <v>79</v>
      </c>
      <c r="T125" s="36">
        <v>43466</v>
      </c>
      <c r="U125" s="36">
        <v>43473</v>
      </c>
      <c r="V125" s="37">
        <v>43476</v>
      </c>
      <c r="W125" s="38">
        <f t="shared" si="11"/>
        <v>8</v>
      </c>
      <c r="X125" s="5" t="str">
        <f t="shared" si="12"/>
        <v>NO CUMPLE</v>
      </c>
      <c r="Y125" s="37">
        <v>43476</v>
      </c>
      <c r="Z125" s="37">
        <v>43476</v>
      </c>
      <c r="AA125" s="44">
        <v>43477</v>
      </c>
      <c r="AB125" s="44">
        <v>43480</v>
      </c>
      <c r="AC125" s="38">
        <f t="shared" si="13"/>
        <v>1</v>
      </c>
      <c r="AD125" s="5" t="str">
        <f t="shared" si="14"/>
        <v>CUMPLE</v>
      </c>
      <c r="AE125" s="5"/>
      <c r="AF125" s="38">
        <f t="shared" si="15"/>
        <v>3</v>
      </c>
      <c r="AG125" s="5" t="str">
        <f t="shared" si="16"/>
        <v>CUMPLE</v>
      </c>
      <c r="AH125" s="6"/>
      <c r="AI125" s="38">
        <f t="shared" si="17"/>
        <v>14</v>
      </c>
      <c r="AJ125" s="5" t="str">
        <f t="shared" si="18"/>
        <v>NO CUMPLE</v>
      </c>
      <c r="AK125" s="6" t="s">
        <v>771</v>
      </c>
      <c r="AL125" s="5" t="str">
        <f t="shared" si="20"/>
        <v/>
      </c>
      <c r="AM125" s="5"/>
      <c r="AN125" s="58"/>
      <c r="AO125" s="49" t="s">
        <v>772</v>
      </c>
      <c r="AP125" s="50" t="s">
        <v>72</v>
      </c>
      <c r="AQ125" s="50"/>
      <c r="AR125" s="50"/>
      <c r="AS125" s="50"/>
      <c r="AT125" s="52"/>
    </row>
    <row r="126" spans="1:46" ht="14.1" customHeight="1">
      <c r="A126" s="20" t="s">
        <v>45</v>
      </c>
      <c r="B126" s="21" t="s">
        <v>46</v>
      </c>
      <c r="C126" s="20" t="s">
        <v>47</v>
      </c>
      <c r="D126" s="69" t="s">
        <v>773</v>
      </c>
      <c r="E126" s="4" t="s">
        <v>48</v>
      </c>
      <c r="F126" s="4" t="s">
        <v>774</v>
      </c>
      <c r="G126" s="23" t="s">
        <v>775</v>
      </c>
      <c r="H126" s="55">
        <v>2619.75</v>
      </c>
      <c r="I126" s="4" t="s">
        <v>605</v>
      </c>
      <c r="J126" s="4" t="s">
        <v>776</v>
      </c>
      <c r="K126" s="22" t="s">
        <v>777</v>
      </c>
      <c r="L126" s="23" t="s">
        <v>54</v>
      </c>
      <c r="M126" s="4" t="s">
        <v>67</v>
      </c>
      <c r="N126" s="29" t="s">
        <v>77</v>
      </c>
      <c r="O126" s="30">
        <v>175</v>
      </c>
      <c r="P126" s="29" t="s">
        <v>57</v>
      </c>
      <c r="Q126" s="56">
        <v>7</v>
      </c>
      <c r="R126" s="5" t="s">
        <v>608</v>
      </c>
      <c r="S126" s="5" t="s">
        <v>79</v>
      </c>
      <c r="T126" s="36">
        <v>43479</v>
      </c>
      <c r="U126" s="36">
        <v>43473</v>
      </c>
      <c r="V126" s="37">
        <v>43480</v>
      </c>
      <c r="W126" s="38">
        <f t="shared" si="11"/>
        <v>-6</v>
      </c>
      <c r="X126" s="5" t="str">
        <f t="shared" si="12"/>
        <v>CUMPLE</v>
      </c>
      <c r="Y126" s="37">
        <v>43479</v>
      </c>
      <c r="Z126" s="37">
        <v>43480</v>
      </c>
      <c r="AA126" s="44">
        <v>43481</v>
      </c>
      <c r="AB126" s="44">
        <v>43481</v>
      </c>
      <c r="AC126" s="38">
        <f t="shared" si="13"/>
        <v>1</v>
      </c>
      <c r="AD126" s="5" t="str">
        <f t="shared" si="14"/>
        <v>CUMPLE</v>
      </c>
      <c r="AE126" s="5"/>
      <c r="AF126" s="38">
        <f t="shared" si="15"/>
        <v>1</v>
      </c>
      <c r="AG126" s="5" t="str">
        <f t="shared" si="16"/>
        <v>CUMPLE</v>
      </c>
      <c r="AH126" s="6"/>
      <c r="AI126" s="38">
        <f t="shared" si="17"/>
        <v>2</v>
      </c>
      <c r="AJ126" s="5" t="str">
        <f t="shared" si="18"/>
        <v>CUMPLE</v>
      </c>
      <c r="AK126" s="6"/>
      <c r="AL126" s="5" t="str">
        <f t="shared" ref="AL126:AL189" si="21">+IF(F126="Rojo",IF((R126="FCL")*AND(AI126&gt;7),"NO CUMPLE",IF((R126="LCL")*AND(AI126&gt;9),"NO CUMPLE",IF((R126="AIR")*AND(AI126&gt;2),"NO CUMPLE","CUMPLE"))),"")</f>
        <v/>
      </c>
      <c r="AM126" s="5"/>
      <c r="AN126" s="58"/>
      <c r="AO126" s="49" t="s">
        <v>778</v>
      </c>
      <c r="AP126" s="50" t="s">
        <v>72</v>
      </c>
      <c r="AQ126" s="50"/>
      <c r="AR126" s="50"/>
      <c r="AS126" s="50"/>
      <c r="AT126" s="52"/>
    </row>
    <row r="127" spans="1:46" ht="14.1" customHeight="1">
      <c r="A127" s="20" t="s">
        <v>45</v>
      </c>
      <c r="B127" s="21" t="s">
        <v>46</v>
      </c>
      <c r="C127" s="20" t="s">
        <v>47</v>
      </c>
      <c r="D127" s="54">
        <v>4946765523</v>
      </c>
      <c r="E127" s="4" t="s">
        <v>48</v>
      </c>
      <c r="F127" s="4" t="s">
        <v>779</v>
      </c>
      <c r="G127" s="23" t="s">
        <v>780</v>
      </c>
      <c r="H127" s="55">
        <v>6091.2</v>
      </c>
      <c r="I127" s="4" t="s">
        <v>64</v>
      </c>
      <c r="J127" s="4" t="s">
        <v>659</v>
      </c>
      <c r="K127" s="22" t="s">
        <v>660</v>
      </c>
      <c r="L127" s="23" t="s">
        <v>54</v>
      </c>
      <c r="M127" s="4" t="s">
        <v>184</v>
      </c>
      <c r="N127" s="29" t="s">
        <v>385</v>
      </c>
      <c r="O127" s="30">
        <v>288</v>
      </c>
      <c r="P127" s="29" t="s">
        <v>57</v>
      </c>
      <c r="Q127" s="56">
        <v>1</v>
      </c>
      <c r="R127" s="5" t="s">
        <v>78</v>
      </c>
      <c r="S127" s="5" t="s">
        <v>79</v>
      </c>
      <c r="T127" s="36">
        <v>43466</v>
      </c>
      <c r="U127" s="36">
        <v>43467</v>
      </c>
      <c r="V127" s="37">
        <v>43475</v>
      </c>
      <c r="W127" s="38">
        <f t="shared" si="11"/>
        <v>2</v>
      </c>
      <c r="X127" s="5" t="str">
        <f t="shared" si="12"/>
        <v>NO CUMPLE</v>
      </c>
      <c r="Y127" s="37">
        <v>43473</v>
      </c>
      <c r="Z127" s="37">
        <v>43475</v>
      </c>
      <c r="AA127" s="44">
        <v>43475</v>
      </c>
      <c r="AB127" s="44">
        <v>43482</v>
      </c>
      <c r="AC127" s="38">
        <f t="shared" si="13"/>
        <v>1</v>
      </c>
      <c r="AD127" s="5" t="str">
        <f t="shared" si="14"/>
        <v>CUMPLE</v>
      </c>
      <c r="AE127" s="5"/>
      <c r="AF127" s="38">
        <f t="shared" si="15"/>
        <v>7</v>
      </c>
      <c r="AG127" s="5" t="str">
        <f t="shared" si="16"/>
        <v>NO CUMPLE</v>
      </c>
      <c r="AH127" s="6"/>
      <c r="AI127" s="38">
        <f t="shared" si="17"/>
        <v>16</v>
      </c>
      <c r="AJ127" s="5" t="str">
        <f t="shared" si="18"/>
        <v>NO CUMPLE</v>
      </c>
      <c r="AK127" s="6" t="s">
        <v>462</v>
      </c>
      <c r="AL127" s="5" t="str">
        <f t="shared" si="21"/>
        <v/>
      </c>
      <c r="AM127" s="5"/>
      <c r="AN127" s="58"/>
      <c r="AO127" s="67" t="s">
        <v>781</v>
      </c>
      <c r="AP127" s="50" t="s">
        <v>72</v>
      </c>
      <c r="AQ127" s="50"/>
      <c r="AR127" s="50"/>
      <c r="AS127" s="50"/>
      <c r="AT127" s="52"/>
    </row>
    <row r="128" spans="1:46" ht="14.1" customHeight="1">
      <c r="A128" s="20" t="s">
        <v>45</v>
      </c>
      <c r="B128" s="21" t="s">
        <v>46</v>
      </c>
      <c r="C128" s="20" t="s">
        <v>47</v>
      </c>
      <c r="D128" s="54" t="s">
        <v>782</v>
      </c>
      <c r="E128" s="4" t="s">
        <v>48</v>
      </c>
      <c r="F128" s="4" t="s">
        <v>783</v>
      </c>
      <c r="G128" s="23" t="s">
        <v>784</v>
      </c>
      <c r="H128" s="55">
        <v>21197.599999999999</v>
      </c>
      <c r="I128" s="4" t="s">
        <v>64</v>
      </c>
      <c r="J128" s="4" t="s">
        <v>785</v>
      </c>
      <c r="K128" s="22" t="s">
        <v>786</v>
      </c>
      <c r="L128" s="23" t="s">
        <v>54</v>
      </c>
      <c r="M128" s="4" t="s">
        <v>184</v>
      </c>
      <c r="N128" s="29" t="s">
        <v>348</v>
      </c>
      <c r="O128" s="30">
        <v>8080</v>
      </c>
      <c r="P128" s="29" t="s">
        <v>186</v>
      </c>
      <c r="Q128" s="56">
        <v>1</v>
      </c>
      <c r="R128" s="5" t="s">
        <v>58</v>
      </c>
      <c r="S128" s="5" t="s">
        <v>59</v>
      </c>
      <c r="T128" s="36">
        <v>43473</v>
      </c>
      <c r="U128" s="36">
        <v>43468</v>
      </c>
      <c r="V128" s="37">
        <v>43475</v>
      </c>
      <c r="W128" s="38">
        <f t="shared" si="11"/>
        <v>-4</v>
      </c>
      <c r="X128" s="5" t="str">
        <f t="shared" si="12"/>
        <v>CUMPLE</v>
      </c>
      <c r="Y128" s="37">
        <v>43475</v>
      </c>
      <c r="Z128" s="37">
        <v>43475</v>
      </c>
      <c r="AA128" s="44">
        <v>43476</v>
      </c>
      <c r="AB128" s="44">
        <v>43482</v>
      </c>
      <c r="AC128" s="38">
        <f t="shared" si="13"/>
        <v>1</v>
      </c>
      <c r="AD128" s="5" t="str">
        <f t="shared" si="14"/>
        <v>CUMPLE</v>
      </c>
      <c r="AE128" s="5"/>
      <c r="AF128" s="38">
        <f t="shared" si="15"/>
        <v>6</v>
      </c>
      <c r="AG128" s="5" t="str">
        <f t="shared" si="16"/>
        <v>NO CUMPLE</v>
      </c>
      <c r="AH128" s="6"/>
      <c r="AI128" s="38">
        <f t="shared" si="17"/>
        <v>9</v>
      </c>
      <c r="AJ128" s="5" t="str">
        <f t="shared" si="18"/>
        <v>NO CUMPLE</v>
      </c>
      <c r="AK128" s="6" t="s">
        <v>149</v>
      </c>
      <c r="AL128" s="5" t="str">
        <f t="shared" si="21"/>
        <v/>
      </c>
      <c r="AM128" s="5"/>
      <c r="AN128" s="58"/>
      <c r="AO128" s="67" t="s">
        <v>787</v>
      </c>
      <c r="AP128" s="50" t="s">
        <v>72</v>
      </c>
      <c r="AQ128" s="50" t="s">
        <v>325</v>
      </c>
      <c r="AR128" s="50"/>
      <c r="AS128" s="50"/>
      <c r="AT128" s="52"/>
    </row>
    <row r="129" spans="1:46" ht="14.1" customHeight="1">
      <c r="A129" s="20" t="s">
        <v>45</v>
      </c>
      <c r="B129" s="21" t="s">
        <v>46</v>
      </c>
      <c r="C129" s="20" t="s">
        <v>47</v>
      </c>
      <c r="D129" s="54">
        <v>4946627885</v>
      </c>
      <c r="E129" s="4" t="s">
        <v>48</v>
      </c>
      <c r="F129" s="4" t="s">
        <v>788</v>
      </c>
      <c r="G129" s="23" t="s">
        <v>789</v>
      </c>
      <c r="H129" s="55">
        <v>3176</v>
      </c>
      <c r="I129" s="4" t="s">
        <v>605</v>
      </c>
      <c r="J129" s="4" t="s">
        <v>790</v>
      </c>
      <c r="K129" s="22" t="s">
        <v>744</v>
      </c>
      <c r="L129" s="23" t="s">
        <v>791</v>
      </c>
      <c r="M129" s="4" t="s">
        <v>238</v>
      </c>
      <c r="N129" s="29" t="s">
        <v>278</v>
      </c>
      <c r="O129" s="30">
        <v>3038</v>
      </c>
      <c r="P129" s="29" t="s">
        <v>57</v>
      </c>
      <c r="Q129" s="56">
        <v>2</v>
      </c>
      <c r="R129" s="5" t="s">
        <v>608</v>
      </c>
      <c r="S129" s="5" t="s">
        <v>79</v>
      </c>
      <c r="T129" s="36">
        <v>43481</v>
      </c>
      <c r="U129" s="36">
        <v>43469</v>
      </c>
      <c r="V129" s="37">
        <v>43481</v>
      </c>
      <c r="W129" s="38">
        <f t="shared" si="11"/>
        <v>-12</v>
      </c>
      <c r="X129" s="5" t="str">
        <f t="shared" si="12"/>
        <v>CUMPLE</v>
      </c>
      <c r="Y129" s="37">
        <v>43481</v>
      </c>
      <c r="Z129" s="37">
        <v>43481</v>
      </c>
      <c r="AA129" s="44">
        <v>43482</v>
      </c>
      <c r="AB129" s="44">
        <v>43482</v>
      </c>
      <c r="AC129" s="38">
        <f t="shared" si="13"/>
        <v>1</v>
      </c>
      <c r="AD129" s="5" t="str">
        <f t="shared" si="14"/>
        <v>CUMPLE</v>
      </c>
      <c r="AE129" s="5"/>
      <c r="AF129" s="38">
        <f t="shared" si="15"/>
        <v>1</v>
      </c>
      <c r="AG129" s="5" t="str">
        <f t="shared" si="16"/>
        <v>CUMPLE</v>
      </c>
      <c r="AH129" s="6"/>
      <c r="AI129" s="38">
        <f t="shared" si="17"/>
        <v>1</v>
      </c>
      <c r="AJ129" s="5" t="str">
        <f t="shared" si="18"/>
        <v>CUMPLE</v>
      </c>
      <c r="AK129" s="6"/>
      <c r="AL129" s="5" t="str">
        <f t="shared" si="21"/>
        <v/>
      </c>
      <c r="AM129" s="5"/>
      <c r="AN129" s="58"/>
      <c r="AO129" s="49" t="s">
        <v>792</v>
      </c>
      <c r="AP129" s="50" t="s">
        <v>241</v>
      </c>
      <c r="AQ129" s="50"/>
      <c r="AR129" s="50"/>
      <c r="AS129" s="50"/>
      <c r="AT129" s="52"/>
    </row>
    <row r="130" spans="1:46" ht="14.1" customHeight="1">
      <c r="A130" s="20" t="s">
        <v>45</v>
      </c>
      <c r="B130" s="21" t="s">
        <v>46</v>
      </c>
      <c r="C130" s="20" t="s">
        <v>47</v>
      </c>
      <c r="D130" s="54">
        <v>4947735347</v>
      </c>
      <c r="E130" s="4" t="s">
        <v>48</v>
      </c>
      <c r="F130" s="4" t="s">
        <v>793</v>
      </c>
      <c r="G130" s="23" t="s">
        <v>794</v>
      </c>
      <c r="H130" s="55">
        <v>5169.6000000000004</v>
      </c>
      <c r="I130" s="4" t="s">
        <v>64</v>
      </c>
      <c r="J130" s="4" t="s">
        <v>795</v>
      </c>
      <c r="K130" s="22" t="s">
        <v>796</v>
      </c>
      <c r="L130" s="23" t="s">
        <v>86</v>
      </c>
      <c r="M130" s="4" t="s">
        <v>55</v>
      </c>
      <c r="N130" s="29" t="s">
        <v>461</v>
      </c>
      <c r="O130" s="30">
        <v>1440</v>
      </c>
      <c r="P130" s="29" t="s">
        <v>57</v>
      </c>
      <c r="Q130" s="56">
        <v>2</v>
      </c>
      <c r="R130" s="5" t="s">
        <v>78</v>
      </c>
      <c r="S130" s="5" t="s">
        <v>79</v>
      </c>
      <c r="T130" s="36">
        <v>43476</v>
      </c>
      <c r="U130" s="36">
        <v>43461</v>
      </c>
      <c r="V130" s="37">
        <v>43479</v>
      </c>
      <c r="W130" s="38">
        <f t="shared" ref="W130:W193" si="22">IF(R130="AIR",U130-T130,U130-(T130-1))</f>
        <v>-14</v>
      </c>
      <c r="X130" s="5" t="str">
        <f t="shared" ref="X130:X193" si="23">IF(W130&lt;=0,"CUMPLE","NO CUMPLE")</f>
        <v>CUMPLE</v>
      </c>
      <c r="Y130" s="37">
        <v>43479</v>
      </c>
      <c r="Z130" s="37">
        <v>43479</v>
      </c>
      <c r="AA130" s="44">
        <v>43480</v>
      </c>
      <c r="AB130" s="44">
        <v>43486</v>
      </c>
      <c r="AC130" s="38">
        <f t="shared" ref="AC130:AC193" si="24">IF(AA130-MAX(U130,V130,Y130)&lt;=0,1,AA130-MAX(U130,V130,Y130))</f>
        <v>1</v>
      </c>
      <c r="AD130" s="5" t="str">
        <f t="shared" ref="AD130:AD193" si="25">+IF((R130="FCL")*AND(AC130&lt;=2),"CUMPLE",IF((R130="LCL")*AND(AC130&lt;=2),"CUMPLE",IF((R130="AIR")*AND(AC130&lt;=2),"CUMPLE","NO CUMPLE")))</f>
        <v>CUMPLE</v>
      </c>
      <c r="AE130" s="5"/>
      <c r="AF130" s="38">
        <f t="shared" ref="AF130:AF193" si="26">IF(AB130-AA130&lt;=0,1,AB130-AA130)</f>
        <v>6</v>
      </c>
      <c r="AG130" s="5" t="str">
        <f t="shared" ref="AG130:AG193" si="27">+IF((R130="FCL")*AND(AF130&lt;=3),"CUMPLE",IF((R130="LCL")*AND(AF130&lt;=3),"CUMPLE",IF((R130="AIR")*AND(AF130&lt;=1),"CUMPLE","NO CUMPLE")))</f>
        <v>NO CUMPLE</v>
      </c>
      <c r="AH130" s="6"/>
      <c r="AI130" s="38">
        <f t="shared" si="17"/>
        <v>10</v>
      </c>
      <c r="AJ130" s="5" t="str">
        <f t="shared" si="18"/>
        <v>CUMPLE</v>
      </c>
      <c r="AK130" s="6"/>
      <c r="AL130" s="5" t="str">
        <f t="shared" si="21"/>
        <v/>
      </c>
      <c r="AM130" s="5"/>
      <c r="AN130" s="58"/>
      <c r="AO130" s="67" t="s">
        <v>797</v>
      </c>
      <c r="AP130" s="50" t="s">
        <v>72</v>
      </c>
      <c r="AQ130" s="50"/>
      <c r="AR130" s="50"/>
      <c r="AS130" s="50"/>
      <c r="AT130" s="52"/>
    </row>
    <row r="131" spans="1:46" ht="14.1" customHeight="1">
      <c r="A131" s="20" t="s">
        <v>45</v>
      </c>
      <c r="B131" s="21" t="s">
        <v>46</v>
      </c>
      <c r="C131" s="20" t="s">
        <v>47</v>
      </c>
      <c r="D131" s="28" t="s">
        <v>798</v>
      </c>
      <c r="E131" s="4" t="s">
        <v>48</v>
      </c>
      <c r="F131" s="4" t="s">
        <v>799</v>
      </c>
      <c r="G131" s="23">
        <v>579396147</v>
      </c>
      <c r="H131" s="55">
        <v>12408</v>
      </c>
      <c r="I131" s="4" t="s">
        <v>64</v>
      </c>
      <c r="J131" s="4" t="s">
        <v>800</v>
      </c>
      <c r="K131" s="22" t="s">
        <v>801</v>
      </c>
      <c r="L131" s="23" t="s">
        <v>197</v>
      </c>
      <c r="M131" s="4" t="s">
        <v>184</v>
      </c>
      <c r="N131" s="29" t="s">
        <v>385</v>
      </c>
      <c r="O131" s="30">
        <v>2400</v>
      </c>
      <c r="P131" s="29" t="s">
        <v>186</v>
      </c>
      <c r="Q131" s="56">
        <v>1</v>
      </c>
      <c r="R131" s="5" t="s">
        <v>58</v>
      </c>
      <c r="S131" s="5" t="s">
        <v>59</v>
      </c>
      <c r="T131" s="36">
        <v>43450</v>
      </c>
      <c r="U131" s="36">
        <v>43438</v>
      </c>
      <c r="V131" s="37">
        <v>43481</v>
      </c>
      <c r="W131" s="38">
        <f t="shared" si="22"/>
        <v>-11</v>
      </c>
      <c r="X131" s="5" t="str">
        <f t="shared" si="23"/>
        <v>CUMPLE</v>
      </c>
      <c r="Y131" s="37">
        <v>43452</v>
      </c>
      <c r="Z131" s="37">
        <v>43481</v>
      </c>
      <c r="AA131" s="44">
        <v>43482</v>
      </c>
      <c r="AB131" s="44">
        <v>43486</v>
      </c>
      <c r="AC131" s="38">
        <f t="shared" si="24"/>
        <v>1</v>
      </c>
      <c r="AD131" s="5" t="str">
        <f t="shared" si="25"/>
        <v>CUMPLE</v>
      </c>
      <c r="AE131" s="5"/>
      <c r="AF131" s="38">
        <f t="shared" si="26"/>
        <v>4</v>
      </c>
      <c r="AG131" s="5" t="str">
        <f t="shared" si="27"/>
        <v>NO CUMPLE</v>
      </c>
      <c r="AH131" s="6"/>
      <c r="AI131" s="38">
        <f t="shared" ref="AI131:AI194" si="28">AB131-T131</f>
        <v>36</v>
      </c>
      <c r="AJ131" s="5" t="str">
        <f t="shared" ref="AJ131:AJ194" si="29">+IF((R131="FCL")*AND(AI131&gt;8),"NO CUMPLE",IF((R131="LCL")*AND(AI131&gt;10),"NO CUMPLE",IF((R131="AIR")*AND(AI131&gt;3),"NO CUMPLE","CUMPLE")))</f>
        <v>NO CUMPLE</v>
      </c>
      <c r="AK131" s="6" t="s">
        <v>802</v>
      </c>
      <c r="AL131" s="5" t="str">
        <f t="shared" si="21"/>
        <v/>
      </c>
      <c r="AM131" s="5"/>
      <c r="AN131" s="58"/>
      <c r="AO131" s="67" t="s">
        <v>803</v>
      </c>
      <c r="AP131" s="50" t="s">
        <v>72</v>
      </c>
      <c r="AQ131" s="50"/>
      <c r="AR131" s="50"/>
      <c r="AS131" s="50"/>
      <c r="AT131" s="52"/>
    </row>
    <row r="132" spans="1:46" ht="14.1" customHeight="1">
      <c r="A132" s="20" t="s">
        <v>45</v>
      </c>
      <c r="B132" s="21" t="s">
        <v>46</v>
      </c>
      <c r="C132" s="20" t="s">
        <v>47</v>
      </c>
      <c r="D132" s="54">
        <v>4947915819</v>
      </c>
      <c r="E132" s="4" t="s">
        <v>48</v>
      </c>
      <c r="F132" s="4" t="s">
        <v>804</v>
      </c>
      <c r="G132" s="23" t="s">
        <v>805</v>
      </c>
      <c r="H132" s="55">
        <v>7962</v>
      </c>
      <c r="I132" s="4" t="s">
        <v>64</v>
      </c>
      <c r="J132" s="4" t="s">
        <v>806</v>
      </c>
      <c r="K132" s="22" t="s">
        <v>807</v>
      </c>
      <c r="L132" s="23" t="s">
        <v>54</v>
      </c>
      <c r="M132" s="4" t="s">
        <v>67</v>
      </c>
      <c r="N132" s="29" t="s">
        <v>77</v>
      </c>
      <c r="O132" s="30">
        <v>600</v>
      </c>
      <c r="P132" s="29" t="s">
        <v>57</v>
      </c>
      <c r="Q132" s="56">
        <v>1</v>
      </c>
      <c r="R132" s="5" t="s">
        <v>78</v>
      </c>
      <c r="S132" s="5" t="s">
        <v>79</v>
      </c>
      <c r="T132" s="36">
        <v>43473</v>
      </c>
      <c r="U132" s="36">
        <v>43455</v>
      </c>
      <c r="V132" s="37">
        <v>43479</v>
      </c>
      <c r="W132" s="38">
        <f t="shared" si="22"/>
        <v>-17</v>
      </c>
      <c r="X132" s="5" t="str">
        <f t="shared" si="23"/>
        <v>CUMPLE</v>
      </c>
      <c r="Y132" s="37">
        <v>43479</v>
      </c>
      <c r="Z132" s="37">
        <v>43479</v>
      </c>
      <c r="AA132" s="44">
        <v>43479</v>
      </c>
      <c r="AB132" s="44">
        <v>43486</v>
      </c>
      <c r="AC132" s="38">
        <f t="shared" si="24"/>
        <v>1</v>
      </c>
      <c r="AD132" s="5" t="str">
        <f t="shared" si="25"/>
        <v>CUMPLE</v>
      </c>
      <c r="AE132" s="5"/>
      <c r="AF132" s="38">
        <f t="shared" si="26"/>
        <v>7</v>
      </c>
      <c r="AG132" s="5" t="str">
        <f t="shared" si="27"/>
        <v>NO CUMPLE</v>
      </c>
      <c r="AH132" s="6"/>
      <c r="AI132" s="38">
        <f t="shared" si="28"/>
        <v>13</v>
      </c>
      <c r="AJ132" s="5" t="str">
        <f t="shared" si="29"/>
        <v>NO CUMPLE</v>
      </c>
      <c r="AK132" s="6" t="s">
        <v>386</v>
      </c>
      <c r="AL132" s="5" t="str">
        <f t="shared" si="21"/>
        <v/>
      </c>
      <c r="AM132" s="5"/>
      <c r="AN132" s="58"/>
      <c r="AO132" s="67" t="s">
        <v>808</v>
      </c>
      <c r="AP132" s="50" t="s">
        <v>72</v>
      </c>
      <c r="AQ132" s="50"/>
      <c r="AR132" s="50"/>
      <c r="AS132" s="50"/>
      <c r="AT132" s="52"/>
    </row>
    <row r="133" spans="1:46" ht="14.1" customHeight="1">
      <c r="A133" s="20" t="s">
        <v>45</v>
      </c>
      <c r="B133" s="21" t="s">
        <v>46</v>
      </c>
      <c r="C133" s="20" t="s">
        <v>47</v>
      </c>
      <c r="D133" s="54">
        <v>4948349026</v>
      </c>
      <c r="E133" s="4" t="s">
        <v>48</v>
      </c>
      <c r="F133" s="4" t="s">
        <v>809</v>
      </c>
      <c r="G133" s="23" t="s">
        <v>810</v>
      </c>
      <c r="H133" s="55">
        <v>11866.77</v>
      </c>
      <c r="I133" s="4" t="s">
        <v>605</v>
      </c>
      <c r="J133" s="4" t="s">
        <v>811</v>
      </c>
      <c r="K133" s="22" t="s">
        <v>744</v>
      </c>
      <c r="L133" s="23" t="s">
        <v>812</v>
      </c>
      <c r="M133" s="4" t="s">
        <v>147</v>
      </c>
      <c r="N133" s="29" t="s">
        <v>167</v>
      </c>
      <c r="O133" s="30">
        <v>434</v>
      </c>
      <c r="P133" s="29" t="s">
        <v>168</v>
      </c>
      <c r="Q133" s="56">
        <v>1</v>
      </c>
      <c r="R133" s="5" t="s">
        <v>608</v>
      </c>
      <c r="S133" s="5" t="s">
        <v>79</v>
      </c>
      <c r="T133" s="36">
        <v>43475</v>
      </c>
      <c r="U133" s="36">
        <v>43479</v>
      </c>
      <c r="V133" s="37">
        <v>43483</v>
      </c>
      <c r="W133" s="38">
        <f t="shared" si="22"/>
        <v>4</v>
      </c>
      <c r="X133" s="5" t="str">
        <f t="shared" si="23"/>
        <v>NO CUMPLE</v>
      </c>
      <c r="Y133" s="37">
        <v>43480</v>
      </c>
      <c r="Z133" s="37">
        <v>43483</v>
      </c>
      <c r="AA133" s="44">
        <v>43484</v>
      </c>
      <c r="AB133" s="44">
        <v>43486</v>
      </c>
      <c r="AC133" s="38">
        <f t="shared" si="24"/>
        <v>1</v>
      </c>
      <c r="AD133" s="5" t="str">
        <f t="shared" si="25"/>
        <v>CUMPLE</v>
      </c>
      <c r="AE133" s="5"/>
      <c r="AF133" s="38">
        <f t="shared" si="26"/>
        <v>2</v>
      </c>
      <c r="AG133" s="5" t="str">
        <f t="shared" si="27"/>
        <v>NO CUMPLE</v>
      </c>
      <c r="AH133" s="6"/>
      <c r="AI133" s="38">
        <f t="shared" si="28"/>
        <v>11</v>
      </c>
      <c r="AJ133" s="5" t="str">
        <f t="shared" si="29"/>
        <v>NO CUMPLE</v>
      </c>
      <c r="AK133" s="6" t="s">
        <v>813</v>
      </c>
      <c r="AL133" s="5" t="str">
        <f t="shared" si="21"/>
        <v/>
      </c>
      <c r="AM133" s="5"/>
      <c r="AN133" s="58"/>
      <c r="AO133" s="49" t="s">
        <v>814</v>
      </c>
      <c r="AP133" s="50" t="s">
        <v>72</v>
      </c>
      <c r="AQ133" s="50"/>
      <c r="AR133" s="50"/>
      <c r="AS133" s="50"/>
      <c r="AT133" s="52"/>
    </row>
    <row r="134" spans="1:46" ht="14.1" customHeight="1">
      <c r="A134" s="20" t="s">
        <v>45</v>
      </c>
      <c r="B134" s="21" t="s">
        <v>46</v>
      </c>
      <c r="C134" s="20" t="s">
        <v>47</v>
      </c>
      <c r="D134" s="54">
        <v>4948493983</v>
      </c>
      <c r="E134" s="4" t="s">
        <v>48</v>
      </c>
      <c r="F134" s="4" t="s">
        <v>815</v>
      </c>
      <c r="G134" s="68" t="s">
        <v>816</v>
      </c>
      <c r="H134" s="55">
        <v>1409.34</v>
      </c>
      <c r="I134" s="4" t="s">
        <v>605</v>
      </c>
      <c r="J134" s="4" t="s">
        <v>622</v>
      </c>
      <c r="K134" s="22" t="s">
        <v>623</v>
      </c>
      <c r="L134" s="23" t="s">
        <v>54</v>
      </c>
      <c r="M134" s="4" t="s">
        <v>112</v>
      </c>
      <c r="N134" s="29" t="s">
        <v>468</v>
      </c>
      <c r="O134" s="30">
        <v>589.67999999999995</v>
      </c>
      <c r="P134" s="29" t="s">
        <v>57</v>
      </c>
      <c r="Q134" s="56">
        <v>1</v>
      </c>
      <c r="R134" s="5" t="s">
        <v>608</v>
      </c>
      <c r="S134" s="5" t="s">
        <v>79</v>
      </c>
      <c r="T134" s="36">
        <v>43482</v>
      </c>
      <c r="U134" s="36">
        <v>43481</v>
      </c>
      <c r="V134" s="37">
        <v>43486</v>
      </c>
      <c r="W134" s="38">
        <f t="shared" si="22"/>
        <v>-1</v>
      </c>
      <c r="X134" s="5" t="str">
        <f t="shared" si="23"/>
        <v>CUMPLE</v>
      </c>
      <c r="Y134" s="37">
        <v>43483</v>
      </c>
      <c r="Z134" s="37">
        <v>43486</v>
      </c>
      <c r="AA134" s="44">
        <v>43487</v>
      </c>
      <c r="AB134" s="44">
        <v>43487</v>
      </c>
      <c r="AC134" s="38">
        <f t="shared" si="24"/>
        <v>1</v>
      </c>
      <c r="AD134" s="5" t="str">
        <f t="shared" si="25"/>
        <v>CUMPLE</v>
      </c>
      <c r="AE134" s="5"/>
      <c r="AF134" s="38">
        <f t="shared" si="26"/>
        <v>1</v>
      </c>
      <c r="AG134" s="5" t="str">
        <f t="shared" si="27"/>
        <v>CUMPLE</v>
      </c>
      <c r="AH134" s="6"/>
      <c r="AI134" s="38">
        <f t="shared" si="28"/>
        <v>5</v>
      </c>
      <c r="AJ134" s="5" t="str">
        <f t="shared" si="29"/>
        <v>NO CUMPLE</v>
      </c>
      <c r="AK134" s="6" t="s">
        <v>149</v>
      </c>
      <c r="AL134" s="5" t="str">
        <f t="shared" si="21"/>
        <v/>
      </c>
      <c r="AM134" s="5"/>
      <c r="AN134" s="58"/>
      <c r="AO134" s="49" t="s">
        <v>817</v>
      </c>
      <c r="AP134" s="50" t="s">
        <v>72</v>
      </c>
      <c r="AQ134" s="50"/>
      <c r="AR134" s="50"/>
      <c r="AS134" s="50"/>
      <c r="AT134" s="52"/>
    </row>
    <row r="135" spans="1:46" ht="14.1" customHeight="1">
      <c r="A135" s="20" t="s">
        <v>45</v>
      </c>
      <c r="B135" s="21" t="s">
        <v>46</v>
      </c>
      <c r="C135" s="20" t="s">
        <v>47</v>
      </c>
      <c r="D135" s="54" t="s">
        <v>818</v>
      </c>
      <c r="E135" s="4" t="s">
        <v>48</v>
      </c>
      <c r="F135" s="4" t="s">
        <v>819</v>
      </c>
      <c r="G135" s="23" t="s">
        <v>820</v>
      </c>
      <c r="H135" s="55">
        <v>1272.81</v>
      </c>
      <c r="I135" s="4" t="s">
        <v>605</v>
      </c>
      <c r="J135" s="4" t="s">
        <v>821</v>
      </c>
      <c r="K135" s="22" t="s">
        <v>822</v>
      </c>
      <c r="L135" s="23" t="s">
        <v>650</v>
      </c>
      <c r="M135" s="4" t="s">
        <v>147</v>
      </c>
      <c r="N135" s="29" t="s">
        <v>167</v>
      </c>
      <c r="O135" s="30">
        <v>119.22</v>
      </c>
      <c r="P135" s="29" t="s">
        <v>57</v>
      </c>
      <c r="Q135" s="56">
        <v>3</v>
      </c>
      <c r="R135" s="5" t="s">
        <v>608</v>
      </c>
      <c r="S135" s="5" t="s">
        <v>79</v>
      </c>
      <c r="T135" s="36">
        <v>43484</v>
      </c>
      <c r="U135" s="36">
        <v>43479</v>
      </c>
      <c r="V135" s="37">
        <v>43486</v>
      </c>
      <c r="W135" s="38">
        <f t="shared" si="22"/>
        <v>-5</v>
      </c>
      <c r="X135" s="5" t="str">
        <f t="shared" si="23"/>
        <v>CUMPLE</v>
      </c>
      <c r="Y135" s="37">
        <v>43486</v>
      </c>
      <c r="Z135" s="37">
        <v>43486</v>
      </c>
      <c r="AA135" s="44">
        <v>43487</v>
      </c>
      <c r="AB135" s="44">
        <v>43487</v>
      </c>
      <c r="AC135" s="38">
        <f t="shared" si="24"/>
        <v>1</v>
      </c>
      <c r="AD135" s="5" t="str">
        <f t="shared" si="25"/>
        <v>CUMPLE</v>
      </c>
      <c r="AE135" s="5"/>
      <c r="AF135" s="38">
        <f t="shared" si="26"/>
        <v>1</v>
      </c>
      <c r="AG135" s="5" t="str">
        <f t="shared" si="27"/>
        <v>CUMPLE</v>
      </c>
      <c r="AH135" s="6"/>
      <c r="AI135" s="38">
        <f t="shared" si="28"/>
        <v>3</v>
      </c>
      <c r="AJ135" s="5" t="str">
        <f t="shared" si="29"/>
        <v>CUMPLE</v>
      </c>
      <c r="AK135" s="6"/>
      <c r="AL135" s="5" t="str">
        <f t="shared" si="21"/>
        <v/>
      </c>
      <c r="AM135" s="5"/>
      <c r="AN135" s="58"/>
      <c r="AO135" s="49" t="s">
        <v>823</v>
      </c>
      <c r="AP135" s="50" t="s">
        <v>72</v>
      </c>
      <c r="AQ135" s="50"/>
      <c r="AR135" s="50"/>
      <c r="AS135" s="50"/>
      <c r="AT135" s="52"/>
    </row>
    <row r="136" spans="1:46" ht="14.1" customHeight="1">
      <c r="A136" s="20" t="s">
        <v>45</v>
      </c>
      <c r="B136" s="21" t="s">
        <v>46</v>
      </c>
      <c r="C136" s="20" t="s">
        <v>47</v>
      </c>
      <c r="D136" s="28" t="s">
        <v>824</v>
      </c>
      <c r="E136" s="4" t="s">
        <v>48</v>
      </c>
      <c r="F136" s="4" t="s">
        <v>825</v>
      </c>
      <c r="G136" s="23" t="s">
        <v>826</v>
      </c>
      <c r="H136" s="55">
        <v>279973.75</v>
      </c>
      <c r="I136" s="4" t="s">
        <v>64</v>
      </c>
      <c r="J136" s="28" t="s">
        <v>827</v>
      </c>
      <c r="K136" s="28" t="s">
        <v>828</v>
      </c>
      <c r="L136" s="23" t="s">
        <v>54</v>
      </c>
      <c r="M136" s="4" t="s">
        <v>94</v>
      </c>
      <c r="N136" s="29" t="s">
        <v>95</v>
      </c>
      <c r="O136" s="30">
        <v>14275</v>
      </c>
      <c r="P136" s="29" t="s">
        <v>57</v>
      </c>
      <c r="Q136" s="56">
        <v>1</v>
      </c>
      <c r="R136" s="5" t="s">
        <v>58</v>
      </c>
      <c r="S136" s="5" t="s">
        <v>726</v>
      </c>
      <c r="T136" s="36">
        <v>43480</v>
      </c>
      <c r="U136" s="36">
        <v>43473</v>
      </c>
      <c r="V136" s="37">
        <v>43484</v>
      </c>
      <c r="W136" s="38">
        <f t="shared" si="22"/>
        <v>-6</v>
      </c>
      <c r="X136" s="5" t="str">
        <f t="shared" si="23"/>
        <v>CUMPLE</v>
      </c>
      <c r="Y136" s="37">
        <v>43484</v>
      </c>
      <c r="Z136" s="37">
        <v>43484</v>
      </c>
      <c r="AA136" s="44">
        <v>43486</v>
      </c>
      <c r="AB136" s="44">
        <v>43489</v>
      </c>
      <c r="AC136" s="38">
        <f t="shared" si="24"/>
        <v>2</v>
      </c>
      <c r="AD136" s="5" t="str">
        <f t="shared" si="25"/>
        <v>CUMPLE</v>
      </c>
      <c r="AE136" s="5"/>
      <c r="AF136" s="38">
        <f t="shared" si="26"/>
        <v>3</v>
      </c>
      <c r="AG136" s="5" t="str">
        <f t="shared" si="27"/>
        <v>CUMPLE</v>
      </c>
      <c r="AH136" s="6"/>
      <c r="AI136" s="38">
        <f t="shared" si="28"/>
        <v>9</v>
      </c>
      <c r="AJ136" s="5" t="str">
        <f t="shared" si="29"/>
        <v>NO CUMPLE</v>
      </c>
      <c r="AK136" s="6" t="s">
        <v>829</v>
      </c>
      <c r="AL136" s="5" t="str">
        <f t="shared" si="21"/>
        <v/>
      </c>
      <c r="AM136" s="5"/>
      <c r="AN136" s="58"/>
      <c r="AO136" s="67" t="s">
        <v>830</v>
      </c>
      <c r="AP136" s="50" t="s">
        <v>72</v>
      </c>
      <c r="AQ136" s="50"/>
      <c r="AR136" s="50"/>
      <c r="AS136" s="50"/>
      <c r="AT136" s="52"/>
    </row>
    <row r="137" spans="1:46" ht="14.1" customHeight="1">
      <c r="A137" s="20" t="s">
        <v>45</v>
      </c>
      <c r="B137" s="21" t="s">
        <v>46</v>
      </c>
      <c r="C137" s="20" t="s">
        <v>47</v>
      </c>
      <c r="D137" s="54">
        <v>4947325455</v>
      </c>
      <c r="E137" s="4" t="s">
        <v>48</v>
      </c>
      <c r="F137" s="4" t="s">
        <v>831</v>
      </c>
      <c r="G137" s="23">
        <v>195100017</v>
      </c>
      <c r="H137" s="55">
        <v>15796</v>
      </c>
      <c r="I137" s="4" t="s">
        <v>605</v>
      </c>
      <c r="J137" s="4" t="s">
        <v>832</v>
      </c>
      <c r="K137" s="22" t="s">
        <v>744</v>
      </c>
      <c r="L137" s="23" t="s">
        <v>791</v>
      </c>
      <c r="M137" s="4" t="s">
        <v>55</v>
      </c>
      <c r="N137" s="29" t="s">
        <v>265</v>
      </c>
      <c r="O137" s="30">
        <v>7</v>
      </c>
      <c r="P137" s="29" t="s">
        <v>168</v>
      </c>
      <c r="Q137" s="56">
        <v>6</v>
      </c>
      <c r="R137" s="5" t="s">
        <v>608</v>
      </c>
      <c r="S137" s="5" t="s">
        <v>79</v>
      </c>
      <c r="T137" s="36">
        <v>43487</v>
      </c>
      <c r="U137" s="36">
        <v>43482</v>
      </c>
      <c r="V137" s="37">
        <v>43486</v>
      </c>
      <c r="W137" s="38">
        <f t="shared" si="22"/>
        <v>-5</v>
      </c>
      <c r="X137" s="5" t="str">
        <f t="shared" si="23"/>
        <v>CUMPLE</v>
      </c>
      <c r="Y137" s="37">
        <v>43488</v>
      </c>
      <c r="Z137" s="37">
        <v>43488</v>
      </c>
      <c r="AA137" s="44">
        <v>43489</v>
      </c>
      <c r="AB137" s="44">
        <v>43489</v>
      </c>
      <c r="AC137" s="38">
        <f t="shared" si="24"/>
        <v>1</v>
      </c>
      <c r="AD137" s="5" t="str">
        <f t="shared" si="25"/>
        <v>CUMPLE</v>
      </c>
      <c r="AE137" s="5"/>
      <c r="AF137" s="38">
        <f t="shared" si="26"/>
        <v>1</v>
      </c>
      <c r="AG137" s="5" t="str">
        <f t="shared" si="27"/>
        <v>CUMPLE</v>
      </c>
      <c r="AH137" s="6"/>
      <c r="AI137" s="38">
        <f t="shared" si="28"/>
        <v>2</v>
      </c>
      <c r="AJ137" s="5" t="str">
        <f t="shared" si="29"/>
        <v>CUMPLE</v>
      </c>
      <c r="AK137" s="6"/>
      <c r="AL137" s="5" t="str">
        <f t="shared" si="21"/>
        <v/>
      </c>
      <c r="AM137" s="5"/>
      <c r="AN137" s="58"/>
      <c r="AO137" s="67" t="s">
        <v>833</v>
      </c>
      <c r="AP137" s="50" t="s">
        <v>834</v>
      </c>
      <c r="AQ137" s="50"/>
      <c r="AR137" s="50"/>
      <c r="AS137" s="50"/>
      <c r="AT137" s="52"/>
    </row>
    <row r="138" spans="1:46" ht="14.1" customHeight="1">
      <c r="A138" s="20" t="s">
        <v>45</v>
      </c>
      <c r="B138" s="21" t="s">
        <v>46</v>
      </c>
      <c r="C138" s="20" t="s">
        <v>47</v>
      </c>
      <c r="D138" s="54">
        <v>4947978379</v>
      </c>
      <c r="E138" s="4" t="s">
        <v>48</v>
      </c>
      <c r="F138" s="4" t="s">
        <v>835</v>
      </c>
      <c r="G138" s="23" t="s">
        <v>836</v>
      </c>
      <c r="H138" s="55">
        <v>10545</v>
      </c>
      <c r="I138" s="4" t="s">
        <v>64</v>
      </c>
      <c r="J138" s="4" t="s">
        <v>430</v>
      </c>
      <c r="K138" s="22" t="s">
        <v>431</v>
      </c>
      <c r="L138" s="23" t="s">
        <v>54</v>
      </c>
      <c r="M138" s="4" t="s">
        <v>94</v>
      </c>
      <c r="N138" s="29" t="s">
        <v>95</v>
      </c>
      <c r="O138" s="30">
        <v>9500</v>
      </c>
      <c r="P138" s="29" t="s">
        <v>57</v>
      </c>
      <c r="Q138" s="56">
        <v>10</v>
      </c>
      <c r="R138" s="5" t="s">
        <v>78</v>
      </c>
      <c r="S138" s="5" t="s">
        <v>79</v>
      </c>
      <c r="T138" s="36">
        <v>43473</v>
      </c>
      <c r="U138" s="36">
        <v>43473</v>
      </c>
      <c r="V138" s="37">
        <v>43479</v>
      </c>
      <c r="W138" s="38">
        <f t="shared" si="22"/>
        <v>1</v>
      </c>
      <c r="X138" s="5" t="str">
        <f t="shared" si="23"/>
        <v>NO CUMPLE</v>
      </c>
      <c r="Y138" s="37">
        <v>43479</v>
      </c>
      <c r="Z138" s="37">
        <v>43479</v>
      </c>
      <c r="AA138" s="44">
        <v>43480</v>
      </c>
      <c r="AB138" s="44">
        <v>43490</v>
      </c>
      <c r="AC138" s="38">
        <f t="shared" si="24"/>
        <v>1</v>
      </c>
      <c r="AD138" s="5" t="str">
        <f t="shared" si="25"/>
        <v>CUMPLE</v>
      </c>
      <c r="AE138" s="5"/>
      <c r="AF138" s="38">
        <f t="shared" si="26"/>
        <v>10</v>
      </c>
      <c r="AG138" s="5" t="str">
        <f t="shared" si="27"/>
        <v>NO CUMPLE</v>
      </c>
      <c r="AH138" s="6"/>
      <c r="AI138" s="38">
        <f t="shared" si="28"/>
        <v>17</v>
      </c>
      <c r="AJ138" s="5" t="str">
        <f t="shared" si="29"/>
        <v>NO CUMPLE</v>
      </c>
      <c r="AK138" s="6" t="s">
        <v>837</v>
      </c>
      <c r="AL138" s="5" t="str">
        <f t="shared" si="21"/>
        <v/>
      </c>
      <c r="AM138" s="5"/>
      <c r="AN138" s="58"/>
      <c r="AO138" s="67" t="s">
        <v>838</v>
      </c>
      <c r="AP138" s="50" t="s">
        <v>72</v>
      </c>
      <c r="AQ138" s="50"/>
      <c r="AR138" s="50"/>
      <c r="AS138" s="50"/>
      <c r="AT138" s="52"/>
    </row>
    <row r="139" spans="1:46" ht="14.1" customHeight="1">
      <c r="A139" s="20" t="s">
        <v>45</v>
      </c>
      <c r="B139" s="21" t="s">
        <v>46</v>
      </c>
      <c r="C139" s="20" t="s">
        <v>47</v>
      </c>
      <c r="D139" s="28" t="s">
        <v>839</v>
      </c>
      <c r="E139" s="4" t="s">
        <v>48</v>
      </c>
      <c r="F139" s="4" t="s">
        <v>840</v>
      </c>
      <c r="G139" s="23" t="s">
        <v>841</v>
      </c>
      <c r="H139" s="55">
        <v>32766.25</v>
      </c>
      <c r="I139" s="4" t="s">
        <v>64</v>
      </c>
      <c r="J139" s="28" t="s">
        <v>842</v>
      </c>
      <c r="K139" s="28" t="s">
        <v>843</v>
      </c>
      <c r="L139" s="23" t="s">
        <v>54</v>
      </c>
      <c r="M139" s="4" t="s">
        <v>67</v>
      </c>
      <c r="N139" s="29" t="s">
        <v>336</v>
      </c>
      <c r="O139" s="30">
        <v>9625</v>
      </c>
      <c r="P139" s="29" t="s">
        <v>57</v>
      </c>
      <c r="Q139" s="56">
        <v>10</v>
      </c>
      <c r="R139" s="5" t="s">
        <v>78</v>
      </c>
      <c r="S139" s="5" t="s">
        <v>79</v>
      </c>
      <c r="T139" s="36">
        <v>43473</v>
      </c>
      <c r="U139" s="36">
        <v>43473</v>
      </c>
      <c r="V139" s="37">
        <v>43479</v>
      </c>
      <c r="W139" s="38">
        <f t="shared" si="22"/>
        <v>1</v>
      </c>
      <c r="X139" s="5" t="str">
        <f t="shared" si="23"/>
        <v>NO CUMPLE</v>
      </c>
      <c r="Y139" s="37">
        <v>43479</v>
      </c>
      <c r="Z139" s="37">
        <v>43479</v>
      </c>
      <c r="AA139" s="44">
        <v>43480</v>
      </c>
      <c r="AB139" s="44">
        <v>43490</v>
      </c>
      <c r="AC139" s="38">
        <f t="shared" si="24"/>
        <v>1</v>
      </c>
      <c r="AD139" s="5" t="str">
        <f t="shared" si="25"/>
        <v>CUMPLE</v>
      </c>
      <c r="AE139" s="5"/>
      <c r="AF139" s="38">
        <f t="shared" si="26"/>
        <v>10</v>
      </c>
      <c r="AG139" s="5" t="str">
        <f t="shared" si="27"/>
        <v>NO CUMPLE</v>
      </c>
      <c r="AH139" s="6"/>
      <c r="AI139" s="38">
        <f t="shared" si="28"/>
        <v>17</v>
      </c>
      <c r="AJ139" s="5" t="str">
        <f t="shared" si="29"/>
        <v>NO CUMPLE</v>
      </c>
      <c r="AK139" s="6" t="s">
        <v>844</v>
      </c>
      <c r="AL139" s="5" t="str">
        <f t="shared" si="21"/>
        <v/>
      </c>
      <c r="AM139" s="5"/>
      <c r="AN139" s="58"/>
      <c r="AO139" s="67" t="s">
        <v>845</v>
      </c>
      <c r="AP139" s="50" t="s">
        <v>72</v>
      </c>
      <c r="AQ139" s="50"/>
      <c r="AR139" s="50"/>
      <c r="AS139" s="50"/>
      <c r="AT139" s="52"/>
    </row>
    <row r="140" spans="1:46" ht="14.1" customHeight="1">
      <c r="A140" s="20" t="s">
        <v>45</v>
      </c>
      <c r="B140" s="21" t="s">
        <v>46</v>
      </c>
      <c r="C140" s="20" t="s">
        <v>47</v>
      </c>
      <c r="D140" s="28" t="s">
        <v>846</v>
      </c>
      <c r="E140" s="4" t="s">
        <v>48</v>
      </c>
      <c r="F140" s="4" t="s">
        <v>847</v>
      </c>
      <c r="G140" s="23" t="s">
        <v>848</v>
      </c>
      <c r="H140" s="55">
        <v>63163.8</v>
      </c>
      <c r="I140" s="4" t="s">
        <v>64</v>
      </c>
      <c r="J140" s="28" t="s">
        <v>849</v>
      </c>
      <c r="K140" s="28" t="s">
        <v>850</v>
      </c>
      <c r="L140" s="23" t="s">
        <v>54</v>
      </c>
      <c r="M140" s="4" t="s">
        <v>67</v>
      </c>
      <c r="N140" s="29" t="s">
        <v>77</v>
      </c>
      <c r="O140" s="30">
        <v>16915</v>
      </c>
      <c r="P140" s="29" t="s">
        <v>57</v>
      </c>
      <c r="Q140" s="56">
        <v>38</v>
      </c>
      <c r="R140" s="5" t="s">
        <v>78</v>
      </c>
      <c r="S140" s="5" t="s">
        <v>79</v>
      </c>
      <c r="T140" s="36">
        <v>43466</v>
      </c>
      <c r="U140" s="36">
        <v>43477</v>
      </c>
      <c r="V140" s="37">
        <v>43477</v>
      </c>
      <c r="W140" s="38">
        <f t="shared" si="22"/>
        <v>12</v>
      </c>
      <c r="X140" s="5" t="str">
        <f t="shared" si="23"/>
        <v>NO CUMPLE</v>
      </c>
      <c r="Y140" s="37">
        <v>43477</v>
      </c>
      <c r="Z140" s="37">
        <v>43477</v>
      </c>
      <c r="AA140" s="44">
        <v>43479</v>
      </c>
      <c r="AB140" s="44">
        <v>43486</v>
      </c>
      <c r="AC140" s="38">
        <f t="shared" si="24"/>
        <v>2</v>
      </c>
      <c r="AD140" s="5" t="str">
        <f t="shared" si="25"/>
        <v>CUMPLE</v>
      </c>
      <c r="AE140" s="5"/>
      <c r="AF140" s="38">
        <f t="shared" si="26"/>
        <v>7</v>
      </c>
      <c r="AG140" s="5" t="str">
        <f t="shared" si="27"/>
        <v>NO CUMPLE</v>
      </c>
      <c r="AH140" s="6"/>
      <c r="AI140" s="38">
        <f t="shared" si="28"/>
        <v>20</v>
      </c>
      <c r="AJ140" s="5" t="str">
        <f t="shared" si="29"/>
        <v>NO CUMPLE</v>
      </c>
      <c r="AK140" s="6" t="s">
        <v>851</v>
      </c>
      <c r="AL140" s="5" t="str">
        <f t="shared" si="21"/>
        <v/>
      </c>
      <c r="AM140" s="5"/>
      <c r="AN140" s="58"/>
      <c r="AO140" s="67" t="s">
        <v>852</v>
      </c>
      <c r="AP140" s="50" t="s">
        <v>72</v>
      </c>
      <c r="AQ140" s="50"/>
      <c r="AR140" s="50"/>
      <c r="AS140" s="50"/>
      <c r="AT140" s="52"/>
    </row>
    <row r="141" spans="1:46" ht="14.1" customHeight="1">
      <c r="A141" s="20" t="s">
        <v>45</v>
      </c>
      <c r="B141" s="21" t="s">
        <v>46</v>
      </c>
      <c r="C141" s="20" t="s">
        <v>47</v>
      </c>
      <c r="D141" s="54">
        <v>4947275283</v>
      </c>
      <c r="E141" s="4" t="s">
        <v>156</v>
      </c>
      <c r="F141" s="4" t="s">
        <v>853</v>
      </c>
      <c r="G141" s="23" t="s">
        <v>854</v>
      </c>
      <c r="H141" s="55">
        <v>24100</v>
      </c>
      <c r="I141" s="4" t="s">
        <v>64</v>
      </c>
      <c r="J141" s="4" t="s">
        <v>855</v>
      </c>
      <c r="K141" s="22" t="s">
        <v>856</v>
      </c>
      <c r="L141" s="23" t="s">
        <v>857</v>
      </c>
      <c r="M141" s="4" t="s">
        <v>238</v>
      </c>
      <c r="N141" s="29" t="s">
        <v>239</v>
      </c>
      <c r="O141" s="30">
        <v>5000</v>
      </c>
      <c r="P141" s="29" t="s">
        <v>57</v>
      </c>
      <c r="Q141" s="56">
        <v>4</v>
      </c>
      <c r="R141" s="5" t="s">
        <v>78</v>
      </c>
      <c r="S141" s="5" t="s">
        <v>79</v>
      </c>
      <c r="T141" s="36">
        <v>43488</v>
      </c>
      <c r="U141" s="36">
        <v>43490</v>
      </c>
      <c r="V141" s="37">
        <v>43490</v>
      </c>
      <c r="W141" s="38">
        <f t="shared" si="22"/>
        <v>3</v>
      </c>
      <c r="X141" s="5" t="str">
        <f t="shared" si="23"/>
        <v>NO CUMPLE</v>
      </c>
      <c r="Y141" s="37">
        <v>43490</v>
      </c>
      <c r="Z141" s="37">
        <v>43490</v>
      </c>
      <c r="AA141" s="44">
        <v>43490</v>
      </c>
      <c r="AB141" s="44">
        <v>43493</v>
      </c>
      <c r="AC141" s="38">
        <f t="shared" si="24"/>
        <v>1</v>
      </c>
      <c r="AD141" s="5" t="str">
        <f t="shared" si="25"/>
        <v>CUMPLE</v>
      </c>
      <c r="AE141" s="5"/>
      <c r="AF141" s="38">
        <f t="shared" si="26"/>
        <v>3</v>
      </c>
      <c r="AG141" s="5" t="str">
        <f t="shared" si="27"/>
        <v>CUMPLE</v>
      </c>
      <c r="AH141" s="6"/>
      <c r="AI141" s="38">
        <f t="shared" si="28"/>
        <v>5</v>
      </c>
      <c r="AJ141" s="5" t="str">
        <f t="shared" si="29"/>
        <v>CUMPLE</v>
      </c>
      <c r="AK141" s="6"/>
      <c r="AL141" s="5" t="str">
        <f t="shared" si="21"/>
        <v/>
      </c>
      <c r="AM141" s="5"/>
      <c r="AN141" s="58"/>
      <c r="AO141" s="67" t="s">
        <v>858</v>
      </c>
      <c r="AP141" s="50" t="s">
        <v>241</v>
      </c>
      <c r="AQ141" s="50"/>
      <c r="AR141" s="50"/>
      <c r="AS141" s="50"/>
      <c r="AT141" s="52"/>
    </row>
    <row r="142" spans="1:46" ht="14.1" customHeight="1">
      <c r="A142" s="20" t="s">
        <v>45</v>
      </c>
      <c r="B142" s="21" t="s">
        <v>46</v>
      </c>
      <c r="C142" s="20" t="s">
        <v>47</v>
      </c>
      <c r="D142" s="54">
        <v>4948208974</v>
      </c>
      <c r="E142" s="4" t="s">
        <v>156</v>
      </c>
      <c r="F142" s="4" t="s">
        <v>859</v>
      </c>
      <c r="G142" s="23" t="s">
        <v>860</v>
      </c>
      <c r="H142" s="55">
        <v>15040</v>
      </c>
      <c r="I142" s="4" t="s">
        <v>64</v>
      </c>
      <c r="J142" s="4" t="s">
        <v>353</v>
      </c>
      <c r="K142" s="22" t="s">
        <v>354</v>
      </c>
      <c r="L142" s="23" t="s">
        <v>86</v>
      </c>
      <c r="M142" s="4" t="s">
        <v>67</v>
      </c>
      <c r="N142" s="29" t="s">
        <v>128</v>
      </c>
      <c r="O142" s="30">
        <v>16000</v>
      </c>
      <c r="P142" s="29" t="s">
        <v>57</v>
      </c>
      <c r="Q142" s="56">
        <v>1</v>
      </c>
      <c r="R142" s="5" t="s">
        <v>58</v>
      </c>
      <c r="S142" s="5" t="s">
        <v>59</v>
      </c>
      <c r="T142" s="36">
        <v>43483</v>
      </c>
      <c r="U142" s="36">
        <v>43479</v>
      </c>
      <c r="V142" s="37">
        <v>43486</v>
      </c>
      <c r="W142" s="38">
        <f t="shared" si="22"/>
        <v>-3</v>
      </c>
      <c r="X142" s="5" t="str">
        <f t="shared" si="23"/>
        <v>CUMPLE</v>
      </c>
      <c r="Y142" s="37">
        <v>43486</v>
      </c>
      <c r="Z142" s="37">
        <v>43486</v>
      </c>
      <c r="AA142" s="44">
        <v>43486</v>
      </c>
      <c r="AB142" s="44">
        <v>43494</v>
      </c>
      <c r="AC142" s="38">
        <f t="shared" si="24"/>
        <v>1</v>
      </c>
      <c r="AD142" s="5" t="str">
        <f t="shared" si="25"/>
        <v>CUMPLE</v>
      </c>
      <c r="AE142" s="5"/>
      <c r="AF142" s="38">
        <f t="shared" si="26"/>
        <v>8</v>
      </c>
      <c r="AG142" s="5" t="str">
        <f t="shared" si="27"/>
        <v>NO CUMPLE</v>
      </c>
      <c r="AH142" s="6"/>
      <c r="AI142" s="38">
        <f t="shared" si="28"/>
        <v>11</v>
      </c>
      <c r="AJ142" s="5" t="str">
        <f t="shared" si="29"/>
        <v>NO CUMPLE</v>
      </c>
      <c r="AK142" s="6" t="s">
        <v>149</v>
      </c>
      <c r="AL142" s="5" t="str">
        <f t="shared" si="21"/>
        <v/>
      </c>
      <c r="AM142" s="5"/>
      <c r="AN142" s="58"/>
      <c r="AO142" s="67" t="s">
        <v>861</v>
      </c>
      <c r="AP142" s="50" t="s">
        <v>232</v>
      </c>
      <c r="AQ142" s="50"/>
      <c r="AR142" s="50"/>
      <c r="AS142" s="50"/>
      <c r="AT142" s="52"/>
    </row>
    <row r="143" spans="1:46" ht="14.1" customHeight="1">
      <c r="A143" s="20" t="s">
        <v>45</v>
      </c>
      <c r="B143" s="21" t="s">
        <v>46</v>
      </c>
      <c r="C143" s="20" t="s">
        <v>47</v>
      </c>
      <c r="D143" s="54">
        <v>4948208971</v>
      </c>
      <c r="E143" s="4" t="s">
        <v>48</v>
      </c>
      <c r="F143" s="4" t="s">
        <v>862</v>
      </c>
      <c r="G143" s="23">
        <v>1024289843</v>
      </c>
      <c r="H143" s="55">
        <v>848</v>
      </c>
      <c r="I143" s="4" t="s">
        <v>605</v>
      </c>
      <c r="J143" s="4" t="s">
        <v>863</v>
      </c>
      <c r="K143" s="22" t="s">
        <v>864</v>
      </c>
      <c r="L143" s="23" t="s">
        <v>54</v>
      </c>
      <c r="M143" s="4" t="s">
        <v>67</v>
      </c>
      <c r="N143" s="29" t="s">
        <v>77</v>
      </c>
      <c r="O143" s="30">
        <v>2</v>
      </c>
      <c r="P143" s="29" t="s">
        <v>57</v>
      </c>
      <c r="Q143" s="56">
        <v>1</v>
      </c>
      <c r="R143" s="5" t="s">
        <v>608</v>
      </c>
      <c r="S143" s="5" t="s">
        <v>79</v>
      </c>
      <c r="T143" s="36">
        <v>43491</v>
      </c>
      <c r="U143" s="36">
        <v>43483</v>
      </c>
      <c r="V143" s="37">
        <v>43493</v>
      </c>
      <c r="W143" s="38">
        <f t="shared" si="22"/>
        <v>-8</v>
      </c>
      <c r="X143" s="5" t="str">
        <f t="shared" si="23"/>
        <v>CUMPLE</v>
      </c>
      <c r="Y143" s="37">
        <v>43493</v>
      </c>
      <c r="Z143" s="37">
        <v>43493</v>
      </c>
      <c r="AA143" s="44">
        <v>43494</v>
      </c>
      <c r="AB143" s="44">
        <v>43495</v>
      </c>
      <c r="AC143" s="38">
        <f t="shared" si="24"/>
        <v>1</v>
      </c>
      <c r="AD143" s="5" t="str">
        <f t="shared" si="25"/>
        <v>CUMPLE</v>
      </c>
      <c r="AE143" s="5"/>
      <c r="AF143" s="38">
        <f t="shared" si="26"/>
        <v>1</v>
      </c>
      <c r="AG143" s="5" t="str">
        <f t="shared" si="27"/>
        <v>CUMPLE</v>
      </c>
      <c r="AH143" s="6"/>
      <c r="AI143" s="38">
        <f t="shared" si="28"/>
        <v>4</v>
      </c>
      <c r="AJ143" s="5" t="str">
        <f t="shared" si="29"/>
        <v>NO CUMPLE</v>
      </c>
      <c r="AK143" s="6" t="s">
        <v>865</v>
      </c>
      <c r="AL143" s="5" t="str">
        <f t="shared" si="21"/>
        <v/>
      </c>
      <c r="AM143" s="5"/>
      <c r="AN143" s="58"/>
      <c r="AO143" s="49" t="s">
        <v>866</v>
      </c>
      <c r="AP143" s="50" t="s">
        <v>72</v>
      </c>
      <c r="AQ143" s="50"/>
      <c r="AR143" s="50"/>
      <c r="AS143" s="50"/>
      <c r="AT143" s="52"/>
    </row>
    <row r="144" spans="1:46" ht="14.1" customHeight="1">
      <c r="A144" s="20" t="s">
        <v>45</v>
      </c>
      <c r="B144" s="21" t="s">
        <v>46</v>
      </c>
      <c r="C144" s="20" t="s">
        <v>47</v>
      </c>
      <c r="D144" s="54">
        <v>4948494934</v>
      </c>
      <c r="E144" s="4" t="s">
        <v>48</v>
      </c>
      <c r="F144" s="4" t="s">
        <v>867</v>
      </c>
      <c r="G144" s="23">
        <v>1024444404</v>
      </c>
      <c r="H144" s="55">
        <v>3543</v>
      </c>
      <c r="I144" s="4" t="s">
        <v>605</v>
      </c>
      <c r="J144" s="4" t="s">
        <v>868</v>
      </c>
      <c r="K144" s="22" t="s">
        <v>869</v>
      </c>
      <c r="L144" s="23" t="s">
        <v>54</v>
      </c>
      <c r="M144" s="4" t="s">
        <v>67</v>
      </c>
      <c r="N144" s="29" t="s">
        <v>77</v>
      </c>
      <c r="O144" s="30">
        <v>50</v>
      </c>
      <c r="P144" s="29" t="s">
        <v>57</v>
      </c>
      <c r="Q144" s="56">
        <v>1</v>
      </c>
      <c r="R144" s="5" t="s">
        <v>608</v>
      </c>
      <c r="S144" s="5" t="s">
        <v>79</v>
      </c>
      <c r="T144" s="36">
        <v>43490</v>
      </c>
      <c r="U144" s="36">
        <v>43487</v>
      </c>
      <c r="V144" s="37">
        <v>43493</v>
      </c>
      <c r="W144" s="38">
        <f t="shared" si="22"/>
        <v>-3</v>
      </c>
      <c r="X144" s="5" t="str">
        <f t="shared" si="23"/>
        <v>CUMPLE</v>
      </c>
      <c r="Y144" s="37">
        <v>43493</v>
      </c>
      <c r="Z144" s="37">
        <v>43493</v>
      </c>
      <c r="AA144" s="44">
        <v>43494</v>
      </c>
      <c r="AB144" s="44">
        <v>43495</v>
      </c>
      <c r="AC144" s="38">
        <f t="shared" si="24"/>
        <v>1</v>
      </c>
      <c r="AD144" s="5" t="str">
        <f t="shared" si="25"/>
        <v>CUMPLE</v>
      </c>
      <c r="AE144" s="5"/>
      <c r="AF144" s="38">
        <f t="shared" si="26"/>
        <v>1</v>
      </c>
      <c r="AG144" s="5" t="str">
        <f t="shared" si="27"/>
        <v>CUMPLE</v>
      </c>
      <c r="AH144" s="6"/>
      <c r="AI144" s="38">
        <f t="shared" si="28"/>
        <v>5</v>
      </c>
      <c r="AJ144" s="5" t="str">
        <f t="shared" si="29"/>
        <v>NO CUMPLE</v>
      </c>
      <c r="AK144" s="6" t="s">
        <v>865</v>
      </c>
      <c r="AL144" s="5" t="str">
        <f t="shared" si="21"/>
        <v/>
      </c>
      <c r="AM144" s="5"/>
      <c r="AN144" s="58"/>
      <c r="AO144" s="49" t="s">
        <v>870</v>
      </c>
      <c r="AP144" s="50" t="s">
        <v>72</v>
      </c>
      <c r="AQ144" s="50"/>
      <c r="AR144" s="50"/>
      <c r="AS144" s="50"/>
      <c r="AT144" s="52"/>
    </row>
    <row r="145" spans="1:46" ht="14.1" customHeight="1">
      <c r="A145" s="20" t="s">
        <v>45</v>
      </c>
      <c r="B145" s="21" t="s">
        <v>46</v>
      </c>
      <c r="C145" s="20" t="s">
        <v>47</v>
      </c>
      <c r="D145" s="54">
        <v>4948826965</v>
      </c>
      <c r="E145" s="4" t="s">
        <v>48</v>
      </c>
      <c r="F145" s="4" t="s">
        <v>871</v>
      </c>
      <c r="G145" s="68" t="s">
        <v>872</v>
      </c>
      <c r="H145" s="55">
        <v>750.15</v>
      </c>
      <c r="I145" s="4" t="s">
        <v>605</v>
      </c>
      <c r="J145" s="4" t="s">
        <v>873</v>
      </c>
      <c r="K145" s="22" t="s">
        <v>874</v>
      </c>
      <c r="L145" s="23" t="s">
        <v>86</v>
      </c>
      <c r="M145" s="4" t="s">
        <v>67</v>
      </c>
      <c r="N145" s="29" t="s">
        <v>77</v>
      </c>
      <c r="O145" s="30">
        <v>1</v>
      </c>
      <c r="P145" s="29" t="s">
        <v>57</v>
      </c>
      <c r="Q145" s="56">
        <v>1</v>
      </c>
      <c r="R145" s="5" t="s">
        <v>608</v>
      </c>
      <c r="S145" s="5" t="s">
        <v>79</v>
      </c>
      <c r="T145" s="36">
        <v>43491</v>
      </c>
      <c r="U145" s="36">
        <v>43490</v>
      </c>
      <c r="V145" s="37">
        <v>43493</v>
      </c>
      <c r="W145" s="38">
        <f t="shared" si="22"/>
        <v>-1</v>
      </c>
      <c r="X145" s="5" t="str">
        <f t="shared" si="23"/>
        <v>CUMPLE</v>
      </c>
      <c r="Y145" s="37">
        <v>43493</v>
      </c>
      <c r="Z145" s="37">
        <v>43493</v>
      </c>
      <c r="AA145" s="44">
        <v>43494</v>
      </c>
      <c r="AB145" s="44">
        <v>43495</v>
      </c>
      <c r="AC145" s="38">
        <f t="shared" si="24"/>
        <v>1</v>
      </c>
      <c r="AD145" s="5" t="str">
        <f t="shared" si="25"/>
        <v>CUMPLE</v>
      </c>
      <c r="AE145" s="5"/>
      <c r="AF145" s="38">
        <f t="shared" si="26"/>
        <v>1</v>
      </c>
      <c r="AG145" s="5" t="str">
        <f t="shared" si="27"/>
        <v>CUMPLE</v>
      </c>
      <c r="AH145" s="6"/>
      <c r="AI145" s="38">
        <f t="shared" si="28"/>
        <v>4</v>
      </c>
      <c r="AJ145" s="5" t="str">
        <f t="shared" si="29"/>
        <v>NO CUMPLE</v>
      </c>
      <c r="AK145" s="6" t="s">
        <v>865</v>
      </c>
      <c r="AL145" s="5" t="str">
        <f t="shared" si="21"/>
        <v/>
      </c>
      <c r="AM145" s="5"/>
      <c r="AN145" s="58"/>
      <c r="AO145" s="67" t="s">
        <v>875</v>
      </c>
      <c r="AP145" s="50" t="s">
        <v>72</v>
      </c>
      <c r="AQ145" s="50"/>
      <c r="AR145" s="50"/>
      <c r="AS145" s="50"/>
      <c r="AT145" s="52"/>
    </row>
    <row r="146" spans="1:46" ht="14.1" customHeight="1">
      <c r="A146" s="20" t="s">
        <v>45</v>
      </c>
      <c r="B146" s="21" t="s">
        <v>46</v>
      </c>
      <c r="C146" s="20" t="s">
        <v>47</v>
      </c>
      <c r="D146" s="54">
        <v>4948494930</v>
      </c>
      <c r="E146" s="4" t="s">
        <v>48</v>
      </c>
      <c r="F146" s="4" t="s">
        <v>876</v>
      </c>
      <c r="G146" s="68" t="s">
        <v>877</v>
      </c>
      <c r="H146" s="55">
        <v>2749.2</v>
      </c>
      <c r="I146" s="4" t="s">
        <v>605</v>
      </c>
      <c r="J146" s="4" t="s">
        <v>878</v>
      </c>
      <c r="K146" s="22" t="s">
        <v>879</v>
      </c>
      <c r="L146" s="23" t="s">
        <v>54</v>
      </c>
      <c r="M146" s="4" t="s">
        <v>67</v>
      </c>
      <c r="N146" s="29" t="s">
        <v>77</v>
      </c>
      <c r="O146" s="30">
        <v>40</v>
      </c>
      <c r="P146" s="29" t="s">
        <v>57</v>
      </c>
      <c r="Q146" s="56">
        <v>1</v>
      </c>
      <c r="R146" s="5" t="s">
        <v>608</v>
      </c>
      <c r="S146" s="5" t="s">
        <v>79</v>
      </c>
      <c r="T146" s="36">
        <v>43493</v>
      </c>
      <c r="U146" s="36">
        <v>43476</v>
      </c>
      <c r="V146" s="37">
        <v>43494</v>
      </c>
      <c r="W146" s="38">
        <f t="shared" si="22"/>
        <v>-17</v>
      </c>
      <c r="X146" s="5" t="str">
        <f t="shared" si="23"/>
        <v>CUMPLE</v>
      </c>
      <c r="Y146" s="37">
        <v>43494</v>
      </c>
      <c r="Z146" s="37">
        <v>43494</v>
      </c>
      <c r="AA146" s="44">
        <v>43495</v>
      </c>
      <c r="AB146" s="44">
        <v>43495</v>
      </c>
      <c r="AC146" s="38">
        <f t="shared" si="24"/>
        <v>1</v>
      </c>
      <c r="AD146" s="5" t="str">
        <f t="shared" si="25"/>
        <v>CUMPLE</v>
      </c>
      <c r="AE146" s="5"/>
      <c r="AF146" s="38">
        <f t="shared" si="26"/>
        <v>1</v>
      </c>
      <c r="AG146" s="5" t="str">
        <f t="shared" si="27"/>
        <v>CUMPLE</v>
      </c>
      <c r="AH146" s="6"/>
      <c r="AI146" s="38">
        <f t="shared" si="28"/>
        <v>2</v>
      </c>
      <c r="AJ146" s="5" t="str">
        <f t="shared" si="29"/>
        <v>CUMPLE</v>
      </c>
      <c r="AK146" s="6"/>
      <c r="AL146" s="5" t="str">
        <f t="shared" si="21"/>
        <v/>
      </c>
      <c r="AM146" s="5"/>
      <c r="AN146" s="58"/>
      <c r="AO146" s="49" t="s">
        <v>880</v>
      </c>
      <c r="AP146" s="50" t="s">
        <v>72</v>
      </c>
      <c r="AQ146" s="50"/>
      <c r="AR146" s="50"/>
      <c r="AS146" s="50"/>
      <c r="AT146" s="52"/>
    </row>
    <row r="147" spans="1:46" ht="14.1" customHeight="1">
      <c r="A147" s="20" t="s">
        <v>45</v>
      </c>
      <c r="B147" s="21" t="s">
        <v>46</v>
      </c>
      <c r="C147" s="20" t="s">
        <v>47</v>
      </c>
      <c r="D147" s="54">
        <v>4947917130</v>
      </c>
      <c r="E147" s="4" t="s">
        <v>156</v>
      </c>
      <c r="F147" s="4" t="s">
        <v>881</v>
      </c>
      <c r="G147" s="23" t="s">
        <v>882</v>
      </c>
      <c r="H147" s="55">
        <v>11622.6</v>
      </c>
      <c r="I147" s="4" t="s">
        <v>605</v>
      </c>
      <c r="J147" s="4" t="s">
        <v>883</v>
      </c>
      <c r="K147" s="22" t="s">
        <v>884</v>
      </c>
      <c r="L147" s="23" t="s">
        <v>54</v>
      </c>
      <c r="M147" s="4" t="s">
        <v>67</v>
      </c>
      <c r="N147" s="29" t="s">
        <v>77</v>
      </c>
      <c r="O147" s="30">
        <v>90</v>
      </c>
      <c r="P147" s="29" t="s">
        <v>57</v>
      </c>
      <c r="Q147" s="56">
        <v>1</v>
      </c>
      <c r="R147" s="5" t="s">
        <v>608</v>
      </c>
      <c r="S147" s="5" t="s">
        <v>79</v>
      </c>
      <c r="T147" s="36">
        <v>43494</v>
      </c>
      <c r="U147" s="36">
        <v>43490</v>
      </c>
      <c r="V147" s="37">
        <v>43495</v>
      </c>
      <c r="W147" s="38">
        <f t="shared" si="22"/>
        <v>-4</v>
      </c>
      <c r="X147" s="5" t="str">
        <f t="shared" si="23"/>
        <v>CUMPLE</v>
      </c>
      <c r="Y147" s="37">
        <v>43494</v>
      </c>
      <c r="Z147" s="37">
        <v>43495</v>
      </c>
      <c r="AA147" s="44">
        <v>43496</v>
      </c>
      <c r="AB147" s="44">
        <v>43496</v>
      </c>
      <c r="AC147" s="38">
        <f t="shared" si="24"/>
        <v>1</v>
      </c>
      <c r="AD147" s="5" t="str">
        <f t="shared" si="25"/>
        <v>CUMPLE</v>
      </c>
      <c r="AE147" s="5"/>
      <c r="AF147" s="38">
        <f t="shared" si="26"/>
        <v>1</v>
      </c>
      <c r="AG147" s="5" t="str">
        <f t="shared" si="27"/>
        <v>CUMPLE</v>
      </c>
      <c r="AH147" s="6"/>
      <c r="AI147" s="38">
        <f t="shared" si="28"/>
        <v>2</v>
      </c>
      <c r="AJ147" s="5" t="str">
        <f t="shared" si="29"/>
        <v>CUMPLE</v>
      </c>
      <c r="AK147" s="6"/>
      <c r="AL147" s="5" t="str">
        <f t="shared" si="21"/>
        <v/>
      </c>
      <c r="AM147" s="5"/>
      <c r="AN147" s="58"/>
      <c r="AO147" s="67" t="s">
        <v>885</v>
      </c>
      <c r="AP147" s="50" t="s">
        <v>72</v>
      </c>
      <c r="AQ147" s="50"/>
      <c r="AR147" s="50"/>
      <c r="AS147" s="50"/>
      <c r="AT147" s="52"/>
    </row>
    <row r="148" spans="1:46" ht="14.1" customHeight="1">
      <c r="A148" s="20" t="s">
        <v>45</v>
      </c>
      <c r="B148" s="21" t="s">
        <v>46</v>
      </c>
      <c r="C148" s="20" t="s">
        <v>47</v>
      </c>
      <c r="D148" s="54">
        <v>4947777441</v>
      </c>
      <c r="E148" s="4" t="s">
        <v>48</v>
      </c>
      <c r="F148" s="4" t="s">
        <v>886</v>
      </c>
      <c r="G148" s="23" t="s">
        <v>887</v>
      </c>
      <c r="H148" s="55">
        <v>76012.3</v>
      </c>
      <c r="I148" s="4" t="s">
        <v>64</v>
      </c>
      <c r="J148" s="4" t="s">
        <v>514</v>
      </c>
      <c r="K148" s="22" t="s">
        <v>515</v>
      </c>
      <c r="L148" s="23" t="s">
        <v>86</v>
      </c>
      <c r="M148" s="4" t="s">
        <v>210</v>
      </c>
      <c r="N148" s="29" t="s">
        <v>516</v>
      </c>
      <c r="O148" s="30">
        <v>83530</v>
      </c>
      <c r="P148" s="29" t="s">
        <v>57</v>
      </c>
      <c r="Q148" s="56">
        <v>4</v>
      </c>
      <c r="R148" s="5" t="s">
        <v>58</v>
      </c>
      <c r="S148" s="5" t="s">
        <v>230</v>
      </c>
      <c r="T148" s="36">
        <v>43469</v>
      </c>
      <c r="U148" s="36">
        <v>43454</v>
      </c>
      <c r="V148" s="37">
        <v>43454</v>
      </c>
      <c r="W148" s="38">
        <f t="shared" si="22"/>
        <v>-14</v>
      </c>
      <c r="X148" s="5" t="str">
        <f t="shared" si="23"/>
        <v>CUMPLE</v>
      </c>
      <c r="Y148" s="37">
        <v>43473</v>
      </c>
      <c r="Z148" s="37">
        <v>43473</v>
      </c>
      <c r="AA148" s="44">
        <v>43473</v>
      </c>
      <c r="AB148" s="37">
        <v>43473</v>
      </c>
      <c r="AC148" s="38">
        <f t="shared" si="24"/>
        <v>1</v>
      </c>
      <c r="AD148" s="5" t="str">
        <f t="shared" si="25"/>
        <v>CUMPLE</v>
      </c>
      <c r="AE148" s="5"/>
      <c r="AF148" s="38">
        <f t="shared" si="26"/>
        <v>1</v>
      </c>
      <c r="AG148" s="5" t="str">
        <f t="shared" si="27"/>
        <v>CUMPLE</v>
      </c>
      <c r="AH148" s="6"/>
      <c r="AI148" s="38">
        <f t="shared" si="28"/>
        <v>4</v>
      </c>
      <c r="AJ148" s="5" t="str">
        <f t="shared" si="29"/>
        <v>CUMPLE</v>
      </c>
      <c r="AK148" s="6"/>
      <c r="AL148" s="5" t="str">
        <f t="shared" si="21"/>
        <v/>
      </c>
      <c r="AM148" s="5"/>
      <c r="AN148" s="58"/>
      <c r="AO148" s="67" t="s">
        <v>888</v>
      </c>
      <c r="AP148" s="50" t="s">
        <v>232</v>
      </c>
      <c r="AQ148" s="50"/>
      <c r="AR148" s="50"/>
      <c r="AS148" s="50"/>
      <c r="AT148" s="52"/>
    </row>
    <row r="149" spans="1:46" ht="14.1" customHeight="1">
      <c r="A149" s="20" t="s">
        <v>45</v>
      </c>
      <c r="B149" s="21" t="s">
        <v>46</v>
      </c>
      <c r="C149" s="20" t="s">
        <v>47</v>
      </c>
      <c r="D149" s="54">
        <v>4947777442</v>
      </c>
      <c r="E149" s="4" t="s">
        <v>48</v>
      </c>
      <c r="F149" s="4" t="s">
        <v>889</v>
      </c>
      <c r="G149" s="23" t="s">
        <v>890</v>
      </c>
      <c r="H149" s="55">
        <v>76685.7</v>
      </c>
      <c r="I149" s="4" t="s">
        <v>64</v>
      </c>
      <c r="J149" s="4" t="s">
        <v>514</v>
      </c>
      <c r="K149" s="22" t="s">
        <v>515</v>
      </c>
      <c r="L149" s="23" t="s">
        <v>86</v>
      </c>
      <c r="M149" s="4" t="s">
        <v>210</v>
      </c>
      <c r="N149" s="29" t="s">
        <v>516</v>
      </c>
      <c r="O149" s="30">
        <v>84270</v>
      </c>
      <c r="P149" s="29" t="s">
        <v>57</v>
      </c>
      <c r="Q149" s="56">
        <v>4</v>
      </c>
      <c r="R149" s="5" t="s">
        <v>58</v>
      </c>
      <c r="S149" s="5" t="s">
        <v>230</v>
      </c>
      <c r="T149" s="36">
        <v>43469</v>
      </c>
      <c r="U149" s="36">
        <v>43455</v>
      </c>
      <c r="V149" s="37">
        <v>43455</v>
      </c>
      <c r="W149" s="38">
        <f t="shared" si="22"/>
        <v>-13</v>
      </c>
      <c r="X149" s="5" t="str">
        <f t="shared" si="23"/>
        <v>CUMPLE</v>
      </c>
      <c r="Y149" s="37">
        <v>43473</v>
      </c>
      <c r="Z149" s="37">
        <v>43473</v>
      </c>
      <c r="AA149" s="44">
        <v>43473</v>
      </c>
      <c r="AB149" s="37">
        <v>43473</v>
      </c>
      <c r="AC149" s="38">
        <f t="shared" si="24"/>
        <v>1</v>
      </c>
      <c r="AD149" s="5" t="str">
        <f t="shared" si="25"/>
        <v>CUMPLE</v>
      </c>
      <c r="AE149" s="5"/>
      <c r="AF149" s="38">
        <f t="shared" si="26"/>
        <v>1</v>
      </c>
      <c r="AG149" s="5" t="str">
        <f t="shared" si="27"/>
        <v>CUMPLE</v>
      </c>
      <c r="AH149" s="6"/>
      <c r="AI149" s="38">
        <f t="shared" si="28"/>
        <v>4</v>
      </c>
      <c r="AJ149" s="5" t="str">
        <f t="shared" si="29"/>
        <v>CUMPLE</v>
      </c>
      <c r="AK149" s="6"/>
      <c r="AL149" s="5" t="str">
        <f t="shared" si="21"/>
        <v/>
      </c>
      <c r="AM149" s="5"/>
      <c r="AN149" s="58"/>
      <c r="AO149" s="67" t="s">
        <v>891</v>
      </c>
      <c r="AP149" s="50" t="s">
        <v>232</v>
      </c>
      <c r="AQ149" s="50"/>
      <c r="AR149" s="50"/>
      <c r="AS149" s="50"/>
      <c r="AT149" s="52"/>
    </row>
    <row r="150" spans="1:46" ht="14.1" customHeight="1">
      <c r="A150" s="20" t="s">
        <v>45</v>
      </c>
      <c r="B150" s="21" t="s">
        <v>46</v>
      </c>
      <c r="C150" s="20" t="s">
        <v>47</v>
      </c>
      <c r="D150" s="54">
        <v>4948291725</v>
      </c>
      <c r="E150" s="4" t="s">
        <v>48</v>
      </c>
      <c r="F150" s="4" t="s">
        <v>892</v>
      </c>
      <c r="G150" s="23" t="s">
        <v>893</v>
      </c>
      <c r="H150" s="55">
        <v>77996.100000000006</v>
      </c>
      <c r="I150" s="4" t="s">
        <v>64</v>
      </c>
      <c r="J150" s="4" t="s">
        <v>514</v>
      </c>
      <c r="K150" s="22" t="s">
        <v>515</v>
      </c>
      <c r="L150" s="23" t="s">
        <v>86</v>
      </c>
      <c r="M150" s="4" t="s">
        <v>210</v>
      </c>
      <c r="N150" s="29" t="s">
        <v>516</v>
      </c>
      <c r="O150" s="30">
        <v>85710</v>
      </c>
      <c r="P150" s="29" t="s">
        <v>57</v>
      </c>
      <c r="Q150" s="56">
        <v>4</v>
      </c>
      <c r="R150" s="5" t="s">
        <v>58</v>
      </c>
      <c r="S150" s="5" t="s">
        <v>230</v>
      </c>
      <c r="T150" s="36">
        <v>43491</v>
      </c>
      <c r="U150" s="36">
        <v>43475</v>
      </c>
      <c r="V150" s="37">
        <v>43475</v>
      </c>
      <c r="W150" s="38">
        <f t="shared" si="22"/>
        <v>-15</v>
      </c>
      <c r="X150" s="5" t="str">
        <f t="shared" si="23"/>
        <v>CUMPLE</v>
      </c>
      <c r="Y150" s="37">
        <v>43493</v>
      </c>
      <c r="Z150" s="37">
        <v>43493</v>
      </c>
      <c r="AA150" s="44">
        <v>43493</v>
      </c>
      <c r="AB150" s="37">
        <v>43493</v>
      </c>
      <c r="AC150" s="38">
        <f t="shared" si="24"/>
        <v>1</v>
      </c>
      <c r="AD150" s="5" t="str">
        <f t="shared" si="25"/>
        <v>CUMPLE</v>
      </c>
      <c r="AE150" s="5"/>
      <c r="AF150" s="38">
        <f t="shared" si="26"/>
        <v>1</v>
      </c>
      <c r="AG150" s="5" t="str">
        <f t="shared" si="27"/>
        <v>CUMPLE</v>
      </c>
      <c r="AH150" s="6"/>
      <c r="AI150" s="38">
        <f t="shared" si="28"/>
        <v>2</v>
      </c>
      <c r="AJ150" s="5" t="str">
        <f t="shared" si="29"/>
        <v>CUMPLE</v>
      </c>
      <c r="AK150" s="6"/>
      <c r="AL150" s="5" t="str">
        <f t="shared" si="21"/>
        <v/>
      </c>
      <c r="AM150" s="5"/>
      <c r="AN150" s="58"/>
      <c r="AO150" s="67" t="s">
        <v>894</v>
      </c>
      <c r="AP150" s="50" t="s">
        <v>232</v>
      </c>
      <c r="AQ150" s="50"/>
      <c r="AR150" s="50"/>
      <c r="AS150" s="50"/>
      <c r="AT150" s="52"/>
    </row>
    <row r="151" spans="1:46" ht="14.1" customHeight="1">
      <c r="A151" s="20" t="s">
        <v>45</v>
      </c>
      <c r="B151" s="21" t="s">
        <v>46</v>
      </c>
      <c r="C151" s="20" t="s">
        <v>47</v>
      </c>
      <c r="D151" s="54">
        <v>4948291731</v>
      </c>
      <c r="E151" s="4" t="s">
        <v>48</v>
      </c>
      <c r="F151" s="4" t="s">
        <v>895</v>
      </c>
      <c r="G151" s="68" t="s">
        <v>896</v>
      </c>
      <c r="H151" s="55">
        <v>77932.399999999994</v>
      </c>
      <c r="I151" s="4" t="s">
        <v>64</v>
      </c>
      <c r="J151" s="4" t="s">
        <v>514</v>
      </c>
      <c r="K151" s="22" t="s">
        <v>515</v>
      </c>
      <c r="L151" s="23" t="s">
        <v>86</v>
      </c>
      <c r="M151" s="4" t="s">
        <v>210</v>
      </c>
      <c r="N151" s="29" t="s">
        <v>516</v>
      </c>
      <c r="O151" s="30">
        <v>85640</v>
      </c>
      <c r="P151" s="29" t="s">
        <v>57</v>
      </c>
      <c r="Q151" s="56">
        <v>4</v>
      </c>
      <c r="R151" s="5" t="s">
        <v>58</v>
      </c>
      <c r="S151" s="5" t="s">
        <v>230</v>
      </c>
      <c r="T151" s="36">
        <v>43491</v>
      </c>
      <c r="U151" s="36">
        <v>43490</v>
      </c>
      <c r="V151" s="37">
        <v>43490</v>
      </c>
      <c r="W151" s="38">
        <f t="shared" si="22"/>
        <v>0</v>
      </c>
      <c r="X151" s="5" t="str">
        <f t="shared" si="23"/>
        <v>CUMPLE</v>
      </c>
      <c r="Y151" s="37">
        <v>43493</v>
      </c>
      <c r="Z151" s="37">
        <v>43493</v>
      </c>
      <c r="AA151" s="44">
        <v>43493</v>
      </c>
      <c r="AB151" s="37">
        <v>43493</v>
      </c>
      <c r="AC151" s="38">
        <f t="shared" si="24"/>
        <v>1</v>
      </c>
      <c r="AD151" s="5" t="str">
        <f t="shared" si="25"/>
        <v>CUMPLE</v>
      </c>
      <c r="AE151" s="5"/>
      <c r="AF151" s="38">
        <f t="shared" si="26"/>
        <v>1</v>
      </c>
      <c r="AG151" s="5" t="str">
        <f t="shared" si="27"/>
        <v>CUMPLE</v>
      </c>
      <c r="AH151" s="6"/>
      <c r="AI151" s="38">
        <f t="shared" si="28"/>
        <v>2</v>
      </c>
      <c r="AJ151" s="5" t="str">
        <f t="shared" si="29"/>
        <v>CUMPLE</v>
      </c>
      <c r="AK151" s="6"/>
      <c r="AL151" s="5" t="str">
        <f t="shared" si="21"/>
        <v/>
      </c>
      <c r="AM151" s="5"/>
      <c r="AN151" s="58"/>
      <c r="AO151" s="67" t="s">
        <v>897</v>
      </c>
      <c r="AP151" s="50" t="s">
        <v>232</v>
      </c>
      <c r="AQ151" s="50"/>
      <c r="AR151" s="50"/>
      <c r="AS151" s="50"/>
      <c r="AT151" s="52"/>
    </row>
    <row r="152" spans="1:46" ht="14.1" customHeight="1">
      <c r="A152" s="20" t="s">
        <v>45</v>
      </c>
      <c r="B152" s="21" t="s">
        <v>46</v>
      </c>
      <c r="C152" s="20" t="s">
        <v>47</v>
      </c>
      <c r="D152" s="28" t="s">
        <v>898</v>
      </c>
      <c r="E152" s="4" t="s">
        <v>156</v>
      </c>
      <c r="F152" s="4" t="s">
        <v>899</v>
      </c>
      <c r="G152" s="68" t="s">
        <v>900</v>
      </c>
      <c r="H152" s="55">
        <v>104748</v>
      </c>
      <c r="I152" s="4" t="s">
        <v>64</v>
      </c>
      <c r="J152" s="4" t="s">
        <v>901</v>
      </c>
      <c r="K152" s="22">
        <v>55247558</v>
      </c>
      <c r="L152" s="23" t="s">
        <v>54</v>
      </c>
      <c r="M152" s="4" t="s">
        <v>67</v>
      </c>
      <c r="N152" s="29" t="s">
        <v>336</v>
      </c>
      <c r="O152" s="30">
        <v>60200</v>
      </c>
      <c r="P152" s="29" t="s">
        <v>57</v>
      </c>
      <c r="Q152" s="56">
        <v>3</v>
      </c>
      <c r="R152" s="5" t="s">
        <v>58</v>
      </c>
      <c r="S152" s="5" t="s">
        <v>230</v>
      </c>
      <c r="T152" s="36">
        <v>43494</v>
      </c>
      <c r="U152" s="36">
        <v>43487</v>
      </c>
      <c r="V152" s="37">
        <v>43487</v>
      </c>
      <c r="W152" s="38">
        <f t="shared" si="22"/>
        <v>-6</v>
      </c>
      <c r="X152" s="5" t="str">
        <f t="shared" si="23"/>
        <v>CUMPLE</v>
      </c>
      <c r="Y152" s="37">
        <v>43495</v>
      </c>
      <c r="Z152" s="37">
        <v>43495</v>
      </c>
      <c r="AA152" s="44">
        <v>43495</v>
      </c>
      <c r="AB152" s="37">
        <v>43495</v>
      </c>
      <c r="AC152" s="38">
        <f t="shared" si="24"/>
        <v>1</v>
      </c>
      <c r="AD152" s="5" t="str">
        <f t="shared" si="25"/>
        <v>CUMPLE</v>
      </c>
      <c r="AE152" s="5"/>
      <c r="AF152" s="38">
        <f t="shared" si="26"/>
        <v>1</v>
      </c>
      <c r="AG152" s="5" t="str">
        <f t="shared" si="27"/>
        <v>CUMPLE</v>
      </c>
      <c r="AH152" s="6"/>
      <c r="AI152" s="38">
        <f t="shared" si="28"/>
        <v>1</v>
      </c>
      <c r="AJ152" s="5" t="str">
        <f t="shared" si="29"/>
        <v>CUMPLE</v>
      </c>
      <c r="AK152" s="6"/>
      <c r="AL152" s="5" t="str">
        <f t="shared" si="21"/>
        <v/>
      </c>
      <c r="AM152" s="5"/>
      <c r="AN152" s="58"/>
      <c r="AO152" s="67" t="s">
        <v>902</v>
      </c>
      <c r="AP152" s="50" t="s">
        <v>232</v>
      </c>
      <c r="AQ152" s="50"/>
      <c r="AR152" s="50"/>
      <c r="AS152" s="50"/>
      <c r="AT152" s="52"/>
    </row>
    <row r="153" spans="1:46" ht="14.1" customHeight="1">
      <c r="A153" s="20" t="s">
        <v>45</v>
      </c>
      <c r="B153" s="21" t="s">
        <v>46</v>
      </c>
      <c r="C153" s="20" t="s">
        <v>47</v>
      </c>
      <c r="D153" s="54">
        <v>4948210672</v>
      </c>
      <c r="E153" s="4" t="s">
        <v>48</v>
      </c>
      <c r="F153" s="4" t="s">
        <v>903</v>
      </c>
      <c r="G153" s="68" t="s">
        <v>904</v>
      </c>
      <c r="H153" s="55">
        <v>34904.400000000001</v>
      </c>
      <c r="I153" s="4" t="s">
        <v>64</v>
      </c>
      <c r="J153" s="4" t="s">
        <v>901</v>
      </c>
      <c r="K153" s="22" t="s">
        <v>905</v>
      </c>
      <c r="L153" s="23" t="s">
        <v>54</v>
      </c>
      <c r="M153" s="4" t="s">
        <v>67</v>
      </c>
      <c r="N153" s="29" t="s">
        <v>336</v>
      </c>
      <c r="O153" s="30">
        <v>20060</v>
      </c>
      <c r="P153" s="29" t="s">
        <v>57</v>
      </c>
      <c r="Q153" s="56">
        <v>1</v>
      </c>
      <c r="R153" s="5" t="s">
        <v>58</v>
      </c>
      <c r="S153" s="5" t="s">
        <v>230</v>
      </c>
      <c r="T153" s="36">
        <v>43494</v>
      </c>
      <c r="U153" s="36">
        <v>43481</v>
      </c>
      <c r="V153" s="37">
        <v>43481</v>
      </c>
      <c r="W153" s="38">
        <f t="shared" si="22"/>
        <v>-12</v>
      </c>
      <c r="X153" s="5" t="str">
        <f t="shared" si="23"/>
        <v>CUMPLE</v>
      </c>
      <c r="Y153" s="37">
        <v>43495</v>
      </c>
      <c r="Z153" s="37">
        <v>43495</v>
      </c>
      <c r="AA153" s="44">
        <v>43495</v>
      </c>
      <c r="AB153" s="37">
        <v>43495</v>
      </c>
      <c r="AC153" s="38">
        <f t="shared" si="24"/>
        <v>1</v>
      </c>
      <c r="AD153" s="5" t="str">
        <f t="shared" si="25"/>
        <v>CUMPLE</v>
      </c>
      <c r="AE153" s="5"/>
      <c r="AF153" s="38">
        <f t="shared" si="26"/>
        <v>1</v>
      </c>
      <c r="AG153" s="5" t="str">
        <f t="shared" si="27"/>
        <v>CUMPLE</v>
      </c>
      <c r="AH153" s="6"/>
      <c r="AI153" s="38">
        <f t="shared" si="28"/>
        <v>1</v>
      </c>
      <c r="AJ153" s="5" t="str">
        <f t="shared" si="29"/>
        <v>CUMPLE</v>
      </c>
      <c r="AK153" s="6"/>
      <c r="AL153" s="5" t="str">
        <f t="shared" si="21"/>
        <v/>
      </c>
      <c r="AM153" s="5"/>
      <c r="AN153" s="58"/>
      <c r="AO153" s="67" t="s">
        <v>906</v>
      </c>
      <c r="AP153" s="50" t="s">
        <v>232</v>
      </c>
      <c r="AQ153" s="50"/>
      <c r="AR153" s="50"/>
      <c r="AS153" s="50"/>
      <c r="AT153" s="52"/>
    </row>
    <row r="154" spans="1:46" ht="14.1" customHeight="1">
      <c r="A154" s="20" t="s">
        <v>45</v>
      </c>
      <c r="B154" s="21" t="s">
        <v>46</v>
      </c>
      <c r="C154" s="20" t="s">
        <v>47</v>
      </c>
      <c r="D154" s="54">
        <v>4948449282</v>
      </c>
      <c r="E154" s="4" t="s">
        <v>48</v>
      </c>
      <c r="F154" s="4" t="s">
        <v>907</v>
      </c>
      <c r="G154" s="68" t="s">
        <v>908</v>
      </c>
      <c r="H154" s="55">
        <v>70000</v>
      </c>
      <c r="I154" s="4" t="s">
        <v>64</v>
      </c>
      <c r="J154" s="4" t="s">
        <v>909</v>
      </c>
      <c r="K154" s="22" t="s">
        <v>910</v>
      </c>
      <c r="L154" s="23" t="s">
        <v>911</v>
      </c>
      <c r="M154" s="4" t="s">
        <v>210</v>
      </c>
      <c r="N154" s="29" t="s">
        <v>912</v>
      </c>
      <c r="O154" s="30">
        <v>40000</v>
      </c>
      <c r="P154" s="29" t="s">
        <v>57</v>
      </c>
      <c r="Q154" s="56">
        <v>2</v>
      </c>
      <c r="R154" s="5" t="s">
        <v>58</v>
      </c>
      <c r="S154" s="5" t="s">
        <v>59</v>
      </c>
      <c r="T154" s="36">
        <v>43494</v>
      </c>
      <c r="U154" s="36">
        <v>43482</v>
      </c>
      <c r="V154" s="37">
        <v>43482</v>
      </c>
      <c r="W154" s="38">
        <f t="shared" si="22"/>
        <v>-11</v>
      </c>
      <c r="X154" s="5" t="str">
        <f t="shared" si="23"/>
        <v>CUMPLE</v>
      </c>
      <c r="Y154" s="37">
        <v>43495</v>
      </c>
      <c r="Z154" s="37">
        <v>43495</v>
      </c>
      <c r="AA154" s="44">
        <v>43496</v>
      </c>
      <c r="AB154" s="44">
        <v>43501</v>
      </c>
      <c r="AC154" s="38">
        <f t="shared" si="24"/>
        <v>1</v>
      </c>
      <c r="AD154" s="5" t="str">
        <f t="shared" si="25"/>
        <v>CUMPLE</v>
      </c>
      <c r="AE154" s="5"/>
      <c r="AF154" s="38">
        <f t="shared" si="26"/>
        <v>5</v>
      </c>
      <c r="AG154" s="5" t="str">
        <f t="shared" si="27"/>
        <v>NO CUMPLE</v>
      </c>
      <c r="AH154" s="6"/>
      <c r="AI154" s="38">
        <f t="shared" si="28"/>
        <v>7</v>
      </c>
      <c r="AJ154" s="5" t="str">
        <f t="shared" si="29"/>
        <v>CUMPLE</v>
      </c>
      <c r="AK154" s="6"/>
      <c r="AL154" s="5" t="str">
        <f t="shared" si="21"/>
        <v/>
      </c>
      <c r="AM154" s="5"/>
      <c r="AN154" s="58"/>
      <c r="AO154" s="67" t="s">
        <v>913</v>
      </c>
      <c r="AP154" s="50" t="s">
        <v>325</v>
      </c>
      <c r="AQ154" s="50"/>
      <c r="AR154" s="50"/>
      <c r="AS154" s="50"/>
      <c r="AT154" s="52"/>
    </row>
    <row r="155" spans="1:46" ht="14.1" customHeight="1">
      <c r="A155" s="20" t="s">
        <v>45</v>
      </c>
      <c r="B155" s="21" t="s">
        <v>46</v>
      </c>
      <c r="C155" s="20" t="s">
        <v>47</v>
      </c>
      <c r="D155" s="54">
        <v>4948037015</v>
      </c>
      <c r="E155" s="4" t="s">
        <v>156</v>
      </c>
      <c r="F155" s="4" t="s">
        <v>914</v>
      </c>
      <c r="G155" s="68" t="s">
        <v>915</v>
      </c>
      <c r="H155" s="55">
        <v>10861.2</v>
      </c>
      <c r="I155" s="4" t="s">
        <v>64</v>
      </c>
      <c r="J155" s="4" t="s">
        <v>916</v>
      </c>
      <c r="K155" s="22" t="s">
        <v>917</v>
      </c>
      <c r="L155" s="23" t="s">
        <v>54</v>
      </c>
      <c r="M155" s="4" t="s">
        <v>67</v>
      </c>
      <c r="N155" s="29" t="s">
        <v>77</v>
      </c>
      <c r="O155" s="30">
        <v>2520</v>
      </c>
      <c r="P155" s="29" t="s">
        <v>57</v>
      </c>
      <c r="Q155" s="56">
        <v>3</v>
      </c>
      <c r="R155" s="5" t="s">
        <v>78</v>
      </c>
      <c r="S155" s="5" t="s">
        <v>79</v>
      </c>
      <c r="T155" s="36">
        <v>43494</v>
      </c>
      <c r="U155" s="36">
        <v>43489</v>
      </c>
      <c r="V155" s="37">
        <v>43489</v>
      </c>
      <c r="W155" s="38">
        <f t="shared" si="22"/>
        <v>-4</v>
      </c>
      <c r="X155" s="5" t="str">
        <f t="shared" si="23"/>
        <v>CUMPLE</v>
      </c>
      <c r="Y155" s="37">
        <v>43496</v>
      </c>
      <c r="Z155" s="37">
        <v>43496</v>
      </c>
      <c r="AA155" s="44">
        <v>43496</v>
      </c>
      <c r="AB155" s="44">
        <v>43500</v>
      </c>
      <c r="AC155" s="38">
        <f t="shared" si="24"/>
        <v>1</v>
      </c>
      <c r="AD155" s="5" t="str">
        <f t="shared" si="25"/>
        <v>CUMPLE</v>
      </c>
      <c r="AE155" s="5"/>
      <c r="AF155" s="38">
        <f t="shared" si="26"/>
        <v>4</v>
      </c>
      <c r="AG155" s="5" t="str">
        <f t="shared" si="27"/>
        <v>NO CUMPLE</v>
      </c>
      <c r="AH155" s="6"/>
      <c r="AI155" s="38">
        <f t="shared" si="28"/>
        <v>6</v>
      </c>
      <c r="AJ155" s="5" t="str">
        <f t="shared" si="29"/>
        <v>CUMPLE</v>
      </c>
      <c r="AK155" s="6"/>
      <c r="AL155" s="5" t="str">
        <f t="shared" si="21"/>
        <v/>
      </c>
      <c r="AM155" s="5"/>
      <c r="AN155" s="58"/>
      <c r="AO155" s="67" t="s">
        <v>918</v>
      </c>
      <c r="AP155" s="50" t="s">
        <v>72</v>
      </c>
      <c r="AQ155" s="50"/>
      <c r="AR155" s="50"/>
      <c r="AS155" s="50"/>
      <c r="AT155" s="52"/>
    </row>
    <row r="156" spans="1:46" ht="14.1" customHeight="1">
      <c r="A156" s="20" t="s">
        <v>45</v>
      </c>
      <c r="B156" s="21" t="s">
        <v>46</v>
      </c>
      <c r="C156" s="20" t="s">
        <v>47</v>
      </c>
      <c r="D156" s="54">
        <v>4947975534</v>
      </c>
      <c r="E156" s="4" t="s">
        <v>48</v>
      </c>
      <c r="F156" s="4" t="s">
        <v>919</v>
      </c>
      <c r="G156" s="68" t="s">
        <v>920</v>
      </c>
      <c r="H156" s="55">
        <v>2552</v>
      </c>
      <c r="I156" s="4" t="s">
        <v>64</v>
      </c>
      <c r="J156" s="4" t="s">
        <v>921</v>
      </c>
      <c r="K156" s="22" t="s">
        <v>922</v>
      </c>
      <c r="L156" s="23" t="s">
        <v>54</v>
      </c>
      <c r="M156" s="4" t="s">
        <v>67</v>
      </c>
      <c r="N156" s="29" t="s">
        <v>77</v>
      </c>
      <c r="O156" s="30">
        <v>800</v>
      </c>
      <c r="P156" s="29" t="s">
        <v>57</v>
      </c>
      <c r="Q156" s="56">
        <v>1</v>
      </c>
      <c r="R156" s="5" t="s">
        <v>78</v>
      </c>
      <c r="S156" s="5" t="s">
        <v>79</v>
      </c>
      <c r="T156" s="36">
        <v>43491</v>
      </c>
      <c r="U156" s="36">
        <v>43483</v>
      </c>
      <c r="V156" s="37">
        <v>43483</v>
      </c>
      <c r="W156" s="38">
        <f t="shared" si="22"/>
        <v>-7</v>
      </c>
      <c r="X156" s="5" t="str">
        <f t="shared" si="23"/>
        <v>CUMPLE</v>
      </c>
      <c r="Y156" s="37">
        <v>43495</v>
      </c>
      <c r="Z156" s="37">
        <v>43495</v>
      </c>
      <c r="AA156" s="44">
        <v>43496</v>
      </c>
      <c r="AB156" s="44">
        <v>43500</v>
      </c>
      <c r="AC156" s="38">
        <f t="shared" si="24"/>
        <v>1</v>
      </c>
      <c r="AD156" s="5" t="str">
        <f t="shared" si="25"/>
        <v>CUMPLE</v>
      </c>
      <c r="AE156" s="5"/>
      <c r="AF156" s="38">
        <f t="shared" si="26"/>
        <v>4</v>
      </c>
      <c r="AG156" s="5" t="str">
        <f t="shared" si="27"/>
        <v>NO CUMPLE</v>
      </c>
      <c r="AH156" s="6"/>
      <c r="AI156" s="38">
        <f t="shared" si="28"/>
        <v>9</v>
      </c>
      <c r="AJ156" s="5" t="str">
        <f t="shared" si="29"/>
        <v>CUMPLE</v>
      </c>
      <c r="AK156" s="6"/>
      <c r="AL156" s="5" t="str">
        <f t="shared" si="21"/>
        <v/>
      </c>
      <c r="AM156" s="5"/>
      <c r="AN156" s="58"/>
      <c r="AO156" s="67" t="s">
        <v>923</v>
      </c>
      <c r="AP156" s="50" t="s">
        <v>72</v>
      </c>
      <c r="AQ156" s="50"/>
      <c r="AR156" s="50"/>
      <c r="AS156" s="50"/>
      <c r="AT156" s="52"/>
    </row>
    <row r="157" spans="1:46" ht="14.1" customHeight="1">
      <c r="A157" s="20" t="s">
        <v>45</v>
      </c>
      <c r="B157" s="21" t="s">
        <v>46</v>
      </c>
      <c r="C157" s="20" t="s">
        <v>47</v>
      </c>
      <c r="D157" s="54">
        <v>4948210659</v>
      </c>
      <c r="E157" s="4" t="s">
        <v>48</v>
      </c>
      <c r="F157" s="4" t="s">
        <v>924</v>
      </c>
      <c r="G157" s="68" t="s">
        <v>925</v>
      </c>
      <c r="H157" s="55">
        <v>56880</v>
      </c>
      <c r="I157" s="4" t="s">
        <v>64</v>
      </c>
      <c r="J157" s="4" t="s">
        <v>65</v>
      </c>
      <c r="K157" s="22" t="s">
        <v>66</v>
      </c>
      <c r="L157" s="23" t="s">
        <v>54</v>
      </c>
      <c r="M157" s="4" t="s">
        <v>67</v>
      </c>
      <c r="N157" s="29" t="s">
        <v>336</v>
      </c>
      <c r="O157" s="30">
        <v>18000</v>
      </c>
      <c r="P157" s="29" t="s">
        <v>57</v>
      </c>
      <c r="Q157" s="56">
        <v>1</v>
      </c>
      <c r="R157" s="5" t="s">
        <v>58</v>
      </c>
      <c r="S157" s="5" t="s">
        <v>69</v>
      </c>
      <c r="T157" s="36">
        <v>43494</v>
      </c>
      <c r="U157" s="36">
        <v>43483</v>
      </c>
      <c r="V157" s="37">
        <v>43483</v>
      </c>
      <c r="W157" s="38">
        <f t="shared" si="22"/>
        <v>-10</v>
      </c>
      <c r="X157" s="5" t="str">
        <f t="shared" si="23"/>
        <v>CUMPLE</v>
      </c>
      <c r="Y157" s="37">
        <v>43495</v>
      </c>
      <c r="Z157" s="37">
        <v>43495</v>
      </c>
      <c r="AA157" s="44">
        <v>43496</v>
      </c>
      <c r="AB157" s="44">
        <v>43501</v>
      </c>
      <c r="AC157" s="38">
        <f t="shared" si="24"/>
        <v>1</v>
      </c>
      <c r="AD157" s="5" t="str">
        <f t="shared" si="25"/>
        <v>CUMPLE</v>
      </c>
      <c r="AE157" s="5"/>
      <c r="AF157" s="38">
        <f t="shared" si="26"/>
        <v>5</v>
      </c>
      <c r="AG157" s="5" t="str">
        <f t="shared" si="27"/>
        <v>NO CUMPLE</v>
      </c>
      <c r="AH157" s="6"/>
      <c r="AI157" s="38">
        <f t="shared" si="28"/>
        <v>7</v>
      </c>
      <c r="AJ157" s="5" t="str">
        <f t="shared" si="29"/>
        <v>CUMPLE</v>
      </c>
      <c r="AK157" s="6"/>
      <c r="AL157" s="5" t="str">
        <f t="shared" si="21"/>
        <v/>
      </c>
      <c r="AM157" s="5"/>
      <c r="AN157" s="58"/>
      <c r="AO157" s="67" t="s">
        <v>926</v>
      </c>
      <c r="AP157" s="50" t="s">
        <v>72</v>
      </c>
      <c r="AQ157" s="50"/>
      <c r="AR157" s="50"/>
      <c r="AS157" s="50"/>
      <c r="AT157" s="52"/>
    </row>
    <row r="158" spans="1:46" ht="14.1" customHeight="1">
      <c r="A158" s="20" t="s">
        <v>45</v>
      </c>
      <c r="B158" s="21" t="s">
        <v>46</v>
      </c>
      <c r="C158" s="20" t="s">
        <v>47</v>
      </c>
      <c r="D158" s="28" t="s">
        <v>927</v>
      </c>
      <c r="E158" s="4" t="s">
        <v>48</v>
      </c>
      <c r="F158" s="4" t="s">
        <v>928</v>
      </c>
      <c r="G158" s="23" t="s">
        <v>929</v>
      </c>
      <c r="H158" s="55">
        <v>92978.75</v>
      </c>
      <c r="I158" s="4" t="s">
        <v>64</v>
      </c>
      <c r="J158" s="28" t="s">
        <v>930</v>
      </c>
      <c r="K158" s="28" t="s">
        <v>931</v>
      </c>
      <c r="L158" s="23" t="s">
        <v>54</v>
      </c>
      <c r="M158" s="4" t="s">
        <v>94</v>
      </c>
      <c r="N158" s="29" t="s">
        <v>95</v>
      </c>
      <c r="O158" s="30">
        <v>9875</v>
      </c>
      <c r="P158" s="29" t="s">
        <v>57</v>
      </c>
      <c r="Q158" s="56">
        <v>1</v>
      </c>
      <c r="R158" s="5" t="s">
        <v>58</v>
      </c>
      <c r="S158" s="5" t="s">
        <v>726</v>
      </c>
      <c r="T158" s="36">
        <v>43494</v>
      </c>
      <c r="U158" s="36">
        <v>43483</v>
      </c>
      <c r="V158" s="37">
        <v>43483</v>
      </c>
      <c r="W158" s="38">
        <f t="shared" si="22"/>
        <v>-10</v>
      </c>
      <c r="X158" s="5" t="str">
        <f t="shared" si="23"/>
        <v>CUMPLE</v>
      </c>
      <c r="Y158" s="37">
        <v>43495</v>
      </c>
      <c r="Z158" s="37">
        <v>43495</v>
      </c>
      <c r="AA158" s="44">
        <v>43496</v>
      </c>
      <c r="AB158" s="44">
        <v>43501</v>
      </c>
      <c r="AC158" s="38">
        <f t="shared" si="24"/>
        <v>1</v>
      </c>
      <c r="AD158" s="5" t="str">
        <f t="shared" si="25"/>
        <v>CUMPLE</v>
      </c>
      <c r="AE158" s="5"/>
      <c r="AF158" s="38">
        <f t="shared" si="26"/>
        <v>5</v>
      </c>
      <c r="AG158" s="5" t="str">
        <f t="shared" si="27"/>
        <v>NO CUMPLE</v>
      </c>
      <c r="AH158" s="6"/>
      <c r="AI158" s="38">
        <f t="shared" si="28"/>
        <v>7</v>
      </c>
      <c r="AJ158" s="5" t="str">
        <f t="shared" si="29"/>
        <v>CUMPLE</v>
      </c>
      <c r="AK158" s="6"/>
      <c r="AL158" s="5" t="str">
        <f t="shared" si="21"/>
        <v/>
      </c>
      <c r="AM158" s="5"/>
      <c r="AN158" s="58"/>
      <c r="AO158" s="67" t="s">
        <v>932</v>
      </c>
      <c r="AP158" s="50" t="s">
        <v>72</v>
      </c>
      <c r="AQ158" s="50"/>
      <c r="AR158" s="50"/>
      <c r="AS158" s="50"/>
      <c r="AT158" s="52"/>
    </row>
    <row r="159" spans="1:46" ht="14.1" customHeight="1">
      <c r="A159" s="20" t="s">
        <v>45</v>
      </c>
      <c r="B159" s="21" t="s">
        <v>46</v>
      </c>
      <c r="C159" s="20" t="s">
        <v>47</v>
      </c>
      <c r="D159" s="54" t="s">
        <v>933</v>
      </c>
      <c r="E159" s="4" t="s">
        <v>48</v>
      </c>
      <c r="F159" s="4" t="s">
        <v>934</v>
      </c>
      <c r="G159" s="68" t="s">
        <v>935</v>
      </c>
      <c r="H159" s="55">
        <v>12340</v>
      </c>
      <c r="I159" s="4" t="s">
        <v>64</v>
      </c>
      <c r="J159" s="4" t="s">
        <v>936</v>
      </c>
      <c r="K159" s="22" t="s">
        <v>937</v>
      </c>
      <c r="L159" s="23" t="s">
        <v>54</v>
      </c>
      <c r="M159" s="4" t="s">
        <v>184</v>
      </c>
      <c r="N159" s="29" t="s">
        <v>348</v>
      </c>
      <c r="O159" s="30">
        <v>14000</v>
      </c>
      <c r="P159" s="29" t="s">
        <v>57</v>
      </c>
      <c r="Q159" s="56">
        <v>1</v>
      </c>
      <c r="R159" s="5" t="s">
        <v>58</v>
      </c>
      <c r="S159" s="5" t="s">
        <v>69</v>
      </c>
      <c r="T159" s="36">
        <v>43494</v>
      </c>
      <c r="U159" s="36">
        <v>43483</v>
      </c>
      <c r="V159" s="37">
        <v>43483</v>
      </c>
      <c r="W159" s="38">
        <f t="shared" si="22"/>
        <v>-10</v>
      </c>
      <c r="X159" s="5" t="str">
        <f t="shared" si="23"/>
        <v>CUMPLE</v>
      </c>
      <c r="Y159" s="37">
        <v>43495</v>
      </c>
      <c r="Z159" s="37">
        <v>43495</v>
      </c>
      <c r="AA159" s="44">
        <v>43496</v>
      </c>
      <c r="AB159" s="44">
        <v>43502</v>
      </c>
      <c r="AC159" s="38">
        <f t="shared" si="24"/>
        <v>1</v>
      </c>
      <c r="AD159" s="5" t="str">
        <f t="shared" si="25"/>
        <v>CUMPLE</v>
      </c>
      <c r="AE159" s="5"/>
      <c r="AF159" s="38">
        <f t="shared" si="26"/>
        <v>6</v>
      </c>
      <c r="AG159" s="5" t="str">
        <f t="shared" si="27"/>
        <v>NO CUMPLE</v>
      </c>
      <c r="AH159" s="6"/>
      <c r="AI159" s="38">
        <f t="shared" si="28"/>
        <v>8</v>
      </c>
      <c r="AJ159" s="5" t="str">
        <f t="shared" si="29"/>
        <v>CUMPLE</v>
      </c>
      <c r="AK159" s="6"/>
      <c r="AL159" s="5" t="str">
        <f t="shared" si="21"/>
        <v/>
      </c>
      <c r="AM159" s="5"/>
      <c r="AN159" s="58"/>
      <c r="AO159" s="67" t="s">
        <v>938</v>
      </c>
      <c r="AP159" s="50" t="s">
        <v>72</v>
      </c>
      <c r="AQ159" s="50"/>
      <c r="AR159" s="50"/>
      <c r="AS159" s="50"/>
      <c r="AT159" s="52"/>
    </row>
    <row r="160" spans="1:46" ht="14.1" customHeight="1">
      <c r="A160" s="20" t="s">
        <v>45</v>
      </c>
      <c r="B160" s="21" t="s">
        <v>46</v>
      </c>
      <c r="C160" s="20" t="s">
        <v>47</v>
      </c>
      <c r="D160" s="54">
        <v>4948210662</v>
      </c>
      <c r="E160" s="4" t="s">
        <v>48</v>
      </c>
      <c r="F160" s="4" t="s">
        <v>939</v>
      </c>
      <c r="G160" s="23" t="s">
        <v>940</v>
      </c>
      <c r="H160" s="55">
        <v>13248</v>
      </c>
      <c r="I160" s="4" t="s">
        <v>64</v>
      </c>
      <c r="J160" s="4" t="s">
        <v>941</v>
      </c>
      <c r="K160" s="22" t="s">
        <v>942</v>
      </c>
      <c r="L160" s="23" t="s">
        <v>54</v>
      </c>
      <c r="M160" s="4" t="s">
        <v>67</v>
      </c>
      <c r="N160" s="29" t="s">
        <v>336</v>
      </c>
      <c r="O160" s="30">
        <v>9600</v>
      </c>
      <c r="P160" s="29" t="s">
        <v>57</v>
      </c>
      <c r="Q160" s="56">
        <v>1</v>
      </c>
      <c r="R160" s="5" t="s">
        <v>58</v>
      </c>
      <c r="S160" s="5" t="s">
        <v>59</v>
      </c>
      <c r="T160" s="36">
        <v>43494</v>
      </c>
      <c r="U160" s="36">
        <v>43489</v>
      </c>
      <c r="V160" s="37">
        <v>43487</v>
      </c>
      <c r="W160" s="38">
        <f t="shared" si="22"/>
        <v>-4</v>
      </c>
      <c r="X160" s="5" t="str">
        <f t="shared" si="23"/>
        <v>CUMPLE</v>
      </c>
      <c r="Y160" s="37">
        <v>43495</v>
      </c>
      <c r="Z160" s="37">
        <v>43495</v>
      </c>
      <c r="AA160" s="44">
        <v>43496</v>
      </c>
      <c r="AB160" s="44">
        <v>43501</v>
      </c>
      <c r="AC160" s="38">
        <f t="shared" si="24"/>
        <v>1</v>
      </c>
      <c r="AD160" s="5" t="str">
        <f t="shared" si="25"/>
        <v>CUMPLE</v>
      </c>
      <c r="AE160" s="5"/>
      <c r="AF160" s="38">
        <f t="shared" si="26"/>
        <v>5</v>
      </c>
      <c r="AG160" s="5" t="str">
        <f t="shared" si="27"/>
        <v>NO CUMPLE</v>
      </c>
      <c r="AH160" s="6"/>
      <c r="AI160" s="38">
        <f t="shared" si="28"/>
        <v>7</v>
      </c>
      <c r="AJ160" s="5" t="str">
        <f t="shared" si="29"/>
        <v>CUMPLE</v>
      </c>
      <c r="AK160" s="6"/>
      <c r="AL160" s="5" t="str">
        <f t="shared" si="21"/>
        <v/>
      </c>
      <c r="AM160" s="5"/>
      <c r="AN160" s="58"/>
      <c r="AO160" s="67" t="s">
        <v>943</v>
      </c>
      <c r="AP160" s="50" t="s">
        <v>72</v>
      </c>
      <c r="AQ160" s="50"/>
      <c r="AR160" s="50"/>
      <c r="AS160" s="50"/>
      <c r="AT160" s="52"/>
    </row>
    <row r="161" spans="1:46" ht="14.1" customHeight="1">
      <c r="A161" s="20" t="s">
        <v>45</v>
      </c>
      <c r="B161" s="21" t="s">
        <v>46</v>
      </c>
      <c r="C161" s="20" t="s">
        <v>47</v>
      </c>
      <c r="D161" s="28" t="s">
        <v>944</v>
      </c>
      <c r="E161" s="4" t="s">
        <v>48</v>
      </c>
      <c r="F161" s="4" t="s">
        <v>945</v>
      </c>
      <c r="G161" s="68" t="s">
        <v>946</v>
      </c>
      <c r="H161" s="55">
        <v>86128.2</v>
      </c>
      <c r="I161" s="4" t="s">
        <v>64</v>
      </c>
      <c r="J161" s="28" t="s">
        <v>947</v>
      </c>
      <c r="K161" s="28" t="s">
        <v>948</v>
      </c>
      <c r="L161" s="23" t="s">
        <v>54</v>
      </c>
      <c r="M161" s="4" t="s">
        <v>67</v>
      </c>
      <c r="N161" s="29" t="s">
        <v>77</v>
      </c>
      <c r="O161" s="30">
        <v>20620</v>
      </c>
      <c r="P161" s="29" t="s">
        <v>57</v>
      </c>
      <c r="Q161" s="56">
        <v>1</v>
      </c>
      <c r="R161" s="5" t="s">
        <v>58</v>
      </c>
      <c r="S161" s="5" t="s">
        <v>69</v>
      </c>
      <c r="T161" s="36">
        <v>43494</v>
      </c>
      <c r="U161" s="36">
        <v>43486</v>
      </c>
      <c r="V161" s="37">
        <v>43486</v>
      </c>
      <c r="W161" s="38">
        <f t="shared" si="22"/>
        <v>-7</v>
      </c>
      <c r="X161" s="5" t="str">
        <f t="shared" si="23"/>
        <v>CUMPLE</v>
      </c>
      <c r="Y161" s="37">
        <v>43495</v>
      </c>
      <c r="Z161" s="37">
        <v>43495</v>
      </c>
      <c r="AA161" s="44">
        <v>43496</v>
      </c>
      <c r="AB161" s="44">
        <v>43500</v>
      </c>
      <c r="AC161" s="38">
        <f t="shared" si="24"/>
        <v>1</v>
      </c>
      <c r="AD161" s="5" t="str">
        <f t="shared" si="25"/>
        <v>CUMPLE</v>
      </c>
      <c r="AE161" s="5"/>
      <c r="AF161" s="38">
        <f t="shared" si="26"/>
        <v>4</v>
      </c>
      <c r="AG161" s="5" t="str">
        <f t="shared" si="27"/>
        <v>NO CUMPLE</v>
      </c>
      <c r="AH161" s="6"/>
      <c r="AI161" s="38">
        <f t="shared" si="28"/>
        <v>6</v>
      </c>
      <c r="AJ161" s="5" t="str">
        <f t="shared" si="29"/>
        <v>CUMPLE</v>
      </c>
      <c r="AK161" s="6"/>
      <c r="AL161" s="5" t="str">
        <f t="shared" si="21"/>
        <v/>
      </c>
      <c r="AM161" s="5"/>
      <c r="AN161" s="58"/>
      <c r="AO161" s="67" t="s">
        <v>949</v>
      </c>
      <c r="AP161" s="50" t="s">
        <v>72</v>
      </c>
      <c r="AQ161" s="50"/>
      <c r="AR161" s="50"/>
      <c r="AS161" s="50"/>
      <c r="AT161" s="52"/>
    </row>
    <row r="162" spans="1:46" ht="14.1" customHeight="1">
      <c r="A162" s="20" t="s">
        <v>45</v>
      </c>
      <c r="B162" s="21" t="s">
        <v>46</v>
      </c>
      <c r="C162" s="20" t="s">
        <v>47</v>
      </c>
      <c r="D162" s="28" t="s">
        <v>950</v>
      </c>
      <c r="E162" s="4" t="s">
        <v>48</v>
      </c>
      <c r="F162" s="4" t="s">
        <v>951</v>
      </c>
      <c r="G162" s="68" t="s">
        <v>952</v>
      </c>
      <c r="H162" s="55">
        <v>7492.4</v>
      </c>
      <c r="I162" s="4" t="s">
        <v>64</v>
      </c>
      <c r="J162" s="28" t="s">
        <v>953</v>
      </c>
      <c r="K162" s="28" t="s">
        <v>954</v>
      </c>
      <c r="L162" s="23" t="s">
        <v>54</v>
      </c>
      <c r="M162" s="4" t="s">
        <v>67</v>
      </c>
      <c r="N162" s="29" t="s">
        <v>77</v>
      </c>
      <c r="O162" s="30">
        <v>2740</v>
      </c>
      <c r="P162" s="29" t="s">
        <v>57</v>
      </c>
      <c r="Q162" s="56">
        <v>5</v>
      </c>
      <c r="R162" s="5" t="s">
        <v>78</v>
      </c>
      <c r="S162" s="5" t="s">
        <v>79</v>
      </c>
      <c r="T162" s="36">
        <v>43491</v>
      </c>
      <c r="U162" s="36">
        <v>43483</v>
      </c>
      <c r="V162" s="37">
        <v>43483</v>
      </c>
      <c r="W162" s="38">
        <f t="shared" si="22"/>
        <v>-7</v>
      </c>
      <c r="X162" s="5" t="str">
        <f t="shared" si="23"/>
        <v>CUMPLE</v>
      </c>
      <c r="Y162" s="37">
        <v>43495</v>
      </c>
      <c r="Z162" s="37">
        <v>43495</v>
      </c>
      <c r="AA162" s="44">
        <v>43495</v>
      </c>
      <c r="AB162" s="44">
        <v>43500</v>
      </c>
      <c r="AC162" s="38">
        <f t="shared" si="24"/>
        <v>1</v>
      </c>
      <c r="AD162" s="5" t="str">
        <f t="shared" si="25"/>
        <v>CUMPLE</v>
      </c>
      <c r="AE162" s="5"/>
      <c r="AF162" s="38">
        <f t="shared" si="26"/>
        <v>5</v>
      </c>
      <c r="AG162" s="5" t="str">
        <f t="shared" si="27"/>
        <v>NO CUMPLE</v>
      </c>
      <c r="AH162" s="6"/>
      <c r="AI162" s="38">
        <f t="shared" si="28"/>
        <v>9</v>
      </c>
      <c r="AJ162" s="5" t="str">
        <f t="shared" si="29"/>
        <v>CUMPLE</v>
      </c>
      <c r="AK162" s="6"/>
      <c r="AL162" s="5" t="str">
        <f t="shared" si="21"/>
        <v/>
      </c>
      <c r="AM162" s="5"/>
      <c r="AN162" s="58"/>
      <c r="AO162" s="67" t="s">
        <v>955</v>
      </c>
      <c r="AP162" s="50" t="s">
        <v>61</v>
      </c>
      <c r="AQ162" s="50"/>
      <c r="AR162" s="50"/>
      <c r="AS162" s="50"/>
      <c r="AT162" s="52"/>
    </row>
    <row r="163" spans="1:46" ht="14.1" customHeight="1">
      <c r="A163" s="20" t="s">
        <v>45</v>
      </c>
      <c r="B163" s="21" t="s">
        <v>46</v>
      </c>
      <c r="C163" s="20" t="s">
        <v>47</v>
      </c>
      <c r="D163" s="54">
        <v>4947642970</v>
      </c>
      <c r="E163" s="4" t="s">
        <v>48</v>
      </c>
      <c r="F163" s="4" t="s">
        <v>956</v>
      </c>
      <c r="G163" s="23" t="s">
        <v>957</v>
      </c>
      <c r="H163" s="55">
        <v>36842.400000000001</v>
      </c>
      <c r="I163" s="4" t="s">
        <v>64</v>
      </c>
      <c r="J163" s="4" t="s">
        <v>190</v>
      </c>
      <c r="K163" s="22" t="s">
        <v>191</v>
      </c>
      <c r="L163" s="23" t="s">
        <v>119</v>
      </c>
      <c r="M163" s="4" t="s">
        <v>67</v>
      </c>
      <c r="N163" s="29" t="s">
        <v>77</v>
      </c>
      <c r="O163" s="30">
        <v>15480</v>
      </c>
      <c r="P163" s="29" t="s">
        <v>57</v>
      </c>
      <c r="Q163" s="56">
        <v>1</v>
      </c>
      <c r="R163" s="5" t="s">
        <v>58</v>
      </c>
      <c r="S163" s="5" t="s">
        <v>59</v>
      </c>
      <c r="T163" s="36">
        <v>43485</v>
      </c>
      <c r="U163" s="36">
        <v>43483</v>
      </c>
      <c r="V163" s="37">
        <v>43483</v>
      </c>
      <c r="W163" s="38">
        <f t="shared" si="22"/>
        <v>-1</v>
      </c>
      <c r="X163" s="5" t="str">
        <f t="shared" si="23"/>
        <v>CUMPLE</v>
      </c>
      <c r="Y163" s="37">
        <v>43486</v>
      </c>
      <c r="Z163" s="37">
        <v>43486</v>
      </c>
      <c r="AA163" s="44">
        <v>43487</v>
      </c>
      <c r="AB163" s="44">
        <v>43500</v>
      </c>
      <c r="AC163" s="38">
        <f t="shared" si="24"/>
        <v>1</v>
      </c>
      <c r="AD163" s="5" t="str">
        <f t="shared" si="25"/>
        <v>CUMPLE</v>
      </c>
      <c r="AE163" s="5"/>
      <c r="AF163" s="38">
        <f t="shared" si="26"/>
        <v>13</v>
      </c>
      <c r="AG163" s="5" t="str">
        <f t="shared" si="27"/>
        <v>NO CUMPLE</v>
      </c>
      <c r="AH163" s="6"/>
      <c r="AI163" s="38">
        <f t="shared" si="28"/>
        <v>15</v>
      </c>
      <c r="AJ163" s="5" t="str">
        <f t="shared" si="29"/>
        <v>NO CUMPLE</v>
      </c>
      <c r="AK163" s="6" t="s">
        <v>523</v>
      </c>
      <c r="AL163" s="5" t="str">
        <f t="shared" si="21"/>
        <v/>
      </c>
      <c r="AM163" s="5"/>
      <c r="AN163" s="58"/>
      <c r="AO163" s="67" t="s">
        <v>958</v>
      </c>
      <c r="AP163" s="50" t="s">
        <v>61</v>
      </c>
      <c r="AQ163" s="50"/>
      <c r="AR163" s="50"/>
      <c r="AS163" s="50"/>
      <c r="AT163" s="52"/>
    </row>
    <row r="164" spans="1:46" ht="14.1" customHeight="1">
      <c r="A164" s="20" t="s">
        <v>45</v>
      </c>
      <c r="B164" s="21" t="s">
        <v>46</v>
      </c>
      <c r="C164" s="20" t="s">
        <v>47</v>
      </c>
      <c r="D164" s="54">
        <v>4946765517</v>
      </c>
      <c r="E164" s="4" t="s">
        <v>48</v>
      </c>
      <c r="F164" s="4" t="s">
        <v>959</v>
      </c>
      <c r="G164" s="68" t="s">
        <v>960</v>
      </c>
      <c r="H164" s="55">
        <v>103773.6</v>
      </c>
      <c r="I164" s="4" t="s">
        <v>64</v>
      </c>
      <c r="J164" s="4" t="s">
        <v>961</v>
      </c>
      <c r="K164" s="22">
        <v>59011329</v>
      </c>
      <c r="L164" s="23" t="s">
        <v>583</v>
      </c>
      <c r="M164" s="4" t="s">
        <v>184</v>
      </c>
      <c r="N164" s="29" t="s">
        <v>584</v>
      </c>
      <c r="O164" s="30">
        <v>504</v>
      </c>
      <c r="P164" s="29" t="s">
        <v>57</v>
      </c>
      <c r="Q164" s="56">
        <v>1</v>
      </c>
      <c r="R164" s="5" t="s">
        <v>58</v>
      </c>
      <c r="S164" s="5" t="s">
        <v>59</v>
      </c>
      <c r="T164" s="36">
        <v>43490</v>
      </c>
      <c r="U164" s="36">
        <v>43490</v>
      </c>
      <c r="V164" s="37">
        <v>43494</v>
      </c>
      <c r="W164" s="38">
        <f t="shared" si="22"/>
        <v>1</v>
      </c>
      <c r="X164" s="5" t="str">
        <f t="shared" si="23"/>
        <v>NO CUMPLE</v>
      </c>
      <c r="Y164" s="37">
        <v>43493</v>
      </c>
      <c r="Z164" s="37">
        <v>43494</v>
      </c>
      <c r="AA164" s="44">
        <v>43495</v>
      </c>
      <c r="AB164" s="44">
        <v>43500</v>
      </c>
      <c r="AC164" s="38">
        <f t="shared" si="24"/>
        <v>1</v>
      </c>
      <c r="AD164" s="5" t="str">
        <f t="shared" si="25"/>
        <v>CUMPLE</v>
      </c>
      <c r="AE164" s="5"/>
      <c r="AF164" s="38">
        <f t="shared" si="26"/>
        <v>5</v>
      </c>
      <c r="AG164" s="5" t="str">
        <f t="shared" si="27"/>
        <v>NO CUMPLE</v>
      </c>
      <c r="AH164" s="6"/>
      <c r="AI164" s="38">
        <f t="shared" si="28"/>
        <v>10</v>
      </c>
      <c r="AJ164" s="5" t="str">
        <f t="shared" si="29"/>
        <v>NO CUMPLE</v>
      </c>
      <c r="AK164" s="6" t="s">
        <v>449</v>
      </c>
      <c r="AL164" s="5" t="str">
        <f t="shared" si="21"/>
        <v/>
      </c>
      <c r="AM164" s="5"/>
      <c r="AN164" s="58"/>
      <c r="AO164" s="67" t="s">
        <v>962</v>
      </c>
      <c r="AP164" s="50" t="s">
        <v>72</v>
      </c>
      <c r="AQ164" s="50"/>
      <c r="AR164" s="50"/>
      <c r="AS164" s="50"/>
      <c r="AT164" s="52"/>
    </row>
    <row r="165" spans="1:46" ht="14.1" customHeight="1">
      <c r="A165" s="20" t="s">
        <v>45</v>
      </c>
      <c r="B165" s="21" t="s">
        <v>46</v>
      </c>
      <c r="C165" s="20" t="s">
        <v>47</v>
      </c>
      <c r="D165" s="54">
        <v>4947112617</v>
      </c>
      <c r="E165" s="4" t="s">
        <v>48</v>
      </c>
      <c r="F165" s="4" t="s">
        <v>963</v>
      </c>
      <c r="G165" s="23" t="s">
        <v>964</v>
      </c>
      <c r="H165" s="55">
        <v>53985</v>
      </c>
      <c r="I165" s="4" t="s">
        <v>64</v>
      </c>
      <c r="J165" s="4" t="s">
        <v>406</v>
      </c>
      <c r="K165" s="22" t="s">
        <v>407</v>
      </c>
      <c r="L165" s="23" t="s">
        <v>408</v>
      </c>
      <c r="M165" s="4" t="s">
        <v>347</v>
      </c>
      <c r="N165" s="29" t="s">
        <v>348</v>
      </c>
      <c r="O165" s="30">
        <v>16560</v>
      </c>
      <c r="P165" s="29" t="s">
        <v>57</v>
      </c>
      <c r="Q165" s="56">
        <v>1</v>
      </c>
      <c r="R165" s="5" t="s">
        <v>58</v>
      </c>
      <c r="S165" s="5" t="s">
        <v>69</v>
      </c>
      <c r="T165" s="36">
        <v>43492</v>
      </c>
      <c r="U165" s="36">
        <v>43488</v>
      </c>
      <c r="V165" s="37">
        <v>43488</v>
      </c>
      <c r="W165" s="38">
        <f t="shared" si="22"/>
        <v>-3</v>
      </c>
      <c r="X165" s="5" t="str">
        <f t="shared" si="23"/>
        <v>CUMPLE</v>
      </c>
      <c r="Y165" s="37">
        <v>43493</v>
      </c>
      <c r="Z165" s="37">
        <v>43493</v>
      </c>
      <c r="AA165" s="44">
        <v>43494</v>
      </c>
      <c r="AB165" s="44">
        <v>43500</v>
      </c>
      <c r="AC165" s="38">
        <f t="shared" si="24"/>
        <v>1</v>
      </c>
      <c r="AD165" s="5" t="str">
        <f t="shared" si="25"/>
        <v>CUMPLE</v>
      </c>
      <c r="AE165" s="5"/>
      <c r="AF165" s="38">
        <f t="shared" si="26"/>
        <v>6</v>
      </c>
      <c r="AG165" s="5" t="str">
        <f t="shared" si="27"/>
        <v>NO CUMPLE</v>
      </c>
      <c r="AH165" s="6"/>
      <c r="AI165" s="38">
        <f t="shared" si="28"/>
        <v>8</v>
      </c>
      <c r="AJ165" s="5" t="str">
        <f t="shared" si="29"/>
        <v>CUMPLE</v>
      </c>
      <c r="AK165" s="6"/>
      <c r="AL165" s="5" t="str">
        <f t="shared" si="21"/>
        <v/>
      </c>
      <c r="AM165" s="5"/>
      <c r="AN165" s="58"/>
      <c r="AO165" s="67" t="s">
        <v>965</v>
      </c>
      <c r="AP165" s="50" t="s">
        <v>350</v>
      </c>
      <c r="AQ165" s="50"/>
      <c r="AR165" s="50"/>
      <c r="AS165" s="50"/>
      <c r="AT165" s="52"/>
    </row>
    <row r="166" spans="1:46" ht="14.1" customHeight="1">
      <c r="A166" s="20" t="s">
        <v>45</v>
      </c>
      <c r="B166" s="21" t="s">
        <v>46</v>
      </c>
      <c r="C166" s="20" t="s">
        <v>47</v>
      </c>
      <c r="D166" s="54">
        <v>4947225151</v>
      </c>
      <c r="E166" s="4" t="s">
        <v>48</v>
      </c>
      <c r="F166" s="4" t="s">
        <v>966</v>
      </c>
      <c r="G166" s="23" t="s">
        <v>967</v>
      </c>
      <c r="H166" s="55">
        <v>26960</v>
      </c>
      <c r="I166" s="4" t="s">
        <v>64</v>
      </c>
      <c r="J166" s="4" t="s">
        <v>520</v>
      </c>
      <c r="K166" s="22" t="s">
        <v>521</v>
      </c>
      <c r="L166" s="23" t="s">
        <v>522</v>
      </c>
      <c r="M166" s="4" t="s">
        <v>67</v>
      </c>
      <c r="N166" s="29" t="s">
        <v>68</v>
      </c>
      <c r="O166" s="30">
        <v>8000</v>
      </c>
      <c r="P166" s="29" t="s">
        <v>57</v>
      </c>
      <c r="Q166" s="56">
        <v>1</v>
      </c>
      <c r="R166" s="5" t="s">
        <v>58</v>
      </c>
      <c r="S166" s="5" t="s">
        <v>59</v>
      </c>
      <c r="T166" s="36">
        <v>43479</v>
      </c>
      <c r="U166" s="36">
        <v>43432</v>
      </c>
      <c r="V166" s="37">
        <v>43481</v>
      </c>
      <c r="W166" s="38">
        <f t="shared" si="22"/>
        <v>-46</v>
      </c>
      <c r="X166" s="5" t="str">
        <f t="shared" si="23"/>
        <v>CUMPLE</v>
      </c>
      <c r="Y166" s="37">
        <v>43481</v>
      </c>
      <c r="Z166" s="37">
        <v>43481</v>
      </c>
      <c r="AA166" s="44">
        <v>43482</v>
      </c>
      <c r="AB166" s="44">
        <v>43500</v>
      </c>
      <c r="AC166" s="38">
        <f t="shared" si="24"/>
        <v>1</v>
      </c>
      <c r="AD166" s="5" t="str">
        <f t="shared" si="25"/>
        <v>CUMPLE</v>
      </c>
      <c r="AE166" s="5"/>
      <c r="AF166" s="38">
        <f t="shared" si="26"/>
        <v>18</v>
      </c>
      <c r="AG166" s="5" t="str">
        <f t="shared" si="27"/>
        <v>NO CUMPLE</v>
      </c>
      <c r="AH166" s="6"/>
      <c r="AI166" s="38">
        <f t="shared" si="28"/>
        <v>21</v>
      </c>
      <c r="AJ166" s="5" t="str">
        <f t="shared" si="29"/>
        <v>NO CUMPLE</v>
      </c>
      <c r="AK166" s="6" t="s">
        <v>523</v>
      </c>
      <c r="AL166" s="5" t="str">
        <f t="shared" si="21"/>
        <v/>
      </c>
      <c r="AM166" s="5"/>
      <c r="AN166" s="58"/>
      <c r="AO166" s="67" t="s">
        <v>968</v>
      </c>
      <c r="AP166" s="50" t="s">
        <v>61</v>
      </c>
      <c r="AQ166" s="50"/>
      <c r="AR166" s="50"/>
      <c r="AS166" s="50"/>
      <c r="AT166" s="52"/>
    </row>
    <row r="167" spans="1:46" ht="14.1" customHeight="1">
      <c r="A167" s="20" t="s">
        <v>45</v>
      </c>
      <c r="B167" s="21" t="s">
        <v>46</v>
      </c>
      <c r="C167" s="20" t="s">
        <v>47</v>
      </c>
      <c r="D167" s="54">
        <v>4948210673</v>
      </c>
      <c r="E167" s="4" t="s">
        <v>48</v>
      </c>
      <c r="F167" s="4" t="s">
        <v>969</v>
      </c>
      <c r="G167" s="23" t="s">
        <v>970</v>
      </c>
      <c r="H167" s="55">
        <v>7290</v>
      </c>
      <c r="I167" s="4" t="s">
        <v>64</v>
      </c>
      <c r="J167" s="4" t="s">
        <v>971</v>
      </c>
      <c r="K167" s="22" t="s">
        <v>972</v>
      </c>
      <c r="L167" s="23" t="s">
        <v>973</v>
      </c>
      <c r="M167" s="4" t="s">
        <v>67</v>
      </c>
      <c r="N167" s="29" t="s">
        <v>336</v>
      </c>
      <c r="O167" s="30">
        <v>750</v>
      </c>
      <c r="P167" s="29" t="s">
        <v>57</v>
      </c>
      <c r="Q167" s="56">
        <v>1</v>
      </c>
      <c r="R167" s="5" t="s">
        <v>78</v>
      </c>
      <c r="S167" s="5" t="s">
        <v>79</v>
      </c>
      <c r="T167" s="36">
        <v>43491</v>
      </c>
      <c r="U167" s="36">
        <v>43494</v>
      </c>
      <c r="V167" s="37">
        <v>43494</v>
      </c>
      <c r="W167" s="38">
        <f t="shared" si="22"/>
        <v>4</v>
      </c>
      <c r="X167" s="5" t="str">
        <f t="shared" si="23"/>
        <v>NO CUMPLE</v>
      </c>
      <c r="Y167" s="37">
        <v>43494</v>
      </c>
      <c r="Z167" s="37">
        <v>43494</v>
      </c>
      <c r="AA167" s="44">
        <v>43495</v>
      </c>
      <c r="AB167" s="44">
        <v>43500</v>
      </c>
      <c r="AC167" s="38">
        <f t="shared" si="24"/>
        <v>1</v>
      </c>
      <c r="AD167" s="5" t="str">
        <f t="shared" si="25"/>
        <v>CUMPLE</v>
      </c>
      <c r="AE167" s="5"/>
      <c r="AF167" s="38">
        <f t="shared" si="26"/>
        <v>5</v>
      </c>
      <c r="AG167" s="5" t="str">
        <f t="shared" si="27"/>
        <v>NO CUMPLE</v>
      </c>
      <c r="AH167" s="6"/>
      <c r="AI167" s="38">
        <f t="shared" si="28"/>
        <v>9</v>
      </c>
      <c r="AJ167" s="5" t="str">
        <f t="shared" si="29"/>
        <v>CUMPLE</v>
      </c>
      <c r="AK167" s="6"/>
      <c r="AL167" s="5" t="str">
        <f t="shared" si="21"/>
        <v/>
      </c>
      <c r="AM167" s="5"/>
      <c r="AN167" s="58"/>
      <c r="AO167" s="67" t="s">
        <v>974</v>
      </c>
      <c r="AP167" s="50" t="s">
        <v>72</v>
      </c>
      <c r="AQ167" s="50"/>
      <c r="AR167" s="50"/>
      <c r="AS167" s="50"/>
      <c r="AT167" s="52"/>
    </row>
    <row r="168" spans="1:46" ht="14.1" customHeight="1">
      <c r="A168" s="20" t="s">
        <v>45</v>
      </c>
      <c r="B168" s="21" t="s">
        <v>46</v>
      </c>
      <c r="C168" s="20" t="s">
        <v>47</v>
      </c>
      <c r="D168" s="54">
        <v>4948210659</v>
      </c>
      <c r="E168" s="4" t="s">
        <v>48</v>
      </c>
      <c r="F168" s="4" t="s">
        <v>975</v>
      </c>
      <c r="G168" s="23" t="s">
        <v>976</v>
      </c>
      <c r="H168" s="55">
        <v>85557</v>
      </c>
      <c r="I168" s="4" t="s">
        <v>64</v>
      </c>
      <c r="J168" s="4" t="s">
        <v>65</v>
      </c>
      <c r="K168" s="22" t="s">
        <v>66</v>
      </c>
      <c r="L168" s="23" t="s">
        <v>54</v>
      </c>
      <c r="M168" s="4" t="s">
        <v>67</v>
      </c>
      <c r="N168" s="29" t="s">
        <v>336</v>
      </c>
      <c r="O168" s="30">
        <v>27075</v>
      </c>
      <c r="P168" s="29" t="s">
        <v>57</v>
      </c>
      <c r="Q168" s="56">
        <v>2</v>
      </c>
      <c r="R168" s="5" t="s">
        <v>58</v>
      </c>
      <c r="S168" s="5" t="s">
        <v>69</v>
      </c>
      <c r="T168" s="36">
        <v>43494</v>
      </c>
      <c r="U168" s="36">
        <v>43495</v>
      </c>
      <c r="V168" s="37">
        <v>43495</v>
      </c>
      <c r="W168" s="38">
        <f t="shared" si="22"/>
        <v>2</v>
      </c>
      <c r="X168" s="5" t="str">
        <f t="shared" si="23"/>
        <v>NO CUMPLE</v>
      </c>
      <c r="Y168" s="37">
        <v>43495</v>
      </c>
      <c r="Z168" s="37">
        <v>43495</v>
      </c>
      <c r="AA168" s="44">
        <v>43496</v>
      </c>
      <c r="AB168" s="44">
        <v>43501</v>
      </c>
      <c r="AC168" s="38">
        <f t="shared" si="24"/>
        <v>1</v>
      </c>
      <c r="AD168" s="5" t="str">
        <f t="shared" si="25"/>
        <v>CUMPLE</v>
      </c>
      <c r="AE168" s="5"/>
      <c r="AF168" s="38">
        <f t="shared" si="26"/>
        <v>5</v>
      </c>
      <c r="AG168" s="5" t="str">
        <f t="shared" si="27"/>
        <v>NO CUMPLE</v>
      </c>
      <c r="AH168" s="6"/>
      <c r="AI168" s="38">
        <f t="shared" si="28"/>
        <v>7</v>
      </c>
      <c r="AJ168" s="5" t="str">
        <f t="shared" si="29"/>
        <v>CUMPLE</v>
      </c>
      <c r="AK168" s="6"/>
      <c r="AL168" s="5" t="str">
        <f t="shared" si="21"/>
        <v/>
      </c>
      <c r="AM168" s="5"/>
      <c r="AN168" s="58"/>
      <c r="AO168" s="67" t="s">
        <v>977</v>
      </c>
      <c r="AP168" s="50" t="s">
        <v>72</v>
      </c>
      <c r="AQ168" s="50"/>
      <c r="AR168" s="50"/>
      <c r="AS168" s="50"/>
      <c r="AT168" s="52"/>
    </row>
    <row r="169" spans="1:46" ht="14.1" customHeight="1">
      <c r="A169" s="20" t="s">
        <v>45</v>
      </c>
      <c r="B169" s="21" t="s">
        <v>46</v>
      </c>
      <c r="C169" s="20" t="s">
        <v>47</v>
      </c>
      <c r="D169" s="54">
        <v>4946293634</v>
      </c>
      <c r="E169" s="4" t="s">
        <v>48</v>
      </c>
      <c r="F169" s="4" t="s">
        <v>978</v>
      </c>
      <c r="G169" s="23" t="s">
        <v>979</v>
      </c>
      <c r="H169" s="55">
        <v>106444.8</v>
      </c>
      <c r="I169" s="4" t="s">
        <v>64</v>
      </c>
      <c r="J169" s="4" t="s">
        <v>980</v>
      </c>
      <c r="K169" s="22" t="s">
        <v>981</v>
      </c>
      <c r="L169" s="23" t="s">
        <v>54</v>
      </c>
      <c r="M169" s="4" t="s">
        <v>184</v>
      </c>
      <c r="N169" s="29" t="s">
        <v>348</v>
      </c>
      <c r="O169" s="30">
        <v>15120</v>
      </c>
      <c r="P169" s="29" t="s">
        <v>186</v>
      </c>
      <c r="Q169" s="56">
        <v>1</v>
      </c>
      <c r="R169" s="5" t="s">
        <v>58</v>
      </c>
      <c r="S169" s="5" t="s">
        <v>59</v>
      </c>
      <c r="T169" s="36">
        <v>43494</v>
      </c>
      <c r="U169" s="36">
        <v>43487</v>
      </c>
      <c r="V169" s="37">
        <v>43496</v>
      </c>
      <c r="W169" s="38">
        <f t="shared" si="22"/>
        <v>-6</v>
      </c>
      <c r="X169" s="5" t="str">
        <f t="shared" si="23"/>
        <v>CUMPLE</v>
      </c>
      <c r="Y169" s="37">
        <v>43496</v>
      </c>
      <c r="Z169" s="37">
        <v>43496</v>
      </c>
      <c r="AA169" s="44">
        <v>43496</v>
      </c>
      <c r="AB169" s="44">
        <v>43500</v>
      </c>
      <c r="AC169" s="38">
        <f t="shared" si="24"/>
        <v>1</v>
      </c>
      <c r="AD169" s="5" t="str">
        <f t="shared" si="25"/>
        <v>CUMPLE</v>
      </c>
      <c r="AE169" s="5"/>
      <c r="AF169" s="38">
        <f t="shared" si="26"/>
        <v>4</v>
      </c>
      <c r="AG169" s="5" t="str">
        <f t="shared" si="27"/>
        <v>NO CUMPLE</v>
      </c>
      <c r="AH169" s="6"/>
      <c r="AI169" s="38">
        <f t="shared" si="28"/>
        <v>6</v>
      </c>
      <c r="AJ169" s="5" t="str">
        <f t="shared" si="29"/>
        <v>CUMPLE</v>
      </c>
      <c r="AK169" s="6"/>
      <c r="AL169" s="5" t="str">
        <f t="shared" si="21"/>
        <v/>
      </c>
      <c r="AM169" s="5"/>
      <c r="AN169" s="58"/>
      <c r="AO169" s="67" t="s">
        <v>982</v>
      </c>
      <c r="AP169" s="50" t="s">
        <v>325</v>
      </c>
      <c r="AQ169" s="50"/>
      <c r="AR169" s="50"/>
      <c r="AS169" s="50"/>
      <c r="AT169" s="52"/>
    </row>
    <row r="170" spans="1:46" ht="14.1" customHeight="1">
      <c r="A170" s="20" t="s">
        <v>45</v>
      </c>
      <c r="B170" s="21" t="s">
        <v>46</v>
      </c>
      <c r="C170" s="20" t="s">
        <v>47</v>
      </c>
      <c r="D170" s="28" t="s">
        <v>983</v>
      </c>
      <c r="E170" s="4" t="s">
        <v>48</v>
      </c>
      <c r="F170" s="4" t="s">
        <v>984</v>
      </c>
      <c r="G170" s="23" t="s">
        <v>985</v>
      </c>
      <c r="H170" s="55">
        <v>22032</v>
      </c>
      <c r="I170" s="4" t="s">
        <v>64</v>
      </c>
      <c r="J170" s="28" t="s">
        <v>986</v>
      </c>
      <c r="K170" s="28" t="s">
        <v>987</v>
      </c>
      <c r="L170" s="23" t="s">
        <v>54</v>
      </c>
      <c r="M170" s="4" t="s">
        <v>184</v>
      </c>
      <c r="N170" s="29" t="s">
        <v>584</v>
      </c>
      <c r="O170" s="30">
        <v>5040</v>
      </c>
      <c r="P170" s="29" t="s">
        <v>57</v>
      </c>
      <c r="Q170" s="56">
        <v>1</v>
      </c>
      <c r="R170" s="5" t="s">
        <v>58</v>
      </c>
      <c r="S170" s="5" t="s">
        <v>59</v>
      </c>
      <c r="T170" s="36">
        <v>43490</v>
      </c>
      <c r="U170" s="36">
        <v>43479</v>
      </c>
      <c r="V170" s="37">
        <v>43496</v>
      </c>
      <c r="W170" s="38">
        <f t="shared" si="22"/>
        <v>-10</v>
      </c>
      <c r="X170" s="5" t="str">
        <f t="shared" si="23"/>
        <v>CUMPLE</v>
      </c>
      <c r="Y170" s="37">
        <v>43493</v>
      </c>
      <c r="Z170" s="37">
        <v>43496</v>
      </c>
      <c r="AA170" s="44">
        <v>43496</v>
      </c>
      <c r="AB170" s="44">
        <v>43501</v>
      </c>
      <c r="AC170" s="38">
        <f t="shared" si="24"/>
        <v>1</v>
      </c>
      <c r="AD170" s="5" t="str">
        <f t="shared" si="25"/>
        <v>CUMPLE</v>
      </c>
      <c r="AE170" s="5"/>
      <c r="AF170" s="38">
        <f t="shared" si="26"/>
        <v>5</v>
      </c>
      <c r="AG170" s="5" t="str">
        <f t="shared" si="27"/>
        <v>NO CUMPLE</v>
      </c>
      <c r="AH170" s="6"/>
      <c r="AI170" s="38">
        <f t="shared" si="28"/>
        <v>11</v>
      </c>
      <c r="AJ170" s="5" t="str">
        <f t="shared" si="29"/>
        <v>NO CUMPLE</v>
      </c>
      <c r="AK170" s="6" t="s">
        <v>988</v>
      </c>
      <c r="AL170" s="5" t="str">
        <f t="shared" si="21"/>
        <v/>
      </c>
      <c r="AM170" s="5"/>
      <c r="AN170" s="58"/>
      <c r="AO170" s="67" t="s">
        <v>989</v>
      </c>
      <c r="AP170" s="50" t="s">
        <v>72</v>
      </c>
      <c r="AQ170" s="50"/>
      <c r="AR170" s="50"/>
      <c r="AS170" s="50"/>
      <c r="AT170" s="52"/>
    </row>
    <row r="171" spans="1:46" ht="14.1" customHeight="1">
      <c r="A171" s="20" t="s">
        <v>45</v>
      </c>
      <c r="B171" s="21" t="s">
        <v>46</v>
      </c>
      <c r="C171" s="20" t="s">
        <v>47</v>
      </c>
      <c r="D171" s="54">
        <v>4947642965</v>
      </c>
      <c r="E171" s="4" t="s">
        <v>48</v>
      </c>
      <c r="F171" s="4" t="s">
        <v>990</v>
      </c>
      <c r="G171" s="23" t="s">
        <v>991</v>
      </c>
      <c r="H171" s="55">
        <v>22008</v>
      </c>
      <c r="I171" s="4" t="s">
        <v>64</v>
      </c>
      <c r="J171" s="4" t="s">
        <v>992</v>
      </c>
      <c r="K171" s="22" t="s">
        <v>993</v>
      </c>
      <c r="L171" s="23" t="s">
        <v>54</v>
      </c>
      <c r="M171" s="4" t="s">
        <v>67</v>
      </c>
      <c r="N171" s="29" t="s">
        <v>77</v>
      </c>
      <c r="O171" s="30">
        <v>8400</v>
      </c>
      <c r="P171" s="29" t="s">
        <v>57</v>
      </c>
      <c r="Q171" s="56">
        <v>1</v>
      </c>
      <c r="R171" s="5" t="s">
        <v>58</v>
      </c>
      <c r="S171" s="5" t="s">
        <v>59</v>
      </c>
      <c r="T171" s="36">
        <v>43486</v>
      </c>
      <c r="U171" s="36">
        <v>43454</v>
      </c>
      <c r="V171" s="37">
        <v>43488</v>
      </c>
      <c r="W171" s="38">
        <f t="shared" si="22"/>
        <v>-31</v>
      </c>
      <c r="X171" s="5" t="str">
        <f t="shared" si="23"/>
        <v>CUMPLE</v>
      </c>
      <c r="Y171" s="37">
        <v>43488</v>
      </c>
      <c r="Z171" s="37">
        <v>43488</v>
      </c>
      <c r="AA171" s="44">
        <v>43489</v>
      </c>
      <c r="AB171" s="44">
        <v>43508</v>
      </c>
      <c r="AC171" s="38">
        <f t="shared" si="24"/>
        <v>1</v>
      </c>
      <c r="AD171" s="5" t="str">
        <f t="shared" si="25"/>
        <v>CUMPLE</v>
      </c>
      <c r="AE171" s="5"/>
      <c r="AF171" s="38">
        <f t="shared" si="26"/>
        <v>19</v>
      </c>
      <c r="AG171" s="5" t="str">
        <f t="shared" si="27"/>
        <v>NO CUMPLE</v>
      </c>
      <c r="AH171" s="6"/>
      <c r="AI171" s="38">
        <f t="shared" si="28"/>
        <v>22</v>
      </c>
      <c r="AJ171" s="5" t="str">
        <f t="shared" si="29"/>
        <v>NO CUMPLE</v>
      </c>
      <c r="AK171" s="6" t="s">
        <v>554</v>
      </c>
      <c r="AL171" s="5" t="str">
        <f t="shared" si="21"/>
        <v/>
      </c>
      <c r="AM171" s="5"/>
      <c r="AN171" s="58"/>
      <c r="AO171" s="67" t="s">
        <v>994</v>
      </c>
      <c r="AP171" s="50" t="s">
        <v>61</v>
      </c>
      <c r="AQ171" s="50"/>
      <c r="AR171" s="50"/>
      <c r="AS171" s="50"/>
      <c r="AT171" s="52"/>
    </row>
    <row r="172" spans="1:46" ht="14.1" customHeight="1">
      <c r="A172" s="20" t="s">
        <v>45</v>
      </c>
      <c r="B172" s="21" t="s">
        <v>46</v>
      </c>
      <c r="C172" s="20" t="s">
        <v>47</v>
      </c>
      <c r="D172" s="54">
        <v>4948242192</v>
      </c>
      <c r="E172" s="4" t="s">
        <v>48</v>
      </c>
      <c r="F172" s="4" t="s">
        <v>995</v>
      </c>
      <c r="G172" s="23" t="s">
        <v>996</v>
      </c>
      <c r="H172" s="55">
        <v>30080</v>
      </c>
      <c r="I172" s="4" t="s">
        <v>64</v>
      </c>
      <c r="J172" s="4" t="s">
        <v>353</v>
      </c>
      <c r="K172" s="22" t="s">
        <v>354</v>
      </c>
      <c r="L172" s="23" t="s">
        <v>86</v>
      </c>
      <c r="M172" s="4" t="s">
        <v>67</v>
      </c>
      <c r="N172" s="29" t="s">
        <v>128</v>
      </c>
      <c r="O172" s="30">
        <v>32000</v>
      </c>
      <c r="P172" s="29" t="s">
        <v>57</v>
      </c>
      <c r="Q172" s="56">
        <v>2</v>
      </c>
      <c r="R172" s="5" t="s">
        <v>58</v>
      </c>
      <c r="S172" s="5" t="s">
        <v>59</v>
      </c>
      <c r="T172" s="36">
        <v>43490</v>
      </c>
      <c r="U172" s="36">
        <v>43483</v>
      </c>
      <c r="V172" s="37">
        <v>43493</v>
      </c>
      <c r="W172" s="38">
        <f t="shared" si="22"/>
        <v>-6</v>
      </c>
      <c r="X172" s="5" t="str">
        <f t="shared" si="23"/>
        <v>CUMPLE</v>
      </c>
      <c r="Y172" s="37">
        <v>43493</v>
      </c>
      <c r="Z172" s="37">
        <v>43493</v>
      </c>
      <c r="AA172" s="44">
        <v>43493</v>
      </c>
      <c r="AB172" s="37">
        <v>43501</v>
      </c>
      <c r="AC172" s="38">
        <f t="shared" si="24"/>
        <v>1</v>
      </c>
      <c r="AD172" s="5" t="str">
        <f t="shared" si="25"/>
        <v>CUMPLE</v>
      </c>
      <c r="AE172" s="5"/>
      <c r="AF172" s="38">
        <f t="shared" si="26"/>
        <v>8</v>
      </c>
      <c r="AG172" s="5" t="str">
        <f t="shared" si="27"/>
        <v>NO CUMPLE</v>
      </c>
      <c r="AH172" s="6"/>
      <c r="AI172" s="38">
        <f t="shared" si="28"/>
        <v>11</v>
      </c>
      <c r="AJ172" s="5" t="str">
        <f t="shared" si="29"/>
        <v>NO CUMPLE</v>
      </c>
      <c r="AK172" s="6" t="s">
        <v>523</v>
      </c>
      <c r="AL172" s="5" t="str">
        <f t="shared" si="21"/>
        <v/>
      </c>
      <c r="AM172" s="5"/>
      <c r="AN172" s="58"/>
      <c r="AO172" s="49" t="s">
        <v>997</v>
      </c>
      <c r="AP172" s="50" t="s">
        <v>232</v>
      </c>
      <c r="AQ172" s="50"/>
      <c r="AR172" s="50"/>
      <c r="AS172" s="50"/>
      <c r="AT172" s="52"/>
    </row>
    <row r="173" spans="1:46" ht="14.1" customHeight="1">
      <c r="A173" s="20" t="s">
        <v>45</v>
      </c>
      <c r="B173" s="21" t="s">
        <v>46</v>
      </c>
      <c r="C173" s="20" t="s">
        <v>47</v>
      </c>
      <c r="D173" s="54">
        <v>4948212957</v>
      </c>
      <c r="E173" s="4" t="s">
        <v>48</v>
      </c>
      <c r="F173" s="4" t="s">
        <v>998</v>
      </c>
      <c r="G173" s="23" t="s">
        <v>999</v>
      </c>
      <c r="H173" s="55">
        <v>5180</v>
      </c>
      <c r="I173" s="4" t="s">
        <v>64</v>
      </c>
      <c r="J173" s="4" t="s">
        <v>1000</v>
      </c>
      <c r="K173" s="22" t="s">
        <v>1001</v>
      </c>
      <c r="L173" s="23" t="s">
        <v>86</v>
      </c>
      <c r="M173" s="4" t="s">
        <v>67</v>
      </c>
      <c r="N173" s="29" t="s">
        <v>77</v>
      </c>
      <c r="O173" s="30">
        <v>2000</v>
      </c>
      <c r="P173" s="29" t="s">
        <v>57</v>
      </c>
      <c r="Q173" s="56">
        <v>2</v>
      </c>
      <c r="R173" s="5" t="s">
        <v>78</v>
      </c>
      <c r="S173" s="5" t="s">
        <v>79</v>
      </c>
      <c r="T173" s="36">
        <v>43490</v>
      </c>
      <c r="U173" s="36">
        <v>43483</v>
      </c>
      <c r="V173" s="37">
        <v>43495</v>
      </c>
      <c r="W173" s="38">
        <f t="shared" si="22"/>
        <v>-6</v>
      </c>
      <c r="X173" s="5" t="str">
        <f t="shared" si="23"/>
        <v>CUMPLE</v>
      </c>
      <c r="Y173" s="37">
        <v>43495</v>
      </c>
      <c r="Z173" s="37">
        <v>43495</v>
      </c>
      <c r="AA173" s="44">
        <v>43496</v>
      </c>
      <c r="AB173" s="44">
        <v>43500</v>
      </c>
      <c r="AC173" s="38">
        <f t="shared" si="24"/>
        <v>1</v>
      </c>
      <c r="AD173" s="5" t="str">
        <f t="shared" si="25"/>
        <v>CUMPLE</v>
      </c>
      <c r="AE173" s="5"/>
      <c r="AF173" s="38">
        <f t="shared" si="26"/>
        <v>4</v>
      </c>
      <c r="AG173" s="5" t="str">
        <f t="shared" si="27"/>
        <v>NO CUMPLE</v>
      </c>
      <c r="AH173" s="6"/>
      <c r="AI173" s="38">
        <f t="shared" si="28"/>
        <v>10</v>
      </c>
      <c r="AJ173" s="5" t="str">
        <f t="shared" si="29"/>
        <v>CUMPLE</v>
      </c>
      <c r="AK173" s="6"/>
      <c r="AL173" s="5" t="str">
        <f t="shared" si="21"/>
        <v/>
      </c>
      <c r="AM173" s="5"/>
      <c r="AN173" s="58"/>
      <c r="AO173" s="67" t="s">
        <v>1002</v>
      </c>
      <c r="AP173" s="50" t="s">
        <v>72</v>
      </c>
      <c r="AQ173" s="50"/>
      <c r="AR173" s="50"/>
      <c r="AS173" s="50"/>
      <c r="AT173" s="52"/>
    </row>
    <row r="174" spans="1:46" ht="14.1" customHeight="1">
      <c r="A174" s="20" t="s">
        <v>45</v>
      </c>
      <c r="B174" s="21" t="s">
        <v>46</v>
      </c>
      <c r="C174" s="20" t="s">
        <v>47</v>
      </c>
      <c r="D174" s="28" t="s">
        <v>1003</v>
      </c>
      <c r="E174" s="4" t="s">
        <v>48</v>
      </c>
      <c r="F174" s="4" t="s">
        <v>1004</v>
      </c>
      <c r="G174" s="23" t="s">
        <v>1005</v>
      </c>
      <c r="H174" s="55">
        <v>53299.199999999997</v>
      </c>
      <c r="I174" s="4" t="s">
        <v>64</v>
      </c>
      <c r="J174" s="28" t="s">
        <v>1006</v>
      </c>
      <c r="K174" s="28" t="s">
        <v>1007</v>
      </c>
      <c r="L174" s="23" t="s">
        <v>54</v>
      </c>
      <c r="M174" s="4" t="s">
        <v>67</v>
      </c>
      <c r="N174" s="29" t="s">
        <v>336</v>
      </c>
      <c r="O174" s="30">
        <v>12000</v>
      </c>
      <c r="P174" s="29" t="s">
        <v>57</v>
      </c>
      <c r="Q174" s="56">
        <v>1</v>
      </c>
      <c r="R174" s="5" t="s">
        <v>58</v>
      </c>
      <c r="S174" s="5" t="s">
        <v>726</v>
      </c>
      <c r="T174" s="36">
        <v>43494</v>
      </c>
      <c r="U174" s="36">
        <v>43483</v>
      </c>
      <c r="V174" s="37">
        <v>43495</v>
      </c>
      <c r="W174" s="38">
        <f t="shared" si="22"/>
        <v>-10</v>
      </c>
      <c r="X174" s="5" t="str">
        <f t="shared" si="23"/>
        <v>CUMPLE</v>
      </c>
      <c r="Y174" s="37">
        <v>43495</v>
      </c>
      <c r="Z174" s="37">
        <v>43495</v>
      </c>
      <c r="AA174" s="44">
        <v>43496</v>
      </c>
      <c r="AB174" s="44">
        <v>43508</v>
      </c>
      <c r="AC174" s="38">
        <f t="shared" si="24"/>
        <v>1</v>
      </c>
      <c r="AD174" s="5" t="str">
        <f t="shared" si="25"/>
        <v>CUMPLE</v>
      </c>
      <c r="AE174" s="5"/>
      <c r="AF174" s="38">
        <f t="shared" si="26"/>
        <v>12</v>
      </c>
      <c r="AG174" s="5" t="str">
        <f t="shared" si="27"/>
        <v>NO CUMPLE</v>
      </c>
      <c r="AH174" s="6"/>
      <c r="AI174" s="38">
        <f t="shared" si="28"/>
        <v>14</v>
      </c>
      <c r="AJ174" s="5" t="str">
        <f t="shared" si="29"/>
        <v>NO CUMPLE</v>
      </c>
      <c r="AK174" s="6" t="s">
        <v>523</v>
      </c>
      <c r="AL174" s="5" t="str">
        <f t="shared" si="21"/>
        <v/>
      </c>
      <c r="AM174" s="5"/>
      <c r="AN174" s="58"/>
      <c r="AO174" s="67" t="s">
        <v>1008</v>
      </c>
      <c r="AP174" s="50" t="s">
        <v>72</v>
      </c>
      <c r="AQ174" s="50"/>
      <c r="AR174" s="50"/>
      <c r="AS174" s="50"/>
      <c r="AT174" s="52"/>
    </row>
    <row r="175" spans="1:46" ht="14.1" customHeight="1">
      <c r="A175" s="20" t="s">
        <v>45</v>
      </c>
      <c r="B175" s="21" t="s">
        <v>46</v>
      </c>
      <c r="C175" s="20" t="s">
        <v>47</v>
      </c>
      <c r="D175" s="28" t="s">
        <v>1009</v>
      </c>
      <c r="E175" s="4" t="s">
        <v>48</v>
      </c>
      <c r="F175" s="4" t="s">
        <v>1010</v>
      </c>
      <c r="G175" s="23" t="s">
        <v>1011</v>
      </c>
      <c r="H175" s="55">
        <v>55076.77</v>
      </c>
      <c r="I175" s="4" t="s">
        <v>64</v>
      </c>
      <c r="J175" s="4" t="s">
        <v>648</v>
      </c>
      <c r="K175" s="22">
        <v>50451548</v>
      </c>
      <c r="L175" s="23" t="s">
        <v>650</v>
      </c>
      <c r="M175" s="4" t="s">
        <v>147</v>
      </c>
      <c r="N175" s="29" t="s">
        <v>167</v>
      </c>
      <c r="O175" s="30">
        <v>18622.998</v>
      </c>
      <c r="P175" s="29" t="s">
        <v>57</v>
      </c>
      <c r="Q175" s="56">
        <v>1</v>
      </c>
      <c r="R175" s="5" t="s">
        <v>58</v>
      </c>
      <c r="S175" s="5" t="s">
        <v>69</v>
      </c>
      <c r="T175" s="36">
        <v>43494</v>
      </c>
      <c r="U175" s="36">
        <v>43489</v>
      </c>
      <c r="V175" s="37">
        <v>43495</v>
      </c>
      <c r="W175" s="38">
        <f t="shared" si="22"/>
        <v>-4</v>
      </c>
      <c r="X175" s="5" t="str">
        <f t="shared" si="23"/>
        <v>CUMPLE</v>
      </c>
      <c r="Y175" s="37">
        <v>43495</v>
      </c>
      <c r="Z175" s="37">
        <v>43495</v>
      </c>
      <c r="AA175" s="44">
        <v>43496</v>
      </c>
      <c r="AB175" s="44">
        <v>43500</v>
      </c>
      <c r="AC175" s="38">
        <f t="shared" si="24"/>
        <v>1</v>
      </c>
      <c r="AD175" s="5" t="str">
        <f t="shared" si="25"/>
        <v>CUMPLE</v>
      </c>
      <c r="AE175" s="5"/>
      <c r="AF175" s="38">
        <f t="shared" si="26"/>
        <v>4</v>
      </c>
      <c r="AG175" s="5" t="str">
        <f t="shared" si="27"/>
        <v>NO CUMPLE</v>
      </c>
      <c r="AH175" s="6"/>
      <c r="AI175" s="38">
        <f t="shared" si="28"/>
        <v>6</v>
      </c>
      <c r="AJ175" s="5" t="str">
        <f t="shared" si="29"/>
        <v>CUMPLE</v>
      </c>
      <c r="AK175" s="6"/>
      <c r="AL175" s="5" t="str">
        <f t="shared" si="21"/>
        <v/>
      </c>
      <c r="AM175" s="5"/>
      <c r="AN175" s="58"/>
      <c r="AO175" s="67" t="s">
        <v>1012</v>
      </c>
      <c r="AP175" s="50" t="s">
        <v>72</v>
      </c>
      <c r="AQ175" s="50"/>
      <c r="AR175" s="50"/>
      <c r="AS175" s="50"/>
      <c r="AT175" s="52"/>
    </row>
    <row r="176" spans="1:46" ht="14.1" customHeight="1">
      <c r="A176" s="20" t="s">
        <v>45</v>
      </c>
      <c r="B176" s="21" t="s">
        <v>46</v>
      </c>
      <c r="C176" s="20" t="s">
        <v>47</v>
      </c>
      <c r="D176" s="54">
        <v>4948101016</v>
      </c>
      <c r="E176" s="4" t="s">
        <v>48</v>
      </c>
      <c r="F176" s="4" t="s">
        <v>1013</v>
      </c>
      <c r="G176" s="68" t="s">
        <v>1014</v>
      </c>
      <c r="H176" s="55">
        <v>54252</v>
      </c>
      <c r="I176" s="4" t="s">
        <v>51</v>
      </c>
      <c r="J176" s="4" t="s">
        <v>255</v>
      </c>
      <c r="K176" s="22" t="s">
        <v>256</v>
      </c>
      <c r="L176" s="23" t="s">
        <v>1015</v>
      </c>
      <c r="M176" s="4" t="s">
        <v>238</v>
      </c>
      <c r="N176" s="29" t="s">
        <v>239</v>
      </c>
      <c r="O176" s="30">
        <v>39600</v>
      </c>
      <c r="P176" s="29" t="s">
        <v>57</v>
      </c>
      <c r="Q176" s="56">
        <v>2</v>
      </c>
      <c r="R176" s="5" t="s">
        <v>58</v>
      </c>
      <c r="S176" s="5" t="s">
        <v>59</v>
      </c>
      <c r="T176" s="36">
        <v>43489</v>
      </c>
      <c r="U176" s="36">
        <v>43473</v>
      </c>
      <c r="V176" s="37">
        <v>43491</v>
      </c>
      <c r="W176" s="38">
        <f t="shared" si="22"/>
        <v>-15</v>
      </c>
      <c r="X176" s="5" t="str">
        <f t="shared" si="23"/>
        <v>CUMPLE</v>
      </c>
      <c r="Y176" s="37">
        <v>43491</v>
      </c>
      <c r="Z176" s="37">
        <v>43491</v>
      </c>
      <c r="AA176" s="44">
        <v>43493</v>
      </c>
      <c r="AB176" s="44">
        <v>43500</v>
      </c>
      <c r="AC176" s="38">
        <f t="shared" si="24"/>
        <v>2</v>
      </c>
      <c r="AD176" s="5" t="str">
        <f t="shared" si="25"/>
        <v>CUMPLE</v>
      </c>
      <c r="AE176" s="5"/>
      <c r="AF176" s="38">
        <f t="shared" si="26"/>
        <v>7</v>
      </c>
      <c r="AG176" s="5" t="str">
        <f t="shared" si="27"/>
        <v>NO CUMPLE</v>
      </c>
      <c r="AH176" s="6"/>
      <c r="AI176" s="38">
        <f t="shared" si="28"/>
        <v>11</v>
      </c>
      <c r="AJ176" s="5" t="str">
        <f t="shared" si="29"/>
        <v>NO CUMPLE</v>
      </c>
      <c r="AK176" s="6" t="s">
        <v>523</v>
      </c>
      <c r="AL176" s="5" t="str">
        <f t="shared" si="21"/>
        <v/>
      </c>
      <c r="AM176" s="5"/>
      <c r="AN176" s="58"/>
      <c r="AO176" s="49" t="s">
        <v>1016</v>
      </c>
      <c r="AP176" s="50" t="s">
        <v>241</v>
      </c>
      <c r="AQ176" s="50"/>
      <c r="AR176" s="50"/>
      <c r="AS176" s="50"/>
      <c r="AT176" s="52"/>
    </row>
    <row r="177" spans="1:46" ht="14.1" customHeight="1">
      <c r="A177" s="20" t="s">
        <v>45</v>
      </c>
      <c r="B177" s="21" t="s">
        <v>46</v>
      </c>
      <c r="C177" s="20" t="s">
        <v>1017</v>
      </c>
      <c r="D177" s="54">
        <v>4947705166</v>
      </c>
      <c r="E177" s="4" t="s">
        <v>48</v>
      </c>
      <c r="F177" s="4" t="s">
        <v>1018</v>
      </c>
      <c r="G177" s="68" t="s">
        <v>1019</v>
      </c>
      <c r="H177" s="55">
        <v>4600</v>
      </c>
      <c r="I177" s="4" t="s">
        <v>64</v>
      </c>
      <c r="J177" s="4" t="s">
        <v>1020</v>
      </c>
      <c r="K177" s="22" t="s">
        <v>1021</v>
      </c>
      <c r="L177" s="23" t="s">
        <v>54</v>
      </c>
      <c r="M177" s="4" t="s">
        <v>67</v>
      </c>
      <c r="N177" s="29" t="s">
        <v>336</v>
      </c>
      <c r="O177" s="30">
        <v>5000</v>
      </c>
      <c r="P177" s="29" t="s">
        <v>57</v>
      </c>
      <c r="Q177" s="56">
        <v>5</v>
      </c>
      <c r="R177" s="5" t="s">
        <v>78</v>
      </c>
      <c r="S177" s="5" t="s">
        <v>79</v>
      </c>
      <c r="T177" s="36">
        <v>43494</v>
      </c>
      <c r="U177" s="36">
        <v>43475</v>
      </c>
      <c r="V177" s="37">
        <v>43475</v>
      </c>
      <c r="W177" s="38">
        <f t="shared" si="22"/>
        <v>-18</v>
      </c>
      <c r="X177" s="5" t="str">
        <f t="shared" si="23"/>
        <v>CUMPLE</v>
      </c>
      <c r="Y177" s="37">
        <v>43497</v>
      </c>
      <c r="Z177" s="37">
        <v>43497</v>
      </c>
      <c r="AA177" s="44">
        <v>43497</v>
      </c>
      <c r="AB177" s="44">
        <v>43500</v>
      </c>
      <c r="AC177" s="38">
        <f t="shared" si="24"/>
        <v>1</v>
      </c>
      <c r="AD177" s="5" t="str">
        <f t="shared" si="25"/>
        <v>CUMPLE</v>
      </c>
      <c r="AE177" s="5"/>
      <c r="AF177" s="38">
        <f t="shared" si="26"/>
        <v>3</v>
      </c>
      <c r="AG177" s="5" t="str">
        <f t="shared" si="27"/>
        <v>CUMPLE</v>
      </c>
      <c r="AH177" s="6"/>
      <c r="AI177" s="38">
        <f t="shared" si="28"/>
        <v>6</v>
      </c>
      <c r="AJ177" s="5" t="str">
        <f t="shared" si="29"/>
        <v>CUMPLE</v>
      </c>
      <c r="AK177" s="6"/>
      <c r="AL177" s="5" t="str">
        <f t="shared" si="21"/>
        <v/>
      </c>
      <c r="AM177" s="5"/>
      <c r="AN177" s="58"/>
      <c r="AO177" s="67" t="s">
        <v>1022</v>
      </c>
      <c r="AP177" s="50" t="s">
        <v>72</v>
      </c>
      <c r="AQ177" s="50"/>
      <c r="AR177" s="60"/>
      <c r="AS177" s="50"/>
      <c r="AT177" s="52"/>
    </row>
    <row r="178" spans="1:46" ht="14.1" customHeight="1">
      <c r="A178" s="20" t="s">
        <v>45</v>
      </c>
      <c r="B178" s="21" t="s">
        <v>46</v>
      </c>
      <c r="C178" s="20" t="s">
        <v>1017</v>
      </c>
      <c r="D178" s="54">
        <v>4948208975</v>
      </c>
      <c r="E178" s="4" t="s">
        <v>48</v>
      </c>
      <c r="F178" s="4" t="s">
        <v>1023</v>
      </c>
      <c r="G178" s="68" t="s">
        <v>1024</v>
      </c>
      <c r="H178" s="55">
        <v>5350</v>
      </c>
      <c r="I178" s="4" t="s">
        <v>64</v>
      </c>
      <c r="J178" s="4" t="s">
        <v>1020</v>
      </c>
      <c r="K178" s="22" t="s">
        <v>1021</v>
      </c>
      <c r="L178" s="23" t="s">
        <v>54</v>
      </c>
      <c r="M178" s="4" t="s">
        <v>67</v>
      </c>
      <c r="N178" s="29" t="s">
        <v>336</v>
      </c>
      <c r="O178" s="30">
        <v>5000</v>
      </c>
      <c r="P178" s="29" t="s">
        <v>57</v>
      </c>
      <c r="Q178" s="56">
        <v>5</v>
      </c>
      <c r="R178" s="5" t="s">
        <v>78</v>
      </c>
      <c r="S178" s="5" t="s">
        <v>79</v>
      </c>
      <c r="T178" s="36">
        <v>43494</v>
      </c>
      <c r="U178" s="36">
        <v>43483</v>
      </c>
      <c r="V178" s="37">
        <v>43483</v>
      </c>
      <c r="W178" s="38">
        <f t="shared" si="22"/>
        <v>-10</v>
      </c>
      <c r="X178" s="5" t="str">
        <f t="shared" si="23"/>
        <v>CUMPLE</v>
      </c>
      <c r="Y178" s="37">
        <v>43497</v>
      </c>
      <c r="Z178" s="37">
        <v>43497</v>
      </c>
      <c r="AA178" s="44">
        <v>43497</v>
      </c>
      <c r="AB178" s="44">
        <v>43500</v>
      </c>
      <c r="AC178" s="38">
        <f t="shared" si="24"/>
        <v>1</v>
      </c>
      <c r="AD178" s="5" t="str">
        <f t="shared" si="25"/>
        <v>CUMPLE</v>
      </c>
      <c r="AE178" s="5"/>
      <c r="AF178" s="38">
        <f t="shared" si="26"/>
        <v>3</v>
      </c>
      <c r="AG178" s="5" t="str">
        <f t="shared" si="27"/>
        <v>CUMPLE</v>
      </c>
      <c r="AH178" s="6"/>
      <c r="AI178" s="38">
        <f t="shared" si="28"/>
        <v>6</v>
      </c>
      <c r="AJ178" s="5" t="str">
        <f t="shared" si="29"/>
        <v>CUMPLE</v>
      </c>
      <c r="AK178" s="6"/>
      <c r="AL178" s="5" t="str">
        <f t="shared" si="21"/>
        <v/>
      </c>
      <c r="AM178" s="5"/>
      <c r="AN178" s="58"/>
      <c r="AO178" s="67" t="s">
        <v>1025</v>
      </c>
      <c r="AP178" s="50" t="s">
        <v>72</v>
      </c>
      <c r="AQ178" s="50"/>
      <c r="AR178" s="60"/>
      <c r="AS178" s="50"/>
      <c r="AT178" s="52"/>
    </row>
    <row r="179" spans="1:46" ht="14.1" customHeight="1">
      <c r="A179" s="20" t="s">
        <v>45</v>
      </c>
      <c r="B179" s="21" t="s">
        <v>46</v>
      </c>
      <c r="C179" s="20" t="s">
        <v>1017</v>
      </c>
      <c r="D179" s="54" t="s">
        <v>1026</v>
      </c>
      <c r="E179" s="4" t="s">
        <v>48</v>
      </c>
      <c r="F179" s="4" t="s">
        <v>1027</v>
      </c>
      <c r="G179" s="23" t="s">
        <v>1028</v>
      </c>
      <c r="H179" s="55">
        <v>62957.16</v>
      </c>
      <c r="I179" s="4" t="s">
        <v>64</v>
      </c>
      <c r="J179" s="4" t="s">
        <v>648</v>
      </c>
      <c r="K179" s="22">
        <v>50451548</v>
      </c>
      <c r="L179" s="23" t="s">
        <v>650</v>
      </c>
      <c r="M179" s="4" t="s">
        <v>147</v>
      </c>
      <c r="N179" s="29" t="s">
        <v>167</v>
      </c>
      <c r="O179" s="30">
        <v>13517.630999999999</v>
      </c>
      <c r="P179" s="29" t="s">
        <v>57</v>
      </c>
      <c r="Q179" s="56">
        <v>1</v>
      </c>
      <c r="R179" s="5" t="s">
        <v>58</v>
      </c>
      <c r="S179" s="5" t="s">
        <v>69</v>
      </c>
      <c r="T179" s="36">
        <v>43494</v>
      </c>
      <c r="U179" s="36">
        <v>43489</v>
      </c>
      <c r="V179" s="37">
        <v>43496</v>
      </c>
      <c r="W179" s="38">
        <f t="shared" si="22"/>
        <v>-4</v>
      </c>
      <c r="X179" s="5" t="str">
        <f t="shared" si="23"/>
        <v>CUMPLE</v>
      </c>
      <c r="Y179" s="37">
        <v>43495</v>
      </c>
      <c r="Z179" s="37">
        <v>43497</v>
      </c>
      <c r="AA179" s="44">
        <v>43498</v>
      </c>
      <c r="AB179" s="44">
        <v>43501</v>
      </c>
      <c r="AC179" s="38">
        <f t="shared" si="24"/>
        <v>2</v>
      </c>
      <c r="AD179" s="5" t="str">
        <f t="shared" si="25"/>
        <v>CUMPLE</v>
      </c>
      <c r="AE179" s="5"/>
      <c r="AF179" s="38">
        <f t="shared" si="26"/>
        <v>3</v>
      </c>
      <c r="AG179" s="5" t="str">
        <f t="shared" si="27"/>
        <v>CUMPLE</v>
      </c>
      <c r="AH179" s="6"/>
      <c r="AI179" s="38">
        <f t="shared" si="28"/>
        <v>7</v>
      </c>
      <c r="AJ179" s="5" t="str">
        <f t="shared" si="29"/>
        <v>CUMPLE</v>
      </c>
      <c r="AK179" s="6"/>
      <c r="AL179" s="5" t="str">
        <f t="shared" si="21"/>
        <v/>
      </c>
      <c r="AM179" s="5"/>
      <c r="AN179" s="58"/>
      <c r="AO179" s="67" t="s">
        <v>1029</v>
      </c>
      <c r="AP179" s="50" t="s">
        <v>72</v>
      </c>
      <c r="AQ179" s="50"/>
      <c r="AR179" s="50">
        <v>43472</v>
      </c>
      <c r="AS179" s="50"/>
      <c r="AT179" s="52"/>
    </row>
    <row r="180" spans="1:46" ht="14.1" customHeight="1">
      <c r="A180" s="20" t="s">
        <v>45</v>
      </c>
      <c r="B180" s="21" t="s">
        <v>46</v>
      </c>
      <c r="C180" s="20" t="s">
        <v>1017</v>
      </c>
      <c r="D180" s="54">
        <v>4948116683</v>
      </c>
      <c r="E180" s="4" t="s">
        <v>48</v>
      </c>
      <c r="F180" s="4" t="s">
        <v>1030</v>
      </c>
      <c r="G180" s="23" t="s">
        <v>1031</v>
      </c>
      <c r="H180" s="55">
        <v>55656.800000000003</v>
      </c>
      <c r="I180" s="4" t="s">
        <v>51</v>
      </c>
      <c r="J180" s="4" t="s">
        <v>263</v>
      </c>
      <c r="K180" s="22" t="s">
        <v>264</v>
      </c>
      <c r="L180" s="23" t="s">
        <v>54</v>
      </c>
      <c r="M180" s="4" t="s">
        <v>55</v>
      </c>
      <c r="N180" s="29" t="s">
        <v>265</v>
      </c>
      <c r="O180" s="30">
        <v>47980</v>
      </c>
      <c r="P180" s="29" t="s">
        <v>57</v>
      </c>
      <c r="Q180" s="56">
        <v>2</v>
      </c>
      <c r="R180" s="5" t="s">
        <v>58</v>
      </c>
      <c r="S180" s="5" t="s">
        <v>230</v>
      </c>
      <c r="T180" s="36">
        <v>43498</v>
      </c>
      <c r="U180" s="36">
        <v>43479</v>
      </c>
      <c r="V180" s="37">
        <v>43501</v>
      </c>
      <c r="W180" s="38">
        <f t="shared" si="22"/>
        <v>-18</v>
      </c>
      <c r="X180" s="5" t="str">
        <f t="shared" si="23"/>
        <v>CUMPLE</v>
      </c>
      <c r="Y180" s="37">
        <v>43500</v>
      </c>
      <c r="Z180" s="37">
        <v>43501</v>
      </c>
      <c r="AA180" s="44">
        <v>43502</v>
      </c>
      <c r="AB180" s="44">
        <v>43504</v>
      </c>
      <c r="AC180" s="38">
        <f t="shared" si="24"/>
        <v>1</v>
      </c>
      <c r="AD180" s="5" t="str">
        <f t="shared" si="25"/>
        <v>CUMPLE</v>
      </c>
      <c r="AE180" s="5"/>
      <c r="AF180" s="38">
        <f t="shared" si="26"/>
        <v>2</v>
      </c>
      <c r="AG180" s="5" t="str">
        <f t="shared" si="27"/>
        <v>CUMPLE</v>
      </c>
      <c r="AH180" s="6"/>
      <c r="AI180" s="38">
        <f t="shared" si="28"/>
        <v>6</v>
      </c>
      <c r="AJ180" s="5" t="str">
        <f t="shared" si="29"/>
        <v>CUMPLE</v>
      </c>
      <c r="AK180" s="6"/>
      <c r="AL180" s="5" t="str">
        <f t="shared" si="21"/>
        <v/>
      </c>
      <c r="AM180" s="5"/>
      <c r="AN180" s="58"/>
      <c r="AO180" s="67" t="s">
        <v>1032</v>
      </c>
      <c r="AP180" s="50" t="s">
        <v>268</v>
      </c>
      <c r="AQ180" s="50"/>
      <c r="AR180" s="50">
        <v>43468</v>
      </c>
      <c r="AS180" s="50"/>
      <c r="AT180" s="52"/>
    </row>
    <row r="181" spans="1:46" ht="14.1" customHeight="1">
      <c r="A181" s="20" t="s">
        <v>45</v>
      </c>
      <c r="B181" s="21" t="s">
        <v>46</v>
      </c>
      <c r="C181" s="20" t="s">
        <v>1017</v>
      </c>
      <c r="D181" s="54">
        <v>4948561421</v>
      </c>
      <c r="E181" s="4" t="s">
        <v>48</v>
      </c>
      <c r="F181" s="4" t="s">
        <v>1033</v>
      </c>
      <c r="G181" s="23" t="s">
        <v>1034</v>
      </c>
      <c r="H181" s="55">
        <v>4590</v>
      </c>
      <c r="I181" s="4" t="s">
        <v>51</v>
      </c>
      <c r="J181" s="4" t="s">
        <v>1035</v>
      </c>
      <c r="K181" s="22" t="s">
        <v>1036</v>
      </c>
      <c r="L181" s="23" t="s">
        <v>54</v>
      </c>
      <c r="M181" s="4" t="s">
        <v>55</v>
      </c>
      <c r="N181" s="29" t="s">
        <v>265</v>
      </c>
      <c r="O181" s="30">
        <v>3000</v>
      </c>
      <c r="P181" s="29" t="s">
        <v>57</v>
      </c>
      <c r="Q181" s="56">
        <v>3</v>
      </c>
      <c r="R181" s="5" t="s">
        <v>78</v>
      </c>
      <c r="S181" s="5" t="s">
        <v>79</v>
      </c>
      <c r="T181" s="36">
        <v>43498</v>
      </c>
      <c r="U181" s="36">
        <v>43486</v>
      </c>
      <c r="V181" s="37">
        <v>43502</v>
      </c>
      <c r="W181" s="38">
        <f t="shared" si="22"/>
        <v>-11</v>
      </c>
      <c r="X181" s="5" t="str">
        <f t="shared" si="23"/>
        <v>CUMPLE</v>
      </c>
      <c r="Y181" s="37">
        <v>43501</v>
      </c>
      <c r="Z181" s="37">
        <v>43502</v>
      </c>
      <c r="AA181" s="44">
        <v>43503</v>
      </c>
      <c r="AB181" s="44">
        <v>43504</v>
      </c>
      <c r="AC181" s="38">
        <f t="shared" si="24"/>
        <v>1</v>
      </c>
      <c r="AD181" s="5" t="str">
        <f t="shared" si="25"/>
        <v>CUMPLE</v>
      </c>
      <c r="AE181" s="5"/>
      <c r="AF181" s="38">
        <f t="shared" si="26"/>
        <v>1</v>
      </c>
      <c r="AG181" s="5" t="str">
        <f t="shared" si="27"/>
        <v>CUMPLE</v>
      </c>
      <c r="AH181" s="6"/>
      <c r="AI181" s="38">
        <f t="shared" si="28"/>
        <v>6</v>
      </c>
      <c r="AJ181" s="5" t="str">
        <f t="shared" si="29"/>
        <v>CUMPLE</v>
      </c>
      <c r="AK181" s="6"/>
      <c r="AL181" s="5" t="str">
        <f t="shared" si="21"/>
        <v/>
      </c>
      <c r="AM181" s="5"/>
      <c r="AN181" s="58"/>
      <c r="AO181" s="67" t="s">
        <v>1037</v>
      </c>
      <c r="AP181" s="50" t="s">
        <v>61</v>
      </c>
      <c r="AQ181" s="50"/>
      <c r="AR181" s="50">
        <v>43481</v>
      </c>
      <c r="AS181" s="50"/>
      <c r="AT181" s="52"/>
    </row>
    <row r="182" spans="1:46" ht="14.1" customHeight="1">
      <c r="A182" s="20" t="s">
        <v>45</v>
      </c>
      <c r="B182" s="21" t="s">
        <v>46</v>
      </c>
      <c r="C182" s="20" t="s">
        <v>1017</v>
      </c>
      <c r="D182" s="54" t="s">
        <v>1038</v>
      </c>
      <c r="E182" s="4" t="s">
        <v>48</v>
      </c>
      <c r="F182" s="4" t="s">
        <v>1039</v>
      </c>
      <c r="G182" s="23" t="s">
        <v>1040</v>
      </c>
      <c r="H182" s="55">
        <v>324960</v>
      </c>
      <c r="I182" s="4" t="s">
        <v>64</v>
      </c>
      <c r="J182" s="4" t="s">
        <v>1041</v>
      </c>
      <c r="K182" s="22" t="s">
        <v>1042</v>
      </c>
      <c r="L182" s="23" t="s">
        <v>408</v>
      </c>
      <c r="M182" s="4" t="s">
        <v>184</v>
      </c>
      <c r="N182" s="29" t="s">
        <v>584</v>
      </c>
      <c r="O182" s="30">
        <v>14550</v>
      </c>
      <c r="P182" s="29" t="s">
        <v>57</v>
      </c>
      <c r="Q182" s="56">
        <v>1</v>
      </c>
      <c r="R182" s="5" t="s">
        <v>58</v>
      </c>
      <c r="S182" s="5" t="s">
        <v>69</v>
      </c>
      <c r="T182" s="36">
        <v>43497</v>
      </c>
      <c r="U182" s="36">
        <v>43488</v>
      </c>
      <c r="V182" s="37">
        <v>43502</v>
      </c>
      <c r="W182" s="38">
        <f t="shared" si="22"/>
        <v>-8</v>
      </c>
      <c r="X182" s="5" t="str">
        <f t="shared" si="23"/>
        <v>CUMPLE</v>
      </c>
      <c r="Y182" s="37">
        <v>43498</v>
      </c>
      <c r="Z182" s="37">
        <v>43502</v>
      </c>
      <c r="AA182" s="44">
        <v>43502</v>
      </c>
      <c r="AB182" s="44">
        <v>43507</v>
      </c>
      <c r="AC182" s="38">
        <f t="shared" si="24"/>
        <v>1</v>
      </c>
      <c r="AD182" s="5" t="str">
        <f t="shared" si="25"/>
        <v>CUMPLE</v>
      </c>
      <c r="AE182" s="5"/>
      <c r="AF182" s="38">
        <f t="shared" si="26"/>
        <v>5</v>
      </c>
      <c r="AG182" s="5" t="str">
        <f t="shared" si="27"/>
        <v>NO CUMPLE</v>
      </c>
      <c r="AH182" s="6"/>
      <c r="AI182" s="38">
        <f t="shared" si="28"/>
        <v>10</v>
      </c>
      <c r="AJ182" s="5" t="str">
        <f t="shared" si="29"/>
        <v>NO CUMPLE</v>
      </c>
      <c r="AK182" s="6" t="s">
        <v>1043</v>
      </c>
      <c r="AL182" s="5" t="str">
        <f t="shared" si="21"/>
        <v/>
      </c>
      <c r="AM182" s="5"/>
      <c r="AN182" s="58"/>
      <c r="AO182" s="67" t="s">
        <v>1044</v>
      </c>
      <c r="AP182" s="50" t="s">
        <v>72</v>
      </c>
      <c r="AQ182" s="50"/>
      <c r="AR182" s="50">
        <v>43476</v>
      </c>
      <c r="AS182" s="50"/>
      <c r="AT182" s="52"/>
    </row>
    <row r="183" spans="1:46" ht="14.1" customHeight="1">
      <c r="A183" s="20" t="s">
        <v>45</v>
      </c>
      <c r="B183" s="21" t="s">
        <v>46</v>
      </c>
      <c r="C183" s="20" t="s">
        <v>1017</v>
      </c>
      <c r="D183" s="54">
        <v>4948281616</v>
      </c>
      <c r="E183" s="4" t="s">
        <v>156</v>
      </c>
      <c r="F183" s="4" t="s">
        <v>1045</v>
      </c>
      <c r="G183" s="23" t="s">
        <v>1046</v>
      </c>
      <c r="H183" s="55">
        <v>26046.6</v>
      </c>
      <c r="I183" s="4" t="s">
        <v>64</v>
      </c>
      <c r="J183" s="4" t="s">
        <v>648</v>
      </c>
      <c r="K183" s="22">
        <v>53079117</v>
      </c>
      <c r="L183" s="23" t="s">
        <v>650</v>
      </c>
      <c r="M183" s="4" t="s">
        <v>147</v>
      </c>
      <c r="N183" s="29" t="s">
        <v>167</v>
      </c>
      <c r="O183" s="30">
        <v>5246.9709999999995</v>
      </c>
      <c r="P183" s="29" t="s">
        <v>57</v>
      </c>
      <c r="Q183" s="56">
        <v>1</v>
      </c>
      <c r="R183" s="5" t="s">
        <v>58</v>
      </c>
      <c r="S183" s="5" t="s">
        <v>69</v>
      </c>
      <c r="T183" s="36">
        <v>43502</v>
      </c>
      <c r="U183" s="36">
        <v>43494</v>
      </c>
      <c r="V183" s="37">
        <v>43503</v>
      </c>
      <c r="W183" s="38">
        <f t="shared" si="22"/>
        <v>-7</v>
      </c>
      <c r="X183" s="5" t="str">
        <f t="shared" si="23"/>
        <v>CUMPLE</v>
      </c>
      <c r="Y183" s="37">
        <v>43503</v>
      </c>
      <c r="Z183" s="37">
        <v>43504</v>
      </c>
      <c r="AA183" s="44">
        <v>43505</v>
      </c>
      <c r="AB183" s="44">
        <v>43508</v>
      </c>
      <c r="AC183" s="38">
        <f t="shared" si="24"/>
        <v>2</v>
      </c>
      <c r="AD183" s="5" t="str">
        <f t="shared" si="25"/>
        <v>CUMPLE</v>
      </c>
      <c r="AE183" s="5"/>
      <c r="AF183" s="38">
        <f t="shared" si="26"/>
        <v>3</v>
      </c>
      <c r="AG183" s="5" t="str">
        <f t="shared" si="27"/>
        <v>CUMPLE</v>
      </c>
      <c r="AH183" s="6"/>
      <c r="AI183" s="38">
        <f t="shared" si="28"/>
        <v>6</v>
      </c>
      <c r="AJ183" s="5" t="str">
        <f t="shared" si="29"/>
        <v>CUMPLE</v>
      </c>
      <c r="AK183" s="6"/>
      <c r="AL183" s="5" t="str">
        <f t="shared" si="21"/>
        <v/>
      </c>
      <c r="AM183" s="5"/>
      <c r="AN183" s="58"/>
      <c r="AO183" s="67" t="s">
        <v>1047</v>
      </c>
      <c r="AP183" s="50" t="s">
        <v>72</v>
      </c>
      <c r="AQ183" s="50"/>
      <c r="AR183" s="50">
        <v>43480</v>
      </c>
      <c r="AS183" s="50"/>
      <c r="AT183" s="52"/>
    </row>
    <row r="184" spans="1:46" ht="14.1" customHeight="1">
      <c r="A184" s="20" t="s">
        <v>45</v>
      </c>
      <c r="B184" s="21" t="s">
        <v>46</v>
      </c>
      <c r="C184" s="20" t="s">
        <v>1017</v>
      </c>
      <c r="D184" s="54">
        <v>4948242174</v>
      </c>
      <c r="E184" s="4" t="s">
        <v>48</v>
      </c>
      <c r="F184" s="4" t="s">
        <v>1048</v>
      </c>
      <c r="G184" s="23" t="s">
        <v>1049</v>
      </c>
      <c r="H184" s="55">
        <v>7962</v>
      </c>
      <c r="I184" s="4" t="s">
        <v>64</v>
      </c>
      <c r="J184" s="4" t="s">
        <v>806</v>
      </c>
      <c r="K184" s="22" t="s">
        <v>807</v>
      </c>
      <c r="L184" s="23" t="s">
        <v>54</v>
      </c>
      <c r="M184" s="4" t="s">
        <v>67</v>
      </c>
      <c r="N184" s="29" t="s">
        <v>77</v>
      </c>
      <c r="O184" s="30">
        <v>600</v>
      </c>
      <c r="P184" s="29" t="s">
        <v>57</v>
      </c>
      <c r="Q184" s="56">
        <v>1</v>
      </c>
      <c r="R184" s="5" t="s">
        <v>78</v>
      </c>
      <c r="S184" s="5" t="s">
        <v>79</v>
      </c>
      <c r="T184" s="36">
        <v>43502</v>
      </c>
      <c r="U184" s="36">
        <v>43488</v>
      </c>
      <c r="V184" s="37">
        <v>43504</v>
      </c>
      <c r="W184" s="38">
        <f t="shared" si="22"/>
        <v>-13</v>
      </c>
      <c r="X184" s="5" t="str">
        <f t="shared" si="23"/>
        <v>CUMPLE</v>
      </c>
      <c r="Y184" s="37">
        <v>43504</v>
      </c>
      <c r="Z184" s="37">
        <v>43504</v>
      </c>
      <c r="AA184" s="44">
        <v>43505</v>
      </c>
      <c r="AB184" s="44">
        <v>43508</v>
      </c>
      <c r="AC184" s="38">
        <f t="shared" si="24"/>
        <v>1</v>
      </c>
      <c r="AD184" s="5" t="str">
        <f t="shared" si="25"/>
        <v>CUMPLE</v>
      </c>
      <c r="AE184" s="5"/>
      <c r="AF184" s="38">
        <f t="shared" si="26"/>
        <v>3</v>
      </c>
      <c r="AG184" s="5" t="str">
        <f t="shared" si="27"/>
        <v>CUMPLE</v>
      </c>
      <c r="AH184" s="6"/>
      <c r="AI184" s="38">
        <f t="shared" si="28"/>
        <v>6</v>
      </c>
      <c r="AJ184" s="5" t="str">
        <f t="shared" si="29"/>
        <v>CUMPLE</v>
      </c>
      <c r="AK184" s="6"/>
      <c r="AL184" s="5" t="str">
        <f t="shared" si="21"/>
        <v/>
      </c>
      <c r="AM184" s="5"/>
      <c r="AN184" s="58"/>
      <c r="AO184" s="67" t="s">
        <v>1050</v>
      </c>
      <c r="AP184" s="50" t="s">
        <v>72</v>
      </c>
      <c r="AQ184" s="50"/>
      <c r="AR184" s="50">
        <v>43480</v>
      </c>
      <c r="AS184" s="50"/>
      <c r="AT184" s="52"/>
    </row>
    <row r="185" spans="1:46" ht="14.1" customHeight="1">
      <c r="A185" s="20" t="s">
        <v>45</v>
      </c>
      <c r="B185" s="21" t="s">
        <v>46</v>
      </c>
      <c r="C185" s="20" t="s">
        <v>1017</v>
      </c>
      <c r="D185" s="54">
        <v>4948796532</v>
      </c>
      <c r="E185" s="4" t="s">
        <v>48</v>
      </c>
      <c r="F185" s="4" t="s">
        <v>1051</v>
      </c>
      <c r="G185" s="23" t="s">
        <v>1052</v>
      </c>
      <c r="H185" s="55">
        <v>32498.55</v>
      </c>
      <c r="I185" s="4" t="s">
        <v>51</v>
      </c>
      <c r="J185" s="4" t="s">
        <v>227</v>
      </c>
      <c r="K185" s="22">
        <v>57885314</v>
      </c>
      <c r="L185" s="23" t="s">
        <v>204</v>
      </c>
      <c r="M185" s="4" t="s">
        <v>55</v>
      </c>
      <c r="N185" s="29" t="s">
        <v>265</v>
      </c>
      <c r="O185" s="30">
        <v>24435</v>
      </c>
      <c r="P185" s="29" t="s">
        <v>57</v>
      </c>
      <c r="Q185" s="56">
        <v>1</v>
      </c>
      <c r="R185" s="5" t="s">
        <v>58</v>
      </c>
      <c r="S185" s="5" t="s">
        <v>230</v>
      </c>
      <c r="T185" s="36">
        <v>43497</v>
      </c>
      <c r="U185" s="36">
        <v>43489</v>
      </c>
      <c r="V185" s="37">
        <v>43500</v>
      </c>
      <c r="W185" s="38">
        <f t="shared" si="22"/>
        <v>-7</v>
      </c>
      <c r="X185" s="5" t="str">
        <f t="shared" si="23"/>
        <v>CUMPLE</v>
      </c>
      <c r="Y185" s="37">
        <v>43500</v>
      </c>
      <c r="Z185" s="37">
        <v>43500</v>
      </c>
      <c r="AA185" s="44">
        <v>43501</v>
      </c>
      <c r="AB185" s="37">
        <v>43500</v>
      </c>
      <c r="AC185" s="38">
        <f t="shared" si="24"/>
        <v>1</v>
      </c>
      <c r="AD185" s="5" t="str">
        <f t="shared" si="25"/>
        <v>CUMPLE</v>
      </c>
      <c r="AE185" s="5"/>
      <c r="AF185" s="38">
        <f t="shared" si="26"/>
        <v>1</v>
      </c>
      <c r="AG185" s="5" t="str">
        <f t="shared" si="27"/>
        <v>CUMPLE</v>
      </c>
      <c r="AH185" s="6"/>
      <c r="AI185" s="38">
        <f t="shared" si="28"/>
        <v>3</v>
      </c>
      <c r="AJ185" s="5" t="str">
        <f t="shared" si="29"/>
        <v>CUMPLE</v>
      </c>
      <c r="AK185" s="6"/>
      <c r="AL185" s="5" t="str">
        <f t="shared" si="21"/>
        <v/>
      </c>
      <c r="AM185" s="5"/>
      <c r="AN185" s="58"/>
      <c r="AO185" s="67" t="s">
        <v>1053</v>
      </c>
      <c r="AP185" s="50" t="s">
        <v>232</v>
      </c>
      <c r="AQ185" s="50"/>
      <c r="AR185" s="50">
        <v>43487</v>
      </c>
      <c r="AS185" s="50"/>
      <c r="AT185" s="52"/>
    </row>
    <row r="186" spans="1:46" ht="14.1" customHeight="1">
      <c r="A186" s="20" t="s">
        <v>45</v>
      </c>
      <c r="B186" s="21" t="s">
        <v>46</v>
      </c>
      <c r="C186" s="20" t="s">
        <v>1017</v>
      </c>
      <c r="D186" s="28" t="s">
        <v>1054</v>
      </c>
      <c r="E186" s="4" t="s">
        <v>48</v>
      </c>
      <c r="F186" s="4" t="s">
        <v>1055</v>
      </c>
      <c r="G186" s="23" t="s">
        <v>1056</v>
      </c>
      <c r="H186" s="55">
        <v>44365</v>
      </c>
      <c r="I186" s="4" t="s">
        <v>64</v>
      </c>
      <c r="J186" s="28" t="s">
        <v>1057</v>
      </c>
      <c r="K186" s="22" t="s">
        <v>1058</v>
      </c>
      <c r="L186" s="23" t="s">
        <v>54</v>
      </c>
      <c r="M186" s="4" t="s">
        <v>67</v>
      </c>
      <c r="N186" s="29" t="s">
        <v>77</v>
      </c>
      <c r="O186" s="30">
        <v>5420</v>
      </c>
      <c r="P186" s="29" t="s">
        <v>57</v>
      </c>
      <c r="Q186" s="56">
        <v>10</v>
      </c>
      <c r="R186" s="5" t="s">
        <v>78</v>
      </c>
      <c r="S186" s="5" t="s">
        <v>79</v>
      </c>
      <c r="T186" s="36">
        <v>43502</v>
      </c>
      <c r="U186" s="36">
        <v>43496</v>
      </c>
      <c r="V186" s="37">
        <v>43504</v>
      </c>
      <c r="W186" s="38">
        <f t="shared" si="22"/>
        <v>-5</v>
      </c>
      <c r="X186" s="5" t="str">
        <f t="shared" si="23"/>
        <v>CUMPLE</v>
      </c>
      <c r="Y186" s="37">
        <v>43504</v>
      </c>
      <c r="Z186" s="37">
        <v>43504</v>
      </c>
      <c r="AA186" s="44">
        <v>43505</v>
      </c>
      <c r="AB186" s="44">
        <v>43510</v>
      </c>
      <c r="AC186" s="38">
        <f t="shared" si="24"/>
        <v>1</v>
      </c>
      <c r="AD186" s="5" t="str">
        <f t="shared" si="25"/>
        <v>CUMPLE</v>
      </c>
      <c r="AE186" s="5"/>
      <c r="AF186" s="38">
        <f t="shared" si="26"/>
        <v>5</v>
      </c>
      <c r="AG186" s="5" t="str">
        <f t="shared" si="27"/>
        <v>NO CUMPLE</v>
      </c>
      <c r="AH186" s="6"/>
      <c r="AI186" s="38">
        <f t="shared" si="28"/>
        <v>8</v>
      </c>
      <c r="AJ186" s="5" t="str">
        <f t="shared" si="29"/>
        <v>CUMPLE</v>
      </c>
      <c r="AK186" s="6"/>
      <c r="AL186" s="5" t="str">
        <f t="shared" si="21"/>
        <v/>
      </c>
      <c r="AM186" s="5"/>
      <c r="AN186" s="58"/>
      <c r="AO186" s="67" t="s">
        <v>1059</v>
      </c>
      <c r="AP186" s="50" t="s">
        <v>72</v>
      </c>
      <c r="AQ186" s="50"/>
      <c r="AR186" s="50">
        <v>43480</v>
      </c>
      <c r="AS186" s="50"/>
      <c r="AT186" s="52"/>
    </row>
    <row r="187" spans="1:46" ht="14.1" customHeight="1">
      <c r="A187" s="20" t="s">
        <v>45</v>
      </c>
      <c r="B187" s="21" t="s">
        <v>46</v>
      </c>
      <c r="C187" s="20" t="s">
        <v>1017</v>
      </c>
      <c r="D187" s="28" t="s">
        <v>1060</v>
      </c>
      <c r="E187" s="4" t="s">
        <v>156</v>
      </c>
      <c r="F187" s="4" t="s">
        <v>1061</v>
      </c>
      <c r="G187" s="23" t="s">
        <v>1062</v>
      </c>
      <c r="H187" s="55">
        <v>417542</v>
      </c>
      <c r="I187" s="4" t="s">
        <v>51</v>
      </c>
      <c r="J187" s="28" t="s">
        <v>1063</v>
      </c>
      <c r="K187" s="22" t="s">
        <v>1064</v>
      </c>
      <c r="L187" s="23" t="s">
        <v>1065</v>
      </c>
      <c r="M187" s="4" t="s">
        <v>184</v>
      </c>
      <c r="N187" s="29" t="s">
        <v>1066</v>
      </c>
      <c r="O187" s="30">
        <v>4600</v>
      </c>
      <c r="P187" s="29" t="s">
        <v>57</v>
      </c>
      <c r="Q187" s="56">
        <v>6</v>
      </c>
      <c r="R187" s="5" t="s">
        <v>58</v>
      </c>
      <c r="S187" s="5" t="s">
        <v>69</v>
      </c>
      <c r="T187" s="36">
        <v>43505</v>
      </c>
      <c r="U187" s="36">
        <v>43493</v>
      </c>
      <c r="V187" s="37">
        <v>43508</v>
      </c>
      <c r="W187" s="38">
        <f t="shared" si="22"/>
        <v>-11</v>
      </c>
      <c r="X187" s="5" t="str">
        <f t="shared" si="23"/>
        <v>CUMPLE</v>
      </c>
      <c r="Y187" s="37">
        <v>43508</v>
      </c>
      <c r="Z187" s="37">
        <v>43508</v>
      </c>
      <c r="AA187" s="44">
        <v>43509</v>
      </c>
      <c r="AB187" s="44">
        <v>43510</v>
      </c>
      <c r="AC187" s="38">
        <f t="shared" si="24"/>
        <v>1</v>
      </c>
      <c r="AD187" s="5" t="str">
        <f t="shared" si="25"/>
        <v>CUMPLE</v>
      </c>
      <c r="AE187" s="5"/>
      <c r="AF187" s="38">
        <f t="shared" si="26"/>
        <v>1</v>
      </c>
      <c r="AG187" s="5" t="str">
        <f t="shared" si="27"/>
        <v>CUMPLE</v>
      </c>
      <c r="AH187" s="6"/>
      <c r="AI187" s="38">
        <f t="shared" si="28"/>
        <v>5</v>
      </c>
      <c r="AJ187" s="5" t="str">
        <f t="shared" si="29"/>
        <v>CUMPLE</v>
      </c>
      <c r="AK187" s="6"/>
      <c r="AL187" s="5" t="str">
        <f t="shared" si="21"/>
        <v/>
      </c>
      <c r="AM187" s="5"/>
      <c r="AN187" s="58"/>
      <c r="AO187" s="49" t="s">
        <v>1067</v>
      </c>
      <c r="AP187" s="50" t="s">
        <v>1068</v>
      </c>
      <c r="AQ187" s="50"/>
      <c r="AR187" s="50">
        <v>43482</v>
      </c>
      <c r="AS187" s="50" t="s">
        <v>1069</v>
      </c>
      <c r="AT187" s="52"/>
    </row>
    <row r="188" spans="1:46" ht="14.1" customHeight="1">
      <c r="A188" s="20" t="s">
        <v>45</v>
      </c>
      <c r="B188" s="21" t="s">
        <v>46</v>
      </c>
      <c r="C188" s="20" t="s">
        <v>1017</v>
      </c>
      <c r="D188" s="54">
        <v>4948561424</v>
      </c>
      <c r="E188" s="4" t="s">
        <v>48</v>
      </c>
      <c r="F188" s="4" t="s">
        <v>1070</v>
      </c>
      <c r="G188" s="23" t="s">
        <v>1071</v>
      </c>
      <c r="H188" s="55">
        <v>40800</v>
      </c>
      <c r="I188" s="4" t="s">
        <v>51</v>
      </c>
      <c r="J188" s="4" t="s">
        <v>328</v>
      </c>
      <c r="K188" s="22">
        <v>55249094</v>
      </c>
      <c r="L188" s="23" t="s">
        <v>204</v>
      </c>
      <c r="M188" s="4" t="s">
        <v>55</v>
      </c>
      <c r="N188" s="29" t="s">
        <v>265</v>
      </c>
      <c r="O188" s="30">
        <v>24000</v>
      </c>
      <c r="P188" s="29" t="s">
        <v>57</v>
      </c>
      <c r="Q188" s="56">
        <v>1</v>
      </c>
      <c r="R188" s="5" t="s">
        <v>58</v>
      </c>
      <c r="S188" s="5" t="s">
        <v>69</v>
      </c>
      <c r="T188" s="36">
        <v>43507</v>
      </c>
      <c r="U188" s="36">
        <v>43500</v>
      </c>
      <c r="V188" s="37">
        <v>43508</v>
      </c>
      <c r="W188" s="38">
        <f t="shared" si="22"/>
        <v>-6</v>
      </c>
      <c r="X188" s="5" t="str">
        <f t="shared" si="23"/>
        <v>CUMPLE</v>
      </c>
      <c r="Y188" s="37">
        <v>43508</v>
      </c>
      <c r="Z188" s="37">
        <v>43508</v>
      </c>
      <c r="AA188" s="44">
        <v>43509</v>
      </c>
      <c r="AB188" s="44">
        <v>43510</v>
      </c>
      <c r="AC188" s="38">
        <f t="shared" si="24"/>
        <v>1</v>
      </c>
      <c r="AD188" s="5" t="str">
        <f t="shared" si="25"/>
        <v>CUMPLE</v>
      </c>
      <c r="AE188" s="5"/>
      <c r="AF188" s="38">
        <f t="shared" si="26"/>
        <v>1</v>
      </c>
      <c r="AG188" s="5" t="str">
        <f t="shared" si="27"/>
        <v>CUMPLE</v>
      </c>
      <c r="AH188" s="6"/>
      <c r="AI188" s="38">
        <f t="shared" si="28"/>
        <v>3</v>
      </c>
      <c r="AJ188" s="5" t="str">
        <f t="shared" si="29"/>
        <v>CUMPLE</v>
      </c>
      <c r="AK188" s="6"/>
      <c r="AL188" s="5" t="str">
        <f t="shared" si="21"/>
        <v/>
      </c>
      <c r="AM188" s="5"/>
      <c r="AN188" s="58"/>
      <c r="AO188" s="67" t="s">
        <v>1072</v>
      </c>
      <c r="AP188" s="50" t="s">
        <v>61</v>
      </c>
      <c r="AQ188" s="50"/>
      <c r="AR188" s="50">
        <v>43493</v>
      </c>
      <c r="AS188" s="50"/>
      <c r="AT188" s="52"/>
    </row>
    <row r="189" spans="1:46" ht="14.1" customHeight="1">
      <c r="A189" s="20" t="s">
        <v>45</v>
      </c>
      <c r="B189" s="21" t="s">
        <v>46</v>
      </c>
      <c r="C189" s="20" t="s">
        <v>1017</v>
      </c>
      <c r="D189" s="54">
        <v>4947975539</v>
      </c>
      <c r="E189" s="4" t="s">
        <v>48</v>
      </c>
      <c r="F189" s="4" t="s">
        <v>1073</v>
      </c>
      <c r="G189" s="23" t="s">
        <v>1074</v>
      </c>
      <c r="H189" s="55">
        <v>52693.2</v>
      </c>
      <c r="I189" s="4" t="s">
        <v>64</v>
      </c>
      <c r="J189" s="4" t="s">
        <v>1075</v>
      </c>
      <c r="K189" s="22" t="s">
        <v>1076</v>
      </c>
      <c r="L189" s="23" t="s">
        <v>54</v>
      </c>
      <c r="M189" s="4" t="s">
        <v>67</v>
      </c>
      <c r="N189" s="29" t="s">
        <v>77</v>
      </c>
      <c r="O189" s="30">
        <v>27880</v>
      </c>
      <c r="P189" s="29" t="s">
        <v>57</v>
      </c>
      <c r="Q189" s="56">
        <v>2</v>
      </c>
      <c r="R189" s="5" t="s">
        <v>58</v>
      </c>
      <c r="S189" s="5" t="s">
        <v>59</v>
      </c>
      <c r="T189" s="36">
        <v>43502</v>
      </c>
      <c r="U189" s="36">
        <v>43490</v>
      </c>
      <c r="V189" s="37">
        <v>43503</v>
      </c>
      <c r="W189" s="38">
        <f t="shared" si="22"/>
        <v>-11</v>
      </c>
      <c r="X189" s="5" t="str">
        <f t="shared" si="23"/>
        <v>CUMPLE</v>
      </c>
      <c r="Y189" s="37">
        <v>43503</v>
      </c>
      <c r="Z189" s="37">
        <v>43503</v>
      </c>
      <c r="AA189" s="44">
        <v>43504</v>
      </c>
      <c r="AB189" s="44">
        <v>43510</v>
      </c>
      <c r="AC189" s="38">
        <f t="shared" si="24"/>
        <v>1</v>
      </c>
      <c r="AD189" s="5" t="str">
        <f t="shared" si="25"/>
        <v>CUMPLE</v>
      </c>
      <c r="AE189" s="5"/>
      <c r="AF189" s="38">
        <f t="shared" si="26"/>
        <v>6</v>
      </c>
      <c r="AG189" s="5" t="str">
        <f t="shared" si="27"/>
        <v>NO CUMPLE</v>
      </c>
      <c r="AH189" s="6"/>
      <c r="AI189" s="38">
        <f t="shared" si="28"/>
        <v>8</v>
      </c>
      <c r="AJ189" s="5" t="str">
        <f t="shared" si="29"/>
        <v>CUMPLE</v>
      </c>
      <c r="AK189" s="6"/>
      <c r="AL189" s="5" t="str">
        <f t="shared" si="21"/>
        <v/>
      </c>
      <c r="AM189" s="5"/>
      <c r="AN189" s="58"/>
      <c r="AO189" s="67" t="s">
        <v>1077</v>
      </c>
      <c r="AP189" s="50" t="s">
        <v>72</v>
      </c>
      <c r="AQ189" s="50"/>
      <c r="AR189" s="50">
        <v>43480</v>
      </c>
      <c r="AS189" s="50"/>
      <c r="AT189" s="52"/>
    </row>
    <row r="190" spans="1:46" ht="14.1" customHeight="1">
      <c r="A190" s="20" t="s">
        <v>45</v>
      </c>
      <c r="B190" s="21" t="s">
        <v>46</v>
      </c>
      <c r="C190" s="20" t="s">
        <v>1017</v>
      </c>
      <c r="D190" s="54">
        <v>4947724135</v>
      </c>
      <c r="E190" s="4" t="s">
        <v>156</v>
      </c>
      <c r="F190" s="4" t="s">
        <v>1078</v>
      </c>
      <c r="G190" s="23" t="s">
        <v>1079</v>
      </c>
      <c r="H190" s="55">
        <v>13923</v>
      </c>
      <c r="I190" s="4" t="s">
        <v>64</v>
      </c>
      <c r="J190" s="4" t="s">
        <v>145</v>
      </c>
      <c r="K190" s="22" t="s">
        <v>1080</v>
      </c>
      <c r="L190" s="23" t="s">
        <v>86</v>
      </c>
      <c r="M190" s="4" t="s">
        <v>147</v>
      </c>
      <c r="N190" s="29" t="s">
        <v>167</v>
      </c>
      <c r="O190" s="30">
        <v>7140</v>
      </c>
      <c r="P190" s="29" t="s">
        <v>57</v>
      </c>
      <c r="Q190" s="56">
        <v>1</v>
      </c>
      <c r="R190" s="5" t="s">
        <v>58</v>
      </c>
      <c r="S190" s="5" t="s">
        <v>59</v>
      </c>
      <c r="T190" s="36">
        <v>43504</v>
      </c>
      <c r="U190" s="36">
        <v>43494</v>
      </c>
      <c r="V190" s="37">
        <v>43507</v>
      </c>
      <c r="W190" s="38">
        <f t="shared" si="22"/>
        <v>-9</v>
      </c>
      <c r="X190" s="5" t="str">
        <f t="shared" si="23"/>
        <v>CUMPLE</v>
      </c>
      <c r="Y190" s="37">
        <v>43507</v>
      </c>
      <c r="Z190" s="37">
        <v>43507</v>
      </c>
      <c r="AA190" s="44">
        <v>43508</v>
      </c>
      <c r="AB190" s="44">
        <v>43511</v>
      </c>
      <c r="AC190" s="38">
        <f t="shared" si="24"/>
        <v>1</v>
      </c>
      <c r="AD190" s="5" t="str">
        <f t="shared" si="25"/>
        <v>CUMPLE</v>
      </c>
      <c r="AE190" s="5"/>
      <c r="AF190" s="38">
        <f t="shared" si="26"/>
        <v>3</v>
      </c>
      <c r="AG190" s="5" t="str">
        <f t="shared" si="27"/>
        <v>CUMPLE</v>
      </c>
      <c r="AH190" s="6"/>
      <c r="AI190" s="38">
        <f t="shared" si="28"/>
        <v>7</v>
      </c>
      <c r="AJ190" s="5" t="str">
        <f t="shared" si="29"/>
        <v>CUMPLE</v>
      </c>
      <c r="AK190" s="6"/>
      <c r="AL190" s="5" t="str">
        <f t="shared" ref="AL190:AL253" si="30">+IF(F190="Rojo",IF((R190="FCL")*AND(AI190&gt;7),"NO CUMPLE",IF((R190="LCL")*AND(AI190&gt;9),"NO CUMPLE",IF((R190="AIR")*AND(AI190&gt;2),"NO CUMPLE","CUMPLE"))),"")</f>
        <v/>
      </c>
      <c r="AM190" s="5"/>
      <c r="AN190" s="58"/>
      <c r="AO190" s="49" t="s">
        <v>1081</v>
      </c>
      <c r="AP190" s="50" t="s">
        <v>72</v>
      </c>
      <c r="AQ190" s="50"/>
      <c r="AR190" s="50">
        <v>43486</v>
      </c>
      <c r="AS190" s="50" t="s">
        <v>1082</v>
      </c>
      <c r="AT190" s="52"/>
    </row>
    <row r="191" spans="1:46" ht="14.1" customHeight="1">
      <c r="A191" s="20" t="s">
        <v>45</v>
      </c>
      <c r="B191" s="21" t="s">
        <v>46</v>
      </c>
      <c r="C191" s="20" t="s">
        <v>1017</v>
      </c>
      <c r="D191" s="54">
        <v>4948149080</v>
      </c>
      <c r="E191" s="4" t="s">
        <v>48</v>
      </c>
      <c r="F191" s="4" t="s">
        <v>1083</v>
      </c>
      <c r="G191" s="23" t="s">
        <v>1084</v>
      </c>
      <c r="H191" s="55">
        <v>2004</v>
      </c>
      <c r="I191" s="4" t="s">
        <v>64</v>
      </c>
      <c r="J191" s="4" t="s">
        <v>1085</v>
      </c>
      <c r="K191" s="22" t="s">
        <v>1086</v>
      </c>
      <c r="L191" s="23" t="s">
        <v>86</v>
      </c>
      <c r="M191" s="4" t="s">
        <v>147</v>
      </c>
      <c r="N191" s="29" t="s">
        <v>148</v>
      </c>
      <c r="O191" s="30">
        <v>5</v>
      </c>
      <c r="P191" s="29" t="s">
        <v>168</v>
      </c>
      <c r="Q191" s="56">
        <v>2</v>
      </c>
      <c r="R191" s="5" t="s">
        <v>78</v>
      </c>
      <c r="S191" s="5" t="s">
        <v>79</v>
      </c>
      <c r="T191" s="36">
        <v>43504</v>
      </c>
      <c r="U191" s="36">
        <v>43481</v>
      </c>
      <c r="V191" s="37">
        <v>43507</v>
      </c>
      <c r="W191" s="38">
        <f t="shared" si="22"/>
        <v>-22</v>
      </c>
      <c r="X191" s="5" t="str">
        <f t="shared" si="23"/>
        <v>CUMPLE</v>
      </c>
      <c r="Y191" s="37">
        <v>43507</v>
      </c>
      <c r="Z191" s="37">
        <v>43507</v>
      </c>
      <c r="AA191" s="44">
        <v>43508</v>
      </c>
      <c r="AB191" s="44">
        <v>43511</v>
      </c>
      <c r="AC191" s="38">
        <f t="shared" si="24"/>
        <v>1</v>
      </c>
      <c r="AD191" s="5" t="str">
        <f t="shared" si="25"/>
        <v>CUMPLE</v>
      </c>
      <c r="AE191" s="5"/>
      <c r="AF191" s="38">
        <f t="shared" si="26"/>
        <v>3</v>
      </c>
      <c r="AG191" s="5" t="str">
        <f t="shared" si="27"/>
        <v>CUMPLE</v>
      </c>
      <c r="AH191" s="6"/>
      <c r="AI191" s="38">
        <f t="shared" si="28"/>
        <v>7</v>
      </c>
      <c r="AJ191" s="5" t="str">
        <f t="shared" si="29"/>
        <v>CUMPLE</v>
      </c>
      <c r="AK191" s="6"/>
      <c r="AL191" s="5" t="str">
        <f t="shared" si="30"/>
        <v/>
      </c>
      <c r="AM191" s="5"/>
      <c r="AN191" s="58"/>
      <c r="AO191" s="49" t="s">
        <v>1087</v>
      </c>
      <c r="AP191" s="50" t="s">
        <v>72</v>
      </c>
      <c r="AQ191" s="50"/>
      <c r="AR191" s="50">
        <v>43486</v>
      </c>
      <c r="AS191" s="50"/>
      <c r="AT191" s="52"/>
    </row>
    <row r="192" spans="1:46" ht="14.1" customHeight="1">
      <c r="A192" s="20" t="s">
        <v>45</v>
      </c>
      <c r="B192" s="21" t="s">
        <v>46</v>
      </c>
      <c r="C192" s="20" t="s">
        <v>1017</v>
      </c>
      <c r="D192" s="54">
        <v>4948649447</v>
      </c>
      <c r="E192" s="4" t="s">
        <v>48</v>
      </c>
      <c r="F192" s="4" t="s">
        <v>1088</v>
      </c>
      <c r="G192" s="23" t="s">
        <v>1089</v>
      </c>
      <c r="H192" s="55">
        <v>3643.2</v>
      </c>
      <c r="I192" s="4" t="s">
        <v>64</v>
      </c>
      <c r="J192" s="4" t="s">
        <v>1090</v>
      </c>
      <c r="K192" s="22" t="s">
        <v>1091</v>
      </c>
      <c r="L192" s="23" t="s">
        <v>54</v>
      </c>
      <c r="M192" s="4" t="s">
        <v>112</v>
      </c>
      <c r="N192" s="29" t="s">
        <v>624</v>
      </c>
      <c r="O192" s="30">
        <v>720</v>
      </c>
      <c r="P192" s="29" t="s">
        <v>57</v>
      </c>
      <c r="Q192" s="56">
        <v>1</v>
      </c>
      <c r="R192" s="5" t="s">
        <v>78</v>
      </c>
      <c r="S192" s="5" t="s">
        <v>79</v>
      </c>
      <c r="T192" s="36">
        <v>43508</v>
      </c>
      <c r="U192" s="36">
        <v>43504</v>
      </c>
      <c r="V192" s="37">
        <v>43511</v>
      </c>
      <c r="W192" s="38">
        <f t="shared" si="22"/>
        <v>-3</v>
      </c>
      <c r="X192" s="5" t="str">
        <f t="shared" si="23"/>
        <v>CUMPLE</v>
      </c>
      <c r="Y192" s="37">
        <v>43511</v>
      </c>
      <c r="Z192" s="37">
        <v>43511</v>
      </c>
      <c r="AA192" s="44">
        <v>43511</v>
      </c>
      <c r="AB192" s="44">
        <v>43514</v>
      </c>
      <c r="AC192" s="38">
        <f t="shared" si="24"/>
        <v>1</v>
      </c>
      <c r="AD192" s="5" t="str">
        <f t="shared" si="25"/>
        <v>CUMPLE</v>
      </c>
      <c r="AE192" s="5"/>
      <c r="AF192" s="38">
        <f t="shared" si="26"/>
        <v>3</v>
      </c>
      <c r="AG192" s="5" t="str">
        <f t="shared" si="27"/>
        <v>CUMPLE</v>
      </c>
      <c r="AH192" s="6"/>
      <c r="AI192" s="38">
        <f t="shared" si="28"/>
        <v>6</v>
      </c>
      <c r="AJ192" s="5" t="str">
        <f t="shared" si="29"/>
        <v>CUMPLE</v>
      </c>
      <c r="AK192" s="6"/>
      <c r="AL192" s="5" t="str">
        <f t="shared" si="30"/>
        <v/>
      </c>
      <c r="AM192" s="5"/>
      <c r="AN192" s="58"/>
      <c r="AO192" s="49" t="s">
        <v>1092</v>
      </c>
      <c r="AP192" s="50" t="s">
        <v>325</v>
      </c>
      <c r="AQ192" s="50"/>
      <c r="AR192" s="50">
        <v>43496</v>
      </c>
      <c r="AS192" s="50"/>
      <c r="AT192" s="52"/>
    </row>
    <row r="193" spans="1:46" ht="14.1" customHeight="1">
      <c r="A193" s="20" t="s">
        <v>45</v>
      </c>
      <c r="B193" s="21" t="s">
        <v>46</v>
      </c>
      <c r="C193" s="20" t="s">
        <v>1017</v>
      </c>
      <c r="D193" s="28" t="s">
        <v>1093</v>
      </c>
      <c r="E193" s="4" t="s">
        <v>48</v>
      </c>
      <c r="F193" s="4" t="s">
        <v>1094</v>
      </c>
      <c r="G193" s="23" t="s">
        <v>1095</v>
      </c>
      <c r="H193" s="55">
        <v>140656.4</v>
      </c>
      <c r="I193" s="4" t="s">
        <v>64</v>
      </c>
      <c r="J193" s="28" t="s">
        <v>1096</v>
      </c>
      <c r="K193" s="28" t="s">
        <v>1097</v>
      </c>
      <c r="L193" s="23" t="s">
        <v>54</v>
      </c>
      <c r="M193" s="4" t="s">
        <v>94</v>
      </c>
      <c r="N193" s="29" t="s">
        <v>95</v>
      </c>
      <c r="O193" s="30">
        <v>11440</v>
      </c>
      <c r="P193" s="29" t="s">
        <v>57</v>
      </c>
      <c r="Q193" s="56">
        <v>13</v>
      </c>
      <c r="R193" s="5" t="s">
        <v>78</v>
      </c>
      <c r="S193" s="5" t="s">
        <v>79</v>
      </c>
      <c r="T193" s="36">
        <v>43502</v>
      </c>
      <c r="U193" s="36">
        <v>43496</v>
      </c>
      <c r="V193" s="37">
        <v>43504</v>
      </c>
      <c r="W193" s="38">
        <f t="shared" si="22"/>
        <v>-5</v>
      </c>
      <c r="X193" s="5" t="str">
        <f t="shared" si="23"/>
        <v>CUMPLE</v>
      </c>
      <c r="Y193" s="37">
        <v>43504</v>
      </c>
      <c r="Z193" s="37">
        <v>43504</v>
      </c>
      <c r="AA193" s="44">
        <v>43505</v>
      </c>
      <c r="AB193" s="44">
        <v>43514</v>
      </c>
      <c r="AC193" s="38">
        <f t="shared" si="24"/>
        <v>1</v>
      </c>
      <c r="AD193" s="5" t="str">
        <f t="shared" si="25"/>
        <v>CUMPLE</v>
      </c>
      <c r="AE193" s="5"/>
      <c r="AF193" s="38">
        <f t="shared" si="26"/>
        <v>9</v>
      </c>
      <c r="AG193" s="5" t="str">
        <f t="shared" si="27"/>
        <v>NO CUMPLE</v>
      </c>
      <c r="AH193" s="6"/>
      <c r="AI193" s="38">
        <f t="shared" si="28"/>
        <v>12</v>
      </c>
      <c r="AJ193" s="5" t="str">
        <f t="shared" si="29"/>
        <v>NO CUMPLE</v>
      </c>
      <c r="AK193" s="6" t="s">
        <v>1098</v>
      </c>
      <c r="AL193" s="5" t="str">
        <f t="shared" si="30"/>
        <v/>
      </c>
      <c r="AM193" s="5"/>
      <c r="AN193" s="58"/>
      <c r="AO193" s="67" t="s">
        <v>1099</v>
      </c>
      <c r="AP193" s="50" t="s">
        <v>72</v>
      </c>
      <c r="AQ193" s="50"/>
      <c r="AR193" s="50">
        <v>43480</v>
      </c>
      <c r="AS193" s="50"/>
      <c r="AT193" s="52"/>
    </row>
    <row r="194" spans="1:46" ht="14.1" customHeight="1">
      <c r="A194" s="20" t="s">
        <v>45</v>
      </c>
      <c r="B194" s="21" t="s">
        <v>46</v>
      </c>
      <c r="C194" s="20" t="s">
        <v>1017</v>
      </c>
      <c r="D194" s="28" t="s">
        <v>1100</v>
      </c>
      <c r="E194" s="4" t="s">
        <v>156</v>
      </c>
      <c r="F194" s="4" t="s">
        <v>1101</v>
      </c>
      <c r="G194" s="23" t="s">
        <v>1102</v>
      </c>
      <c r="H194" s="55">
        <v>68525.100000000006</v>
      </c>
      <c r="I194" s="4" t="s">
        <v>64</v>
      </c>
      <c r="J194" s="28" t="s">
        <v>1103</v>
      </c>
      <c r="K194" s="28" t="s">
        <v>1104</v>
      </c>
      <c r="L194" s="23" t="s">
        <v>54</v>
      </c>
      <c r="M194" s="4" t="s">
        <v>67</v>
      </c>
      <c r="N194" s="29" t="s">
        <v>77</v>
      </c>
      <c r="O194" s="30">
        <v>22810</v>
      </c>
      <c r="P194" s="29" t="s">
        <v>57</v>
      </c>
      <c r="Q194" s="56">
        <v>1</v>
      </c>
      <c r="R194" s="5" t="s">
        <v>58</v>
      </c>
      <c r="S194" s="5" t="s">
        <v>69</v>
      </c>
      <c r="T194" s="36">
        <v>43502</v>
      </c>
      <c r="U194" s="36">
        <v>43500</v>
      </c>
      <c r="V194" s="37">
        <v>43508</v>
      </c>
      <c r="W194" s="38">
        <f t="shared" ref="W194:W257" si="31">IF(R194="AIR",U194-T194,U194-(T194-1))</f>
        <v>-1</v>
      </c>
      <c r="X194" s="5" t="str">
        <f t="shared" ref="X194:X257" si="32">IF(W194&lt;=0,"CUMPLE","NO CUMPLE")</f>
        <v>CUMPLE</v>
      </c>
      <c r="Y194" s="37">
        <v>43503</v>
      </c>
      <c r="Z194" s="37">
        <v>43505</v>
      </c>
      <c r="AA194" s="44">
        <v>43509</v>
      </c>
      <c r="AB194" s="44">
        <v>43514</v>
      </c>
      <c r="AC194" s="38">
        <f t="shared" ref="AC194:AC257" si="33">IF(AA194-MAX(U194,V194,Y194)&lt;=0,1,AA194-MAX(U194,V194,Y194))</f>
        <v>1</v>
      </c>
      <c r="AD194" s="5" t="str">
        <f t="shared" ref="AD194:AD257" si="34">+IF((R194="FCL")*AND(AC194&lt;=2),"CUMPLE",IF((R194="LCL")*AND(AC194&lt;=2),"CUMPLE",IF((R194="AIR")*AND(AC194&lt;=2),"CUMPLE","NO CUMPLE")))</f>
        <v>CUMPLE</v>
      </c>
      <c r="AE194" s="5"/>
      <c r="AF194" s="38">
        <f t="shared" ref="AF194:AF257" si="35">IF(AB194-AA194&lt;=0,1,AB194-AA194)</f>
        <v>5</v>
      </c>
      <c r="AG194" s="5" t="str">
        <f t="shared" ref="AG194:AG257" si="36">+IF((R194="FCL")*AND(AF194&lt;=3),"CUMPLE",IF((R194="LCL")*AND(AF194&lt;=3),"CUMPLE",IF((R194="AIR")*AND(AF194&lt;=1),"CUMPLE","NO CUMPLE")))</f>
        <v>NO CUMPLE</v>
      </c>
      <c r="AH194" s="6"/>
      <c r="AI194" s="38">
        <f t="shared" si="28"/>
        <v>12</v>
      </c>
      <c r="AJ194" s="5" t="str">
        <f t="shared" si="29"/>
        <v>NO CUMPLE</v>
      </c>
      <c r="AK194" s="6" t="s">
        <v>1105</v>
      </c>
      <c r="AL194" s="5" t="str">
        <f t="shared" si="30"/>
        <v/>
      </c>
      <c r="AM194" s="5"/>
      <c r="AN194" s="58"/>
      <c r="AO194" s="67" t="s">
        <v>1106</v>
      </c>
      <c r="AP194" s="50" t="s">
        <v>72</v>
      </c>
      <c r="AQ194" s="50"/>
      <c r="AR194" s="50">
        <v>43480</v>
      </c>
      <c r="AS194" s="50"/>
      <c r="AT194" s="52"/>
    </row>
    <row r="195" spans="1:46" ht="14.1" customHeight="1">
      <c r="A195" s="20" t="s">
        <v>45</v>
      </c>
      <c r="B195" s="21" t="s">
        <v>46</v>
      </c>
      <c r="C195" s="20" t="s">
        <v>1017</v>
      </c>
      <c r="D195" s="54">
        <v>4947493047</v>
      </c>
      <c r="E195" s="4" t="s">
        <v>48</v>
      </c>
      <c r="F195" s="4" t="s">
        <v>1107</v>
      </c>
      <c r="G195" s="68" t="s">
        <v>1108</v>
      </c>
      <c r="H195" s="55">
        <v>13416</v>
      </c>
      <c r="I195" s="4" t="s">
        <v>51</v>
      </c>
      <c r="J195" s="4" t="s">
        <v>235</v>
      </c>
      <c r="K195" s="22" t="s">
        <v>236</v>
      </c>
      <c r="L195" s="23" t="s">
        <v>237</v>
      </c>
      <c r="M195" s="4" t="s">
        <v>238</v>
      </c>
      <c r="N195" s="29" t="s">
        <v>278</v>
      </c>
      <c r="O195" s="30">
        <v>24000</v>
      </c>
      <c r="P195" s="29" t="s">
        <v>57</v>
      </c>
      <c r="Q195" s="56">
        <v>1</v>
      </c>
      <c r="R195" s="5" t="s">
        <v>58</v>
      </c>
      <c r="S195" s="5" t="s">
        <v>59</v>
      </c>
      <c r="T195" s="36">
        <v>43508</v>
      </c>
      <c r="U195" s="36">
        <v>43490</v>
      </c>
      <c r="V195" s="37">
        <v>43510</v>
      </c>
      <c r="W195" s="38">
        <f t="shared" si="31"/>
        <v>-17</v>
      </c>
      <c r="X195" s="5" t="str">
        <f t="shared" si="32"/>
        <v>CUMPLE</v>
      </c>
      <c r="Y195" s="37">
        <v>43510</v>
      </c>
      <c r="Z195" s="37">
        <v>43510</v>
      </c>
      <c r="AA195" s="44">
        <v>43511</v>
      </c>
      <c r="AB195" s="44">
        <v>43516</v>
      </c>
      <c r="AC195" s="38">
        <f t="shared" si="33"/>
        <v>1</v>
      </c>
      <c r="AD195" s="5" t="str">
        <f t="shared" si="34"/>
        <v>CUMPLE</v>
      </c>
      <c r="AE195" s="5"/>
      <c r="AF195" s="38">
        <f t="shared" si="35"/>
        <v>5</v>
      </c>
      <c r="AG195" s="5" t="str">
        <f t="shared" si="36"/>
        <v>NO CUMPLE</v>
      </c>
      <c r="AH195" s="6"/>
      <c r="AI195" s="38">
        <f t="shared" ref="AI195:AI258" si="37">AB195-T195</f>
        <v>8</v>
      </c>
      <c r="AJ195" s="5" t="str">
        <f t="shared" ref="AJ195:AJ258" si="38">+IF((R195="FCL")*AND(AI195&gt;8),"NO CUMPLE",IF((R195="LCL")*AND(AI195&gt;10),"NO CUMPLE",IF((R195="AIR")*AND(AI195&gt;3),"NO CUMPLE","CUMPLE")))</f>
        <v>CUMPLE</v>
      </c>
      <c r="AK195" s="6"/>
      <c r="AL195" s="5" t="str">
        <f t="shared" si="30"/>
        <v/>
      </c>
      <c r="AM195" s="5"/>
      <c r="AN195" s="58"/>
      <c r="AO195" s="67" t="s">
        <v>1109</v>
      </c>
      <c r="AP195" s="50" t="s">
        <v>241</v>
      </c>
      <c r="AQ195" s="50"/>
      <c r="AR195" s="50">
        <v>43454</v>
      </c>
      <c r="AS195" s="50"/>
      <c r="AT195" s="52"/>
    </row>
    <row r="196" spans="1:46" ht="14.1" customHeight="1">
      <c r="A196" s="20" t="s">
        <v>45</v>
      </c>
      <c r="B196" s="21" t="s">
        <v>46</v>
      </c>
      <c r="C196" s="20" t="s">
        <v>1017</v>
      </c>
      <c r="D196" s="54">
        <v>4948559155</v>
      </c>
      <c r="E196" s="4" t="s">
        <v>48</v>
      </c>
      <c r="F196" s="4" t="s">
        <v>1110</v>
      </c>
      <c r="G196" s="23" t="s">
        <v>1111</v>
      </c>
      <c r="H196" s="55">
        <v>54891.199999999997</v>
      </c>
      <c r="I196" s="4" t="s">
        <v>51</v>
      </c>
      <c r="J196" s="4" t="s">
        <v>263</v>
      </c>
      <c r="K196" s="22">
        <v>50059674</v>
      </c>
      <c r="L196" s="23" t="s">
        <v>54</v>
      </c>
      <c r="M196" s="4" t="s">
        <v>55</v>
      </c>
      <c r="N196" s="29" t="s">
        <v>265</v>
      </c>
      <c r="O196" s="30">
        <v>47320</v>
      </c>
      <c r="P196" s="29" t="s">
        <v>57</v>
      </c>
      <c r="Q196" s="56">
        <v>2</v>
      </c>
      <c r="R196" s="5" t="s">
        <v>58</v>
      </c>
      <c r="S196" s="5" t="s">
        <v>230</v>
      </c>
      <c r="T196" s="36">
        <v>43513</v>
      </c>
      <c r="U196" s="36">
        <v>43500</v>
      </c>
      <c r="V196" s="37">
        <v>43514</v>
      </c>
      <c r="W196" s="38">
        <f t="shared" si="31"/>
        <v>-12</v>
      </c>
      <c r="X196" s="5" t="str">
        <f t="shared" si="32"/>
        <v>CUMPLE</v>
      </c>
      <c r="Y196" s="37">
        <v>43514</v>
      </c>
      <c r="Z196" s="37">
        <v>43514</v>
      </c>
      <c r="AA196" s="44">
        <v>43515</v>
      </c>
      <c r="AB196" s="44">
        <v>43516</v>
      </c>
      <c r="AC196" s="38">
        <f t="shared" si="33"/>
        <v>1</v>
      </c>
      <c r="AD196" s="5" t="str">
        <f t="shared" si="34"/>
        <v>CUMPLE</v>
      </c>
      <c r="AE196" s="5"/>
      <c r="AF196" s="38">
        <f t="shared" si="35"/>
        <v>1</v>
      </c>
      <c r="AG196" s="5" t="str">
        <f t="shared" si="36"/>
        <v>CUMPLE</v>
      </c>
      <c r="AH196" s="6"/>
      <c r="AI196" s="38">
        <f t="shared" si="37"/>
        <v>3</v>
      </c>
      <c r="AJ196" s="5" t="str">
        <f t="shared" si="38"/>
        <v>CUMPLE</v>
      </c>
      <c r="AK196" s="6"/>
      <c r="AL196" s="5" t="str">
        <f t="shared" si="30"/>
        <v/>
      </c>
      <c r="AM196" s="5"/>
      <c r="AN196" s="58"/>
      <c r="AO196" s="67" t="s">
        <v>1112</v>
      </c>
      <c r="AP196" s="50" t="s">
        <v>268</v>
      </c>
      <c r="AQ196" s="50"/>
      <c r="AR196" s="50">
        <v>43481</v>
      </c>
      <c r="AS196" s="50"/>
      <c r="AT196" s="52"/>
    </row>
    <row r="197" spans="1:46" ht="14.1" customHeight="1">
      <c r="A197" s="20" t="s">
        <v>45</v>
      </c>
      <c r="B197" s="21" t="s">
        <v>46</v>
      </c>
      <c r="C197" s="20" t="s">
        <v>1017</v>
      </c>
      <c r="D197" s="54">
        <v>4948711429</v>
      </c>
      <c r="E197" s="4" t="s">
        <v>48</v>
      </c>
      <c r="F197" s="4" t="s">
        <v>1113</v>
      </c>
      <c r="G197" s="23" t="s">
        <v>1114</v>
      </c>
      <c r="H197" s="55">
        <v>66906</v>
      </c>
      <c r="I197" s="4" t="s">
        <v>51</v>
      </c>
      <c r="J197" s="4" t="s">
        <v>52</v>
      </c>
      <c r="K197" s="22" t="s">
        <v>53</v>
      </c>
      <c r="L197" s="23" t="s">
        <v>54</v>
      </c>
      <c r="M197" s="4" t="s">
        <v>112</v>
      </c>
      <c r="N197" s="29" t="s">
        <v>113</v>
      </c>
      <c r="O197" s="30">
        <v>56700</v>
      </c>
      <c r="P197" s="29" t="s">
        <v>57</v>
      </c>
      <c r="Q197" s="56">
        <v>3</v>
      </c>
      <c r="R197" s="5" t="s">
        <v>58</v>
      </c>
      <c r="S197" s="5" t="s">
        <v>59</v>
      </c>
      <c r="T197" s="36">
        <v>43512</v>
      </c>
      <c r="U197" s="36">
        <v>43503</v>
      </c>
      <c r="V197" s="37">
        <v>43514</v>
      </c>
      <c r="W197" s="38">
        <f t="shared" si="31"/>
        <v>-8</v>
      </c>
      <c r="X197" s="5" t="str">
        <f t="shared" si="32"/>
        <v>CUMPLE</v>
      </c>
      <c r="Y197" s="37">
        <v>43514</v>
      </c>
      <c r="Z197" s="37">
        <v>43514</v>
      </c>
      <c r="AA197" s="44">
        <v>43515</v>
      </c>
      <c r="AB197" s="44">
        <v>43514</v>
      </c>
      <c r="AC197" s="38">
        <f t="shared" si="33"/>
        <v>1</v>
      </c>
      <c r="AD197" s="5" t="str">
        <f t="shared" si="34"/>
        <v>CUMPLE</v>
      </c>
      <c r="AE197" s="5"/>
      <c r="AF197" s="38">
        <f t="shared" si="35"/>
        <v>1</v>
      </c>
      <c r="AG197" s="5" t="str">
        <f t="shared" si="36"/>
        <v>CUMPLE</v>
      </c>
      <c r="AH197" s="6"/>
      <c r="AI197" s="38">
        <f t="shared" si="37"/>
        <v>2</v>
      </c>
      <c r="AJ197" s="5" t="str">
        <f t="shared" si="38"/>
        <v>CUMPLE</v>
      </c>
      <c r="AK197" s="6"/>
      <c r="AL197" s="5" t="str">
        <f t="shared" si="30"/>
        <v/>
      </c>
      <c r="AM197" s="5"/>
      <c r="AN197" s="58"/>
      <c r="AO197" s="67" t="s">
        <v>1115</v>
      </c>
      <c r="AP197" s="50" t="s">
        <v>232</v>
      </c>
      <c r="AQ197" s="50" t="s">
        <v>1116</v>
      </c>
      <c r="AR197" s="50">
        <v>43483</v>
      </c>
      <c r="AS197" s="50"/>
      <c r="AT197" s="52"/>
    </row>
    <row r="198" spans="1:46" ht="14.1" customHeight="1">
      <c r="A198" s="20" t="s">
        <v>45</v>
      </c>
      <c r="B198" s="21" t="s">
        <v>46</v>
      </c>
      <c r="C198" s="20" t="s">
        <v>1017</v>
      </c>
      <c r="D198" s="54">
        <v>4948711426</v>
      </c>
      <c r="E198" s="4" t="s">
        <v>48</v>
      </c>
      <c r="F198" s="4" t="s">
        <v>1117</v>
      </c>
      <c r="G198" s="23" t="s">
        <v>1118</v>
      </c>
      <c r="H198" s="55">
        <v>22302</v>
      </c>
      <c r="I198" s="4" t="s">
        <v>51</v>
      </c>
      <c r="J198" s="4" t="s">
        <v>52</v>
      </c>
      <c r="K198" s="22" t="s">
        <v>53</v>
      </c>
      <c r="L198" s="23" t="s">
        <v>54</v>
      </c>
      <c r="M198" s="4" t="s">
        <v>112</v>
      </c>
      <c r="N198" s="29" t="s">
        <v>113</v>
      </c>
      <c r="O198" s="30">
        <v>18900</v>
      </c>
      <c r="P198" s="29" t="s">
        <v>57</v>
      </c>
      <c r="Q198" s="56">
        <v>1</v>
      </c>
      <c r="R198" s="5" t="s">
        <v>58</v>
      </c>
      <c r="S198" s="5" t="s">
        <v>59</v>
      </c>
      <c r="T198" s="36">
        <v>43512</v>
      </c>
      <c r="U198" s="36">
        <v>43503</v>
      </c>
      <c r="V198" s="37">
        <v>43514</v>
      </c>
      <c r="W198" s="38">
        <f t="shared" si="31"/>
        <v>-8</v>
      </c>
      <c r="X198" s="5" t="str">
        <f t="shared" si="32"/>
        <v>CUMPLE</v>
      </c>
      <c r="Y198" s="37">
        <v>43514</v>
      </c>
      <c r="Z198" s="37">
        <v>43514</v>
      </c>
      <c r="AA198" s="44">
        <v>43515</v>
      </c>
      <c r="AB198" s="44">
        <v>43514</v>
      </c>
      <c r="AC198" s="38">
        <f t="shared" si="33"/>
        <v>1</v>
      </c>
      <c r="AD198" s="5" t="str">
        <f t="shared" si="34"/>
        <v>CUMPLE</v>
      </c>
      <c r="AE198" s="5"/>
      <c r="AF198" s="38">
        <f t="shared" si="35"/>
        <v>1</v>
      </c>
      <c r="AG198" s="5" t="str">
        <f t="shared" si="36"/>
        <v>CUMPLE</v>
      </c>
      <c r="AH198" s="6"/>
      <c r="AI198" s="38">
        <f t="shared" si="37"/>
        <v>2</v>
      </c>
      <c r="AJ198" s="5" t="str">
        <f t="shared" si="38"/>
        <v>CUMPLE</v>
      </c>
      <c r="AK198" s="6"/>
      <c r="AL198" s="5" t="str">
        <f t="shared" si="30"/>
        <v/>
      </c>
      <c r="AM198" s="5"/>
      <c r="AN198" s="58"/>
      <c r="AO198" s="67" t="s">
        <v>1115</v>
      </c>
      <c r="AP198" s="50" t="s">
        <v>232</v>
      </c>
      <c r="AQ198" s="50" t="s">
        <v>1116</v>
      </c>
      <c r="AR198" s="50">
        <v>43483</v>
      </c>
      <c r="AS198" s="50"/>
      <c r="AT198" s="52"/>
    </row>
    <row r="199" spans="1:46" ht="14.1" customHeight="1">
      <c r="A199" s="20" t="s">
        <v>45</v>
      </c>
      <c r="B199" s="21" t="s">
        <v>46</v>
      </c>
      <c r="C199" s="20" t="s">
        <v>1017</v>
      </c>
      <c r="D199" s="54">
        <v>4945646683</v>
      </c>
      <c r="E199" s="4" t="s">
        <v>48</v>
      </c>
      <c r="F199" s="4" t="s">
        <v>1119</v>
      </c>
      <c r="G199" s="23" t="s">
        <v>1120</v>
      </c>
      <c r="H199" s="55">
        <v>5648.11</v>
      </c>
      <c r="I199" s="4" t="s">
        <v>51</v>
      </c>
      <c r="J199" s="4" t="s">
        <v>1121</v>
      </c>
      <c r="K199" s="22" t="s">
        <v>1122</v>
      </c>
      <c r="L199" s="23" t="s">
        <v>246</v>
      </c>
      <c r="M199" s="4" t="s">
        <v>112</v>
      </c>
      <c r="N199" s="29" t="s">
        <v>113</v>
      </c>
      <c r="O199" s="30">
        <v>997.9</v>
      </c>
      <c r="P199" s="29" t="s">
        <v>57</v>
      </c>
      <c r="Q199" s="56">
        <v>1</v>
      </c>
      <c r="R199" s="5" t="s">
        <v>58</v>
      </c>
      <c r="S199" s="5" t="s">
        <v>59</v>
      </c>
      <c r="T199" s="36">
        <v>43513</v>
      </c>
      <c r="U199" s="36">
        <v>43496</v>
      </c>
      <c r="V199" s="37">
        <v>43515</v>
      </c>
      <c r="W199" s="38">
        <f t="shared" si="31"/>
        <v>-16</v>
      </c>
      <c r="X199" s="5" t="str">
        <f t="shared" si="32"/>
        <v>CUMPLE</v>
      </c>
      <c r="Y199" s="37">
        <v>43514</v>
      </c>
      <c r="Z199" s="37">
        <v>43515</v>
      </c>
      <c r="AA199" s="44">
        <v>43516</v>
      </c>
      <c r="AB199" s="44">
        <v>43515</v>
      </c>
      <c r="AC199" s="38">
        <f t="shared" si="33"/>
        <v>1</v>
      </c>
      <c r="AD199" s="5" t="str">
        <f t="shared" si="34"/>
        <v>CUMPLE</v>
      </c>
      <c r="AE199" s="5"/>
      <c r="AF199" s="38">
        <f t="shared" si="35"/>
        <v>1</v>
      </c>
      <c r="AG199" s="5" t="str">
        <f t="shared" si="36"/>
        <v>CUMPLE</v>
      </c>
      <c r="AH199" s="6"/>
      <c r="AI199" s="38">
        <f t="shared" si="37"/>
        <v>2</v>
      </c>
      <c r="AJ199" s="5" t="str">
        <f t="shared" si="38"/>
        <v>CUMPLE</v>
      </c>
      <c r="AK199" s="6"/>
      <c r="AL199" s="5" t="str">
        <f t="shared" si="30"/>
        <v/>
      </c>
      <c r="AM199" s="5"/>
      <c r="AN199" s="58"/>
      <c r="AO199" s="67" t="s">
        <v>1123</v>
      </c>
      <c r="AP199" s="50" t="s">
        <v>232</v>
      </c>
      <c r="AQ199" s="50" t="s">
        <v>1116</v>
      </c>
      <c r="AR199" s="50">
        <v>43493</v>
      </c>
      <c r="AS199" s="50"/>
      <c r="AT199" s="52"/>
    </row>
    <row r="200" spans="1:46" ht="14.1" customHeight="1">
      <c r="A200" s="20" t="s">
        <v>45</v>
      </c>
      <c r="B200" s="21" t="s">
        <v>46</v>
      </c>
      <c r="C200" s="20" t="s">
        <v>1017</v>
      </c>
      <c r="D200" s="54">
        <v>4948561419</v>
      </c>
      <c r="E200" s="4" t="s">
        <v>48</v>
      </c>
      <c r="F200" s="4" t="s">
        <v>1124</v>
      </c>
      <c r="G200" s="23" t="s">
        <v>1125</v>
      </c>
      <c r="H200" s="55">
        <v>5600</v>
      </c>
      <c r="I200" s="4" t="s">
        <v>51</v>
      </c>
      <c r="J200" s="4" t="s">
        <v>1126</v>
      </c>
      <c r="K200" s="22" t="s">
        <v>1127</v>
      </c>
      <c r="L200" s="23" t="s">
        <v>54</v>
      </c>
      <c r="M200" s="4" t="s">
        <v>55</v>
      </c>
      <c r="N200" s="29" t="s">
        <v>120</v>
      </c>
      <c r="O200" s="30">
        <v>3200</v>
      </c>
      <c r="P200" s="29" t="s">
        <v>57</v>
      </c>
      <c r="Q200" s="56">
        <v>4</v>
      </c>
      <c r="R200" s="5" t="s">
        <v>78</v>
      </c>
      <c r="S200" s="5" t="s">
        <v>79</v>
      </c>
      <c r="T200" s="36">
        <v>43513</v>
      </c>
      <c r="U200" s="36">
        <v>43504</v>
      </c>
      <c r="V200" s="37">
        <v>43515</v>
      </c>
      <c r="W200" s="38">
        <f t="shared" si="31"/>
        <v>-8</v>
      </c>
      <c r="X200" s="5" t="str">
        <f t="shared" si="32"/>
        <v>CUMPLE</v>
      </c>
      <c r="Y200" s="37">
        <v>43515</v>
      </c>
      <c r="Z200" s="37">
        <v>43515</v>
      </c>
      <c r="AA200" s="44">
        <v>43516</v>
      </c>
      <c r="AB200" s="44">
        <v>43518</v>
      </c>
      <c r="AC200" s="38">
        <f t="shared" si="33"/>
        <v>1</v>
      </c>
      <c r="AD200" s="5" t="str">
        <f t="shared" si="34"/>
        <v>CUMPLE</v>
      </c>
      <c r="AE200" s="5"/>
      <c r="AF200" s="38">
        <f t="shared" si="35"/>
        <v>2</v>
      </c>
      <c r="AG200" s="5" t="str">
        <f t="shared" si="36"/>
        <v>CUMPLE</v>
      </c>
      <c r="AH200" s="6"/>
      <c r="AI200" s="38">
        <f t="shared" si="37"/>
        <v>5</v>
      </c>
      <c r="AJ200" s="5" t="str">
        <f t="shared" si="38"/>
        <v>CUMPLE</v>
      </c>
      <c r="AK200" s="6"/>
      <c r="AL200" s="5" t="str">
        <f t="shared" si="30"/>
        <v/>
      </c>
      <c r="AM200" s="5"/>
      <c r="AN200" s="58"/>
      <c r="AO200" s="67" t="s">
        <v>1128</v>
      </c>
      <c r="AP200" s="50" t="s">
        <v>61</v>
      </c>
      <c r="AQ200" s="50"/>
      <c r="AR200" s="50">
        <v>43481</v>
      </c>
      <c r="AS200" s="50"/>
      <c r="AT200" s="52"/>
    </row>
    <row r="201" spans="1:46" ht="14.1" customHeight="1">
      <c r="A201" s="20" t="s">
        <v>45</v>
      </c>
      <c r="B201" s="21" t="s">
        <v>46</v>
      </c>
      <c r="C201" s="20" t="s">
        <v>1017</v>
      </c>
      <c r="D201" s="54">
        <v>4948559407</v>
      </c>
      <c r="E201" s="4" t="s">
        <v>48</v>
      </c>
      <c r="F201" s="4" t="s">
        <v>1129</v>
      </c>
      <c r="G201" s="23" t="s">
        <v>1130</v>
      </c>
      <c r="H201" s="55">
        <v>18576</v>
      </c>
      <c r="I201" s="4" t="s">
        <v>51</v>
      </c>
      <c r="J201" s="4" t="s">
        <v>333</v>
      </c>
      <c r="K201" s="22" t="s">
        <v>334</v>
      </c>
      <c r="L201" s="23" t="s">
        <v>335</v>
      </c>
      <c r="M201" s="4" t="s">
        <v>67</v>
      </c>
      <c r="N201" s="29" t="s">
        <v>336</v>
      </c>
      <c r="O201" s="30">
        <v>21600</v>
      </c>
      <c r="P201" s="29" t="s">
        <v>57</v>
      </c>
      <c r="Q201" s="56">
        <v>1</v>
      </c>
      <c r="R201" s="5" t="s">
        <v>58</v>
      </c>
      <c r="S201" s="5" t="s">
        <v>59</v>
      </c>
      <c r="T201" s="36">
        <v>43511</v>
      </c>
      <c r="U201" s="36">
        <v>43511</v>
      </c>
      <c r="V201" s="37">
        <v>43516</v>
      </c>
      <c r="W201" s="38">
        <f t="shared" si="31"/>
        <v>1</v>
      </c>
      <c r="X201" s="5" t="str">
        <f t="shared" si="32"/>
        <v>NO CUMPLE</v>
      </c>
      <c r="Y201" s="37">
        <v>43512</v>
      </c>
      <c r="Z201" s="37">
        <v>43516</v>
      </c>
      <c r="AA201" s="44">
        <v>43517</v>
      </c>
      <c r="AB201" s="44">
        <v>43518</v>
      </c>
      <c r="AC201" s="38">
        <f t="shared" si="33"/>
        <v>1</v>
      </c>
      <c r="AD201" s="5" t="str">
        <f t="shared" si="34"/>
        <v>CUMPLE</v>
      </c>
      <c r="AE201" s="5"/>
      <c r="AF201" s="38">
        <f t="shared" si="35"/>
        <v>1</v>
      </c>
      <c r="AG201" s="5" t="str">
        <f t="shared" si="36"/>
        <v>CUMPLE</v>
      </c>
      <c r="AH201" s="6"/>
      <c r="AI201" s="38">
        <f t="shared" si="37"/>
        <v>7</v>
      </c>
      <c r="AJ201" s="5" t="str">
        <f t="shared" si="38"/>
        <v>CUMPLE</v>
      </c>
      <c r="AK201" s="6" t="s">
        <v>1131</v>
      </c>
      <c r="AL201" s="5" t="str">
        <f t="shared" si="30"/>
        <v/>
      </c>
      <c r="AM201" s="5"/>
      <c r="AN201" s="58"/>
      <c r="AO201" s="67" t="s">
        <v>1132</v>
      </c>
      <c r="AP201" s="50" t="s">
        <v>61</v>
      </c>
      <c r="AQ201" s="50"/>
      <c r="AR201" s="50">
        <v>43508</v>
      </c>
      <c r="AS201" s="50"/>
      <c r="AT201" s="52"/>
    </row>
    <row r="202" spans="1:46" ht="14.1" customHeight="1">
      <c r="A202" s="20" t="s">
        <v>45</v>
      </c>
      <c r="B202" s="21" t="s">
        <v>46</v>
      </c>
      <c r="C202" s="20" t="s">
        <v>1017</v>
      </c>
      <c r="D202" s="54" t="s">
        <v>1133</v>
      </c>
      <c r="E202" s="4" t="s">
        <v>48</v>
      </c>
      <c r="F202" s="4" t="s">
        <v>1134</v>
      </c>
      <c r="G202" s="23" t="s">
        <v>1135</v>
      </c>
      <c r="H202" s="55">
        <v>7800</v>
      </c>
      <c r="I202" s="4" t="s">
        <v>64</v>
      </c>
      <c r="J202" s="4" t="s">
        <v>1136</v>
      </c>
      <c r="K202" s="70" t="s">
        <v>1137</v>
      </c>
      <c r="L202" s="23" t="s">
        <v>408</v>
      </c>
      <c r="M202" s="4" t="s">
        <v>184</v>
      </c>
      <c r="N202" s="29" t="s">
        <v>385</v>
      </c>
      <c r="O202" s="30">
        <v>480</v>
      </c>
      <c r="P202" s="29" t="s">
        <v>186</v>
      </c>
      <c r="Q202" s="56">
        <v>1</v>
      </c>
      <c r="R202" s="5" t="s">
        <v>78</v>
      </c>
      <c r="S202" s="5" t="s">
        <v>79</v>
      </c>
      <c r="T202" s="36">
        <v>43511</v>
      </c>
      <c r="U202" s="36">
        <v>43504</v>
      </c>
      <c r="V202" s="37">
        <v>43514</v>
      </c>
      <c r="W202" s="38">
        <f t="shared" si="31"/>
        <v>-6</v>
      </c>
      <c r="X202" s="5" t="str">
        <f t="shared" si="32"/>
        <v>CUMPLE</v>
      </c>
      <c r="Y202" s="37">
        <v>43514</v>
      </c>
      <c r="Z202" s="37">
        <v>43514</v>
      </c>
      <c r="AA202" s="44">
        <v>43515</v>
      </c>
      <c r="AB202" s="44">
        <v>43519</v>
      </c>
      <c r="AC202" s="38">
        <f t="shared" si="33"/>
        <v>1</v>
      </c>
      <c r="AD202" s="5" t="str">
        <f t="shared" si="34"/>
        <v>CUMPLE</v>
      </c>
      <c r="AE202" s="5"/>
      <c r="AF202" s="38">
        <f t="shared" si="35"/>
        <v>4</v>
      </c>
      <c r="AG202" s="5" t="str">
        <f t="shared" si="36"/>
        <v>NO CUMPLE</v>
      </c>
      <c r="AH202" s="6"/>
      <c r="AI202" s="38">
        <f t="shared" si="37"/>
        <v>8</v>
      </c>
      <c r="AJ202" s="5" t="str">
        <f t="shared" si="38"/>
        <v>CUMPLE</v>
      </c>
      <c r="AK202" s="6"/>
      <c r="AL202" s="5" t="str">
        <f t="shared" si="30"/>
        <v/>
      </c>
      <c r="AM202" s="5"/>
      <c r="AN202" s="58"/>
      <c r="AO202" s="49" t="s">
        <v>1138</v>
      </c>
      <c r="AP202" s="50" t="s">
        <v>72</v>
      </c>
      <c r="AQ202" s="50"/>
      <c r="AR202" s="50">
        <v>43498</v>
      </c>
      <c r="AS202" s="50"/>
      <c r="AT202" s="52"/>
    </row>
    <row r="203" spans="1:46" ht="14.1" customHeight="1">
      <c r="A203" s="20" t="s">
        <v>45</v>
      </c>
      <c r="B203" s="21" t="s">
        <v>46</v>
      </c>
      <c r="C203" s="20" t="s">
        <v>1017</v>
      </c>
      <c r="D203" s="54">
        <v>4948560114</v>
      </c>
      <c r="E203" s="4" t="s">
        <v>48</v>
      </c>
      <c r="F203" s="4" t="s">
        <v>1139</v>
      </c>
      <c r="G203" s="23" t="s">
        <v>1140</v>
      </c>
      <c r="H203" s="55">
        <v>10135.200000000001</v>
      </c>
      <c r="I203" s="4" t="s">
        <v>64</v>
      </c>
      <c r="J203" s="4" t="s">
        <v>1141</v>
      </c>
      <c r="K203" s="22" t="s">
        <v>1142</v>
      </c>
      <c r="L203" s="23" t="s">
        <v>119</v>
      </c>
      <c r="M203" s="4" t="s">
        <v>55</v>
      </c>
      <c r="N203" s="29" t="s">
        <v>56</v>
      </c>
      <c r="O203" s="30">
        <v>1640</v>
      </c>
      <c r="P203" s="29" t="s">
        <v>57</v>
      </c>
      <c r="Q203" s="56">
        <v>2</v>
      </c>
      <c r="R203" s="5" t="s">
        <v>78</v>
      </c>
      <c r="S203" s="5" t="s">
        <v>79</v>
      </c>
      <c r="T203" s="36">
        <v>43513</v>
      </c>
      <c r="U203" s="36">
        <v>43511</v>
      </c>
      <c r="V203" s="37">
        <v>43515</v>
      </c>
      <c r="W203" s="38">
        <f t="shared" si="31"/>
        <v>-1</v>
      </c>
      <c r="X203" s="5" t="str">
        <f t="shared" si="32"/>
        <v>CUMPLE</v>
      </c>
      <c r="Y203" s="37">
        <v>43515</v>
      </c>
      <c r="Z203" s="37">
        <v>43515</v>
      </c>
      <c r="AA203" s="44">
        <v>43516</v>
      </c>
      <c r="AB203" s="44">
        <v>43518</v>
      </c>
      <c r="AC203" s="38">
        <f t="shared" si="33"/>
        <v>1</v>
      </c>
      <c r="AD203" s="5" t="str">
        <f t="shared" si="34"/>
        <v>CUMPLE</v>
      </c>
      <c r="AE203" s="5"/>
      <c r="AF203" s="38">
        <f t="shared" si="35"/>
        <v>2</v>
      </c>
      <c r="AG203" s="5" t="str">
        <f t="shared" si="36"/>
        <v>CUMPLE</v>
      </c>
      <c r="AH203" s="6"/>
      <c r="AI203" s="38">
        <f t="shared" si="37"/>
        <v>5</v>
      </c>
      <c r="AJ203" s="5" t="str">
        <f t="shared" si="38"/>
        <v>CUMPLE</v>
      </c>
      <c r="AK203" s="6"/>
      <c r="AL203" s="5" t="str">
        <f t="shared" si="30"/>
        <v/>
      </c>
      <c r="AM203" s="5"/>
      <c r="AN203" s="58"/>
      <c r="AO203" s="49" t="s">
        <v>1143</v>
      </c>
      <c r="AP203" s="50" t="s">
        <v>72</v>
      </c>
      <c r="AQ203" s="50"/>
      <c r="AR203" s="50">
        <v>43497</v>
      </c>
      <c r="AS203" s="50"/>
      <c r="AT203" s="52"/>
    </row>
    <row r="204" spans="1:46" ht="14.1" customHeight="1">
      <c r="A204" s="20" t="s">
        <v>45</v>
      </c>
      <c r="B204" s="21" t="s">
        <v>46</v>
      </c>
      <c r="C204" s="20" t="s">
        <v>1017</v>
      </c>
      <c r="D204" s="54">
        <v>4948536589</v>
      </c>
      <c r="E204" s="4" t="s">
        <v>48</v>
      </c>
      <c r="F204" s="4" t="s">
        <v>1144</v>
      </c>
      <c r="G204" s="23" t="s">
        <v>1145</v>
      </c>
      <c r="H204" s="55">
        <v>1958.25</v>
      </c>
      <c r="I204" s="4" t="s">
        <v>64</v>
      </c>
      <c r="J204" s="4" t="s">
        <v>1146</v>
      </c>
      <c r="K204" s="70" t="s">
        <v>1147</v>
      </c>
      <c r="L204" s="23" t="s">
        <v>54</v>
      </c>
      <c r="M204" s="4" t="s">
        <v>94</v>
      </c>
      <c r="N204" s="29" t="s">
        <v>108</v>
      </c>
      <c r="O204" s="30">
        <v>75</v>
      </c>
      <c r="P204" s="29" t="s">
        <v>57</v>
      </c>
      <c r="Q204" s="56">
        <v>1</v>
      </c>
      <c r="R204" s="5" t="s">
        <v>78</v>
      </c>
      <c r="S204" s="5" t="s">
        <v>79</v>
      </c>
      <c r="T204" s="36">
        <v>43508</v>
      </c>
      <c r="U204" s="36">
        <v>43496</v>
      </c>
      <c r="V204" s="37">
        <v>43511</v>
      </c>
      <c r="W204" s="38">
        <f t="shared" si="31"/>
        <v>-11</v>
      </c>
      <c r="X204" s="5" t="str">
        <f t="shared" si="32"/>
        <v>CUMPLE</v>
      </c>
      <c r="Y204" s="37">
        <v>43511</v>
      </c>
      <c r="Z204" s="37">
        <v>43512</v>
      </c>
      <c r="AA204" s="44">
        <v>43514</v>
      </c>
      <c r="AB204" s="44">
        <v>43518</v>
      </c>
      <c r="AC204" s="38">
        <f t="shared" si="33"/>
        <v>3</v>
      </c>
      <c r="AD204" s="5" t="str">
        <f t="shared" si="34"/>
        <v>NO CUMPLE</v>
      </c>
      <c r="AE204" s="5"/>
      <c r="AF204" s="38">
        <f t="shared" si="35"/>
        <v>4</v>
      </c>
      <c r="AG204" s="5" t="str">
        <f t="shared" si="36"/>
        <v>NO CUMPLE</v>
      </c>
      <c r="AH204" s="6"/>
      <c r="AI204" s="38">
        <f t="shared" si="37"/>
        <v>10</v>
      </c>
      <c r="AJ204" s="5" t="str">
        <f t="shared" si="38"/>
        <v>CUMPLE</v>
      </c>
      <c r="AK204" s="6"/>
      <c r="AL204" s="5" t="str">
        <f t="shared" si="30"/>
        <v/>
      </c>
      <c r="AM204" s="5"/>
      <c r="AN204" s="58"/>
      <c r="AO204" s="49" t="s">
        <v>1148</v>
      </c>
      <c r="AP204" s="50" t="s">
        <v>72</v>
      </c>
      <c r="AQ204" s="50"/>
      <c r="AR204" s="50">
        <v>43492</v>
      </c>
      <c r="AS204" s="50" t="s">
        <v>1149</v>
      </c>
      <c r="AT204" s="52"/>
    </row>
    <row r="205" spans="1:46" ht="14.1" customHeight="1">
      <c r="A205" s="20" t="s">
        <v>45</v>
      </c>
      <c r="B205" s="21" t="s">
        <v>46</v>
      </c>
      <c r="C205" s="20" t="s">
        <v>1017</v>
      </c>
      <c r="D205" s="28" t="s">
        <v>1150</v>
      </c>
      <c r="E205" s="4" t="s">
        <v>156</v>
      </c>
      <c r="F205" s="4" t="s">
        <v>1151</v>
      </c>
      <c r="G205" s="23" t="s">
        <v>1152</v>
      </c>
      <c r="H205" s="55">
        <v>70729.8</v>
      </c>
      <c r="I205" s="4" t="s">
        <v>64</v>
      </c>
      <c r="J205" s="28" t="s">
        <v>1153</v>
      </c>
      <c r="K205" s="28" t="s">
        <v>1154</v>
      </c>
      <c r="L205" s="23" t="s">
        <v>54</v>
      </c>
      <c r="M205" s="4" t="s">
        <v>67</v>
      </c>
      <c r="N205" s="29" t="s">
        <v>77</v>
      </c>
      <c r="O205" s="30">
        <v>16250</v>
      </c>
      <c r="P205" s="29" t="s">
        <v>57</v>
      </c>
      <c r="Q205" s="56">
        <v>1</v>
      </c>
      <c r="R205" s="5" t="s">
        <v>58</v>
      </c>
      <c r="S205" s="5" t="s">
        <v>69</v>
      </c>
      <c r="T205" s="36">
        <v>43516</v>
      </c>
      <c r="U205" s="36">
        <v>43501</v>
      </c>
      <c r="V205" s="37">
        <v>43518</v>
      </c>
      <c r="W205" s="38">
        <f t="shared" si="31"/>
        <v>-14</v>
      </c>
      <c r="X205" s="5" t="str">
        <f t="shared" si="32"/>
        <v>CUMPLE</v>
      </c>
      <c r="Y205" s="37">
        <v>43518</v>
      </c>
      <c r="Z205" s="37">
        <v>43518</v>
      </c>
      <c r="AA205" s="44">
        <v>43518</v>
      </c>
      <c r="AB205" s="44">
        <v>43521</v>
      </c>
      <c r="AC205" s="38">
        <f t="shared" si="33"/>
        <v>1</v>
      </c>
      <c r="AD205" s="5" t="str">
        <f t="shared" si="34"/>
        <v>CUMPLE</v>
      </c>
      <c r="AE205" s="5"/>
      <c r="AF205" s="38">
        <f t="shared" si="35"/>
        <v>3</v>
      </c>
      <c r="AG205" s="5" t="str">
        <f t="shared" si="36"/>
        <v>CUMPLE</v>
      </c>
      <c r="AH205" s="6"/>
      <c r="AI205" s="38">
        <f t="shared" si="37"/>
        <v>5</v>
      </c>
      <c r="AJ205" s="5" t="str">
        <f t="shared" si="38"/>
        <v>CUMPLE</v>
      </c>
      <c r="AK205" s="6"/>
      <c r="AL205" s="5" t="str">
        <f t="shared" si="30"/>
        <v/>
      </c>
      <c r="AM205" s="5"/>
      <c r="AN205" s="58"/>
      <c r="AO205" s="49" t="s">
        <v>1155</v>
      </c>
      <c r="AP205" s="50" t="s">
        <v>72</v>
      </c>
      <c r="AQ205" s="50"/>
      <c r="AR205" s="50">
        <v>43488</v>
      </c>
      <c r="AS205" s="50"/>
      <c r="AT205" s="52"/>
    </row>
    <row r="206" spans="1:46" ht="14.1" customHeight="1">
      <c r="A206" s="20" t="s">
        <v>45</v>
      </c>
      <c r="B206" s="21" t="s">
        <v>46</v>
      </c>
      <c r="C206" s="20" t="s">
        <v>1017</v>
      </c>
      <c r="D206" s="54" t="s">
        <v>1156</v>
      </c>
      <c r="E206" s="4" t="s">
        <v>48</v>
      </c>
      <c r="F206" s="4" t="s">
        <v>1157</v>
      </c>
      <c r="G206" s="23" t="s">
        <v>1158</v>
      </c>
      <c r="H206" s="55">
        <v>22963</v>
      </c>
      <c r="I206" s="4" t="s">
        <v>64</v>
      </c>
      <c r="J206" s="4" t="s">
        <v>1159</v>
      </c>
      <c r="K206" s="22" t="s">
        <v>1160</v>
      </c>
      <c r="L206" s="23" t="s">
        <v>54</v>
      </c>
      <c r="M206" s="4" t="s">
        <v>67</v>
      </c>
      <c r="N206" s="29" t="s">
        <v>77</v>
      </c>
      <c r="O206" s="30">
        <v>1780</v>
      </c>
      <c r="P206" s="29" t="s">
        <v>57</v>
      </c>
      <c r="Q206" s="56">
        <v>6</v>
      </c>
      <c r="R206" s="5" t="s">
        <v>78</v>
      </c>
      <c r="S206" s="5" t="s">
        <v>79</v>
      </c>
      <c r="T206" s="36">
        <v>43516</v>
      </c>
      <c r="U206" s="36">
        <v>43507</v>
      </c>
      <c r="V206" s="37">
        <v>43518</v>
      </c>
      <c r="W206" s="38">
        <f t="shared" si="31"/>
        <v>-8</v>
      </c>
      <c r="X206" s="5" t="str">
        <f t="shared" si="32"/>
        <v>CUMPLE</v>
      </c>
      <c r="Y206" s="37">
        <v>43518</v>
      </c>
      <c r="Z206" s="37">
        <v>43518</v>
      </c>
      <c r="AA206" s="44">
        <v>43518</v>
      </c>
      <c r="AB206" s="44">
        <v>43522</v>
      </c>
      <c r="AC206" s="38">
        <f t="shared" si="33"/>
        <v>1</v>
      </c>
      <c r="AD206" s="5" t="str">
        <f t="shared" si="34"/>
        <v>CUMPLE</v>
      </c>
      <c r="AE206" s="5"/>
      <c r="AF206" s="38">
        <f t="shared" si="35"/>
        <v>4</v>
      </c>
      <c r="AG206" s="5" t="str">
        <f t="shared" si="36"/>
        <v>NO CUMPLE</v>
      </c>
      <c r="AH206" s="6"/>
      <c r="AI206" s="38">
        <f t="shared" si="37"/>
        <v>6</v>
      </c>
      <c r="AJ206" s="5" t="str">
        <f t="shared" si="38"/>
        <v>CUMPLE</v>
      </c>
      <c r="AK206" s="6"/>
      <c r="AL206" s="5" t="str">
        <f t="shared" si="30"/>
        <v/>
      </c>
      <c r="AM206" s="5"/>
      <c r="AN206" s="58"/>
      <c r="AO206" s="49" t="s">
        <v>1161</v>
      </c>
      <c r="AP206" s="50" t="s">
        <v>72</v>
      </c>
      <c r="AQ206" s="50"/>
      <c r="AR206" s="50">
        <v>43502</v>
      </c>
      <c r="AS206" s="50"/>
      <c r="AT206" s="52"/>
    </row>
    <row r="207" spans="1:46" ht="14.1" customHeight="1">
      <c r="A207" s="20" t="s">
        <v>45</v>
      </c>
      <c r="B207" s="21" t="s">
        <v>46</v>
      </c>
      <c r="C207" s="20" t="s">
        <v>1017</v>
      </c>
      <c r="D207" s="28" t="s">
        <v>1162</v>
      </c>
      <c r="E207" s="4" t="s">
        <v>48</v>
      </c>
      <c r="F207" s="4" t="s">
        <v>1163</v>
      </c>
      <c r="G207" s="68" t="s">
        <v>1164</v>
      </c>
      <c r="H207" s="55">
        <v>351497.4</v>
      </c>
      <c r="I207" s="4" t="s">
        <v>64</v>
      </c>
      <c r="J207" s="28" t="s">
        <v>1165</v>
      </c>
      <c r="K207" s="28" t="s">
        <v>1166</v>
      </c>
      <c r="L207" s="23" t="s">
        <v>54</v>
      </c>
      <c r="M207" s="4" t="s">
        <v>94</v>
      </c>
      <c r="N207" s="29" t="s">
        <v>95</v>
      </c>
      <c r="O207" s="30">
        <v>8005</v>
      </c>
      <c r="P207" s="29" t="s">
        <v>57</v>
      </c>
      <c r="Q207" s="56">
        <v>1</v>
      </c>
      <c r="R207" s="5" t="s">
        <v>58</v>
      </c>
      <c r="S207" s="5" t="s">
        <v>726</v>
      </c>
      <c r="T207" s="36">
        <v>43516</v>
      </c>
      <c r="U207" s="36">
        <v>43508</v>
      </c>
      <c r="V207" s="37">
        <v>43508</v>
      </c>
      <c r="W207" s="38">
        <f t="shared" si="31"/>
        <v>-7</v>
      </c>
      <c r="X207" s="5" t="str">
        <f t="shared" si="32"/>
        <v>CUMPLE</v>
      </c>
      <c r="Y207" s="37">
        <v>43518</v>
      </c>
      <c r="Z207" s="37">
        <v>43518</v>
      </c>
      <c r="AA207" s="44">
        <v>43518</v>
      </c>
      <c r="AB207" s="44">
        <v>43522</v>
      </c>
      <c r="AC207" s="38">
        <f t="shared" si="33"/>
        <v>1</v>
      </c>
      <c r="AD207" s="5" t="str">
        <f t="shared" si="34"/>
        <v>CUMPLE</v>
      </c>
      <c r="AE207" s="5"/>
      <c r="AF207" s="38">
        <f t="shared" si="35"/>
        <v>4</v>
      </c>
      <c r="AG207" s="5" t="str">
        <f t="shared" si="36"/>
        <v>NO CUMPLE</v>
      </c>
      <c r="AH207" s="6"/>
      <c r="AI207" s="38">
        <f t="shared" si="37"/>
        <v>6</v>
      </c>
      <c r="AJ207" s="5" t="str">
        <f t="shared" si="38"/>
        <v>CUMPLE</v>
      </c>
      <c r="AK207" s="6"/>
      <c r="AL207" s="5" t="str">
        <f t="shared" si="30"/>
        <v/>
      </c>
      <c r="AM207" s="5"/>
      <c r="AN207" s="58"/>
      <c r="AO207" s="49" t="s">
        <v>1167</v>
      </c>
      <c r="AP207" s="50" t="s">
        <v>72</v>
      </c>
      <c r="AQ207" s="50"/>
      <c r="AR207" s="50">
        <v>43494</v>
      </c>
      <c r="AS207" s="50"/>
      <c r="AT207" s="52"/>
    </row>
    <row r="208" spans="1:46" ht="14.1" customHeight="1">
      <c r="A208" s="20" t="s">
        <v>45</v>
      </c>
      <c r="B208" s="21" t="s">
        <v>46</v>
      </c>
      <c r="C208" s="20" t="s">
        <v>1017</v>
      </c>
      <c r="D208" s="54">
        <v>4948618688</v>
      </c>
      <c r="E208" s="4" t="s">
        <v>48</v>
      </c>
      <c r="F208" s="4" t="s">
        <v>1168</v>
      </c>
      <c r="G208" s="23" t="s">
        <v>1169</v>
      </c>
      <c r="H208" s="55">
        <v>14760</v>
      </c>
      <c r="I208" s="4" t="s">
        <v>64</v>
      </c>
      <c r="J208" s="4" t="s">
        <v>1170</v>
      </c>
      <c r="K208" s="22" t="s">
        <v>1171</v>
      </c>
      <c r="L208" s="23" t="s">
        <v>54</v>
      </c>
      <c r="M208" s="4" t="s">
        <v>94</v>
      </c>
      <c r="N208" s="29" t="s">
        <v>95</v>
      </c>
      <c r="O208" s="30">
        <v>4000</v>
      </c>
      <c r="P208" s="29" t="s">
        <v>57</v>
      </c>
      <c r="Q208" s="56">
        <v>4</v>
      </c>
      <c r="R208" s="5" t="s">
        <v>78</v>
      </c>
      <c r="S208" s="5" t="s">
        <v>79</v>
      </c>
      <c r="T208" s="36">
        <v>43516</v>
      </c>
      <c r="U208" s="36">
        <v>43493</v>
      </c>
      <c r="V208" s="37">
        <v>43518</v>
      </c>
      <c r="W208" s="38">
        <f t="shared" si="31"/>
        <v>-22</v>
      </c>
      <c r="X208" s="5" t="str">
        <f t="shared" si="32"/>
        <v>CUMPLE</v>
      </c>
      <c r="Y208" s="37">
        <v>43518</v>
      </c>
      <c r="Z208" s="37">
        <v>43518</v>
      </c>
      <c r="AA208" s="44">
        <v>43519</v>
      </c>
      <c r="AB208" s="44">
        <v>43523</v>
      </c>
      <c r="AC208" s="38">
        <f t="shared" si="33"/>
        <v>1</v>
      </c>
      <c r="AD208" s="5" t="str">
        <f t="shared" si="34"/>
        <v>CUMPLE</v>
      </c>
      <c r="AE208" s="5"/>
      <c r="AF208" s="38">
        <f t="shared" si="35"/>
        <v>4</v>
      </c>
      <c r="AG208" s="5" t="str">
        <f t="shared" si="36"/>
        <v>NO CUMPLE</v>
      </c>
      <c r="AH208" s="6"/>
      <c r="AI208" s="38">
        <f t="shared" si="37"/>
        <v>7</v>
      </c>
      <c r="AJ208" s="5" t="str">
        <f t="shared" si="38"/>
        <v>CUMPLE</v>
      </c>
      <c r="AK208" s="6"/>
      <c r="AL208" s="5" t="str">
        <f t="shared" si="30"/>
        <v/>
      </c>
      <c r="AM208" s="5"/>
      <c r="AN208" s="58"/>
      <c r="AO208" s="49" t="s">
        <v>1172</v>
      </c>
      <c r="AP208" s="50" t="s">
        <v>72</v>
      </c>
      <c r="AQ208" s="50"/>
      <c r="AR208" s="50">
        <v>43502</v>
      </c>
      <c r="AS208" s="50"/>
      <c r="AT208" s="52"/>
    </row>
    <row r="209" spans="1:46" ht="14.1" customHeight="1">
      <c r="A209" s="20" t="s">
        <v>45</v>
      </c>
      <c r="B209" s="21" t="s">
        <v>46</v>
      </c>
      <c r="C209" s="20" t="s">
        <v>1017</v>
      </c>
      <c r="D209" s="54">
        <v>4943838729</v>
      </c>
      <c r="E209" s="4" t="s">
        <v>48</v>
      </c>
      <c r="F209" s="4" t="s">
        <v>1173</v>
      </c>
      <c r="G209" s="68" t="s">
        <v>1174</v>
      </c>
      <c r="H209" s="55">
        <v>7797.6</v>
      </c>
      <c r="I209" s="4" t="s">
        <v>64</v>
      </c>
      <c r="J209" s="4" t="s">
        <v>1175</v>
      </c>
      <c r="K209" s="22" t="s">
        <v>1176</v>
      </c>
      <c r="L209" s="23" t="s">
        <v>54</v>
      </c>
      <c r="M209" s="4" t="s">
        <v>347</v>
      </c>
      <c r="N209" s="29" t="s">
        <v>385</v>
      </c>
      <c r="O209" s="30">
        <v>720</v>
      </c>
      <c r="P209" s="29" t="s">
        <v>186</v>
      </c>
      <c r="Q209" s="56">
        <v>1</v>
      </c>
      <c r="R209" s="5" t="s">
        <v>78</v>
      </c>
      <c r="S209" s="5" t="s">
        <v>79</v>
      </c>
      <c r="T209" s="36">
        <v>43494</v>
      </c>
      <c r="U209" s="36">
        <v>43469</v>
      </c>
      <c r="V209" s="37">
        <v>43469</v>
      </c>
      <c r="W209" s="38">
        <f t="shared" si="31"/>
        <v>-24</v>
      </c>
      <c r="X209" s="5" t="str">
        <f t="shared" si="32"/>
        <v>CUMPLE</v>
      </c>
      <c r="Y209" s="37">
        <v>43497</v>
      </c>
      <c r="Z209" s="37">
        <v>43497</v>
      </c>
      <c r="AA209" s="44">
        <v>43500</v>
      </c>
      <c r="AB209" s="44">
        <v>43504</v>
      </c>
      <c r="AC209" s="38">
        <f t="shared" si="33"/>
        <v>3</v>
      </c>
      <c r="AD209" s="5" t="str">
        <f t="shared" si="34"/>
        <v>NO CUMPLE</v>
      </c>
      <c r="AE209" s="5"/>
      <c r="AF209" s="38">
        <f t="shared" si="35"/>
        <v>4</v>
      </c>
      <c r="AG209" s="5" t="str">
        <f t="shared" si="36"/>
        <v>NO CUMPLE</v>
      </c>
      <c r="AH209" s="6"/>
      <c r="AI209" s="38">
        <f t="shared" si="37"/>
        <v>10</v>
      </c>
      <c r="AJ209" s="5" t="str">
        <f t="shared" si="38"/>
        <v>CUMPLE</v>
      </c>
      <c r="AK209" s="6"/>
      <c r="AL209" s="5" t="str">
        <f t="shared" si="30"/>
        <v/>
      </c>
      <c r="AM209" s="5"/>
      <c r="AN209" s="58"/>
      <c r="AO209" s="67" t="s">
        <v>1177</v>
      </c>
      <c r="AP209" s="50" t="s">
        <v>350</v>
      </c>
      <c r="AQ209" s="50"/>
      <c r="AR209" s="50">
        <v>43469</v>
      </c>
      <c r="AS209" s="50"/>
      <c r="AT209" s="52"/>
    </row>
    <row r="210" spans="1:46" ht="14.1" customHeight="1">
      <c r="A210" s="20" t="s">
        <v>45</v>
      </c>
      <c r="B210" s="21" t="s">
        <v>46</v>
      </c>
      <c r="C210" s="20" t="s">
        <v>1017</v>
      </c>
      <c r="D210" s="54">
        <v>4948468969</v>
      </c>
      <c r="E210" s="4" t="s">
        <v>48</v>
      </c>
      <c r="F210" s="4" t="s">
        <v>1178</v>
      </c>
      <c r="G210" s="23" t="s">
        <v>1179</v>
      </c>
      <c r="H210" s="55">
        <v>66000</v>
      </c>
      <c r="I210" s="4" t="s">
        <v>64</v>
      </c>
      <c r="J210" s="4" t="s">
        <v>1180</v>
      </c>
      <c r="K210" s="22" t="s">
        <v>1181</v>
      </c>
      <c r="L210" s="23" t="s">
        <v>1182</v>
      </c>
      <c r="M210" s="4" t="s">
        <v>347</v>
      </c>
      <c r="N210" s="29" t="s">
        <v>584</v>
      </c>
      <c r="O210" s="30">
        <v>5000</v>
      </c>
      <c r="P210" s="29" t="s">
        <v>57</v>
      </c>
      <c r="Q210" s="56">
        <v>1</v>
      </c>
      <c r="R210" s="5" t="s">
        <v>58</v>
      </c>
      <c r="S210" s="5" t="s">
        <v>59</v>
      </c>
      <c r="T210" s="36">
        <v>43499</v>
      </c>
      <c r="U210" s="36">
        <v>43501</v>
      </c>
      <c r="V210" s="37">
        <v>43504</v>
      </c>
      <c r="W210" s="38">
        <f t="shared" si="31"/>
        <v>3</v>
      </c>
      <c r="X210" s="5" t="str">
        <f t="shared" si="32"/>
        <v>NO CUMPLE</v>
      </c>
      <c r="Y210" s="37">
        <v>43500</v>
      </c>
      <c r="Z210" s="37">
        <v>43501</v>
      </c>
      <c r="AA210" s="44">
        <v>43504</v>
      </c>
      <c r="AB210" s="44">
        <v>43507</v>
      </c>
      <c r="AC210" s="38">
        <f t="shared" si="33"/>
        <v>1</v>
      </c>
      <c r="AD210" s="5" t="str">
        <f t="shared" si="34"/>
        <v>CUMPLE</v>
      </c>
      <c r="AE210" s="5"/>
      <c r="AF210" s="38">
        <f t="shared" si="35"/>
        <v>3</v>
      </c>
      <c r="AG210" s="5" t="str">
        <f t="shared" si="36"/>
        <v>CUMPLE</v>
      </c>
      <c r="AH210" s="6"/>
      <c r="AI210" s="38">
        <f t="shared" si="37"/>
        <v>8</v>
      </c>
      <c r="AJ210" s="5" t="str">
        <f t="shared" si="38"/>
        <v>CUMPLE</v>
      </c>
      <c r="AK210" s="6" t="s">
        <v>1131</v>
      </c>
      <c r="AL210" s="5" t="str">
        <f t="shared" si="30"/>
        <v/>
      </c>
      <c r="AM210" s="5"/>
      <c r="AN210" s="58"/>
      <c r="AO210" s="49" t="s">
        <v>1183</v>
      </c>
      <c r="AP210" s="50" t="s">
        <v>350</v>
      </c>
      <c r="AQ210" s="50"/>
      <c r="AR210" s="50">
        <v>43481</v>
      </c>
      <c r="AS210" s="50"/>
      <c r="AT210" s="52"/>
    </row>
    <row r="211" spans="1:46" ht="14.1" customHeight="1">
      <c r="A211" s="20" t="s">
        <v>45</v>
      </c>
      <c r="B211" s="21" t="s">
        <v>46</v>
      </c>
      <c r="C211" s="20" t="s">
        <v>1017</v>
      </c>
      <c r="D211" s="54">
        <v>4945994028</v>
      </c>
      <c r="E211" s="4" t="s">
        <v>156</v>
      </c>
      <c r="F211" s="4" t="s">
        <v>1184</v>
      </c>
      <c r="G211" s="68" t="s">
        <v>1185</v>
      </c>
      <c r="H211" s="55">
        <v>13320</v>
      </c>
      <c r="I211" s="4" t="s">
        <v>64</v>
      </c>
      <c r="J211" s="4" t="s">
        <v>1186</v>
      </c>
      <c r="K211" s="22" t="s">
        <v>1187</v>
      </c>
      <c r="L211" s="23" t="s">
        <v>54</v>
      </c>
      <c r="M211" s="4" t="s">
        <v>347</v>
      </c>
      <c r="N211" s="29" t="s">
        <v>348</v>
      </c>
      <c r="O211" s="30">
        <v>12000</v>
      </c>
      <c r="P211" s="29" t="s">
        <v>57</v>
      </c>
      <c r="Q211" s="56">
        <v>1</v>
      </c>
      <c r="R211" s="5" t="s">
        <v>58</v>
      </c>
      <c r="S211" s="5" t="s">
        <v>59</v>
      </c>
      <c r="T211" s="36">
        <v>43502</v>
      </c>
      <c r="U211" s="36">
        <v>43494</v>
      </c>
      <c r="V211" s="37">
        <v>43494</v>
      </c>
      <c r="W211" s="38">
        <f t="shared" si="31"/>
        <v>-7</v>
      </c>
      <c r="X211" s="5" t="str">
        <f t="shared" si="32"/>
        <v>CUMPLE</v>
      </c>
      <c r="Y211" s="37">
        <v>43503</v>
      </c>
      <c r="Z211" s="37">
        <v>43503</v>
      </c>
      <c r="AA211" s="44">
        <v>43504</v>
      </c>
      <c r="AB211" s="44">
        <v>43507</v>
      </c>
      <c r="AC211" s="38">
        <f t="shared" si="33"/>
        <v>1</v>
      </c>
      <c r="AD211" s="5" t="str">
        <f t="shared" si="34"/>
        <v>CUMPLE</v>
      </c>
      <c r="AE211" s="5"/>
      <c r="AF211" s="38">
        <f t="shared" si="35"/>
        <v>3</v>
      </c>
      <c r="AG211" s="5" t="str">
        <f t="shared" si="36"/>
        <v>CUMPLE</v>
      </c>
      <c r="AH211" s="6"/>
      <c r="AI211" s="38">
        <f t="shared" si="37"/>
        <v>5</v>
      </c>
      <c r="AJ211" s="5" t="str">
        <f t="shared" si="38"/>
        <v>CUMPLE</v>
      </c>
      <c r="AK211" s="6"/>
      <c r="AL211" s="5" t="str">
        <f t="shared" si="30"/>
        <v/>
      </c>
      <c r="AM211" s="5"/>
      <c r="AN211" s="58"/>
      <c r="AO211" s="49" t="s">
        <v>1188</v>
      </c>
      <c r="AP211" s="50" t="s">
        <v>350</v>
      </c>
      <c r="AQ211" s="50"/>
      <c r="AR211" s="50">
        <v>43480</v>
      </c>
      <c r="AS211" s="50"/>
      <c r="AT211" s="52"/>
    </row>
    <row r="212" spans="1:46" ht="14.1" customHeight="1">
      <c r="A212" s="20" t="s">
        <v>45</v>
      </c>
      <c r="B212" s="21" t="s">
        <v>46</v>
      </c>
      <c r="C212" s="20" t="s">
        <v>1017</v>
      </c>
      <c r="D212" s="54">
        <v>4945994028</v>
      </c>
      <c r="E212" s="4" t="s">
        <v>156</v>
      </c>
      <c r="F212" s="4" t="s">
        <v>1189</v>
      </c>
      <c r="G212" s="23" t="s">
        <v>1190</v>
      </c>
      <c r="H212" s="55">
        <v>6060</v>
      </c>
      <c r="I212" s="4" t="s">
        <v>64</v>
      </c>
      <c r="J212" s="4" t="s">
        <v>1186</v>
      </c>
      <c r="K212" s="22" t="s">
        <v>1187</v>
      </c>
      <c r="L212" s="23" t="s">
        <v>54</v>
      </c>
      <c r="M212" s="4" t="s">
        <v>347</v>
      </c>
      <c r="N212" s="29" t="s">
        <v>348</v>
      </c>
      <c r="O212" s="30">
        <v>3000</v>
      </c>
      <c r="P212" s="29" t="s">
        <v>57</v>
      </c>
      <c r="Q212" s="56">
        <v>5</v>
      </c>
      <c r="R212" s="5" t="s">
        <v>78</v>
      </c>
      <c r="S212" s="5" t="s">
        <v>79</v>
      </c>
      <c r="T212" s="36">
        <v>43502</v>
      </c>
      <c r="U212" s="36">
        <v>43495</v>
      </c>
      <c r="V212" s="37">
        <v>43495</v>
      </c>
      <c r="W212" s="38">
        <f t="shared" si="31"/>
        <v>-6</v>
      </c>
      <c r="X212" s="5" t="str">
        <f t="shared" si="32"/>
        <v>CUMPLE</v>
      </c>
      <c r="Y212" s="37">
        <v>43503</v>
      </c>
      <c r="Z212" s="37">
        <v>43503</v>
      </c>
      <c r="AA212" s="44">
        <v>43504</v>
      </c>
      <c r="AB212" s="44">
        <v>43509</v>
      </c>
      <c r="AC212" s="38">
        <f t="shared" si="33"/>
        <v>1</v>
      </c>
      <c r="AD212" s="5" t="str">
        <f t="shared" si="34"/>
        <v>CUMPLE</v>
      </c>
      <c r="AE212" s="5"/>
      <c r="AF212" s="38">
        <f t="shared" si="35"/>
        <v>5</v>
      </c>
      <c r="AG212" s="5" t="str">
        <f t="shared" si="36"/>
        <v>NO CUMPLE</v>
      </c>
      <c r="AH212" s="6"/>
      <c r="AI212" s="38">
        <f t="shared" si="37"/>
        <v>7</v>
      </c>
      <c r="AJ212" s="5" t="str">
        <f t="shared" si="38"/>
        <v>CUMPLE</v>
      </c>
      <c r="AK212" s="6"/>
      <c r="AL212" s="5" t="str">
        <f t="shared" si="30"/>
        <v/>
      </c>
      <c r="AM212" s="5"/>
      <c r="AN212" s="58"/>
      <c r="AO212" s="49" t="s">
        <v>1191</v>
      </c>
      <c r="AP212" s="50" t="s">
        <v>350</v>
      </c>
      <c r="AQ212" s="50"/>
      <c r="AR212" s="50">
        <v>43480</v>
      </c>
      <c r="AS212" s="50"/>
      <c r="AT212" s="52"/>
    </row>
    <row r="213" spans="1:46" ht="14.1" customHeight="1">
      <c r="A213" s="20" t="s">
        <v>45</v>
      </c>
      <c r="B213" s="21" t="s">
        <v>46</v>
      </c>
      <c r="C213" s="20" t="s">
        <v>1017</v>
      </c>
      <c r="D213" s="54" t="s">
        <v>1192</v>
      </c>
      <c r="E213" s="4" t="s">
        <v>48</v>
      </c>
      <c r="F213" s="4" t="s">
        <v>1193</v>
      </c>
      <c r="G213" s="68" t="s">
        <v>1194</v>
      </c>
      <c r="H213" s="55">
        <v>46300.800000000003</v>
      </c>
      <c r="I213" s="4" t="s">
        <v>64</v>
      </c>
      <c r="J213" s="4" t="s">
        <v>1195</v>
      </c>
      <c r="K213" s="22" t="s">
        <v>1196</v>
      </c>
      <c r="L213" s="23" t="s">
        <v>54</v>
      </c>
      <c r="M213" s="4" t="s">
        <v>347</v>
      </c>
      <c r="N213" s="29" t="s">
        <v>348</v>
      </c>
      <c r="O213" s="30">
        <v>2240</v>
      </c>
      <c r="P213" s="29" t="s">
        <v>186</v>
      </c>
      <c r="Q213" s="56">
        <v>1</v>
      </c>
      <c r="R213" s="5" t="s">
        <v>78</v>
      </c>
      <c r="S213" s="5" t="s">
        <v>79</v>
      </c>
      <c r="T213" s="36">
        <v>43507</v>
      </c>
      <c r="U213" s="36">
        <v>43508</v>
      </c>
      <c r="V213" s="37">
        <v>43508</v>
      </c>
      <c r="W213" s="38">
        <f t="shared" si="31"/>
        <v>2</v>
      </c>
      <c r="X213" s="5" t="str">
        <f t="shared" si="32"/>
        <v>NO CUMPLE</v>
      </c>
      <c r="Y213" s="37">
        <v>43509</v>
      </c>
      <c r="Z213" s="37">
        <v>43509</v>
      </c>
      <c r="AA213" s="44">
        <v>43510</v>
      </c>
      <c r="AB213" s="44">
        <v>43514</v>
      </c>
      <c r="AC213" s="38">
        <f t="shared" si="33"/>
        <v>1</v>
      </c>
      <c r="AD213" s="5" t="str">
        <f t="shared" si="34"/>
        <v>CUMPLE</v>
      </c>
      <c r="AE213" s="5"/>
      <c r="AF213" s="38">
        <f t="shared" si="35"/>
        <v>4</v>
      </c>
      <c r="AG213" s="5" t="str">
        <f t="shared" si="36"/>
        <v>NO CUMPLE</v>
      </c>
      <c r="AH213" s="6"/>
      <c r="AI213" s="38">
        <f t="shared" si="37"/>
        <v>7</v>
      </c>
      <c r="AJ213" s="5" t="str">
        <f t="shared" si="38"/>
        <v>CUMPLE</v>
      </c>
      <c r="AK213" s="6" t="s">
        <v>1131</v>
      </c>
      <c r="AL213" s="5" t="str">
        <f t="shared" si="30"/>
        <v/>
      </c>
      <c r="AM213" s="5"/>
      <c r="AN213" s="58"/>
      <c r="AO213" s="49" t="s">
        <v>1197</v>
      </c>
      <c r="AP213" s="50" t="s">
        <v>350</v>
      </c>
      <c r="AQ213" s="50"/>
      <c r="AR213" s="50">
        <v>43495</v>
      </c>
      <c r="AS213" s="50"/>
      <c r="AT213" s="52"/>
    </row>
    <row r="214" spans="1:46" ht="14.1" customHeight="1">
      <c r="A214" s="20" t="s">
        <v>45</v>
      </c>
      <c r="B214" s="21" t="s">
        <v>46</v>
      </c>
      <c r="C214" s="20" t="s">
        <v>1017</v>
      </c>
      <c r="D214" s="54" t="s">
        <v>1198</v>
      </c>
      <c r="E214" s="4" t="s">
        <v>48</v>
      </c>
      <c r="F214" s="4" t="s">
        <v>1199</v>
      </c>
      <c r="G214" s="68" t="s">
        <v>1200</v>
      </c>
      <c r="H214" s="55">
        <v>80768</v>
      </c>
      <c r="I214" s="4" t="s">
        <v>64</v>
      </c>
      <c r="J214" s="4" t="s">
        <v>345</v>
      </c>
      <c r="K214" s="22" t="s">
        <v>346</v>
      </c>
      <c r="L214" s="23" t="s">
        <v>54</v>
      </c>
      <c r="M214" s="4" t="s">
        <v>347</v>
      </c>
      <c r="N214" s="29" t="s">
        <v>348</v>
      </c>
      <c r="O214" s="30">
        <v>12800</v>
      </c>
      <c r="P214" s="29" t="s">
        <v>186</v>
      </c>
      <c r="Q214" s="56">
        <v>1</v>
      </c>
      <c r="R214" s="5" t="s">
        <v>58</v>
      </c>
      <c r="S214" s="5" t="s">
        <v>69</v>
      </c>
      <c r="T214" s="36">
        <v>43516</v>
      </c>
      <c r="U214" s="36">
        <v>43504</v>
      </c>
      <c r="V214" s="37">
        <v>43504</v>
      </c>
      <c r="W214" s="38">
        <f t="shared" si="31"/>
        <v>-11</v>
      </c>
      <c r="X214" s="5" t="str">
        <f t="shared" si="32"/>
        <v>CUMPLE</v>
      </c>
      <c r="Y214" s="37">
        <v>43518</v>
      </c>
      <c r="Z214" s="37">
        <v>43518</v>
      </c>
      <c r="AA214" s="44">
        <v>43519</v>
      </c>
      <c r="AB214" s="44">
        <v>43522</v>
      </c>
      <c r="AC214" s="38">
        <f t="shared" si="33"/>
        <v>1</v>
      </c>
      <c r="AD214" s="5" t="str">
        <f t="shared" si="34"/>
        <v>CUMPLE</v>
      </c>
      <c r="AE214" s="5"/>
      <c r="AF214" s="38">
        <f t="shared" si="35"/>
        <v>3</v>
      </c>
      <c r="AG214" s="5" t="str">
        <f t="shared" si="36"/>
        <v>CUMPLE</v>
      </c>
      <c r="AH214" s="6"/>
      <c r="AI214" s="38">
        <f t="shared" si="37"/>
        <v>6</v>
      </c>
      <c r="AJ214" s="5" t="str">
        <f t="shared" si="38"/>
        <v>CUMPLE</v>
      </c>
      <c r="AK214" s="6"/>
      <c r="AL214" s="5" t="str">
        <f t="shared" si="30"/>
        <v/>
      </c>
      <c r="AM214" s="5"/>
      <c r="AN214" s="58"/>
      <c r="AO214" s="49" t="s">
        <v>1201</v>
      </c>
      <c r="AP214" s="50" t="s">
        <v>350</v>
      </c>
      <c r="AQ214" s="50"/>
      <c r="AR214" s="50">
        <v>43490</v>
      </c>
      <c r="AS214" s="50"/>
      <c r="AT214" s="52"/>
    </row>
    <row r="215" spans="1:46" ht="14.1" customHeight="1">
      <c r="A215" s="20" t="s">
        <v>45</v>
      </c>
      <c r="B215" s="21" t="s">
        <v>46</v>
      </c>
      <c r="C215" s="20" t="s">
        <v>1017</v>
      </c>
      <c r="D215" s="54">
        <v>4947224879</v>
      </c>
      <c r="E215" s="4" t="s">
        <v>48</v>
      </c>
      <c r="F215" s="4" t="s">
        <v>1202</v>
      </c>
      <c r="G215" s="68" t="s">
        <v>1203</v>
      </c>
      <c r="H215" s="55">
        <v>13151.6</v>
      </c>
      <c r="I215" s="4" t="s">
        <v>64</v>
      </c>
      <c r="J215" s="4" t="s">
        <v>1204</v>
      </c>
      <c r="K215" s="22" t="s">
        <v>1205</v>
      </c>
      <c r="L215" s="23" t="s">
        <v>54</v>
      </c>
      <c r="M215" s="4" t="s">
        <v>347</v>
      </c>
      <c r="N215" s="29" t="s">
        <v>348</v>
      </c>
      <c r="O215" s="30">
        <v>5390</v>
      </c>
      <c r="P215" s="29" t="s">
        <v>57</v>
      </c>
      <c r="Q215" s="56">
        <v>1</v>
      </c>
      <c r="R215" s="5" t="s">
        <v>58</v>
      </c>
      <c r="S215" s="5" t="s">
        <v>69</v>
      </c>
      <c r="T215" s="36">
        <v>43516</v>
      </c>
      <c r="U215" s="36">
        <v>43508</v>
      </c>
      <c r="V215" s="37">
        <v>43508</v>
      </c>
      <c r="W215" s="38">
        <f t="shared" si="31"/>
        <v>-7</v>
      </c>
      <c r="X215" s="5" t="str">
        <f t="shared" si="32"/>
        <v>CUMPLE</v>
      </c>
      <c r="Y215" s="37">
        <v>43518</v>
      </c>
      <c r="Z215" s="37">
        <v>43518</v>
      </c>
      <c r="AA215" s="44">
        <v>43519</v>
      </c>
      <c r="AB215" s="44">
        <v>43522</v>
      </c>
      <c r="AC215" s="38">
        <f t="shared" si="33"/>
        <v>1</v>
      </c>
      <c r="AD215" s="5" t="str">
        <f t="shared" si="34"/>
        <v>CUMPLE</v>
      </c>
      <c r="AE215" s="5"/>
      <c r="AF215" s="38">
        <f t="shared" si="35"/>
        <v>3</v>
      </c>
      <c r="AG215" s="5" t="str">
        <f t="shared" si="36"/>
        <v>CUMPLE</v>
      </c>
      <c r="AH215" s="6"/>
      <c r="AI215" s="38">
        <f t="shared" si="37"/>
        <v>6</v>
      </c>
      <c r="AJ215" s="5" t="str">
        <f t="shared" si="38"/>
        <v>CUMPLE</v>
      </c>
      <c r="AK215" s="6"/>
      <c r="AL215" s="5" t="str">
        <f t="shared" si="30"/>
        <v/>
      </c>
      <c r="AM215" s="5"/>
      <c r="AN215" s="58"/>
      <c r="AO215" s="49" t="s">
        <v>1206</v>
      </c>
      <c r="AP215" s="50" t="s">
        <v>350</v>
      </c>
      <c r="AQ215" s="50"/>
      <c r="AR215" s="50">
        <v>43493</v>
      </c>
      <c r="AS215" s="50"/>
      <c r="AT215" s="52"/>
    </row>
    <row r="216" spans="1:46" ht="14.1" customHeight="1">
      <c r="A216" s="20" t="s">
        <v>45</v>
      </c>
      <c r="B216" s="21" t="s">
        <v>46</v>
      </c>
      <c r="C216" s="20" t="s">
        <v>1017</v>
      </c>
      <c r="D216" s="54">
        <v>4946294304</v>
      </c>
      <c r="E216" s="4" t="s">
        <v>48</v>
      </c>
      <c r="F216" s="4" t="s">
        <v>1207</v>
      </c>
      <c r="G216" s="68" t="s">
        <v>1208</v>
      </c>
      <c r="H216" s="55">
        <v>40384</v>
      </c>
      <c r="I216" s="4" t="s">
        <v>64</v>
      </c>
      <c r="J216" s="4" t="s">
        <v>345</v>
      </c>
      <c r="K216" s="22" t="s">
        <v>346</v>
      </c>
      <c r="L216" s="23" t="s">
        <v>54</v>
      </c>
      <c r="M216" s="4" t="s">
        <v>347</v>
      </c>
      <c r="N216" s="29" t="s">
        <v>348</v>
      </c>
      <c r="O216" s="30">
        <v>6400</v>
      </c>
      <c r="P216" s="29" t="s">
        <v>57</v>
      </c>
      <c r="Q216" s="56">
        <v>1</v>
      </c>
      <c r="R216" s="5" t="s">
        <v>58</v>
      </c>
      <c r="S216" s="5" t="s">
        <v>59</v>
      </c>
      <c r="T216" s="36">
        <v>43516</v>
      </c>
      <c r="U216" s="36">
        <v>43508</v>
      </c>
      <c r="V216" s="37">
        <v>43508</v>
      </c>
      <c r="W216" s="38">
        <f t="shared" si="31"/>
        <v>-7</v>
      </c>
      <c r="X216" s="5" t="str">
        <f t="shared" si="32"/>
        <v>CUMPLE</v>
      </c>
      <c r="Y216" s="37">
        <v>43518</v>
      </c>
      <c r="Z216" s="37">
        <v>43518</v>
      </c>
      <c r="AA216" s="44">
        <v>43519</v>
      </c>
      <c r="AB216" s="44">
        <v>43522</v>
      </c>
      <c r="AC216" s="38">
        <f t="shared" si="33"/>
        <v>1</v>
      </c>
      <c r="AD216" s="5" t="str">
        <f t="shared" si="34"/>
        <v>CUMPLE</v>
      </c>
      <c r="AE216" s="5"/>
      <c r="AF216" s="38">
        <f t="shared" si="35"/>
        <v>3</v>
      </c>
      <c r="AG216" s="5" t="str">
        <f t="shared" si="36"/>
        <v>CUMPLE</v>
      </c>
      <c r="AH216" s="6"/>
      <c r="AI216" s="38">
        <f t="shared" si="37"/>
        <v>6</v>
      </c>
      <c r="AJ216" s="5" t="str">
        <f t="shared" si="38"/>
        <v>CUMPLE</v>
      </c>
      <c r="AK216" s="6"/>
      <c r="AL216" s="5" t="str">
        <f t="shared" si="30"/>
        <v/>
      </c>
      <c r="AM216" s="5"/>
      <c r="AN216" s="58"/>
      <c r="AO216" s="49" t="s">
        <v>1209</v>
      </c>
      <c r="AP216" s="50" t="s">
        <v>350</v>
      </c>
      <c r="AQ216" s="50"/>
      <c r="AR216" s="50">
        <v>43488</v>
      </c>
      <c r="AS216" s="50"/>
      <c r="AT216" s="52"/>
    </row>
    <row r="217" spans="1:46" ht="14.1" customHeight="1">
      <c r="A217" s="20" t="s">
        <v>45</v>
      </c>
      <c r="B217" s="21" t="s">
        <v>46</v>
      </c>
      <c r="C217" s="20" t="s">
        <v>1017</v>
      </c>
      <c r="D217" s="54">
        <v>4947720143</v>
      </c>
      <c r="E217" s="4" t="s">
        <v>156</v>
      </c>
      <c r="F217" s="4" t="s">
        <v>1210</v>
      </c>
      <c r="G217" s="68" t="s">
        <v>1211</v>
      </c>
      <c r="H217" s="55">
        <v>106176</v>
      </c>
      <c r="I217" s="4" t="s">
        <v>64</v>
      </c>
      <c r="J217" s="4" t="s">
        <v>1212</v>
      </c>
      <c r="K217" s="22" t="s">
        <v>1213</v>
      </c>
      <c r="L217" s="23" t="s">
        <v>54</v>
      </c>
      <c r="M217" s="4" t="s">
        <v>347</v>
      </c>
      <c r="N217" s="29" t="s">
        <v>348</v>
      </c>
      <c r="O217" s="30">
        <v>16800</v>
      </c>
      <c r="P217" s="29" t="s">
        <v>57</v>
      </c>
      <c r="Q217" s="56">
        <v>1</v>
      </c>
      <c r="R217" s="5" t="s">
        <v>58</v>
      </c>
      <c r="S217" s="5" t="s">
        <v>59</v>
      </c>
      <c r="T217" s="36">
        <v>43516</v>
      </c>
      <c r="U217" s="36">
        <v>43509</v>
      </c>
      <c r="V217" s="37">
        <v>43509</v>
      </c>
      <c r="W217" s="38">
        <f t="shared" si="31"/>
        <v>-6</v>
      </c>
      <c r="X217" s="5" t="str">
        <f t="shared" si="32"/>
        <v>CUMPLE</v>
      </c>
      <c r="Y217" s="37">
        <v>43518</v>
      </c>
      <c r="Z217" s="37">
        <v>43518</v>
      </c>
      <c r="AA217" s="44">
        <v>43518</v>
      </c>
      <c r="AB217" s="44">
        <v>43523</v>
      </c>
      <c r="AC217" s="38">
        <f t="shared" si="33"/>
        <v>1</v>
      </c>
      <c r="AD217" s="5" t="str">
        <f t="shared" si="34"/>
        <v>CUMPLE</v>
      </c>
      <c r="AE217" s="5"/>
      <c r="AF217" s="38">
        <f t="shared" si="35"/>
        <v>5</v>
      </c>
      <c r="AG217" s="5" t="str">
        <f t="shared" si="36"/>
        <v>NO CUMPLE</v>
      </c>
      <c r="AH217" s="6"/>
      <c r="AI217" s="38">
        <f t="shared" si="37"/>
        <v>7</v>
      </c>
      <c r="AJ217" s="5" t="str">
        <f t="shared" si="38"/>
        <v>CUMPLE</v>
      </c>
      <c r="AK217" s="6"/>
      <c r="AL217" s="5" t="str">
        <f t="shared" si="30"/>
        <v/>
      </c>
      <c r="AM217" s="5"/>
      <c r="AN217" s="58"/>
      <c r="AO217" s="49" t="s">
        <v>1214</v>
      </c>
      <c r="AP217" s="50" t="s">
        <v>350</v>
      </c>
      <c r="AQ217" s="50"/>
      <c r="AR217" s="50">
        <v>43499</v>
      </c>
      <c r="AS217" s="50"/>
      <c r="AT217" s="52"/>
    </row>
    <row r="218" spans="1:46" ht="14.1" customHeight="1">
      <c r="A218" s="20" t="s">
        <v>45</v>
      </c>
      <c r="B218" s="21" t="s">
        <v>46</v>
      </c>
      <c r="C218" s="20" t="s">
        <v>1017</v>
      </c>
      <c r="D218" s="54">
        <v>4947917322</v>
      </c>
      <c r="E218" s="4" t="s">
        <v>48</v>
      </c>
      <c r="F218" s="4" t="s">
        <v>1215</v>
      </c>
      <c r="G218" s="23" t="s">
        <v>1216</v>
      </c>
      <c r="H218" s="55">
        <v>23438.400000000001</v>
      </c>
      <c r="I218" s="4" t="s">
        <v>64</v>
      </c>
      <c r="J218" s="4" t="s">
        <v>1217</v>
      </c>
      <c r="K218" s="22" t="s">
        <v>1218</v>
      </c>
      <c r="L218" s="23" t="s">
        <v>119</v>
      </c>
      <c r="M218" s="4" t="s">
        <v>112</v>
      </c>
      <c r="N218" s="29" t="s">
        <v>468</v>
      </c>
      <c r="O218" s="30">
        <v>4560</v>
      </c>
      <c r="P218" s="29" t="s">
        <v>57</v>
      </c>
      <c r="Q218" s="56">
        <v>1</v>
      </c>
      <c r="R218" s="5" t="s">
        <v>58</v>
      </c>
      <c r="S218" s="5" t="s">
        <v>59</v>
      </c>
      <c r="T218" s="36">
        <v>43498</v>
      </c>
      <c r="U218" s="36">
        <v>43494</v>
      </c>
      <c r="V218" s="37">
        <v>43501</v>
      </c>
      <c r="W218" s="38">
        <f t="shared" si="31"/>
        <v>-3</v>
      </c>
      <c r="X218" s="5" t="str">
        <f t="shared" si="32"/>
        <v>CUMPLE</v>
      </c>
      <c r="Y218" s="37">
        <v>43500</v>
      </c>
      <c r="Z218" s="37">
        <v>43501</v>
      </c>
      <c r="AA218" s="44">
        <v>43502</v>
      </c>
      <c r="AB218" s="44">
        <v>43503</v>
      </c>
      <c r="AC218" s="38">
        <f t="shared" si="33"/>
        <v>1</v>
      </c>
      <c r="AD218" s="5" t="str">
        <f t="shared" si="34"/>
        <v>CUMPLE</v>
      </c>
      <c r="AE218" s="5"/>
      <c r="AF218" s="38">
        <f t="shared" si="35"/>
        <v>1</v>
      </c>
      <c r="AG218" s="5" t="str">
        <f t="shared" si="36"/>
        <v>CUMPLE</v>
      </c>
      <c r="AH218" s="6"/>
      <c r="AI218" s="38">
        <f t="shared" si="37"/>
        <v>5</v>
      </c>
      <c r="AJ218" s="5" t="str">
        <f t="shared" si="38"/>
        <v>CUMPLE</v>
      </c>
      <c r="AK218" s="6"/>
      <c r="AL218" s="5" t="str">
        <f t="shared" si="30"/>
        <v/>
      </c>
      <c r="AM218" s="5"/>
      <c r="AN218" s="58"/>
      <c r="AO218" s="49" t="s">
        <v>1219</v>
      </c>
      <c r="AP218" s="50" t="s">
        <v>325</v>
      </c>
      <c r="AQ218" s="50"/>
      <c r="AR218" s="50">
        <v>43469</v>
      </c>
      <c r="AS218" s="50"/>
      <c r="AT218" s="52"/>
    </row>
    <row r="219" spans="1:46" ht="14.1" customHeight="1">
      <c r="A219" s="20" t="s">
        <v>45</v>
      </c>
      <c r="B219" s="21" t="s">
        <v>46</v>
      </c>
      <c r="C219" s="20" t="s">
        <v>1017</v>
      </c>
      <c r="D219" s="54">
        <v>4947974796</v>
      </c>
      <c r="E219" s="4" t="s">
        <v>48</v>
      </c>
      <c r="F219" s="4" t="s">
        <v>1220</v>
      </c>
      <c r="G219" s="23" t="s">
        <v>1221</v>
      </c>
      <c r="H219" s="55">
        <v>5040</v>
      </c>
      <c r="I219" s="4" t="s">
        <v>64</v>
      </c>
      <c r="J219" s="4" t="s">
        <v>417</v>
      </c>
      <c r="K219" s="22" t="s">
        <v>1222</v>
      </c>
      <c r="L219" s="23" t="s">
        <v>54</v>
      </c>
      <c r="M219" s="4" t="s">
        <v>94</v>
      </c>
      <c r="N219" s="29" t="s">
        <v>108</v>
      </c>
      <c r="O219" s="30">
        <v>1800</v>
      </c>
      <c r="P219" s="29" t="s">
        <v>57</v>
      </c>
      <c r="Q219" s="56">
        <v>3</v>
      </c>
      <c r="R219" s="5" t="s">
        <v>78</v>
      </c>
      <c r="S219" s="5" t="s">
        <v>79</v>
      </c>
      <c r="T219" s="36">
        <v>43494</v>
      </c>
      <c r="U219" s="36">
        <v>43490</v>
      </c>
      <c r="V219" s="37">
        <v>43500</v>
      </c>
      <c r="W219" s="38">
        <f t="shared" si="31"/>
        <v>-3</v>
      </c>
      <c r="X219" s="5" t="str">
        <f t="shared" si="32"/>
        <v>CUMPLE</v>
      </c>
      <c r="Y219" s="37">
        <v>43498</v>
      </c>
      <c r="Z219" s="37">
        <v>43500</v>
      </c>
      <c r="AA219" s="44">
        <v>43500</v>
      </c>
      <c r="AB219" s="44">
        <v>43503</v>
      </c>
      <c r="AC219" s="38">
        <f t="shared" si="33"/>
        <v>1</v>
      </c>
      <c r="AD219" s="5" t="str">
        <f t="shared" si="34"/>
        <v>CUMPLE</v>
      </c>
      <c r="AE219" s="5"/>
      <c r="AF219" s="38">
        <f t="shared" si="35"/>
        <v>3</v>
      </c>
      <c r="AG219" s="5" t="str">
        <f t="shared" si="36"/>
        <v>CUMPLE</v>
      </c>
      <c r="AH219" s="6"/>
      <c r="AI219" s="38">
        <f t="shared" si="37"/>
        <v>9</v>
      </c>
      <c r="AJ219" s="5" t="str">
        <f t="shared" si="38"/>
        <v>CUMPLE</v>
      </c>
      <c r="AK219" s="6"/>
      <c r="AL219" s="5" t="str">
        <f t="shared" si="30"/>
        <v/>
      </c>
      <c r="AM219" s="5"/>
      <c r="AN219" s="58"/>
      <c r="AO219" s="67" t="s">
        <v>1223</v>
      </c>
      <c r="AP219" s="50" t="s">
        <v>72</v>
      </c>
      <c r="AQ219" s="50"/>
      <c r="AR219" s="50">
        <v>43469</v>
      </c>
      <c r="AS219" s="50"/>
      <c r="AT219" s="52"/>
    </row>
    <row r="220" spans="1:46" ht="14.1" customHeight="1">
      <c r="A220" s="20" t="s">
        <v>45</v>
      </c>
      <c r="B220" s="21" t="s">
        <v>46</v>
      </c>
      <c r="C220" s="20" t="s">
        <v>1017</v>
      </c>
      <c r="D220" s="54" t="s">
        <v>1224</v>
      </c>
      <c r="E220" s="4" t="s">
        <v>48</v>
      </c>
      <c r="F220" s="4" t="s">
        <v>1225</v>
      </c>
      <c r="G220" s="68" t="s">
        <v>1226</v>
      </c>
      <c r="H220" s="55">
        <v>6280.4</v>
      </c>
      <c r="I220" s="4" t="s">
        <v>64</v>
      </c>
      <c r="J220" s="4" t="s">
        <v>1227</v>
      </c>
      <c r="K220" s="22" t="s">
        <v>1228</v>
      </c>
      <c r="L220" s="23" t="s">
        <v>54</v>
      </c>
      <c r="M220" s="4" t="s">
        <v>55</v>
      </c>
      <c r="N220" s="29" t="s">
        <v>56</v>
      </c>
      <c r="O220" s="30">
        <v>1120</v>
      </c>
      <c r="P220" s="29" t="s">
        <v>57</v>
      </c>
      <c r="Q220" s="56">
        <v>2</v>
      </c>
      <c r="R220" s="5" t="s">
        <v>78</v>
      </c>
      <c r="S220" s="5" t="s">
        <v>79</v>
      </c>
      <c r="T220" s="36">
        <v>43494</v>
      </c>
      <c r="U220" s="36">
        <v>43479</v>
      </c>
      <c r="V220" s="37">
        <v>43479</v>
      </c>
      <c r="W220" s="38">
        <f t="shared" si="31"/>
        <v>-14</v>
      </c>
      <c r="X220" s="5" t="str">
        <f t="shared" si="32"/>
        <v>CUMPLE</v>
      </c>
      <c r="Y220" s="37">
        <v>43497</v>
      </c>
      <c r="Z220" s="37">
        <v>43498</v>
      </c>
      <c r="AA220" s="44">
        <v>43498</v>
      </c>
      <c r="AB220" s="44">
        <v>43503</v>
      </c>
      <c r="AC220" s="38">
        <f t="shared" si="33"/>
        <v>1</v>
      </c>
      <c r="AD220" s="5" t="str">
        <f t="shared" si="34"/>
        <v>CUMPLE</v>
      </c>
      <c r="AE220" s="5"/>
      <c r="AF220" s="38">
        <f t="shared" si="35"/>
        <v>5</v>
      </c>
      <c r="AG220" s="5" t="str">
        <f t="shared" si="36"/>
        <v>NO CUMPLE</v>
      </c>
      <c r="AH220" s="6"/>
      <c r="AI220" s="38">
        <f t="shared" si="37"/>
        <v>9</v>
      </c>
      <c r="AJ220" s="5" t="str">
        <f t="shared" si="38"/>
        <v>CUMPLE</v>
      </c>
      <c r="AK220" s="6"/>
      <c r="AL220" s="5" t="str">
        <f t="shared" si="30"/>
        <v/>
      </c>
      <c r="AM220" s="5"/>
      <c r="AN220" s="58"/>
      <c r="AO220" s="67" t="s">
        <v>1229</v>
      </c>
      <c r="AP220" s="50" t="s">
        <v>72</v>
      </c>
      <c r="AQ220" s="50"/>
      <c r="AR220" s="50">
        <v>43469</v>
      </c>
      <c r="AS220" s="50"/>
      <c r="AT220" s="52"/>
    </row>
    <row r="221" spans="1:46" ht="14.1" customHeight="1">
      <c r="A221" s="20" t="s">
        <v>45</v>
      </c>
      <c r="B221" s="21" t="s">
        <v>46</v>
      </c>
      <c r="C221" s="20" t="s">
        <v>1017</v>
      </c>
      <c r="D221" s="54">
        <v>4948452718</v>
      </c>
      <c r="E221" s="4" t="s">
        <v>48</v>
      </c>
      <c r="F221" s="4" t="s">
        <v>1230</v>
      </c>
      <c r="G221" s="23" t="s">
        <v>1231</v>
      </c>
      <c r="H221" s="55">
        <v>82353.600000000006</v>
      </c>
      <c r="I221" s="4" t="s">
        <v>64</v>
      </c>
      <c r="J221" s="4" t="s">
        <v>208</v>
      </c>
      <c r="K221" s="22" t="s">
        <v>209</v>
      </c>
      <c r="L221" s="23" t="s">
        <v>119</v>
      </c>
      <c r="M221" s="4" t="s">
        <v>210</v>
      </c>
      <c r="N221" s="29" t="s">
        <v>1232</v>
      </c>
      <c r="O221" s="30">
        <v>50400</v>
      </c>
      <c r="P221" s="29" t="s">
        <v>57</v>
      </c>
      <c r="Q221" s="56">
        <v>3</v>
      </c>
      <c r="R221" s="5" t="s">
        <v>58</v>
      </c>
      <c r="S221" s="5" t="s">
        <v>59</v>
      </c>
      <c r="T221" s="36">
        <v>43498</v>
      </c>
      <c r="U221" s="36">
        <v>43495</v>
      </c>
      <c r="V221" s="37">
        <v>43501</v>
      </c>
      <c r="W221" s="38">
        <f t="shared" si="31"/>
        <v>-2</v>
      </c>
      <c r="X221" s="5" t="str">
        <f t="shared" si="32"/>
        <v>CUMPLE</v>
      </c>
      <c r="Y221" s="37">
        <v>43500</v>
      </c>
      <c r="Z221" s="37">
        <v>43501</v>
      </c>
      <c r="AA221" s="44">
        <v>43502</v>
      </c>
      <c r="AB221" s="44">
        <v>43503</v>
      </c>
      <c r="AC221" s="38">
        <f t="shared" si="33"/>
        <v>1</v>
      </c>
      <c r="AD221" s="5" t="str">
        <f t="shared" si="34"/>
        <v>CUMPLE</v>
      </c>
      <c r="AE221" s="5"/>
      <c r="AF221" s="38">
        <f t="shared" si="35"/>
        <v>1</v>
      </c>
      <c r="AG221" s="5" t="str">
        <f t="shared" si="36"/>
        <v>CUMPLE</v>
      </c>
      <c r="AH221" s="6"/>
      <c r="AI221" s="38">
        <f t="shared" si="37"/>
        <v>5</v>
      </c>
      <c r="AJ221" s="5" t="str">
        <f t="shared" si="38"/>
        <v>CUMPLE</v>
      </c>
      <c r="AK221" s="6"/>
      <c r="AL221" s="5" t="str">
        <f t="shared" si="30"/>
        <v/>
      </c>
      <c r="AM221" s="5"/>
      <c r="AN221" s="58"/>
      <c r="AO221" s="49" t="s">
        <v>1233</v>
      </c>
      <c r="AP221" s="50" t="s">
        <v>325</v>
      </c>
      <c r="AQ221" s="50"/>
      <c r="AR221" s="50">
        <v>43469</v>
      </c>
      <c r="AS221" s="50"/>
      <c r="AT221" s="52"/>
    </row>
    <row r="222" spans="1:46" ht="14.1" customHeight="1">
      <c r="A222" s="20" t="s">
        <v>45</v>
      </c>
      <c r="B222" s="21" t="s">
        <v>46</v>
      </c>
      <c r="C222" s="20" t="s">
        <v>1017</v>
      </c>
      <c r="D222" s="54">
        <v>4946580746</v>
      </c>
      <c r="E222" s="4" t="s">
        <v>48</v>
      </c>
      <c r="F222" s="4" t="s">
        <v>1234</v>
      </c>
      <c r="G222" s="23" t="s">
        <v>1235</v>
      </c>
      <c r="H222" s="55">
        <v>99792</v>
      </c>
      <c r="I222" s="4" t="s">
        <v>64</v>
      </c>
      <c r="J222" s="4" t="s">
        <v>1236</v>
      </c>
      <c r="K222" s="22" t="s">
        <v>1237</v>
      </c>
      <c r="L222" s="23" t="s">
        <v>54</v>
      </c>
      <c r="M222" s="4" t="s">
        <v>184</v>
      </c>
      <c r="N222" s="29" t="s">
        <v>348</v>
      </c>
      <c r="O222" s="30">
        <v>14400</v>
      </c>
      <c r="P222" s="29" t="s">
        <v>57</v>
      </c>
      <c r="Q222" s="56">
        <v>2</v>
      </c>
      <c r="R222" s="5" t="s">
        <v>58</v>
      </c>
      <c r="S222" s="5" t="s">
        <v>69</v>
      </c>
      <c r="T222" s="36">
        <v>43502</v>
      </c>
      <c r="U222" s="36">
        <v>43493</v>
      </c>
      <c r="V222" s="37">
        <v>43493</v>
      </c>
      <c r="W222" s="38">
        <f t="shared" si="31"/>
        <v>-8</v>
      </c>
      <c r="X222" s="5" t="str">
        <f t="shared" si="32"/>
        <v>CUMPLE</v>
      </c>
      <c r="Y222" s="37">
        <v>43503</v>
      </c>
      <c r="Z222" s="37">
        <v>43503</v>
      </c>
      <c r="AA222" s="44">
        <v>43503</v>
      </c>
      <c r="AB222" s="44">
        <v>43507</v>
      </c>
      <c r="AC222" s="38">
        <f t="shared" si="33"/>
        <v>1</v>
      </c>
      <c r="AD222" s="5" t="str">
        <f t="shared" si="34"/>
        <v>CUMPLE</v>
      </c>
      <c r="AE222" s="5"/>
      <c r="AF222" s="38">
        <f t="shared" si="35"/>
        <v>4</v>
      </c>
      <c r="AG222" s="5" t="str">
        <f t="shared" si="36"/>
        <v>NO CUMPLE</v>
      </c>
      <c r="AH222" s="6"/>
      <c r="AI222" s="38">
        <f t="shared" si="37"/>
        <v>5</v>
      </c>
      <c r="AJ222" s="5" t="str">
        <f t="shared" si="38"/>
        <v>CUMPLE</v>
      </c>
      <c r="AK222" s="6"/>
      <c r="AL222" s="5" t="str">
        <f t="shared" si="30"/>
        <v/>
      </c>
      <c r="AM222" s="5"/>
      <c r="AN222" s="58"/>
      <c r="AO222" s="49" t="s">
        <v>1238</v>
      </c>
      <c r="AP222" s="50" t="s">
        <v>72</v>
      </c>
      <c r="AQ222" s="50"/>
      <c r="AR222" s="50">
        <v>43480</v>
      </c>
      <c r="AS222" s="50"/>
      <c r="AT222" s="52"/>
    </row>
    <row r="223" spans="1:46" ht="14.1" customHeight="1">
      <c r="A223" s="20" t="s">
        <v>45</v>
      </c>
      <c r="B223" s="21" t="s">
        <v>46</v>
      </c>
      <c r="C223" s="20" t="s">
        <v>1017</v>
      </c>
      <c r="D223" s="28" t="s">
        <v>1239</v>
      </c>
      <c r="E223" s="4" t="s">
        <v>48</v>
      </c>
      <c r="F223" s="4" t="s">
        <v>1240</v>
      </c>
      <c r="G223" s="23" t="s">
        <v>1241</v>
      </c>
      <c r="H223" s="55">
        <v>181797.8</v>
      </c>
      <c r="I223" s="4" t="s">
        <v>64</v>
      </c>
      <c r="J223" s="28" t="s">
        <v>1242</v>
      </c>
      <c r="K223" s="28" t="s">
        <v>1243</v>
      </c>
      <c r="L223" s="23" t="s">
        <v>54</v>
      </c>
      <c r="M223" s="4" t="s">
        <v>94</v>
      </c>
      <c r="N223" s="29" t="s">
        <v>95</v>
      </c>
      <c r="O223" s="30">
        <v>8070</v>
      </c>
      <c r="P223" s="29" t="s">
        <v>57</v>
      </c>
      <c r="Q223" s="56">
        <v>15</v>
      </c>
      <c r="R223" s="5" t="s">
        <v>78</v>
      </c>
      <c r="S223" s="5" t="s">
        <v>79</v>
      </c>
      <c r="T223" s="36">
        <v>43494</v>
      </c>
      <c r="U223" s="36">
        <v>43489</v>
      </c>
      <c r="V223" s="37">
        <v>43489</v>
      </c>
      <c r="W223" s="38">
        <f t="shared" si="31"/>
        <v>-4</v>
      </c>
      <c r="X223" s="5" t="str">
        <f t="shared" si="32"/>
        <v>CUMPLE</v>
      </c>
      <c r="Y223" s="37">
        <v>43497</v>
      </c>
      <c r="Z223" s="37">
        <v>43497</v>
      </c>
      <c r="AA223" s="44">
        <v>43498</v>
      </c>
      <c r="AB223" s="44">
        <v>43507</v>
      </c>
      <c r="AC223" s="38">
        <f t="shared" si="33"/>
        <v>1</v>
      </c>
      <c r="AD223" s="5" t="str">
        <f t="shared" si="34"/>
        <v>CUMPLE</v>
      </c>
      <c r="AE223" s="5"/>
      <c r="AF223" s="38">
        <f t="shared" si="35"/>
        <v>9</v>
      </c>
      <c r="AG223" s="5" t="str">
        <f t="shared" si="36"/>
        <v>NO CUMPLE</v>
      </c>
      <c r="AH223" s="6"/>
      <c r="AI223" s="38">
        <f t="shared" si="37"/>
        <v>13</v>
      </c>
      <c r="AJ223" s="5" t="str">
        <f t="shared" si="38"/>
        <v>NO CUMPLE</v>
      </c>
      <c r="AK223" s="6" t="s">
        <v>386</v>
      </c>
      <c r="AL223" s="5" t="str">
        <f t="shared" si="30"/>
        <v/>
      </c>
      <c r="AM223" s="5"/>
      <c r="AN223" s="58"/>
      <c r="AO223" s="67" t="s">
        <v>1244</v>
      </c>
      <c r="AP223" s="50" t="s">
        <v>61</v>
      </c>
      <c r="AQ223" s="50"/>
      <c r="AR223" s="50">
        <v>43469</v>
      </c>
      <c r="AS223" s="50"/>
      <c r="AT223" s="52"/>
    </row>
    <row r="224" spans="1:46" ht="14.1" customHeight="1">
      <c r="A224" s="20" t="s">
        <v>45</v>
      </c>
      <c r="B224" s="21" t="s">
        <v>46</v>
      </c>
      <c r="C224" s="20" t="s">
        <v>1017</v>
      </c>
      <c r="D224" s="28" t="s">
        <v>1245</v>
      </c>
      <c r="E224" s="4" t="s">
        <v>48</v>
      </c>
      <c r="F224" s="4" t="s">
        <v>1246</v>
      </c>
      <c r="G224" s="23" t="s">
        <v>1247</v>
      </c>
      <c r="H224" s="55">
        <v>41250.5</v>
      </c>
      <c r="I224" s="4" t="s">
        <v>64</v>
      </c>
      <c r="J224" s="28" t="s">
        <v>1248</v>
      </c>
      <c r="K224" s="28" t="s">
        <v>1249</v>
      </c>
      <c r="L224" s="23" t="s">
        <v>54</v>
      </c>
      <c r="M224" s="4" t="s">
        <v>67</v>
      </c>
      <c r="N224" s="29" t="s">
        <v>336</v>
      </c>
      <c r="O224" s="30">
        <v>3530</v>
      </c>
      <c r="P224" s="29" t="s">
        <v>57</v>
      </c>
      <c r="Q224" s="56">
        <v>6</v>
      </c>
      <c r="R224" s="5" t="s">
        <v>78</v>
      </c>
      <c r="S224" s="5" t="s">
        <v>79</v>
      </c>
      <c r="T224" s="36">
        <v>43494</v>
      </c>
      <c r="U224" s="36">
        <v>43487</v>
      </c>
      <c r="V224" s="37">
        <v>43487</v>
      </c>
      <c r="W224" s="38">
        <f t="shared" si="31"/>
        <v>-6</v>
      </c>
      <c r="X224" s="5" t="str">
        <f t="shared" si="32"/>
        <v>CUMPLE</v>
      </c>
      <c r="Y224" s="37">
        <v>43498</v>
      </c>
      <c r="Z224" s="37">
        <v>43498</v>
      </c>
      <c r="AA224" s="44">
        <v>43500</v>
      </c>
      <c r="AB224" s="44">
        <v>43507</v>
      </c>
      <c r="AC224" s="38">
        <f t="shared" si="33"/>
        <v>2</v>
      </c>
      <c r="AD224" s="5" t="str">
        <f t="shared" si="34"/>
        <v>CUMPLE</v>
      </c>
      <c r="AE224" s="5"/>
      <c r="AF224" s="38">
        <f t="shared" si="35"/>
        <v>7</v>
      </c>
      <c r="AG224" s="5" t="str">
        <f t="shared" si="36"/>
        <v>NO CUMPLE</v>
      </c>
      <c r="AH224" s="6"/>
      <c r="AI224" s="38">
        <f t="shared" si="37"/>
        <v>13</v>
      </c>
      <c r="AJ224" s="5" t="str">
        <f t="shared" si="38"/>
        <v>NO CUMPLE</v>
      </c>
      <c r="AK224" s="6" t="s">
        <v>386</v>
      </c>
      <c r="AL224" s="5" t="str">
        <f t="shared" si="30"/>
        <v/>
      </c>
      <c r="AM224" s="5"/>
      <c r="AN224" s="58"/>
      <c r="AO224" s="67" t="s">
        <v>1250</v>
      </c>
      <c r="AP224" s="50" t="s">
        <v>72</v>
      </c>
      <c r="AQ224" s="50"/>
      <c r="AR224" s="50">
        <v>43469</v>
      </c>
      <c r="AS224" s="50"/>
      <c r="AT224" s="52"/>
    </row>
    <row r="225" spans="1:46" ht="14.1" customHeight="1">
      <c r="A225" s="20" t="s">
        <v>45</v>
      </c>
      <c r="B225" s="21" t="s">
        <v>46</v>
      </c>
      <c r="C225" s="20" t="s">
        <v>1017</v>
      </c>
      <c r="D225" s="54">
        <v>4948413339</v>
      </c>
      <c r="E225" s="4" t="s">
        <v>48</v>
      </c>
      <c r="F225" s="4" t="s">
        <v>1251</v>
      </c>
      <c r="G225" s="23" t="s">
        <v>1252</v>
      </c>
      <c r="H225" s="55">
        <v>10861.2</v>
      </c>
      <c r="I225" s="4" t="s">
        <v>64</v>
      </c>
      <c r="J225" s="4" t="s">
        <v>916</v>
      </c>
      <c r="K225" s="22" t="s">
        <v>917</v>
      </c>
      <c r="L225" s="23" t="s">
        <v>54</v>
      </c>
      <c r="M225" s="4" t="s">
        <v>67</v>
      </c>
      <c r="N225" s="29" t="s">
        <v>77</v>
      </c>
      <c r="O225" s="30">
        <v>2520</v>
      </c>
      <c r="P225" s="29" t="s">
        <v>57</v>
      </c>
      <c r="Q225" s="56">
        <v>3</v>
      </c>
      <c r="R225" s="5" t="s">
        <v>78</v>
      </c>
      <c r="S225" s="5" t="s">
        <v>79</v>
      </c>
      <c r="T225" s="36">
        <v>43502</v>
      </c>
      <c r="U225" s="36">
        <v>43497</v>
      </c>
      <c r="V225" s="37">
        <v>43497</v>
      </c>
      <c r="W225" s="38">
        <f t="shared" si="31"/>
        <v>-4</v>
      </c>
      <c r="X225" s="5" t="str">
        <f t="shared" si="32"/>
        <v>CUMPLE</v>
      </c>
      <c r="Y225" s="37">
        <v>43504</v>
      </c>
      <c r="Z225" s="37">
        <v>43504</v>
      </c>
      <c r="AA225" s="44">
        <v>43504</v>
      </c>
      <c r="AB225" s="44">
        <v>43508</v>
      </c>
      <c r="AC225" s="38">
        <f t="shared" si="33"/>
        <v>1</v>
      </c>
      <c r="AD225" s="5" t="str">
        <f t="shared" si="34"/>
        <v>CUMPLE</v>
      </c>
      <c r="AE225" s="5"/>
      <c r="AF225" s="38">
        <f t="shared" si="35"/>
        <v>4</v>
      </c>
      <c r="AG225" s="5" t="str">
        <f t="shared" si="36"/>
        <v>NO CUMPLE</v>
      </c>
      <c r="AH225" s="6"/>
      <c r="AI225" s="38">
        <f t="shared" si="37"/>
        <v>6</v>
      </c>
      <c r="AJ225" s="5" t="str">
        <f t="shared" si="38"/>
        <v>CUMPLE</v>
      </c>
      <c r="AK225" s="6"/>
      <c r="AL225" s="5" t="str">
        <f t="shared" si="30"/>
        <v/>
      </c>
      <c r="AM225" s="5"/>
      <c r="AN225" s="58"/>
      <c r="AO225" s="49" t="s">
        <v>1253</v>
      </c>
      <c r="AP225" s="50" t="s">
        <v>72</v>
      </c>
      <c r="AQ225" s="50"/>
      <c r="AR225" s="50">
        <v>43480</v>
      </c>
      <c r="AS225" s="50"/>
      <c r="AT225" s="52"/>
    </row>
    <row r="226" spans="1:46" ht="14.1" customHeight="1">
      <c r="A226" s="20" t="s">
        <v>45</v>
      </c>
      <c r="B226" s="21" t="s">
        <v>46</v>
      </c>
      <c r="C226" s="20" t="s">
        <v>1017</v>
      </c>
      <c r="D226" s="54">
        <v>4948561426</v>
      </c>
      <c r="E226" s="4" t="s">
        <v>48</v>
      </c>
      <c r="F226" s="4" t="s">
        <v>1254</v>
      </c>
      <c r="G226" s="68" t="s">
        <v>1255</v>
      </c>
      <c r="H226" s="55">
        <v>3564.4</v>
      </c>
      <c r="I226" s="4" t="s">
        <v>64</v>
      </c>
      <c r="J226" s="4" t="s">
        <v>1256</v>
      </c>
      <c r="K226" s="22" t="s">
        <v>1257</v>
      </c>
      <c r="L226" s="23" t="s">
        <v>54</v>
      </c>
      <c r="M226" s="4" t="s">
        <v>55</v>
      </c>
      <c r="N226" s="29" t="s">
        <v>56</v>
      </c>
      <c r="O226" s="30">
        <v>760</v>
      </c>
      <c r="P226" s="29" t="s">
        <v>57</v>
      </c>
      <c r="Q226" s="56">
        <v>1</v>
      </c>
      <c r="R226" s="5" t="s">
        <v>78</v>
      </c>
      <c r="S226" s="5" t="s">
        <v>79</v>
      </c>
      <c r="T226" s="36">
        <v>43502</v>
      </c>
      <c r="U226" s="36">
        <v>43494</v>
      </c>
      <c r="V226" s="37">
        <v>43494</v>
      </c>
      <c r="W226" s="38">
        <f t="shared" si="31"/>
        <v>-7</v>
      </c>
      <c r="X226" s="5" t="str">
        <f t="shared" si="32"/>
        <v>CUMPLE</v>
      </c>
      <c r="Y226" s="37">
        <v>43503</v>
      </c>
      <c r="Z226" s="37">
        <v>43503</v>
      </c>
      <c r="AA226" s="44">
        <v>43504</v>
      </c>
      <c r="AB226" s="44">
        <v>43508</v>
      </c>
      <c r="AC226" s="38">
        <f t="shared" si="33"/>
        <v>1</v>
      </c>
      <c r="AD226" s="5" t="str">
        <f t="shared" si="34"/>
        <v>CUMPLE</v>
      </c>
      <c r="AE226" s="5"/>
      <c r="AF226" s="38">
        <f t="shared" si="35"/>
        <v>4</v>
      </c>
      <c r="AG226" s="5" t="str">
        <f t="shared" si="36"/>
        <v>NO CUMPLE</v>
      </c>
      <c r="AH226" s="6"/>
      <c r="AI226" s="38">
        <f t="shared" si="37"/>
        <v>6</v>
      </c>
      <c r="AJ226" s="5" t="str">
        <f t="shared" si="38"/>
        <v>CUMPLE</v>
      </c>
      <c r="AK226" s="6"/>
      <c r="AL226" s="5" t="str">
        <f t="shared" si="30"/>
        <v/>
      </c>
      <c r="AM226" s="5"/>
      <c r="AN226" s="58"/>
      <c r="AO226" s="49" t="s">
        <v>1258</v>
      </c>
      <c r="AP226" s="50" t="s">
        <v>72</v>
      </c>
      <c r="AQ226" s="50"/>
      <c r="AR226" s="50">
        <v>43480</v>
      </c>
      <c r="AS226" s="50"/>
      <c r="AT226" s="52"/>
    </row>
    <row r="227" spans="1:46" ht="14.1" customHeight="1">
      <c r="A227" s="20" t="s">
        <v>45</v>
      </c>
      <c r="B227" s="21" t="s">
        <v>46</v>
      </c>
      <c r="C227" s="20" t="s">
        <v>1017</v>
      </c>
      <c r="D227" s="54" t="s">
        <v>1259</v>
      </c>
      <c r="E227" s="4" t="s">
        <v>48</v>
      </c>
      <c r="F227" s="4" t="s">
        <v>1260</v>
      </c>
      <c r="G227" s="23" t="s">
        <v>1261</v>
      </c>
      <c r="H227" s="55">
        <v>160105</v>
      </c>
      <c r="I227" s="4" t="s">
        <v>64</v>
      </c>
      <c r="J227" s="4" t="s">
        <v>1262</v>
      </c>
      <c r="K227" s="22" t="s">
        <v>1263</v>
      </c>
      <c r="L227" s="23" t="s">
        <v>54</v>
      </c>
      <c r="M227" s="4" t="s">
        <v>67</v>
      </c>
      <c r="N227" s="29" t="s">
        <v>77</v>
      </c>
      <c r="O227" s="30">
        <v>5300</v>
      </c>
      <c r="P227" s="29" t="s">
        <v>57</v>
      </c>
      <c r="Q227" s="56">
        <v>1</v>
      </c>
      <c r="R227" s="5" t="s">
        <v>58</v>
      </c>
      <c r="S227" s="5" t="s">
        <v>174</v>
      </c>
      <c r="T227" s="36">
        <v>43502</v>
      </c>
      <c r="U227" s="36">
        <v>43494</v>
      </c>
      <c r="V227" s="37">
        <v>43494</v>
      </c>
      <c r="W227" s="38">
        <f t="shared" si="31"/>
        <v>-7</v>
      </c>
      <c r="X227" s="5" t="str">
        <f t="shared" si="32"/>
        <v>CUMPLE</v>
      </c>
      <c r="Y227" s="37">
        <v>43503</v>
      </c>
      <c r="Z227" s="37">
        <v>43503</v>
      </c>
      <c r="AA227" s="44">
        <v>43504</v>
      </c>
      <c r="AB227" s="44">
        <v>43508</v>
      </c>
      <c r="AC227" s="38">
        <f t="shared" si="33"/>
        <v>1</v>
      </c>
      <c r="AD227" s="5" t="str">
        <f t="shared" si="34"/>
        <v>CUMPLE</v>
      </c>
      <c r="AE227" s="5"/>
      <c r="AF227" s="38">
        <f t="shared" si="35"/>
        <v>4</v>
      </c>
      <c r="AG227" s="5" t="str">
        <f t="shared" si="36"/>
        <v>NO CUMPLE</v>
      </c>
      <c r="AH227" s="6"/>
      <c r="AI227" s="38">
        <f t="shared" si="37"/>
        <v>6</v>
      </c>
      <c r="AJ227" s="5" t="str">
        <f t="shared" si="38"/>
        <v>CUMPLE</v>
      </c>
      <c r="AK227" s="6"/>
      <c r="AL227" s="5" t="str">
        <f t="shared" si="30"/>
        <v/>
      </c>
      <c r="AM227" s="5"/>
      <c r="AN227" s="58"/>
      <c r="AO227" s="49" t="s">
        <v>1264</v>
      </c>
      <c r="AP227" s="50" t="s">
        <v>72</v>
      </c>
      <c r="AQ227" s="50"/>
      <c r="AR227" s="50">
        <v>43480</v>
      </c>
      <c r="AS227" s="50"/>
      <c r="AT227" s="52"/>
    </row>
    <row r="228" spans="1:46" ht="14.1" customHeight="1">
      <c r="A228" s="20" t="s">
        <v>45</v>
      </c>
      <c r="B228" s="21" t="s">
        <v>46</v>
      </c>
      <c r="C228" s="20" t="s">
        <v>1017</v>
      </c>
      <c r="D228" s="54">
        <v>4948180150</v>
      </c>
      <c r="E228" s="4" t="s">
        <v>48</v>
      </c>
      <c r="F228" s="4" t="s">
        <v>1265</v>
      </c>
      <c r="G228" s="23" t="s">
        <v>1266</v>
      </c>
      <c r="H228" s="55">
        <v>26127.360000000001</v>
      </c>
      <c r="I228" s="4" t="s">
        <v>64</v>
      </c>
      <c r="J228" s="4" t="s">
        <v>1267</v>
      </c>
      <c r="K228" s="22" t="s">
        <v>467</v>
      </c>
      <c r="L228" s="23" t="s">
        <v>54</v>
      </c>
      <c r="M228" s="4" t="s">
        <v>112</v>
      </c>
      <c r="N228" s="29" t="s">
        <v>468</v>
      </c>
      <c r="O228" s="30">
        <v>18144</v>
      </c>
      <c r="P228" s="29" t="s">
        <v>57</v>
      </c>
      <c r="Q228" s="56">
        <v>1</v>
      </c>
      <c r="R228" s="5" t="s">
        <v>58</v>
      </c>
      <c r="S228" s="5" t="s">
        <v>69</v>
      </c>
      <c r="T228" s="36">
        <v>43502</v>
      </c>
      <c r="U228" s="36">
        <v>43494</v>
      </c>
      <c r="V228" s="37">
        <v>43494</v>
      </c>
      <c r="W228" s="38">
        <f t="shared" si="31"/>
        <v>-7</v>
      </c>
      <c r="X228" s="5" t="str">
        <f t="shared" si="32"/>
        <v>CUMPLE</v>
      </c>
      <c r="Y228" s="37">
        <v>43503</v>
      </c>
      <c r="Z228" s="37">
        <v>43503</v>
      </c>
      <c r="AA228" s="44">
        <v>43503</v>
      </c>
      <c r="AB228" s="44">
        <v>43508</v>
      </c>
      <c r="AC228" s="38">
        <f t="shared" si="33"/>
        <v>1</v>
      </c>
      <c r="AD228" s="5" t="str">
        <f t="shared" si="34"/>
        <v>CUMPLE</v>
      </c>
      <c r="AE228" s="5"/>
      <c r="AF228" s="38">
        <f t="shared" si="35"/>
        <v>5</v>
      </c>
      <c r="AG228" s="5" t="str">
        <f t="shared" si="36"/>
        <v>NO CUMPLE</v>
      </c>
      <c r="AH228" s="6"/>
      <c r="AI228" s="38">
        <f t="shared" si="37"/>
        <v>6</v>
      </c>
      <c r="AJ228" s="5" t="str">
        <f t="shared" si="38"/>
        <v>CUMPLE</v>
      </c>
      <c r="AK228" s="6"/>
      <c r="AL228" s="5" t="str">
        <f t="shared" si="30"/>
        <v/>
      </c>
      <c r="AM228" s="5"/>
      <c r="AN228" s="58"/>
      <c r="AO228" s="49" t="s">
        <v>1268</v>
      </c>
      <c r="AP228" s="50" t="s">
        <v>72</v>
      </c>
      <c r="AQ228" s="50"/>
      <c r="AR228" s="50">
        <v>43480</v>
      </c>
      <c r="AS228" s="50"/>
      <c r="AT228" s="52"/>
    </row>
    <row r="229" spans="1:46" ht="14.1" customHeight="1">
      <c r="A229" s="20" t="s">
        <v>45</v>
      </c>
      <c r="B229" s="21" t="s">
        <v>46</v>
      </c>
      <c r="C229" s="20" t="s">
        <v>1017</v>
      </c>
      <c r="D229" s="28" t="s">
        <v>1269</v>
      </c>
      <c r="E229" s="4" t="s">
        <v>48</v>
      </c>
      <c r="F229" s="4" t="s">
        <v>1270</v>
      </c>
      <c r="G229" s="23" t="s">
        <v>1271</v>
      </c>
      <c r="H229" s="55">
        <v>48434.84</v>
      </c>
      <c r="I229" s="4" t="s">
        <v>64</v>
      </c>
      <c r="J229" s="28" t="s">
        <v>1272</v>
      </c>
      <c r="K229" s="28" t="s">
        <v>1273</v>
      </c>
      <c r="L229" s="23" t="s">
        <v>86</v>
      </c>
      <c r="M229" s="4" t="s">
        <v>87</v>
      </c>
      <c r="N229" s="29" t="s">
        <v>88</v>
      </c>
      <c r="O229" s="30">
        <v>21519</v>
      </c>
      <c r="P229" s="29" t="s">
        <v>57</v>
      </c>
      <c r="Q229" s="56">
        <v>1</v>
      </c>
      <c r="R229" s="5" t="s">
        <v>58</v>
      </c>
      <c r="S229" s="5" t="s">
        <v>69</v>
      </c>
      <c r="T229" s="36">
        <v>43505</v>
      </c>
      <c r="U229" s="36">
        <v>43490</v>
      </c>
      <c r="V229" s="37">
        <v>43490</v>
      </c>
      <c r="W229" s="38">
        <f t="shared" si="31"/>
        <v>-14</v>
      </c>
      <c r="X229" s="5" t="str">
        <f t="shared" si="32"/>
        <v>CUMPLE</v>
      </c>
      <c r="Y229" s="37">
        <v>43507</v>
      </c>
      <c r="Z229" s="37">
        <v>43508</v>
      </c>
      <c r="AA229" s="44">
        <v>43508</v>
      </c>
      <c r="AB229" s="44">
        <v>43510</v>
      </c>
      <c r="AC229" s="38">
        <f t="shared" si="33"/>
        <v>1</v>
      </c>
      <c r="AD229" s="5" t="str">
        <f t="shared" si="34"/>
        <v>CUMPLE</v>
      </c>
      <c r="AE229" s="5"/>
      <c r="AF229" s="38">
        <f t="shared" si="35"/>
        <v>2</v>
      </c>
      <c r="AG229" s="5" t="str">
        <f t="shared" si="36"/>
        <v>CUMPLE</v>
      </c>
      <c r="AH229" s="6"/>
      <c r="AI229" s="38">
        <f t="shared" si="37"/>
        <v>5</v>
      </c>
      <c r="AJ229" s="5" t="str">
        <f t="shared" si="38"/>
        <v>CUMPLE</v>
      </c>
      <c r="AK229" s="6"/>
      <c r="AL229" s="5" t="str">
        <f t="shared" si="30"/>
        <v/>
      </c>
      <c r="AM229" s="5"/>
      <c r="AN229" s="58"/>
      <c r="AO229" s="67" t="s">
        <v>1274</v>
      </c>
      <c r="AP229" s="50" t="s">
        <v>325</v>
      </c>
      <c r="AQ229" s="50"/>
      <c r="AR229" s="50">
        <v>43492</v>
      </c>
      <c r="AS229" s="50"/>
      <c r="AT229" s="52"/>
    </row>
    <row r="230" spans="1:46" ht="14.1" customHeight="1">
      <c r="A230" s="20" t="s">
        <v>45</v>
      </c>
      <c r="B230" s="21" t="s">
        <v>46</v>
      </c>
      <c r="C230" s="20" t="s">
        <v>1017</v>
      </c>
      <c r="D230" s="54" t="s">
        <v>1275</v>
      </c>
      <c r="E230" s="4" t="s">
        <v>48</v>
      </c>
      <c r="F230" s="4" t="s">
        <v>1276</v>
      </c>
      <c r="G230" s="23" t="s">
        <v>1277</v>
      </c>
      <c r="H230" s="55">
        <v>38716.800000000003</v>
      </c>
      <c r="I230" s="4" t="s">
        <v>64</v>
      </c>
      <c r="J230" s="4" t="s">
        <v>1278</v>
      </c>
      <c r="K230" s="22" t="s">
        <v>1279</v>
      </c>
      <c r="L230" s="23" t="s">
        <v>86</v>
      </c>
      <c r="M230" s="4" t="s">
        <v>87</v>
      </c>
      <c r="N230" s="29" t="s">
        <v>88</v>
      </c>
      <c r="O230" s="30">
        <v>17760</v>
      </c>
      <c r="P230" s="29" t="s">
        <v>57</v>
      </c>
      <c r="Q230" s="56">
        <v>1</v>
      </c>
      <c r="R230" s="5" t="s">
        <v>58</v>
      </c>
      <c r="S230" s="5" t="s">
        <v>59</v>
      </c>
      <c r="T230" s="36">
        <v>43504</v>
      </c>
      <c r="U230" s="36">
        <v>43473</v>
      </c>
      <c r="V230" s="37">
        <v>43473</v>
      </c>
      <c r="W230" s="38">
        <f t="shared" si="31"/>
        <v>-30</v>
      </c>
      <c r="X230" s="5" t="str">
        <f t="shared" si="32"/>
        <v>CUMPLE</v>
      </c>
      <c r="Y230" s="37">
        <v>43507</v>
      </c>
      <c r="Z230" s="37">
        <v>43507</v>
      </c>
      <c r="AA230" s="44">
        <v>43508</v>
      </c>
      <c r="AB230" s="44">
        <v>43510</v>
      </c>
      <c r="AC230" s="38">
        <f t="shared" si="33"/>
        <v>1</v>
      </c>
      <c r="AD230" s="5" t="str">
        <f t="shared" si="34"/>
        <v>CUMPLE</v>
      </c>
      <c r="AE230" s="5"/>
      <c r="AF230" s="38">
        <f t="shared" si="35"/>
        <v>2</v>
      </c>
      <c r="AG230" s="5" t="str">
        <f t="shared" si="36"/>
        <v>CUMPLE</v>
      </c>
      <c r="AH230" s="6"/>
      <c r="AI230" s="38">
        <f t="shared" si="37"/>
        <v>6</v>
      </c>
      <c r="AJ230" s="5" t="str">
        <f t="shared" si="38"/>
        <v>CUMPLE</v>
      </c>
      <c r="AK230" s="6"/>
      <c r="AL230" s="5" t="str">
        <f t="shared" si="30"/>
        <v/>
      </c>
      <c r="AM230" s="5"/>
      <c r="AN230" s="58"/>
      <c r="AO230" s="67" t="s">
        <v>1280</v>
      </c>
      <c r="AP230" s="50" t="s">
        <v>325</v>
      </c>
      <c r="AQ230" s="50"/>
      <c r="AR230" s="50">
        <v>43487</v>
      </c>
      <c r="AS230" s="50"/>
      <c r="AT230" s="52"/>
    </row>
    <row r="231" spans="1:46" ht="14.1" customHeight="1">
      <c r="A231" s="20" t="s">
        <v>45</v>
      </c>
      <c r="B231" s="21" t="s">
        <v>46</v>
      </c>
      <c r="C231" s="20" t="s">
        <v>1017</v>
      </c>
      <c r="D231" s="54">
        <v>4947224359</v>
      </c>
      <c r="E231" s="4" t="s">
        <v>48</v>
      </c>
      <c r="F231" s="4" t="s">
        <v>1281</v>
      </c>
      <c r="G231" s="23" t="s">
        <v>1282</v>
      </c>
      <c r="H231" s="55">
        <v>139860</v>
      </c>
      <c r="I231" s="4" t="s">
        <v>64</v>
      </c>
      <c r="J231" s="4" t="s">
        <v>1283</v>
      </c>
      <c r="K231" s="22" t="s">
        <v>1284</v>
      </c>
      <c r="L231" s="23" t="s">
        <v>408</v>
      </c>
      <c r="M231" s="4" t="s">
        <v>184</v>
      </c>
      <c r="N231" s="29" t="s">
        <v>348</v>
      </c>
      <c r="O231" s="30">
        <v>9000</v>
      </c>
      <c r="P231" s="29" t="s">
        <v>57</v>
      </c>
      <c r="Q231" s="56">
        <v>1</v>
      </c>
      <c r="R231" s="5" t="s">
        <v>58</v>
      </c>
      <c r="S231" s="5" t="s">
        <v>69</v>
      </c>
      <c r="T231" s="36">
        <v>43506</v>
      </c>
      <c r="U231" s="36">
        <v>43503</v>
      </c>
      <c r="V231" s="37">
        <v>43503</v>
      </c>
      <c r="W231" s="38">
        <f t="shared" si="31"/>
        <v>-2</v>
      </c>
      <c r="X231" s="5" t="str">
        <f t="shared" si="32"/>
        <v>CUMPLE</v>
      </c>
      <c r="Y231" s="37">
        <v>43507</v>
      </c>
      <c r="Z231" s="37">
        <v>43508</v>
      </c>
      <c r="AA231" s="44">
        <v>43508</v>
      </c>
      <c r="AB231" s="44">
        <v>43510</v>
      </c>
      <c r="AC231" s="38">
        <f t="shared" si="33"/>
        <v>1</v>
      </c>
      <c r="AD231" s="5" t="str">
        <f t="shared" si="34"/>
        <v>CUMPLE</v>
      </c>
      <c r="AE231" s="5"/>
      <c r="AF231" s="38">
        <f t="shared" si="35"/>
        <v>2</v>
      </c>
      <c r="AG231" s="5" t="str">
        <f t="shared" si="36"/>
        <v>CUMPLE</v>
      </c>
      <c r="AH231" s="6"/>
      <c r="AI231" s="38">
        <f t="shared" si="37"/>
        <v>4</v>
      </c>
      <c r="AJ231" s="5" t="str">
        <f t="shared" si="38"/>
        <v>CUMPLE</v>
      </c>
      <c r="AK231" s="6"/>
      <c r="AL231" s="5" t="str">
        <f t="shared" si="30"/>
        <v/>
      </c>
      <c r="AM231" s="5"/>
      <c r="AN231" s="58"/>
      <c r="AO231" s="67" t="s">
        <v>1285</v>
      </c>
      <c r="AP231" s="50" t="s">
        <v>72</v>
      </c>
      <c r="AQ231" s="50"/>
      <c r="AR231" s="50">
        <v>43496</v>
      </c>
      <c r="AS231" s="50"/>
      <c r="AT231" s="52"/>
    </row>
    <row r="232" spans="1:46" ht="14.1" customHeight="1">
      <c r="A232" s="20" t="s">
        <v>45</v>
      </c>
      <c r="B232" s="21" t="s">
        <v>46</v>
      </c>
      <c r="C232" s="20" t="s">
        <v>1017</v>
      </c>
      <c r="D232" s="54">
        <v>4948185771</v>
      </c>
      <c r="E232" s="4" t="s">
        <v>48</v>
      </c>
      <c r="F232" s="4" t="s">
        <v>1286</v>
      </c>
      <c r="G232" s="23" t="s">
        <v>1287</v>
      </c>
      <c r="H232" s="55">
        <v>24818.400000000001</v>
      </c>
      <c r="I232" s="4" t="s">
        <v>64</v>
      </c>
      <c r="J232" s="4" t="s">
        <v>1288</v>
      </c>
      <c r="K232" s="22" t="s">
        <v>1289</v>
      </c>
      <c r="L232" s="23" t="s">
        <v>408</v>
      </c>
      <c r="M232" s="4" t="s">
        <v>184</v>
      </c>
      <c r="N232" s="29" t="s">
        <v>584</v>
      </c>
      <c r="O232" s="30">
        <v>6480</v>
      </c>
      <c r="P232" s="29" t="s">
        <v>57</v>
      </c>
      <c r="Q232" s="56">
        <v>1</v>
      </c>
      <c r="R232" s="5" t="s">
        <v>58</v>
      </c>
      <c r="S232" s="5" t="s">
        <v>59</v>
      </c>
      <c r="T232" s="36">
        <v>43506</v>
      </c>
      <c r="U232" s="36">
        <v>43504</v>
      </c>
      <c r="V232" s="37">
        <v>43504</v>
      </c>
      <c r="W232" s="38">
        <f t="shared" si="31"/>
        <v>-1</v>
      </c>
      <c r="X232" s="5" t="str">
        <f t="shared" si="32"/>
        <v>CUMPLE</v>
      </c>
      <c r="Y232" s="37">
        <v>43507</v>
      </c>
      <c r="Z232" s="37">
        <v>43507</v>
      </c>
      <c r="AA232" s="44">
        <v>43508</v>
      </c>
      <c r="AB232" s="44">
        <v>43510</v>
      </c>
      <c r="AC232" s="38">
        <f t="shared" si="33"/>
        <v>1</v>
      </c>
      <c r="AD232" s="5" t="str">
        <f t="shared" si="34"/>
        <v>CUMPLE</v>
      </c>
      <c r="AE232" s="5"/>
      <c r="AF232" s="38">
        <f t="shared" si="35"/>
        <v>2</v>
      </c>
      <c r="AG232" s="5" t="str">
        <f t="shared" si="36"/>
        <v>CUMPLE</v>
      </c>
      <c r="AH232" s="6"/>
      <c r="AI232" s="38">
        <f t="shared" si="37"/>
        <v>4</v>
      </c>
      <c r="AJ232" s="5" t="str">
        <f t="shared" si="38"/>
        <v>CUMPLE</v>
      </c>
      <c r="AK232" s="6"/>
      <c r="AL232" s="5" t="str">
        <f t="shared" si="30"/>
        <v/>
      </c>
      <c r="AM232" s="5"/>
      <c r="AN232" s="58"/>
      <c r="AO232" s="67" t="s">
        <v>1290</v>
      </c>
      <c r="AP232" s="50" t="s">
        <v>72</v>
      </c>
      <c r="AQ232" s="50"/>
      <c r="AR232" s="50">
        <v>43481</v>
      </c>
      <c r="AS232" s="50"/>
      <c r="AT232" s="52"/>
    </row>
    <row r="233" spans="1:46" ht="14.1" customHeight="1">
      <c r="A233" s="20" t="s">
        <v>45</v>
      </c>
      <c r="B233" s="21" t="s">
        <v>46</v>
      </c>
      <c r="C233" s="20" t="s">
        <v>1017</v>
      </c>
      <c r="D233" s="54">
        <v>4948411910</v>
      </c>
      <c r="E233" s="4" t="s">
        <v>48</v>
      </c>
      <c r="F233" s="4" t="s">
        <v>1291</v>
      </c>
      <c r="G233" s="23" t="s">
        <v>1292</v>
      </c>
      <c r="H233" s="55">
        <v>15360</v>
      </c>
      <c r="I233" s="4" t="s">
        <v>64</v>
      </c>
      <c r="J233" s="4" t="s">
        <v>1293</v>
      </c>
      <c r="K233" s="22" t="s">
        <v>1294</v>
      </c>
      <c r="L233" s="23" t="s">
        <v>86</v>
      </c>
      <c r="M233" s="4" t="s">
        <v>67</v>
      </c>
      <c r="N233" s="29" t="s">
        <v>336</v>
      </c>
      <c r="O233" s="30">
        <v>16000</v>
      </c>
      <c r="P233" s="29" t="s">
        <v>57</v>
      </c>
      <c r="Q233" s="56">
        <v>1</v>
      </c>
      <c r="R233" s="5" t="s">
        <v>58</v>
      </c>
      <c r="S233" s="5" t="s">
        <v>59</v>
      </c>
      <c r="T233" s="36">
        <v>43504</v>
      </c>
      <c r="U233" s="36">
        <v>43500</v>
      </c>
      <c r="V233" s="37">
        <v>43500</v>
      </c>
      <c r="W233" s="38">
        <f t="shared" si="31"/>
        <v>-3</v>
      </c>
      <c r="X233" s="5" t="str">
        <f t="shared" si="32"/>
        <v>CUMPLE</v>
      </c>
      <c r="Y233" s="37">
        <v>43507</v>
      </c>
      <c r="Z233" s="37">
        <v>43507</v>
      </c>
      <c r="AA233" s="44">
        <v>43508</v>
      </c>
      <c r="AB233" s="44">
        <v>43510</v>
      </c>
      <c r="AC233" s="38">
        <f t="shared" si="33"/>
        <v>1</v>
      </c>
      <c r="AD233" s="5" t="str">
        <f t="shared" si="34"/>
        <v>CUMPLE</v>
      </c>
      <c r="AE233" s="5"/>
      <c r="AF233" s="38">
        <f t="shared" si="35"/>
        <v>2</v>
      </c>
      <c r="AG233" s="5" t="str">
        <f t="shared" si="36"/>
        <v>CUMPLE</v>
      </c>
      <c r="AH233" s="6"/>
      <c r="AI233" s="38">
        <f t="shared" si="37"/>
        <v>6</v>
      </c>
      <c r="AJ233" s="5" t="str">
        <f t="shared" si="38"/>
        <v>CUMPLE</v>
      </c>
      <c r="AK233" s="6"/>
      <c r="AL233" s="5" t="str">
        <f t="shared" si="30"/>
        <v/>
      </c>
      <c r="AM233" s="5"/>
      <c r="AN233" s="58"/>
      <c r="AO233" s="67" t="s">
        <v>1295</v>
      </c>
      <c r="AP233" s="50" t="s">
        <v>72</v>
      </c>
      <c r="AQ233" s="50"/>
      <c r="AR233" s="50">
        <v>43486</v>
      </c>
      <c r="AS233" s="50"/>
      <c r="AT233" s="52"/>
    </row>
    <row r="234" spans="1:46" ht="14.1" customHeight="1">
      <c r="A234" s="20" t="s">
        <v>45</v>
      </c>
      <c r="B234" s="21" t="s">
        <v>46</v>
      </c>
      <c r="C234" s="20" t="s">
        <v>1017</v>
      </c>
      <c r="D234" s="28" t="s">
        <v>1296</v>
      </c>
      <c r="E234" s="4" t="s">
        <v>48</v>
      </c>
      <c r="F234" s="4" t="s">
        <v>1297</v>
      </c>
      <c r="G234" s="23" t="s">
        <v>1298</v>
      </c>
      <c r="H234" s="55">
        <v>40918.6</v>
      </c>
      <c r="I234" s="4" t="s">
        <v>64</v>
      </c>
      <c r="J234" s="28" t="s">
        <v>1299</v>
      </c>
      <c r="K234" s="28" t="s">
        <v>1300</v>
      </c>
      <c r="L234" s="23" t="s">
        <v>86</v>
      </c>
      <c r="M234" s="4" t="s">
        <v>87</v>
      </c>
      <c r="N234" s="29" t="s">
        <v>88</v>
      </c>
      <c r="O234" s="30">
        <v>18770</v>
      </c>
      <c r="P234" s="29" t="s">
        <v>57</v>
      </c>
      <c r="Q234" s="56">
        <v>1</v>
      </c>
      <c r="R234" s="5" t="s">
        <v>58</v>
      </c>
      <c r="S234" s="5" t="s">
        <v>69</v>
      </c>
      <c r="T234" s="36">
        <v>43504</v>
      </c>
      <c r="U234" s="36">
        <v>43502</v>
      </c>
      <c r="V234" s="37">
        <v>43502</v>
      </c>
      <c r="W234" s="38">
        <f t="shared" si="31"/>
        <v>-1</v>
      </c>
      <c r="X234" s="5" t="str">
        <f t="shared" si="32"/>
        <v>CUMPLE</v>
      </c>
      <c r="Y234" s="37">
        <v>43507</v>
      </c>
      <c r="Z234" s="37">
        <v>43507</v>
      </c>
      <c r="AA234" s="44">
        <v>43508</v>
      </c>
      <c r="AB234" s="44">
        <v>43511</v>
      </c>
      <c r="AC234" s="38">
        <f t="shared" si="33"/>
        <v>1</v>
      </c>
      <c r="AD234" s="5" t="str">
        <f t="shared" si="34"/>
        <v>CUMPLE</v>
      </c>
      <c r="AE234" s="5"/>
      <c r="AF234" s="38">
        <f t="shared" si="35"/>
        <v>3</v>
      </c>
      <c r="AG234" s="5" t="str">
        <f t="shared" si="36"/>
        <v>CUMPLE</v>
      </c>
      <c r="AH234" s="6"/>
      <c r="AI234" s="38">
        <f t="shared" si="37"/>
        <v>7</v>
      </c>
      <c r="AJ234" s="5" t="str">
        <f t="shared" si="38"/>
        <v>CUMPLE</v>
      </c>
      <c r="AK234" s="6"/>
      <c r="AL234" s="5" t="str">
        <f t="shared" si="30"/>
        <v/>
      </c>
      <c r="AM234" s="5"/>
      <c r="AN234" s="58"/>
      <c r="AO234" s="67" t="s">
        <v>1301</v>
      </c>
      <c r="AP234" s="50" t="s">
        <v>325</v>
      </c>
      <c r="AQ234" s="50"/>
      <c r="AR234" s="50">
        <v>43487</v>
      </c>
      <c r="AS234" s="50"/>
      <c r="AT234" s="52"/>
    </row>
    <row r="235" spans="1:46" ht="14.1" customHeight="1">
      <c r="A235" s="20" t="s">
        <v>45</v>
      </c>
      <c r="B235" s="21" t="s">
        <v>46</v>
      </c>
      <c r="C235" s="20" t="s">
        <v>1017</v>
      </c>
      <c r="D235" s="54">
        <v>4947198890</v>
      </c>
      <c r="E235" s="4" t="s">
        <v>48</v>
      </c>
      <c r="F235" s="4" t="s">
        <v>1302</v>
      </c>
      <c r="G235" s="23" t="s">
        <v>1303</v>
      </c>
      <c r="H235" s="55">
        <v>30333.599999999999</v>
      </c>
      <c r="I235" s="4" t="s">
        <v>64</v>
      </c>
      <c r="J235" s="4" t="s">
        <v>1288</v>
      </c>
      <c r="K235" s="22">
        <v>59011448</v>
      </c>
      <c r="L235" s="23" t="s">
        <v>408</v>
      </c>
      <c r="M235" s="4" t="s">
        <v>184</v>
      </c>
      <c r="N235" s="29" t="s">
        <v>348</v>
      </c>
      <c r="O235" s="30">
        <v>7920</v>
      </c>
      <c r="P235" s="29" t="s">
        <v>186</v>
      </c>
      <c r="Q235" s="56">
        <v>1</v>
      </c>
      <c r="R235" s="5" t="s">
        <v>58</v>
      </c>
      <c r="S235" s="5" t="s">
        <v>69</v>
      </c>
      <c r="T235" s="36">
        <v>43506</v>
      </c>
      <c r="U235" s="36">
        <v>43502</v>
      </c>
      <c r="V235" s="37">
        <v>43502</v>
      </c>
      <c r="W235" s="38">
        <f t="shared" si="31"/>
        <v>-3</v>
      </c>
      <c r="X235" s="5" t="str">
        <f t="shared" si="32"/>
        <v>CUMPLE</v>
      </c>
      <c r="Y235" s="37">
        <v>43507</v>
      </c>
      <c r="Z235" s="37">
        <v>43507</v>
      </c>
      <c r="AA235" s="44">
        <v>43508</v>
      </c>
      <c r="AB235" s="44">
        <v>43511</v>
      </c>
      <c r="AC235" s="38">
        <f t="shared" si="33"/>
        <v>1</v>
      </c>
      <c r="AD235" s="5" t="str">
        <f t="shared" si="34"/>
        <v>CUMPLE</v>
      </c>
      <c r="AE235" s="5"/>
      <c r="AF235" s="38">
        <f t="shared" si="35"/>
        <v>3</v>
      </c>
      <c r="AG235" s="5" t="str">
        <f t="shared" si="36"/>
        <v>CUMPLE</v>
      </c>
      <c r="AH235" s="6"/>
      <c r="AI235" s="38">
        <f t="shared" si="37"/>
        <v>5</v>
      </c>
      <c r="AJ235" s="5" t="str">
        <f t="shared" si="38"/>
        <v>CUMPLE</v>
      </c>
      <c r="AK235" s="6"/>
      <c r="AL235" s="5" t="str">
        <f t="shared" si="30"/>
        <v/>
      </c>
      <c r="AM235" s="5"/>
      <c r="AN235" s="58"/>
      <c r="AO235" s="67" t="s">
        <v>1304</v>
      </c>
      <c r="AP235" s="50" t="s">
        <v>72</v>
      </c>
      <c r="AQ235" s="50"/>
      <c r="AR235" s="50">
        <v>43474</v>
      </c>
      <c r="AS235" s="50"/>
      <c r="AT235" s="52"/>
    </row>
    <row r="236" spans="1:46" ht="14.1" customHeight="1">
      <c r="A236" s="20" t="s">
        <v>45</v>
      </c>
      <c r="B236" s="21" t="s">
        <v>46</v>
      </c>
      <c r="C236" s="20" t="s">
        <v>1017</v>
      </c>
      <c r="D236" s="28" t="s">
        <v>1305</v>
      </c>
      <c r="E236" s="4" t="s">
        <v>48</v>
      </c>
      <c r="F236" s="4" t="s">
        <v>1306</v>
      </c>
      <c r="G236" s="23" t="s">
        <v>1307</v>
      </c>
      <c r="H236" s="55">
        <v>63253.7</v>
      </c>
      <c r="I236" s="4" t="s">
        <v>64</v>
      </c>
      <c r="J236" s="28" t="s">
        <v>1308</v>
      </c>
      <c r="K236" s="28" t="s">
        <v>1309</v>
      </c>
      <c r="L236" s="23" t="s">
        <v>54</v>
      </c>
      <c r="M236" s="4" t="s">
        <v>67</v>
      </c>
      <c r="N236" s="29" t="s">
        <v>336</v>
      </c>
      <c r="O236" s="30">
        <v>12502</v>
      </c>
      <c r="P236" s="29" t="s">
        <v>57</v>
      </c>
      <c r="Q236" s="56">
        <v>18</v>
      </c>
      <c r="R236" s="5" t="s">
        <v>78</v>
      </c>
      <c r="S236" s="5" t="s">
        <v>79</v>
      </c>
      <c r="T236" s="36">
        <v>43502</v>
      </c>
      <c r="U236" s="36">
        <v>43497</v>
      </c>
      <c r="V236" s="37">
        <v>43497</v>
      </c>
      <c r="W236" s="38">
        <f t="shared" si="31"/>
        <v>-4</v>
      </c>
      <c r="X236" s="5" t="str">
        <f t="shared" si="32"/>
        <v>CUMPLE</v>
      </c>
      <c r="Y236" s="37">
        <v>43504</v>
      </c>
      <c r="Z236" s="37">
        <v>43504</v>
      </c>
      <c r="AA236" s="44">
        <v>43504</v>
      </c>
      <c r="AB236" s="44">
        <v>43511</v>
      </c>
      <c r="AC236" s="38">
        <f t="shared" si="33"/>
        <v>1</v>
      </c>
      <c r="AD236" s="5" t="str">
        <f t="shared" si="34"/>
        <v>CUMPLE</v>
      </c>
      <c r="AE236" s="5"/>
      <c r="AF236" s="38">
        <f t="shared" si="35"/>
        <v>7</v>
      </c>
      <c r="AG236" s="5" t="str">
        <f t="shared" si="36"/>
        <v>NO CUMPLE</v>
      </c>
      <c r="AH236" s="6"/>
      <c r="AI236" s="38">
        <f t="shared" si="37"/>
        <v>9</v>
      </c>
      <c r="AJ236" s="5" t="str">
        <f t="shared" si="38"/>
        <v>CUMPLE</v>
      </c>
      <c r="AK236" s="6"/>
      <c r="AL236" s="5" t="str">
        <f t="shared" si="30"/>
        <v/>
      </c>
      <c r="AM236" s="5"/>
      <c r="AN236" s="58"/>
      <c r="AO236" s="67" t="s">
        <v>1310</v>
      </c>
      <c r="AP236" s="50" t="s">
        <v>72</v>
      </c>
      <c r="AQ236" s="50"/>
      <c r="AR236" s="50">
        <v>43480</v>
      </c>
      <c r="AS236" s="50"/>
      <c r="AT236" s="52"/>
    </row>
    <row r="237" spans="1:46" ht="14.1" customHeight="1">
      <c r="A237" s="20" t="s">
        <v>45</v>
      </c>
      <c r="B237" s="21" t="s">
        <v>46</v>
      </c>
      <c r="C237" s="20" t="s">
        <v>1017</v>
      </c>
      <c r="D237" s="54">
        <v>4947807440</v>
      </c>
      <c r="E237" s="4" t="s">
        <v>48</v>
      </c>
      <c r="F237" s="4" t="s">
        <v>1311</v>
      </c>
      <c r="G237" s="23" t="s">
        <v>1312</v>
      </c>
      <c r="H237" s="55">
        <v>12945.29</v>
      </c>
      <c r="I237" s="4" t="s">
        <v>64</v>
      </c>
      <c r="J237" s="4" t="s">
        <v>1313</v>
      </c>
      <c r="K237" s="22" t="s">
        <v>1314</v>
      </c>
      <c r="L237" s="23" t="s">
        <v>119</v>
      </c>
      <c r="M237" s="4" t="s">
        <v>238</v>
      </c>
      <c r="N237" s="29" t="s">
        <v>278</v>
      </c>
      <c r="O237" s="30">
        <v>8573.0400000000009</v>
      </c>
      <c r="P237" s="29" t="s">
        <v>57</v>
      </c>
      <c r="Q237" s="56">
        <v>1</v>
      </c>
      <c r="R237" s="5" t="s">
        <v>58</v>
      </c>
      <c r="S237" s="5" t="s">
        <v>59</v>
      </c>
      <c r="T237" s="36">
        <v>43500</v>
      </c>
      <c r="U237" s="36">
        <v>43494</v>
      </c>
      <c r="V237" s="37">
        <v>43494</v>
      </c>
      <c r="W237" s="38">
        <f t="shared" si="31"/>
        <v>-5</v>
      </c>
      <c r="X237" s="5" t="str">
        <f t="shared" si="32"/>
        <v>CUMPLE</v>
      </c>
      <c r="Y237" s="37">
        <v>43501</v>
      </c>
      <c r="Z237" s="37">
        <v>43501</v>
      </c>
      <c r="AA237" s="44">
        <v>43502</v>
      </c>
      <c r="AB237" s="44">
        <v>43510</v>
      </c>
      <c r="AC237" s="38">
        <f t="shared" si="33"/>
        <v>1</v>
      </c>
      <c r="AD237" s="5" t="str">
        <f t="shared" si="34"/>
        <v>CUMPLE</v>
      </c>
      <c r="AE237" s="5"/>
      <c r="AF237" s="38">
        <f t="shared" si="35"/>
        <v>8</v>
      </c>
      <c r="AG237" s="5" t="str">
        <f t="shared" si="36"/>
        <v>NO CUMPLE</v>
      </c>
      <c r="AH237" s="6"/>
      <c r="AI237" s="38">
        <f t="shared" si="37"/>
        <v>10</v>
      </c>
      <c r="AJ237" s="5" t="str">
        <f t="shared" si="38"/>
        <v>NO CUMPLE</v>
      </c>
      <c r="AK237" s="6" t="s">
        <v>1315</v>
      </c>
      <c r="AL237" s="5" t="str">
        <f t="shared" si="30"/>
        <v/>
      </c>
      <c r="AM237" s="5"/>
      <c r="AN237" s="58"/>
      <c r="AO237" s="67" t="s">
        <v>1316</v>
      </c>
      <c r="AP237" s="50" t="s">
        <v>241</v>
      </c>
      <c r="AQ237" s="50"/>
      <c r="AR237" s="50">
        <v>43471</v>
      </c>
      <c r="AS237" s="50"/>
      <c r="AT237" s="52"/>
    </row>
    <row r="238" spans="1:46" ht="14.1" customHeight="1">
      <c r="A238" s="20" t="s">
        <v>45</v>
      </c>
      <c r="B238" s="21" t="s">
        <v>46</v>
      </c>
      <c r="C238" s="20" t="s">
        <v>1017</v>
      </c>
      <c r="D238" s="54">
        <v>4947224863</v>
      </c>
      <c r="E238" s="4" t="s">
        <v>48</v>
      </c>
      <c r="F238" s="4" t="s">
        <v>1317</v>
      </c>
      <c r="G238" s="23" t="s">
        <v>1318</v>
      </c>
      <c r="H238" s="55">
        <v>49636.800000000003</v>
      </c>
      <c r="I238" s="4" t="s">
        <v>64</v>
      </c>
      <c r="J238" s="4" t="s">
        <v>1288</v>
      </c>
      <c r="K238" s="22" t="s">
        <v>1289</v>
      </c>
      <c r="L238" s="23" t="s">
        <v>408</v>
      </c>
      <c r="M238" s="4" t="s">
        <v>184</v>
      </c>
      <c r="N238" s="29" t="s">
        <v>584</v>
      </c>
      <c r="O238" s="30">
        <v>12960</v>
      </c>
      <c r="P238" s="29" t="s">
        <v>186</v>
      </c>
      <c r="Q238" s="56">
        <v>1</v>
      </c>
      <c r="R238" s="5" t="s">
        <v>58</v>
      </c>
      <c r="S238" s="5" t="s">
        <v>69</v>
      </c>
      <c r="T238" s="36">
        <v>43506</v>
      </c>
      <c r="U238" s="36">
        <v>43502</v>
      </c>
      <c r="V238" s="37">
        <v>43502</v>
      </c>
      <c r="W238" s="38">
        <f t="shared" si="31"/>
        <v>-3</v>
      </c>
      <c r="X238" s="5" t="str">
        <f t="shared" si="32"/>
        <v>CUMPLE</v>
      </c>
      <c r="Y238" s="37">
        <v>43507</v>
      </c>
      <c r="Z238" s="37">
        <v>43507</v>
      </c>
      <c r="AA238" s="44">
        <v>43508</v>
      </c>
      <c r="AB238" s="44">
        <v>43511</v>
      </c>
      <c r="AC238" s="38">
        <f t="shared" si="33"/>
        <v>1</v>
      </c>
      <c r="AD238" s="5" t="str">
        <f t="shared" si="34"/>
        <v>CUMPLE</v>
      </c>
      <c r="AE238" s="5"/>
      <c r="AF238" s="38">
        <f t="shared" si="35"/>
        <v>3</v>
      </c>
      <c r="AG238" s="5" t="str">
        <f t="shared" si="36"/>
        <v>CUMPLE</v>
      </c>
      <c r="AH238" s="6"/>
      <c r="AI238" s="38">
        <f t="shared" si="37"/>
        <v>5</v>
      </c>
      <c r="AJ238" s="5" t="str">
        <f t="shared" si="38"/>
        <v>CUMPLE</v>
      </c>
      <c r="AK238" s="6"/>
      <c r="AL238" s="5" t="str">
        <f t="shared" si="30"/>
        <v/>
      </c>
      <c r="AM238" s="5"/>
      <c r="AN238" s="58"/>
      <c r="AO238" s="67" t="s">
        <v>1319</v>
      </c>
      <c r="AP238" s="50" t="s">
        <v>72</v>
      </c>
      <c r="AQ238" s="50"/>
      <c r="AR238" s="50">
        <v>43480</v>
      </c>
      <c r="AS238" s="50" t="s">
        <v>1082</v>
      </c>
      <c r="AT238" s="52"/>
    </row>
    <row r="239" spans="1:46" ht="14.1" customHeight="1">
      <c r="A239" s="20" t="s">
        <v>45</v>
      </c>
      <c r="B239" s="21" t="s">
        <v>46</v>
      </c>
      <c r="C239" s="20" t="s">
        <v>1017</v>
      </c>
      <c r="D239" s="54">
        <v>4946630993</v>
      </c>
      <c r="E239" s="4" t="s">
        <v>156</v>
      </c>
      <c r="F239" s="4" t="s">
        <v>1320</v>
      </c>
      <c r="G239" s="23" t="s">
        <v>1321</v>
      </c>
      <c r="H239" s="55">
        <v>369122.4</v>
      </c>
      <c r="I239" s="4" t="s">
        <v>64</v>
      </c>
      <c r="J239" s="4" t="s">
        <v>1322</v>
      </c>
      <c r="K239" s="22" t="s">
        <v>1323</v>
      </c>
      <c r="L239" s="23" t="s">
        <v>408</v>
      </c>
      <c r="M239" s="4" t="s">
        <v>184</v>
      </c>
      <c r="N239" s="29" t="s">
        <v>385</v>
      </c>
      <c r="O239" s="30">
        <v>16560</v>
      </c>
      <c r="P239" s="29" t="s">
        <v>57</v>
      </c>
      <c r="Q239" s="56">
        <v>1</v>
      </c>
      <c r="R239" s="5" t="s">
        <v>58</v>
      </c>
      <c r="S239" s="5" t="s">
        <v>69</v>
      </c>
      <c r="T239" s="36">
        <v>43505</v>
      </c>
      <c r="U239" s="36">
        <v>43497</v>
      </c>
      <c r="V239" s="37">
        <v>43497</v>
      </c>
      <c r="W239" s="38">
        <f t="shared" si="31"/>
        <v>-7</v>
      </c>
      <c r="X239" s="5" t="str">
        <f t="shared" si="32"/>
        <v>CUMPLE</v>
      </c>
      <c r="Y239" s="37">
        <v>43507</v>
      </c>
      <c r="Z239" s="37">
        <v>43508</v>
      </c>
      <c r="AA239" s="44">
        <v>43508</v>
      </c>
      <c r="AB239" s="44">
        <v>43514</v>
      </c>
      <c r="AC239" s="38">
        <f t="shared" si="33"/>
        <v>1</v>
      </c>
      <c r="AD239" s="5" t="str">
        <f t="shared" si="34"/>
        <v>CUMPLE</v>
      </c>
      <c r="AE239" s="5"/>
      <c r="AF239" s="38">
        <f t="shared" si="35"/>
        <v>6</v>
      </c>
      <c r="AG239" s="5" t="str">
        <f t="shared" si="36"/>
        <v>NO CUMPLE</v>
      </c>
      <c r="AH239" s="6"/>
      <c r="AI239" s="38">
        <f t="shared" si="37"/>
        <v>9</v>
      </c>
      <c r="AJ239" s="5" t="str">
        <f t="shared" si="38"/>
        <v>NO CUMPLE</v>
      </c>
      <c r="AK239" s="6" t="s">
        <v>149</v>
      </c>
      <c r="AL239" s="5" t="str">
        <f t="shared" si="30"/>
        <v/>
      </c>
      <c r="AM239" s="5"/>
      <c r="AN239" s="58"/>
      <c r="AO239" s="67" t="s">
        <v>1324</v>
      </c>
      <c r="AP239" s="50" t="s">
        <v>72</v>
      </c>
      <c r="AQ239" s="50"/>
      <c r="AR239" s="50">
        <v>43492</v>
      </c>
      <c r="AS239" s="50"/>
      <c r="AT239" s="52"/>
    </row>
    <row r="240" spans="1:46" ht="14.1" customHeight="1">
      <c r="A240" s="20" t="s">
        <v>45</v>
      </c>
      <c r="B240" s="21" t="s">
        <v>46</v>
      </c>
      <c r="C240" s="20" t="s">
        <v>1017</v>
      </c>
      <c r="D240" s="28" t="s">
        <v>1325</v>
      </c>
      <c r="E240" s="4" t="s">
        <v>156</v>
      </c>
      <c r="F240" s="4" t="s">
        <v>1326</v>
      </c>
      <c r="G240" s="68" t="s">
        <v>1327</v>
      </c>
      <c r="H240" s="55">
        <v>69807.5</v>
      </c>
      <c r="I240" s="4" t="s">
        <v>64</v>
      </c>
      <c r="J240" s="28" t="s">
        <v>1328</v>
      </c>
      <c r="K240" s="28" t="s">
        <v>1329</v>
      </c>
      <c r="L240" s="23" t="s">
        <v>54</v>
      </c>
      <c r="M240" s="4" t="s">
        <v>67</v>
      </c>
      <c r="N240" s="29" t="s">
        <v>77</v>
      </c>
      <c r="O240" s="30">
        <v>16750</v>
      </c>
      <c r="P240" s="29" t="s">
        <v>57</v>
      </c>
      <c r="Q240" s="56">
        <v>32</v>
      </c>
      <c r="R240" s="5" t="s">
        <v>78</v>
      </c>
      <c r="S240" s="5" t="s">
        <v>79</v>
      </c>
      <c r="T240" s="36">
        <v>43502</v>
      </c>
      <c r="U240" s="36">
        <v>43497</v>
      </c>
      <c r="V240" s="37">
        <v>43497</v>
      </c>
      <c r="W240" s="38">
        <f t="shared" si="31"/>
        <v>-4</v>
      </c>
      <c r="X240" s="5" t="str">
        <f t="shared" si="32"/>
        <v>CUMPLE</v>
      </c>
      <c r="Y240" s="37">
        <v>43503</v>
      </c>
      <c r="Z240" s="37">
        <v>43503</v>
      </c>
      <c r="AA240" s="44">
        <v>43504</v>
      </c>
      <c r="AB240" s="44">
        <v>43511</v>
      </c>
      <c r="AC240" s="38">
        <f t="shared" si="33"/>
        <v>1</v>
      </c>
      <c r="AD240" s="5" t="str">
        <f t="shared" si="34"/>
        <v>CUMPLE</v>
      </c>
      <c r="AE240" s="5"/>
      <c r="AF240" s="38">
        <f t="shared" si="35"/>
        <v>7</v>
      </c>
      <c r="AG240" s="5" t="str">
        <f t="shared" si="36"/>
        <v>NO CUMPLE</v>
      </c>
      <c r="AH240" s="6"/>
      <c r="AI240" s="38">
        <f t="shared" si="37"/>
        <v>9</v>
      </c>
      <c r="AJ240" s="5" t="str">
        <f t="shared" si="38"/>
        <v>CUMPLE</v>
      </c>
      <c r="AK240" s="6"/>
      <c r="AL240" s="5" t="str">
        <f t="shared" si="30"/>
        <v/>
      </c>
      <c r="AM240" s="5"/>
      <c r="AN240" s="58"/>
      <c r="AO240" s="49" t="s">
        <v>1330</v>
      </c>
      <c r="AP240" s="50" t="s">
        <v>61</v>
      </c>
      <c r="AQ240" s="50"/>
      <c r="AR240" s="50">
        <v>43480</v>
      </c>
      <c r="AS240" s="50" t="s">
        <v>1082</v>
      </c>
      <c r="AT240" s="52"/>
    </row>
    <row r="241" spans="1:46" ht="14.1" customHeight="1">
      <c r="A241" s="20" t="s">
        <v>45</v>
      </c>
      <c r="B241" s="21" t="s">
        <v>46</v>
      </c>
      <c r="C241" s="20" t="s">
        <v>1017</v>
      </c>
      <c r="D241" s="54">
        <v>4946611853</v>
      </c>
      <c r="E241" s="4" t="s">
        <v>156</v>
      </c>
      <c r="F241" s="4" t="s">
        <v>1331</v>
      </c>
      <c r="G241" s="23" t="s">
        <v>1332</v>
      </c>
      <c r="H241" s="55">
        <v>5205.6000000000004</v>
      </c>
      <c r="I241" s="4" t="s">
        <v>64</v>
      </c>
      <c r="J241" s="4" t="s">
        <v>1333</v>
      </c>
      <c r="K241" s="22" t="s">
        <v>1334</v>
      </c>
      <c r="L241" s="23" t="s">
        <v>54</v>
      </c>
      <c r="M241" s="4" t="s">
        <v>184</v>
      </c>
      <c r="N241" s="29" t="s">
        <v>348</v>
      </c>
      <c r="O241" s="30">
        <v>720</v>
      </c>
      <c r="P241" s="29" t="s">
        <v>186</v>
      </c>
      <c r="Q241" s="56">
        <v>1</v>
      </c>
      <c r="R241" s="5" t="s">
        <v>78</v>
      </c>
      <c r="S241" s="5" t="s">
        <v>79</v>
      </c>
      <c r="T241" s="36">
        <v>43507</v>
      </c>
      <c r="U241" s="36">
        <v>43497</v>
      </c>
      <c r="V241" s="37">
        <v>43497</v>
      </c>
      <c r="W241" s="38">
        <f t="shared" si="31"/>
        <v>-9</v>
      </c>
      <c r="X241" s="5" t="str">
        <f t="shared" si="32"/>
        <v>CUMPLE</v>
      </c>
      <c r="Y241" s="37">
        <v>43509</v>
      </c>
      <c r="Z241" s="37">
        <v>43509</v>
      </c>
      <c r="AA241" s="44">
        <v>43510</v>
      </c>
      <c r="AB241" s="44">
        <v>43514</v>
      </c>
      <c r="AC241" s="38">
        <f t="shared" si="33"/>
        <v>1</v>
      </c>
      <c r="AD241" s="5" t="str">
        <f t="shared" si="34"/>
        <v>CUMPLE</v>
      </c>
      <c r="AE241" s="5"/>
      <c r="AF241" s="38">
        <f t="shared" si="35"/>
        <v>4</v>
      </c>
      <c r="AG241" s="5" t="str">
        <f t="shared" si="36"/>
        <v>NO CUMPLE</v>
      </c>
      <c r="AH241" s="6"/>
      <c r="AI241" s="38">
        <f t="shared" si="37"/>
        <v>7</v>
      </c>
      <c r="AJ241" s="5" t="str">
        <f t="shared" si="38"/>
        <v>CUMPLE</v>
      </c>
      <c r="AK241" s="6"/>
      <c r="AL241" s="5" t="str">
        <f t="shared" si="30"/>
        <v/>
      </c>
      <c r="AM241" s="5"/>
      <c r="AN241" s="58"/>
      <c r="AO241" s="67" t="s">
        <v>1335</v>
      </c>
      <c r="AP241" s="50" t="s">
        <v>72</v>
      </c>
      <c r="AQ241" s="50"/>
      <c r="AR241" s="50">
        <v>43495</v>
      </c>
      <c r="AS241" s="50"/>
      <c r="AT241" s="52"/>
    </row>
    <row r="242" spans="1:46" ht="14.1" customHeight="1">
      <c r="A242" s="20" t="s">
        <v>45</v>
      </c>
      <c r="B242" s="21" t="s">
        <v>46</v>
      </c>
      <c r="C242" s="20" t="s">
        <v>1017</v>
      </c>
      <c r="D242" s="54">
        <v>4942476056</v>
      </c>
      <c r="E242" s="4" t="s">
        <v>156</v>
      </c>
      <c r="F242" s="4" t="s">
        <v>1336</v>
      </c>
      <c r="G242" s="23" t="s">
        <v>1337</v>
      </c>
      <c r="H242" s="55">
        <v>5205.6000000000004</v>
      </c>
      <c r="I242" s="4" t="s">
        <v>64</v>
      </c>
      <c r="J242" s="4" t="s">
        <v>1333</v>
      </c>
      <c r="K242" s="22" t="s">
        <v>1334</v>
      </c>
      <c r="L242" s="23" t="s">
        <v>54</v>
      </c>
      <c r="M242" s="4" t="s">
        <v>184</v>
      </c>
      <c r="N242" s="29" t="s">
        <v>348</v>
      </c>
      <c r="O242" s="30">
        <v>720</v>
      </c>
      <c r="P242" s="29" t="s">
        <v>186</v>
      </c>
      <c r="Q242" s="56">
        <v>1</v>
      </c>
      <c r="R242" s="5" t="s">
        <v>78</v>
      </c>
      <c r="S242" s="5" t="s">
        <v>79</v>
      </c>
      <c r="T242" s="36">
        <v>43507</v>
      </c>
      <c r="U242" s="36">
        <v>43507</v>
      </c>
      <c r="V242" s="37">
        <v>43507</v>
      </c>
      <c r="W242" s="38">
        <f t="shared" si="31"/>
        <v>1</v>
      </c>
      <c r="X242" s="5" t="str">
        <f t="shared" si="32"/>
        <v>NO CUMPLE</v>
      </c>
      <c r="Y242" s="37">
        <v>43509</v>
      </c>
      <c r="Z242" s="37">
        <v>43509</v>
      </c>
      <c r="AA242" s="44">
        <v>43510</v>
      </c>
      <c r="AB242" s="44">
        <v>43514</v>
      </c>
      <c r="AC242" s="38">
        <f t="shared" si="33"/>
        <v>1</v>
      </c>
      <c r="AD242" s="5" t="str">
        <f t="shared" si="34"/>
        <v>CUMPLE</v>
      </c>
      <c r="AE242" s="5"/>
      <c r="AF242" s="38">
        <f t="shared" si="35"/>
        <v>4</v>
      </c>
      <c r="AG242" s="5" t="str">
        <f t="shared" si="36"/>
        <v>NO CUMPLE</v>
      </c>
      <c r="AH242" s="6"/>
      <c r="AI242" s="38">
        <f t="shared" si="37"/>
        <v>7</v>
      </c>
      <c r="AJ242" s="5" t="str">
        <f t="shared" si="38"/>
        <v>CUMPLE</v>
      </c>
      <c r="AK242" s="6" t="s">
        <v>1131</v>
      </c>
      <c r="AL242" s="5" t="str">
        <f t="shared" si="30"/>
        <v/>
      </c>
      <c r="AM242" s="5"/>
      <c r="AN242" s="58"/>
      <c r="AO242" s="67" t="s">
        <v>1338</v>
      </c>
      <c r="AP242" s="50" t="s">
        <v>72</v>
      </c>
      <c r="AQ242" s="50"/>
      <c r="AR242" s="50">
        <v>43495</v>
      </c>
      <c r="AS242" s="50"/>
      <c r="AT242" s="52"/>
    </row>
    <row r="243" spans="1:46" ht="14.1" customHeight="1">
      <c r="A243" s="20" t="s">
        <v>45</v>
      </c>
      <c r="B243" s="21" t="s">
        <v>46</v>
      </c>
      <c r="C243" s="20" t="s">
        <v>1017</v>
      </c>
      <c r="D243" s="28" t="s">
        <v>1339</v>
      </c>
      <c r="E243" s="4" t="s">
        <v>48</v>
      </c>
      <c r="F243" s="4" t="s">
        <v>1340</v>
      </c>
      <c r="G243" s="23" t="s">
        <v>1341</v>
      </c>
      <c r="H243" s="55">
        <v>64179.6</v>
      </c>
      <c r="I243" s="4" t="s">
        <v>64</v>
      </c>
      <c r="J243" s="28" t="s">
        <v>1342</v>
      </c>
      <c r="K243" s="28" t="s">
        <v>1343</v>
      </c>
      <c r="L243" s="23" t="s">
        <v>246</v>
      </c>
      <c r="M243" s="4" t="s">
        <v>55</v>
      </c>
      <c r="N243" s="29" t="s">
        <v>265</v>
      </c>
      <c r="O243" s="30">
        <v>41400</v>
      </c>
      <c r="P243" s="29" t="s">
        <v>57</v>
      </c>
      <c r="Q243" s="56">
        <v>3</v>
      </c>
      <c r="R243" s="5" t="s">
        <v>58</v>
      </c>
      <c r="S243" s="5" t="s">
        <v>59</v>
      </c>
      <c r="T243" s="36">
        <v>43500</v>
      </c>
      <c r="U243" s="36">
        <v>43495</v>
      </c>
      <c r="V243" s="37">
        <v>43509</v>
      </c>
      <c r="W243" s="38">
        <f t="shared" si="31"/>
        <v>-4</v>
      </c>
      <c r="X243" s="5" t="str">
        <f t="shared" si="32"/>
        <v>CUMPLE</v>
      </c>
      <c r="Y243" s="37">
        <v>43503</v>
      </c>
      <c r="Z243" s="37">
        <v>43509</v>
      </c>
      <c r="AA243" s="44">
        <v>43509</v>
      </c>
      <c r="AB243" s="44">
        <v>43514</v>
      </c>
      <c r="AC243" s="38">
        <f t="shared" si="33"/>
        <v>1</v>
      </c>
      <c r="AD243" s="5" t="str">
        <f t="shared" si="34"/>
        <v>CUMPLE</v>
      </c>
      <c r="AE243" s="5"/>
      <c r="AF243" s="38">
        <f t="shared" si="35"/>
        <v>5</v>
      </c>
      <c r="AG243" s="5" t="str">
        <f t="shared" si="36"/>
        <v>NO CUMPLE</v>
      </c>
      <c r="AH243" s="6"/>
      <c r="AI243" s="38">
        <f t="shared" si="37"/>
        <v>14</v>
      </c>
      <c r="AJ243" s="5" t="str">
        <f t="shared" si="38"/>
        <v>NO CUMPLE</v>
      </c>
      <c r="AK243" s="6" t="s">
        <v>1344</v>
      </c>
      <c r="AL243" s="5" t="str">
        <f t="shared" si="30"/>
        <v/>
      </c>
      <c r="AM243" s="5"/>
      <c r="AN243" s="58"/>
      <c r="AO243" s="67" t="s">
        <v>1345</v>
      </c>
      <c r="AP243" s="50" t="s">
        <v>72</v>
      </c>
      <c r="AQ243" s="50"/>
      <c r="AR243" s="50">
        <v>43481</v>
      </c>
      <c r="AS243" s="50"/>
      <c r="AT243" s="52"/>
    </row>
    <row r="244" spans="1:46" ht="14.1" customHeight="1">
      <c r="A244" s="20" t="s">
        <v>45</v>
      </c>
      <c r="B244" s="21" t="s">
        <v>46</v>
      </c>
      <c r="C244" s="20" t="s">
        <v>1017</v>
      </c>
      <c r="D244" s="54">
        <v>4946765521</v>
      </c>
      <c r="E244" s="4" t="s">
        <v>48</v>
      </c>
      <c r="F244" s="4" t="s">
        <v>1346</v>
      </c>
      <c r="G244" s="23" t="s">
        <v>1347</v>
      </c>
      <c r="H244" s="55">
        <v>19958.400000000001</v>
      </c>
      <c r="I244" s="4" t="s">
        <v>64</v>
      </c>
      <c r="J244" s="4" t="s">
        <v>1348</v>
      </c>
      <c r="K244" s="22">
        <v>58543286</v>
      </c>
      <c r="L244" s="23" t="s">
        <v>54</v>
      </c>
      <c r="M244" s="4" t="s">
        <v>184</v>
      </c>
      <c r="N244" s="29" t="s">
        <v>348</v>
      </c>
      <c r="O244" s="30">
        <v>960</v>
      </c>
      <c r="P244" s="29" t="s">
        <v>57</v>
      </c>
      <c r="Q244" s="56">
        <v>4</v>
      </c>
      <c r="R244" s="5" t="s">
        <v>78</v>
      </c>
      <c r="S244" s="5" t="s">
        <v>79</v>
      </c>
      <c r="T244" s="36">
        <v>43499</v>
      </c>
      <c r="U244" s="36">
        <v>43507</v>
      </c>
      <c r="V244" s="37">
        <v>43497</v>
      </c>
      <c r="W244" s="38">
        <f t="shared" si="31"/>
        <v>9</v>
      </c>
      <c r="X244" s="5" t="str">
        <f t="shared" si="32"/>
        <v>NO CUMPLE</v>
      </c>
      <c r="Y244" s="37">
        <v>43507</v>
      </c>
      <c r="Z244" s="37">
        <v>43507</v>
      </c>
      <c r="AA244" s="44">
        <v>43508</v>
      </c>
      <c r="AB244" s="44">
        <v>43512</v>
      </c>
      <c r="AC244" s="38">
        <f t="shared" si="33"/>
        <v>1</v>
      </c>
      <c r="AD244" s="5" t="str">
        <f t="shared" si="34"/>
        <v>CUMPLE</v>
      </c>
      <c r="AE244" s="5"/>
      <c r="AF244" s="38">
        <f t="shared" si="35"/>
        <v>4</v>
      </c>
      <c r="AG244" s="5" t="str">
        <f t="shared" si="36"/>
        <v>NO CUMPLE</v>
      </c>
      <c r="AH244" s="6"/>
      <c r="AI244" s="38">
        <f t="shared" si="37"/>
        <v>13</v>
      </c>
      <c r="AJ244" s="5" t="str">
        <f t="shared" si="38"/>
        <v>NO CUMPLE</v>
      </c>
      <c r="AK244" s="6" t="s">
        <v>1349</v>
      </c>
      <c r="AL244" s="5" t="str">
        <f t="shared" si="30"/>
        <v/>
      </c>
      <c r="AM244" s="5"/>
      <c r="AN244" s="58"/>
      <c r="AO244" s="67" t="s">
        <v>1350</v>
      </c>
      <c r="AP244" s="50" t="s">
        <v>72</v>
      </c>
      <c r="AQ244" s="50"/>
      <c r="AR244" s="50">
        <v>43477</v>
      </c>
      <c r="AS244" s="50"/>
      <c r="AT244" s="52"/>
    </row>
    <row r="245" spans="1:46" ht="14.1" customHeight="1">
      <c r="A245" s="20" t="s">
        <v>45</v>
      </c>
      <c r="B245" s="21" t="s">
        <v>46</v>
      </c>
      <c r="C245" s="20" t="s">
        <v>1017</v>
      </c>
      <c r="D245" s="54">
        <v>4947320677</v>
      </c>
      <c r="E245" s="4" t="s">
        <v>48</v>
      </c>
      <c r="F245" s="4" t="s">
        <v>1351</v>
      </c>
      <c r="G245" s="23" t="s">
        <v>1352</v>
      </c>
      <c r="H245" s="55">
        <v>25103.4</v>
      </c>
      <c r="I245" s="4" t="s">
        <v>64</v>
      </c>
      <c r="J245" s="4" t="s">
        <v>1353</v>
      </c>
      <c r="K245" s="22" t="s">
        <v>1354</v>
      </c>
      <c r="L245" s="23" t="s">
        <v>86</v>
      </c>
      <c r="M245" s="4" t="s">
        <v>67</v>
      </c>
      <c r="N245" s="29" t="s">
        <v>128</v>
      </c>
      <c r="O245" s="30">
        <v>18060</v>
      </c>
      <c r="P245" s="29" t="s">
        <v>57</v>
      </c>
      <c r="Q245" s="56">
        <v>1</v>
      </c>
      <c r="R245" s="5" t="s">
        <v>58</v>
      </c>
      <c r="S245" s="5" t="s">
        <v>69</v>
      </c>
      <c r="T245" s="36">
        <v>43505</v>
      </c>
      <c r="U245" s="36">
        <v>43495</v>
      </c>
      <c r="V245" s="37">
        <v>43495</v>
      </c>
      <c r="W245" s="38">
        <f t="shared" si="31"/>
        <v>-9</v>
      </c>
      <c r="X245" s="5" t="str">
        <f t="shared" si="32"/>
        <v>CUMPLE</v>
      </c>
      <c r="Y245" s="37">
        <v>43507</v>
      </c>
      <c r="Z245" s="37">
        <v>43507</v>
      </c>
      <c r="AA245" s="44">
        <v>43508</v>
      </c>
      <c r="AB245" s="44">
        <v>43511</v>
      </c>
      <c r="AC245" s="38">
        <f t="shared" si="33"/>
        <v>1</v>
      </c>
      <c r="AD245" s="5" t="str">
        <f t="shared" si="34"/>
        <v>CUMPLE</v>
      </c>
      <c r="AE245" s="5"/>
      <c r="AF245" s="38">
        <f t="shared" si="35"/>
        <v>3</v>
      </c>
      <c r="AG245" s="5" t="str">
        <f t="shared" si="36"/>
        <v>CUMPLE</v>
      </c>
      <c r="AH245" s="6"/>
      <c r="AI245" s="38">
        <f t="shared" si="37"/>
        <v>6</v>
      </c>
      <c r="AJ245" s="5" t="str">
        <f t="shared" si="38"/>
        <v>CUMPLE</v>
      </c>
      <c r="AK245" s="6"/>
      <c r="AL245" s="5" t="str">
        <f t="shared" si="30"/>
        <v/>
      </c>
      <c r="AM245" s="5"/>
      <c r="AN245" s="58"/>
      <c r="AO245" s="67" t="s">
        <v>1355</v>
      </c>
      <c r="AP245" s="50" t="s">
        <v>232</v>
      </c>
      <c r="AQ245" s="50" t="s">
        <v>1356</v>
      </c>
      <c r="AR245" s="50">
        <v>43492</v>
      </c>
      <c r="AS245" s="50"/>
      <c r="AT245" s="52"/>
    </row>
    <row r="246" spans="1:46" ht="14.1" customHeight="1">
      <c r="A246" s="20" t="s">
        <v>45</v>
      </c>
      <c r="B246" s="21" t="s">
        <v>46</v>
      </c>
      <c r="C246" s="20" t="s">
        <v>1017</v>
      </c>
      <c r="D246" s="54">
        <v>4948268543</v>
      </c>
      <c r="E246" s="4" t="s">
        <v>156</v>
      </c>
      <c r="F246" s="4" t="s">
        <v>1357</v>
      </c>
      <c r="G246" s="68" t="s">
        <v>1358</v>
      </c>
      <c r="H246" s="55">
        <v>113377.41</v>
      </c>
      <c r="I246" s="4" t="s">
        <v>64</v>
      </c>
      <c r="J246" s="28" t="s">
        <v>1359</v>
      </c>
      <c r="K246" s="28" t="s">
        <v>1360</v>
      </c>
      <c r="L246" s="23" t="s">
        <v>650</v>
      </c>
      <c r="M246" s="4" t="s">
        <v>238</v>
      </c>
      <c r="N246" s="29" t="s">
        <v>278</v>
      </c>
      <c r="O246" s="30">
        <v>1970</v>
      </c>
      <c r="P246" s="29" t="s">
        <v>168</v>
      </c>
      <c r="Q246" s="56">
        <v>4</v>
      </c>
      <c r="R246" s="5" t="s">
        <v>58</v>
      </c>
      <c r="S246" s="5" t="s">
        <v>69</v>
      </c>
      <c r="T246" s="36">
        <v>43508</v>
      </c>
      <c r="U246" s="36">
        <v>43500</v>
      </c>
      <c r="V246" s="37">
        <v>43500</v>
      </c>
      <c r="W246" s="38">
        <f t="shared" si="31"/>
        <v>-7</v>
      </c>
      <c r="X246" s="5" t="str">
        <f t="shared" si="32"/>
        <v>CUMPLE</v>
      </c>
      <c r="Y246" s="37">
        <v>43510</v>
      </c>
      <c r="Z246" s="37">
        <v>43510</v>
      </c>
      <c r="AA246" s="44">
        <v>43510</v>
      </c>
      <c r="AB246" s="44">
        <v>43514</v>
      </c>
      <c r="AC246" s="38">
        <f t="shared" si="33"/>
        <v>1</v>
      </c>
      <c r="AD246" s="5" t="str">
        <f t="shared" si="34"/>
        <v>CUMPLE</v>
      </c>
      <c r="AE246" s="5"/>
      <c r="AF246" s="38">
        <f t="shared" si="35"/>
        <v>4</v>
      </c>
      <c r="AG246" s="5" t="str">
        <f t="shared" si="36"/>
        <v>NO CUMPLE</v>
      </c>
      <c r="AH246" s="6"/>
      <c r="AI246" s="38">
        <f t="shared" si="37"/>
        <v>6</v>
      </c>
      <c r="AJ246" s="5" t="str">
        <f t="shared" si="38"/>
        <v>CUMPLE</v>
      </c>
      <c r="AK246" s="6"/>
      <c r="AL246" s="5" t="str">
        <f t="shared" si="30"/>
        <v/>
      </c>
      <c r="AM246" s="5"/>
      <c r="AN246" s="58"/>
      <c r="AO246" s="49" t="s">
        <v>1361</v>
      </c>
      <c r="AP246" s="50" t="s">
        <v>241</v>
      </c>
      <c r="AQ246" s="50"/>
      <c r="AR246" s="50">
        <v>43486</v>
      </c>
      <c r="AS246" s="50"/>
      <c r="AT246" s="52"/>
    </row>
    <row r="247" spans="1:46" ht="14.1" customHeight="1">
      <c r="A247" s="20" t="s">
        <v>45</v>
      </c>
      <c r="B247" s="21" t="s">
        <v>46</v>
      </c>
      <c r="C247" s="20" t="s">
        <v>1017</v>
      </c>
      <c r="D247" s="54">
        <v>4948413249</v>
      </c>
      <c r="E247" s="4" t="s">
        <v>48</v>
      </c>
      <c r="F247" s="4" t="s">
        <v>1362</v>
      </c>
      <c r="G247" s="68" t="s">
        <v>1363</v>
      </c>
      <c r="H247" s="55">
        <v>158760</v>
      </c>
      <c r="I247" s="4" t="s">
        <v>64</v>
      </c>
      <c r="J247" s="4" t="s">
        <v>1364</v>
      </c>
      <c r="K247" s="22" t="s">
        <v>1365</v>
      </c>
      <c r="L247" s="23" t="s">
        <v>54</v>
      </c>
      <c r="M247" s="4" t="s">
        <v>112</v>
      </c>
      <c r="N247" s="29" t="s">
        <v>468</v>
      </c>
      <c r="O247" s="30">
        <v>12700</v>
      </c>
      <c r="P247" s="29" t="s">
        <v>57</v>
      </c>
      <c r="Q247" s="56">
        <v>1</v>
      </c>
      <c r="R247" s="5" t="s">
        <v>58</v>
      </c>
      <c r="S247" s="5" t="s">
        <v>69</v>
      </c>
      <c r="T247" s="36">
        <v>43508</v>
      </c>
      <c r="U247" s="36">
        <v>43494</v>
      </c>
      <c r="V247" s="37">
        <v>43494</v>
      </c>
      <c r="W247" s="38">
        <f t="shared" si="31"/>
        <v>-13</v>
      </c>
      <c r="X247" s="5" t="str">
        <f t="shared" si="32"/>
        <v>CUMPLE</v>
      </c>
      <c r="Y247" s="37">
        <v>43510</v>
      </c>
      <c r="Z247" s="37">
        <v>43510</v>
      </c>
      <c r="AA247" s="44">
        <v>43510</v>
      </c>
      <c r="AB247" s="44">
        <v>43515</v>
      </c>
      <c r="AC247" s="38">
        <f t="shared" si="33"/>
        <v>1</v>
      </c>
      <c r="AD247" s="5" t="str">
        <f t="shared" si="34"/>
        <v>CUMPLE</v>
      </c>
      <c r="AE247" s="5"/>
      <c r="AF247" s="38">
        <f t="shared" si="35"/>
        <v>5</v>
      </c>
      <c r="AG247" s="5" t="str">
        <f t="shared" si="36"/>
        <v>NO CUMPLE</v>
      </c>
      <c r="AH247" s="6"/>
      <c r="AI247" s="38">
        <f t="shared" si="37"/>
        <v>7</v>
      </c>
      <c r="AJ247" s="5" t="str">
        <f t="shared" si="38"/>
        <v>CUMPLE</v>
      </c>
      <c r="AK247" s="6"/>
      <c r="AL247" s="5" t="str">
        <f t="shared" si="30"/>
        <v/>
      </c>
      <c r="AM247" s="5"/>
      <c r="AN247" s="58"/>
      <c r="AO247" s="49" t="s">
        <v>1366</v>
      </c>
      <c r="AP247" s="50" t="s">
        <v>72</v>
      </c>
      <c r="AQ247" s="50"/>
      <c r="AR247" s="50">
        <v>43483</v>
      </c>
      <c r="AS247" s="50"/>
      <c r="AT247" s="52"/>
    </row>
    <row r="248" spans="1:46" ht="14.1" customHeight="1">
      <c r="A248" s="20" t="s">
        <v>45</v>
      </c>
      <c r="B248" s="21" t="s">
        <v>46</v>
      </c>
      <c r="C248" s="20" t="s">
        <v>1017</v>
      </c>
      <c r="D248" s="54">
        <v>4948181156</v>
      </c>
      <c r="E248" s="4" t="s">
        <v>48</v>
      </c>
      <c r="F248" s="4" t="s">
        <v>1367</v>
      </c>
      <c r="G248" s="68" t="s">
        <v>1368</v>
      </c>
      <c r="H248" s="55">
        <v>15676.42</v>
      </c>
      <c r="I248" s="4" t="s">
        <v>64</v>
      </c>
      <c r="J248" s="4" t="s">
        <v>1267</v>
      </c>
      <c r="K248" s="22" t="s">
        <v>467</v>
      </c>
      <c r="L248" s="23" t="s">
        <v>54</v>
      </c>
      <c r="M248" s="4" t="s">
        <v>112</v>
      </c>
      <c r="N248" s="29" t="s">
        <v>468</v>
      </c>
      <c r="O248" s="30">
        <v>10886.4</v>
      </c>
      <c r="P248" s="29" t="s">
        <v>57</v>
      </c>
      <c r="Q248" s="56">
        <v>1</v>
      </c>
      <c r="R248" s="5" t="s">
        <v>58</v>
      </c>
      <c r="S248" s="5" t="s">
        <v>59</v>
      </c>
      <c r="T248" s="36">
        <v>43508</v>
      </c>
      <c r="U248" s="36">
        <v>43503</v>
      </c>
      <c r="V248" s="37">
        <v>43503</v>
      </c>
      <c r="W248" s="38">
        <f t="shared" si="31"/>
        <v>-4</v>
      </c>
      <c r="X248" s="5" t="str">
        <f t="shared" si="32"/>
        <v>CUMPLE</v>
      </c>
      <c r="Y248" s="37">
        <v>43509</v>
      </c>
      <c r="Z248" s="37">
        <v>43509</v>
      </c>
      <c r="AA248" s="44">
        <v>43510</v>
      </c>
      <c r="AB248" s="44">
        <v>43515</v>
      </c>
      <c r="AC248" s="38">
        <f t="shared" si="33"/>
        <v>1</v>
      </c>
      <c r="AD248" s="5" t="str">
        <f t="shared" si="34"/>
        <v>CUMPLE</v>
      </c>
      <c r="AE248" s="5"/>
      <c r="AF248" s="38">
        <f t="shared" si="35"/>
        <v>5</v>
      </c>
      <c r="AG248" s="5" t="str">
        <f t="shared" si="36"/>
        <v>NO CUMPLE</v>
      </c>
      <c r="AH248" s="6"/>
      <c r="AI248" s="38">
        <f t="shared" si="37"/>
        <v>7</v>
      </c>
      <c r="AJ248" s="5" t="str">
        <f t="shared" si="38"/>
        <v>CUMPLE</v>
      </c>
      <c r="AK248" s="6"/>
      <c r="AL248" s="5" t="str">
        <f t="shared" si="30"/>
        <v/>
      </c>
      <c r="AM248" s="5"/>
      <c r="AN248" s="58"/>
      <c r="AO248" s="49" t="s">
        <v>1369</v>
      </c>
      <c r="AP248" s="50" t="s">
        <v>72</v>
      </c>
      <c r="AQ248" s="50"/>
      <c r="AR248" s="50">
        <v>43496</v>
      </c>
      <c r="AS248" s="50"/>
      <c r="AT248" s="52"/>
    </row>
    <row r="249" spans="1:46" ht="14.1" customHeight="1">
      <c r="A249" s="20" t="s">
        <v>45</v>
      </c>
      <c r="B249" s="21" t="s">
        <v>46</v>
      </c>
      <c r="C249" s="20" t="s">
        <v>1017</v>
      </c>
      <c r="D249" s="54">
        <v>4947320672</v>
      </c>
      <c r="E249" s="4" t="s">
        <v>48</v>
      </c>
      <c r="F249" s="4" t="s">
        <v>1370</v>
      </c>
      <c r="G249" s="23" t="s">
        <v>1371</v>
      </c>
      <c r="H249" s="55">
        <v>25103.4</v>
      </c>
      <c r="I249" s="4" t="s">
        <v>64</v>
      </c>
      <c r="J249" s="4" t="s">
        <v>1353</v>
      </c>
      <c r="K249" s="22" t="s">
        <v>1354</v>
      </c>
      <c r="L249" s="23" t="s">
        <v>86</v>
      </c>
      <c r="M249" s="4" t="s">
        <v>67</v>
      </c>
      <c r="N249" s="29" t="s">
        <v>128</v>
      </c>
      <c r="O249" s="30">
        <v>18060</v>
      </c>
      <c r="P249" s="29" t="s">
        <v>57</v>
      </c>
      <c r="Q249" s="56">
        <v>1</v>
      </c>
      <c r="R249" s="5" t="s">
        <v>58</v>
      </c>
      <c r="S249" s="5" t="s">
        <v>69</v>
      </c>
      <c r="T249" s="36">
        <v>43505</v>
      </c>
      <c r="U249" s="36">
        <v>43495</v>
      </c>
      <c r="V249" s="37">
        <v>43495</v>
      </c>
      <c r="W249" s="38">
        <f t="shared" si="31"/>
        <v>-9</v>
      </c>
      <c r="X249" s="5" t="str">
        <f t="shared" si="32"/>
        <v>CUMPLE</v>
      </c>
      <c r="Y249" s="37">
        <v>43507</v>
      </c>
      <c r="Z249" s="37">
        <v>43507</v>
      </c>
      <c r="AA249" s="44">
        <v>43508</v>
      </c>
      <c r="AB249" s="44">
        <v>43511</v>
      </c>
      <c r="AC249" s="38">
        <f t="shared" si="33"/>
        <v>1</v>
      </c>
      <c r="AD249" s="5" t="str">
        <f t="shared" si="34"/>
        <v>CUMPLE</v>
      </c>
      <c r="AE249" s="5"/>
      <c r="AF249" s="38">
        <f t="shared" si="35"/>
        <v>3</v>
      </c>
      <c r="AG249" s="5" t="str">
        <f t="shared" si="36"/>
        <v>CUMPLE</v>
      </c>
      <c r="AH249" s="6"/>
      <c r="AI249" s="38">
        <f t="shared" si="37"/>
        <v>6</v>
      </c>
      <c r="AJ249" s="5" t="str">
        <f t="shared" si="38"/>
        <v>CUMPLE</v>
      </c>
      <c r="AK249" s="6"/>
      <c r="AL249" s="5" t="str">
        <f t="shared" si="30"/>
        <v/>
      </c>
      <c r="AM249" s="5"/>
      <c r="AN249" s="58"/>
      <c r="AO249" s="67" t="s">
        <v>1372</v>
      </c>
      <c r="AP249" s="50" t="s">
        <v>232</v>
      </c>
      <c r="AQ249" s="50" t="s">
        <v>1356</v>
      </c>
      <c r="AR249" s="50">
        <v>43492</v>
      </c>
      <c r="AS249" s="50" t="s">
        <v>1082</v>
      </c>
      <c r="AT249" s="52"/>
    </row>
    <row r="250" spans="1:46" ht="14.1" customHeight="1">
      <c r="A250" s="20" t="s">
        <v>45</v>
      </c>
      <c r="B250" s="21" t="s">
        <v>46</v>
      </c>
      <c r="C250" s="20" t="s">
        <v>1017</v>
      </c>
      <c r="D250" s="54" t="s">
        <v>1373</v>
      </c>
      <c r="E250" s="4" t="s">
        <v>48</v>
      </c>
      <c r="F250" s="4" t="s">
        <v>1374</v>
      </c>
      <c r="G250" s="23" t="s">
        <v>1375</v>
      </c>
      <c r="H250" s="55">
        <v>11085</v>
      </c>
      <c r="I250" s="4" t="s">
        <v>64</v>
      </c>
      <c r="J250" s="4" t="s">
        <v>1376</v>
      </c>
      <c r="K250" s="22" t="s">
        <v>1377</v>
      </c>
      <c r="L250" s="23" t="s">
        <v>54</v>
      </c>
      <c r="M250" s="4" t="s">
        <v>94</v>
      </c>
      <c r="N250" s="29" t="s">
        <v>108</v>
      </c>
      <c r="O250" s="30">
        <v>4500</v>
      </c>
      <c r="P250" s="29" t="s">
        <v>57</v>
      </c>
      <c r="Q250" s="56">
        <v>1</v>
      </c>
      <c r="R250" s="5" t="s">
        <v>58</v>
      </c>
      <c r="S250" s="5" t="s">
        <v>174</v>
      </c>
      <c r="T250" s="36">
        <v>43508</v>
      </c>
      <c r="U250" s="36">
        <v>43500</v>
      </c>
      <c r="V250" s="37">
        <v>43500</v>
      </c>
      <c r="W250" s="38">
        <f t="shared" si="31"/>
        <v>-7</v>
      </c>
      <c r="X250" s="5" t="str">
        <f t="shared" si="32"/>
        <v>CUMPLE</v>
      </c>
      <c r="Y250" s="37">
        <v>43509</v>
      </c>
      <c r="Z250" s="37">
        <v>43509</v>
      </c>
      <c r="AA250" s="44">
        <v>43510</v>
      </c>
      <c r="AB250" s="44">
        <v>43516</v>
      </c>
      <c r="AC250" s="38">
        <f t="shared" si="33"/>
        <v>1</v>
      </c>
      <c r="AD250" s="5" t="str">
        <f t="shared" si="34"/>
        <v>CUMPLE</v>
      </c>
      <c r="AE250" s="5"/>
      <c r="AF250" s="38">
        <f t="shared" si="35"/>
        <v>6</v>
      </c>
      <c r="AG250" s="5" t="str">
        <f t="shared" si="36"/>
        <v>NO CUMPLE</v>
      </c>
      <c r="AH250" s="6"/>
      <c r="AI250" s="38">
        <f t="shared" si="37"/>
        <v>8</v>
      </c>
      <c r="AJ250" s="5" t="str">
        <f t="shared" si="38"/>
        <v>CUMPLE</v>
      </c>
      <c r="AK250" s="6"/>
      <c r="AL250" s="5" t="str">
        <f t="shared" si="30"/>
        <v/>
      </c>
      <c r="AM250" s="5"/>
      <c r="AN250" s="58"/>
      <c r="AO250" s="67" t="s">
        <v>1378</v>
      </c>
      <c r="AP250" s="50" t="s">
        <v>72</v>
      </c>
      <c r="AQ250" s="50"/>
      <c r="AR250" s="50">
        <v>43488</v>
      </c>
      <c r="AS250" s="50"/>
      <c r="AT250" s="52"/>
    </row>
    <row r="251" spans="1:46" ht="14.1" customHeight="1">
      <c r="A251" s="20" t="s">
        <v>45</v>
      </c>
      <c r="B251" s="21" t="s">
        <v>46</v>
      </c>
      <c r="C251" s="20" t="s">
        <v>1017</v>
      </c>
      <c r="D251" s="54">
        <v>4948449294</v>
      </c>
      <c r="E251" s="4" t="s">
        <v>48</v>
      </c>
      <c r="F251" s="4" t="s">
        <v>1379</v>
      </c>
      <c r="G251" s="23" t="s">
        <v>1380</v>
      </c>
      <c r="H251" s="55">
        <v>31711.439999999999</v>
      </c>
      <c r="I251" s="4" t="s">
        <v>64</v>
      </c>
      <c r="J251" s="4" t="s">
        <v>1381</v>
      </c>
      <c r="K251" s="22" t="s">
        <v>536</v>
      </c>
      <c r="L251" s="23" t="s">
        <v>119</v>
      </c>
      <c r="M251" s="4" t="s">
        <v>210</v>
      </c>
      <c r="N251" s="29" t="s">
        <v>211</v>
      </c>
      <c r="O251" s="30">
        <v>17040</v>
      </c>
      <c r="P251" s="29" t="s">
        <v>57</v>
      </c>
      <c r="Q251" s="56">
        <v>1</v>
      </c>
      <c r="R251" s="5" t="s">
        <v>58</v>
      </c>
      <c r="S251" s="5" t="s">
        <v>59</v>
      </c>
      <c r="T251" s="36">
        <v>43513</v>
      </c>
      <c r="U251" s="36">
        <v>43500</v>
      </c>
      <c r="V251" s="37">
        <v>43500</v>
      </c>
      <c r="W251" s="38">
        <f t="shared" si="31"/>
        <v>-12</v>
      </c>
      <c r="X251" s="5" t="str">
        <f t="shared" si="32"/>
        <v>CUMPLE</v>
      </c>
      <c r="Y251" s="37">
        <v>43514</v>
      </c>
      <c r="Z251" s="37">
        <v>43514</v>
      </c>
      <c r="AA251" s="44">
        <v>43515</v>
      </c>
      <c r="AB251" s="44">
        <v>43516</v>
      </c>
      <c r="AC251" s="38">
        <f t="shared" si="33"/>
        <v>1</v>
      </c>
      <c r="AD251" s="5" t="str">
        <f t="shared" si="34"/>
        <v>CUMPLE</v>
      </c>
      <c r="AE251" s="5"/>
      <c r="AF251" s="38">
        <f t="shared" si="35"/>
        <v>1</v>
      </c>
      <c r="AG251" s="5" t="str">
        <f t="shared" si="36"/>
        <v>CUMPLE</v>
      </c>
      <c r="AH251" s="6"/>
      <c r="AI251" s="38">
        <f t="shared" si="37"/>
        <v>3</v>
      </c>
      <c r="AJ251" s="5" t="str">
        <f t="shared" si="38"/>
        <v>CUMPLE</v>
      </c>
      <c r="AK251" s="6"/>
      <c r="AL251" s="5" t="str">
        <f t="shared" si="30"/>
        <v/>
      </c>
      <c r="AM251" s="5"/>
      <c r="AN251" s="58"/>
      <c r="AO251" s="49" t="s">
        <v>1382</v>
      </c>
      <c r="AP251" s="50" t="s">
        <v>325</v>
      </c>
      <c r="AQ251" s="50"/>
      <c r="AR251" s="50">
        <v>43486</v>
      </c>
      <c r="AS251" s="50"/>
      <c r="AT251" s="52"/>
    </row>
    <row r="252" spans="1:46" ht="14.1" customHeight="1">
      <c r="A252" s="20" t="s">
        <v>45</v>
      </c>
      <c r="B252" s="21" t="s">
        <v>46</v>
      </c>
      <c r="C252" s="20" t="s">
        <v>1017</v>
      </c>
      <c r="D252" s="54">
        <v>4948282959</v>
      </c>
      <c r="E252" s="4" t="s">
        <v>48</v>
      </c>
      <c r="F252" s="4" t="s">
        <v>1383</v>
      </c>
      <c r="G252" s="68" t="s">
        <v>1384</v>
      </c>
      <c r="H252" s="55">
        <v>5807.77</v>
      </c>
      <c r="I252" s="4" t="s">
        <v>64</v>
      </c>
      <c r="J252" s="4" t="s">
        <v>1385</v>
      </c>
      <c r="K252" s="22" t="s">
        <v>1386</v>
      </c>
      <c r="L252" s="23" t="s">
        <v>119</v>
      </c>
      <c r="M252" s="4" t="s">
        <v>238</v>
      </c>
      <c r="N252" s="29" t="s">
        <v>278</v>
      </c>
      <c r="O252" s="30">
        <v>88</v>
      </c>
      <c r="P252" s="29" t="s">
        <v>168</v>
      </c>
      <c r="Q252" s="56">
        <v>1</v>
      </c>
      <c r="R252" s="5" t="s">
        <v>78</v>
      </c>
      <c r="S252" s="5" t="s">
        <v>79</v>
      </c>
      <c r="T252" s="36">
        <v>43506</v>
      </c>
      <c r="U252" s="36">
        <v>43511</v>
      </c>
      <c r="V252" s="37">
        <v>43508</v>
      </c>
      <c r="W252" s="38">
        <f t="shared" si="31"/>
        <v>6</v>
      </c>
      <c r="X252" s="5" t="str">
        <f t="shared" si="32"/>
        <v>NO CUMPLE</v>
      </c>
      <c r="Y252" s="37">
        <v>43510</v>
      </c>
      <c r="Z252" s="37">
        <v>43512</v>
      </c>
      <c r="AA252" s="44">
        <v>43512</v>
      </c>
      <c r="AB252" s="44">
        <v>43516</v>
      </c>
      <c r="AC252" s="38">
        <f t="shared" si="33"/>
        <v>1</v>
      </c>
      <c r="AD252" s="5" t="str">
        <f t="shared" si="34"/>
        <v>CUMPLE</v>
      </c>
      <c r="AE252" s="5"/>
      <c r="AF252" s="38">
        <f t="shared" si="35"/>
        <v>4</v>
      </c>
      <c r="AG252" s="5" t="str">
        <f t="shared" si="36"/>
        <v>NO CUMPLE</v>
      </c>
      <c r="AH252" s="6"/>
      <c r="AI252" s="38">
        <f t="shared" si="37"/>
        <v>10</v>
      </c>
      <c r="AJ252" s="5" t="str">
        <f t="shared" si="38"/>
        <v>CUMPLE</v>
      </c>
      <c r="AK252" s="6" t="s">
        <v>1131</v>
      </c>
      <c r="AL252" s="5" t="str">
        <f t="shared" si="30"/>
        <v/>
      </c>
      <c r="AM252" s="5"/>
      <c r="AN252" s="58"/>
      <c r="AO252" s="49" t="s">
        <v>1387</v>
      </c>
      <c r="AP252" s="50" t="s">
        <v>241</v>
      </c>
      <c r="AQ252" s="50"/>
      <c r="AR252" s="60"/>
      <c r="AS252" s="50" t="s">
        <v>1082</v>
      </c>
      <c r="AT252" s="52"/>
    </row>
    <row r="253" spans="1:46" ht="14.1" customHeight="1">
      <c r="A253" s="20" t="s">
        <v>45</v>
      </c>
      <c r="B253" s="21" t="s">
        <v>46</v>
      </c>
      <c r="C253" s="20" t="s">
        <v>1017</v>
      </c>
      <c r="D253" s="28" t="s">
        <v>1388</v>
      </c>
      <c r="E253" s="4" t="s">
        <v>48</v>
      </c>
      <c r="F253" s="4" t="s">
        <v>1389</v>
      </c>
      <c r="G253" s="68" t="s">
        <v>1390</v>
      </c>
      <c r="H253" s="55">
        <v>65785.05</v>
      </c>
      <c r="I253" s="4" t="s">
        <v>64</v>
      </c>
      <c r="J253" s="28" t="s">
        <v>1391</v>
      </c>
      <c r="K253" s="28" t="s">
        <v>1392</v>
      </c>
      <c r="L253" s="23" t="s">
        <v>54</v>
      </c>
      <c r="M253" s="4" t="s">
        <v>67</v>
      </c>
      <c r="N253" s="29" t="s">
        <v>77</v>
      </c>
      <c r="O253" s="30">
        <v>18410</v>
      </c>
      <c r="P253" s="29" t="s">
        <v>57</v>
      </c>
      <c r="Q253" s="56">
        <v>1</v>
      </c>
      <c r="R253" s="5" t="s">
        <v>58</v>
      </c>
      <c r="S253" s="5" t="s">
        <v>69</v>
      </c>
      <c r="T253" s="36">
        <v>43508</v>
      </c>
      <c r="U253" s="36">
        <v>43504</v>
      </c>
      <c r="V253" s="37">
        <v>43504</v>
      </c>
      <c r="W253" s="38">
        <f t="shared" si="31"/>
        <v>-3</v>
      </c>
      <c r="X253" s="5" t="str">
        <f t="shared" si="32"/>
        <v>CUMPLE</v>
      </c>
      <c r="Y253" s="37">
        <v>43510</v>
      </c>
      <c r="Z253" s="37">
        <v>43510</v>
      </c>
      <c r="AA253" s="44">
        <v>43511</v>
      </c>
      <c r="AB253" s="44">
        <v>43517</v>
      </c>
      <c r="AC253" s="38">
        <f t="shared" si="33"/>
        <v>1</v>
      </c>
      <c r="AD253" s="5" t="str">
        <f t="shared" si="34"/>
        <v>CUMPLE</v>
      </c>
      <c r="AE253" s="5"/>
      <c r="AF253" s="38">
        <f t="shared" si="35"/>
        <v>6</v>
      </c>
      <c r="AG253" s="5" t="str">
        <f t="shared" si="36"/>
        <v>NO CUMPLE</v>
      </c>
      <c r="AH253" s="6"/>
      <c r="AI253" s="38">
        <f t="shared" si="37"/>
        <v>9</v>
      </c>
      <c r="AJ253" s="5" t="str">
        <f t="shared" si="38"/>
        <v>NO CUMPLE</v>
      </c>
      <c r="AK253" s="6" t="s">
        <v>149</v>
      </c>
      <c r="AL253" s="5" t="str">
        <f t="shared" si="30"/>
        <v/>
      </c>
      <c r="AM253" s="5"/>
      <c r="AN253" s="58"/>
      <c r="AO253" s="49" t="s">
        <v>1393</v>
      </c>
      <c r="AP253" s="50" t="s">
        <v>72</v>
      </c>
      <c r="AQ253" s="50"/>
      <c r="AR253" s="50">
        <v>43483</v>
      </c>
      <c r="AS253" s="50"/>
      <c r="AT253" s="52"/>
    </row>
    <row r="254" spans="1:46" ht="14.1" customHeight="1">
      <c r="A254" s="20" t="s">
        <v>45</v>
      </c>
      <c r="B254" s="21" t="s">
        <v>46</v>
      </c>
      <c r="C254" s="20" t="s">
        <v>1017</v>
      </c>
      <c r="D254" s="54">
        <v>4948620867</v>
      </c>
      <c r="E254" s="4" t="s">
        <v>48</v>
      </c>
      <c r="F254" s="4" t="s">
        <v>1394</v>
      </c>
      <c r="G254" s="68" t="s">
        <v>1395</v>
      </c>
      <c r="H254" s="55">
        <v>21780</v>
      </c>
      <c r="I254" s="4" t="s">
        <v>64</v>
      </c>
      <c r="J254" s="4" t="s">
        <v>1396</v>
      </c>
      <c r="K254" s="22" t="s">
        <v>93</v>
      </c>
      <c r="L254" s="23" t="s">
        <v>54</v>
      </c>
      <c r="M254" s="4" t="s">
        <v>94</v>
      </c>
      <c r="N254" s="29" t="s">
        <v>95</v>
      </c>
      <c r="O254" s="30">
        <v>19800</v>
      </c>
      <c r="P254" s="29" t="s">
        <v>57</v>
      </c>
      <c r="Q254" s="56">
        <v>1</v>
      </c>
      <c r="R254" s="5" t="s">
        <v>58</v>
      </c>
      <c r="S254" s="5" t="s">
        <v>59</v>
      </c>
      <c r="T254" s="36">
        <v>43508</v>
      </c>
      <c r="U254" s="36">
        <v>43503</v>
      </c>
      <c r="V254" s="37">
        <v>43503</v>
      </c>
      <c r="W254" s="38">
        <f t="shared" si="31"/>
        <v>-4</v>
      </c>
      <c r="X254" s="5" t="str">
        <f t="shared" si="32"/>
        <v>CUMPLE</v>
      </c>
      <c r="Y254" s="37">
        <v>43509</v>
      </c>
      <c r="Z254" s="37">
        <v>43509</v>
      </c>
      <c r="AA254" s="44">
        <v>43510</v>
      </c>
      <c r="AB254" s="44">
        <v>43517</v>
      </c>
      <c r="AC254" s="38">
        <f t="shared" si="33"/>
        <v>1</v>
      </c>
      <c r="AD254" s="5" t="str">
        <f t="shared" si="34"/>
        <v>CUMPLE</v>
      </c>
      <c r="AE254" s="5"/>
      <c r="AF254" s="38">
        <f t="shared" si="35"/>
        <v>7</v>
      </c>
      <c r="AG254" s="5" t="str">
        <f t="shared" si="36"/>
        <v>NO CUMPLE</v>
      </c>
      <c r="AH254" s="6"/>
      <c r="AI254" s="38">
        <f t="shared" si="37"/>
        <v>9</v>
      </c>
      <c r="AJ254" s="5" t="str">
        <f t="shared" si="38"/>
        <v>NO CUMPLE</v>
      </c>
      <c r="AK254" s="6" t="s">
        <v>149</v>
      </c>
      <c r="AL254" s="5" t="str">
        <f t="shared" ref="AL254:AL317" si="39">+IF(F254="Rojo",IF((R254="FCL")*AND(AI254&gt;7),"NO CUMPLE",IF((R254="LCL")*AND(AI254&gt;9),"NO CUMPLE",IF((R254="AIR")*AND(AI254&gt;2),"NO CUMPLE","CUMPLE"))),"")</f>
        <v/>
      </c>
      <c r="AM254" s="5"/>
      <c r="AN254" s="58"/>
      <c r="AO254" s="49" t="s">
        <v>1397</v>
      </c>
      <c r="AP254" s="50" t="s">
        <v>72</v>
      </c>
      <c r="AQ254" s="50"/>
      <c r="AR254" s="50">
        <v>43486</v>
      </c>
      <c r="AS254" s="50"/>
      <c r="AT254" s="52"/>
    </row>
    <row r="255" spans="1:46" ht="14.1" customHeight="1">
      <c r="A255" s="20" t="s">
        <v>45</v>
      </c>
      <c r="B255" s="21" t="s">
        <v>46</v>
      </c>
      <c r="C255" s="20" t="s">
        <v>1017</v>
      </c>
      <c r="D255" s="54">
        <v>4947193867</v>
      </c>
      <c r="E255" s="4" t="s">
        <v>48</v>
      </c>
      <c r="F255" s="4" t="s">
        <v>1398</v>
      </c>
      <c r="G255" s="68" t="s">
        <v>1399</v>
      </c>
      <c r="H255" s="55">
        <v>34200</v>
      </c>
      <c r="I255" s="4" t="s">
        <v>64</v>
      </c>
      <c r="J255" s="4" t="s">
        <v>1400</v>
      </c>
      <c r="K255" s="22" t="s">
        <v>1401</v>
      </c>
      <c r="L255" s="23" t="s">
        <v>54</v>
      </c>
      <c r="M255" s="4" t="s">
        <v>112</v>
      </c>
      <c r="N255" s="29" t="s">
        <v>113</v>
      </c>
      <c r="O255" s="30">
        <v>18000</v>
      </c>
      <c r="P255" s="29" t="s">
        <v>57</v>
      </c>
      <c r="Q255" s="56">
        <v>1</v>
      </c>
      <c r="R255" s="5" t="s">
        <v>58</v>
      </c>
      <c r="S255" s="5" t="s">
        <v>59</v>
      </c>
      <c r="T255" s="36">
        <v>43508</v>
      </c>
      <c r="U255" s="36">
        <v>43503</v>
      </c>
      <c r="V255" s="37">
        <v>43503</v>
      </c>
      <c r="W255" s="38">
        <f t="shared" si="31"/>
        <v>-4</v>
      </c>
      <c r="X255" s="5" t="str">
        <f t="shared" si="32"/>
        <v>CUMPLE</v>
      </c>
      <c r="Y255" s="37">
        <v>43509</v>
      </c>
      <c r="Z255" s="37">
        <v>43509</v>
      </c>
      <c r="AA255" s="44">
        <v>43510</v>
      </c>
      <c r="AB255" s="44">
        <v>43509</v>
      </c>
      <c r="AC255" s="38">
        <f t="shared" si="33"/>
        <v>1</v>
      </c>
      <c r="AD255" s="5" t="str">
        <f t="shared" si="34"/>
        <v>CUMPLE</v>
      </c>
      <c r="AE255" s="5"/>
      <c r="AF255" s="38">
        <f t="shared" si="35"/>
        <v>1</v>
      </c>
      <c r="AG255" s="5" t="str">
        <f t="shared" si="36"/>
        <v>CUMPLE</v>
      </c>
      <c r="AH255" s="6"/>
      <c r="AI255" s="38">
        <f t="shared" si="37"/>
        <v>1</v>
      </c>
      <c r="AJ255" s="5" t="str">
        <f t="shared" si="38"/>
        <v>CUMPLE</v>
      </c>
      <c r="AK255" s="6"/>
      <c r="AL255" s="5" t="str">
        <f t="shared" si="39"/>
        <v/>
      </c>
      <c r="AM255" s="5"/>
      <c r="AN255" s="58"/>
      <c r="AO255" s="49" t="s">
        <v>1402</v>
      </c>
      <c r="AP255" s="50" t="s">
        <v>232</v>
      </c>
      <c r="AQ255" s="50" t="s">
        <v>1116</v>
      </c>
      <c r="AR255" s="50">
        <v>43486</v>
      </c>
      <c r="AS255" s="50"/>
      <c r="AT255" s="52"/>
    </row>
    <row r="256" spans="1:46" ht="14.1" customHeight="1">
      <c r="A256" s="20" t="s">
        <v>45</v>
      </c>
      <c r="B256" s="21" t="s">
        <v>46</v>
      </c>
      <c r="C256" s="20" t="s">
        <v>1017</v>
      </c>
      <c r="D256" s="54">
        <v>4948560117</v>
      </c>
      <c r="E256" s="4" t="s">
        <v>48</v>
      </c>
      <c r="F256" s="4" t="s">
        <v>1403</v>
      </c>
      <c r="G256" s="68" t="s">
        <v>1404</v>
      </c>
      <c r="H256" s="55">
        <v>3400</v>
      </c>
      <c r="I256" s="4" t="s">
        <v>64</v>
      </c>
      <c r="J256" s="4" t="s">
        <v>1405</v>
      </c>
      <c r="K256" s="22">
        <v>56393261</v>
      </c>
      <c r="L256" s="23" t="s">
        <v>54</v>
      </c>
      <c r="M256" s="4" t="s">
        <v>55</v>
      </c>
      <c r="N256" s="29" t="s">
        <v>56</v>
      </c>
      <c r="O256" s="30">
        <v>2500</v>
      </c>
      <c r="P256" s="29" t="s">
        <v>57</v>
      </c>
      <c r="Q256" s="56">
        <v>2</v>
      </c>
      <c r="R256" s="5" t="s">
        <v>78</v>
      </c>
      <c r="S256" s="5" t="s">
        <v>79</v>
      </c>
      <c r="T256" s="36">
        <v>43508</v>
      </c>
      <c r="U256" s="36">
        <v>43507</v>
      </c>
      <c r="V256" s="37">
        <v>43507</v>
      </c>
      <c r="W256" s="38">
        <f t="shared" si="31"/>
        <v>0</v>
      </c>
      <c r="X256" s="5" t="str">
        <f t="shared" si="32"/>
        <v>CUMPLE</v>
      </c>
      <c r="Y256" s="37">
        <v>43511</v>
      </c>
      <c r="Z256" s="37">
        <v>43512</v>
      </c>
      <c r="AA256" s="44">
        <v>43512</v>
      </c>
      <c r="AB256" s="44">
        <v>43518</v>
      </c>
      <c r="AC256" s="38">
        <f t="shared" si="33"/>
        <v>1</v>
      </c>
      <c r="AD256" s="5" t="str">
        <f t="shared" si="34"/>
        <v>CUMPLE</v>
      </c>
      <c r="AE256" s="5"/>
      <c r="AF256" s="38">
        <f t="shared" si="35"/>
        <v>6</v>
      </c>
      <c r="AG256" s="5" t="str">
        <f t="shared" si="36"/>
        <v>NO CUMPLE</v>
      </c>
      <c r="AH256" s="6"/>
      <c r="AI256" s="38">
        <f t="shared" si="37"/>
        <v>10</v>
      </c>
      <c r="AJ256" s="5" t="str">
        <f t="shared" si="38"/>
        <v>CUMPLE</v>
      </c>
      <c r="AK256" s="6"/>
      <c r="AL256" s="5" t="str">
        <f t="shared" si="39"/>
        <v/>
      </c>
      <c r="AM256" s="5"/>
      <c r="AN256" s="58"/>
      <c r="AO256" s="49" t="s">
        <v>1406</v>
      </c>
      <c r="AP256" s="50" t="s">
        <v>72</v>
      </c>
      <c r="AQ256" s="50"/>
      <c r="AR256" s="50">
        <v>43495</v>
      </c>
      <c r="AS256" s="50"/>
      <c r="AT256" s="52"/>
    </row>
    <row r="257" spans="1:46" ht="14.1" customHeight="1">
      <c r="A257" s="20" t="s">
        <v>45</v>
      </c>
      <c r="B257" s="21" t="s">
        <v>46</v>
      </c>
      <c r="C257" s="20" t="s">
        <v>1017</v>
      </c>
      <c r="D257" s="54">
        <v>4947782368</v>
      </c>
      <c r="E257" s="4" t="s">
        <v>48</v>
      </c>
      <c r="F257" s="4" t="s">
        <v>1407</v>
      </c>
      <c r="G257" s="68" t="s">
        <v>1408</v>
      </c>
      <c r="H257" s="55">
        <v>31711.439999999999</v>
      </c>
      <c r="I257" s="4" t="s">
        <v>64</v>
      </c>
      <c r="J257" s="4" t="s">
        <v>1381</v>
      </c>
      <c r="K257" s="22" t="s">
        <v>536</v>
      </c>
      <c r="L257" s="23" t="s">
        <v>119</v>
      </c>
      <c r="M257" s="4" t="s">
        <v>210</v>
      </c>
      <c r="N257" s="29" t="s">
        <v>211</v>
      </c>
      <c r="O257" s="30">
        <v>17040</v>
      </c>
      <c r="P257" s="29" t="s">
        <v>57</v>
      </c>
      <c r="Q257" s="56">
        <v>1</v>
      </c>
      <c r="R257" s="5" t="s">
        <v>58</v>
      </c>
      <c r="S257" s="5" t="s">
        <v>59</v>
      </c>
      <c r="T257" s="36">
        <v>43515</v>
      </c>
      <c r="U257" s="36">
        <v>43502</v>
      </c>
      <c r="V257" s="37">
        <v>43502</v>
      </c>
      <c r="W257" s="38">
        <f t="shared" si="31"/>
        <v>-12</v>
      </c>
      <c r="X257" s="5" t="str">
        <f t="shared" si="32"/>
        <v>CUMPLE</v>
      </c>
      <c r="Y257" s="37">
        <v>43516</v>
      </c>
      <c r="Z257" s="37">
        <v>43516</v>
      </c>
      <c r="AA257" s="44">
        <v>43517</v>
      </c>
      <c r="AB257" s="44">
        <v>43521</v>
      </c>
      <c r="AC257" s="38">
        <f t="shared" si="33"/>
        <v>1</v>
      </c>
      <c r="AD257" s="5" t="str">
        <f t="shared" si="34"/>
        <v>CUMPLE</v>
      </c>
      <c r="AE257" s="5"/>
      <c r="AF257" s="38">
        <f t="shared" si="35"/>
        <v>4</v>
      </c>
      <c r="AG257" s="5" t="str">
        <f t="shared" si="36"/>
        <v>NO CUMPLE</v>
      </c>
      <c r="AH257" s="6"/>
      <c r="AI257" s="38">
        <f t="shared" si="37"/>
        <v>6</v>
      </c>
      <c r="AJ257" s="5" t="str">
        <f t="shared" si="38"/>
        <v>CUMPLE</v>
      </c>
      <c r="AK257" s="6"/>
      <c r="AL257" s="5" t="str">
        <f t="shared" si="39"/>
        <v/>
      </c>
      <c r="AM257" s="5"/>
      <c r="AN257" s="58"/>
      <c r="AO257" s="49" t="s">
        <v>1409</v>
      </c>
      <c r="AP257" s="50" t="s">
        <v>325</v>
      </c>
      <c r="AQ257" s="50"/>
      <c r="AR257" s="50">
        <v>43473</v>
      </c>
      <c r="AS257" s="50"/>
      <c r="AT257" s="52"/>
    </row>
    <row r="258" spans="1:46" ht="14.1" customHeight="1">
      <c r="A258" s="20" t="s">
        <v>45</v>
      </c>
      <c r="B258" s="21" t="s">
        <v>46</v>
      </c>
      <c r="C258" s="20" t="s">
        <v>1017</v>
      </c>
      <c r="D258" s="54" t="s">
        <v>1410</v>
      </c>
      <c r="E258" s="4" t="s">
        <v>48</v>
      </c>
      <c r="F258" s="4" t="s">
        <v>1411</v>
      </c>
      <c r="G258" s="68" t="s">
        <v>1412</v>
      </c>
      <c r="H258" s="55">
        <v>130240</v>
      </c>
      <c r="I258" s="4" t="s">
        <v>64</v>
      </c>
      <c r="J258" s="4" t="s">
        <v>435</v>
      </c>
      <c r="K258" s="22" t="s">
        <v>436</v>
      </c>
      <c r="L258" s="23" t="s">
        <v>54</v>
      </c>
      <c r="M258" s="4" t="s">
        <v>94</v>
      </c>
      <c r="N258" s="29" t="s">
        <v>95</v>
      </c>
      <c r="O258" s="30">
        <v>32000</v>
      </c>
      <c r="P258" s="29" t="s">
        <v>57</v>
      </c>
      <c r="Q258" s="56">
        <v>2</v>
      </c>
      <c r="R258" s="5" t="s">
        <v>58</v>
      </c>
      <c r="S258" s="5" t="s">
        <v>69</v>
      </c>
      <c r="T258" s="36">
        <v>43516</v>
      </c>
      <c r="U258" s="36">
        <v>43507</v>
      </c>
      <c r="V258" s="37">
        <v>43507</v>
      </c>
      <c r="W258" s="38">
        <f t="shared" ref="W258:W321" si="40">IF(R258="AIR",U258-T258,U258-(T258-1))</f>
        <v>-8</v>
      </c>
      <c r="X258" s="5" t="str">
        <f t="shared" ref="X258:X321" si="41">IF(W258&lt;=0,"CUMPLE","NO CUMPLE")</f>
        <v>CUMPLE</v>
      </c>
      <c r="Y258" s="37">
        <v>43518</v>
      </c>
      <c r="Z258" s="37">
        <v>43518</v>
      </c>
      <c r="AA258" s="44">
        <v>43518</v>
      </c>
      <c r="AB258" s="44">
        <v>43521</v>
      </c>
      <c r="AC258" s="38">
        <f t="shared" ref="AC258:AC321" si="42">IF(AA258-MAX(U258,V258,Y258)&lt;=0,1,AA258-MAX(U258,V258,Y258))</f>
        <v>1</v>
      </c>
      <c r="AD258" s="5" t="str">
        <f t="shared" ref="AD258:AD321" si="43">+IF((R258="FCL")*AND(AC258&lt;=2),"CUMPLE",IF((R258="LCL")*AND(AC258&lt;=2),"CUMPLE",IF((R258="AIR")*AND(AC258&lt;=2),"CUMPLE","NO CUMPLE")))</f>
        <v>CUMPLE</v>
      </c>
      <c r="AE258" s="5"/>
      <c r="AF258" s="38">
        <f t="shared" ref="AF258:AF321" si="44">IF(AB258-AA258&lt;=0,1,AB258-AA258)</f>
        <v>3</v>
      </c>
      <c r="AG258" s="5" t="str">
        <f t="shared" ref="AG258:AG321" si="45">+IF((R258="FCL")*AND(AF258&lt;=3),"CUMPLE",IF((R258="LCL")*AND(AF258&lt;=3),"CUMPLE",IF((R258="AIR")*AND(AF258&lt;=1),"CUMPLE","NO CUMPLE")))</f>
        <v>CUMPLE</v>
      </c>
      <c r="AH258" s="6"/>
      <c r="AI258" s="38">
        <f t="shared" si="37"/>
        <v>5</v>
      </c>
      <c r="AJ258" s="5" t="str">
        <f t="shared" si="38"/>
        <v>CUMPLE</v>
      </c>
      <c r="AK258" s="6"/>
      <c r="AL258" s="5" t="str">
        <f t="shared" si="39"/>
        <v/>
      </c>
      <c r="AM258" s="5"/>
      <c r="AN258" s="58"/>
      <c r="AO258" s="49" t="s">
        <v>1413</v>
      </c>
      <c r="AP258" s="50" t="s">
        <v>72</v>
      </c>
      <c r="AQ258" s="50"/>
      <c r="AR258" s="50">
        <v>43502</v>
      </c>
      <c r="AS258" s="50"/>
      <c r="AT258" s="52"/>
    </row>
    <row r="259" spans="1:46" ht="14.1" customHeight="1">
      <c r="A259" s="20" t="s">
        <v>45</v>
      </c>
      <c r="B259" s="21" t="s">
        <v>46</v>
      </c>
      <c r="C259" s="20" t="s">
        <v>1017</v>
      </c>
      <c r="D259" s="54">
        <v>4948212806</v>
      </c>
      <c r="E259" s="4" t="s">
        <v>48</v>
      </c>
      <c r="F259" s="4" t="s">
        <v>1414</v>
      </c>
      <c r="G259" s="68" t="s">
        <v>1415</v>
      </c>
      <c r="H259" s="55">
        <v>35048</v>
      </c>
      <c r="I259" s="4" t="s">
        <v>64</v>
      </c>
      <c r="J259" s="4" t="s">
        <v>520</v>
      </c>
      <c r="K259" s="22" t="s">
        <v>521</v>
      </c>
      <c r="L259" s="23" t="s">
        <v>522</v>
      </c>
      <c r="M259" s="4" t="s">
        <v>67</v>
      </c>
      <c r="N259" s="29" t="s">
        <v>336</v>
      </c>
      <c r="O259" s="30">
        <v>10400</v>
      </c>
      <c r="P259" s="29" t="s">
        <v>57</v>
      </c>
      <c r="Q259" s="56">
        <v>1</v>
      </c>
      <c r="R259" s="5" t="s">
        <v>58</v>
      </c>
      <c r="S259" s="5" t="s">
        <v>69</v>
      </c>
      <c r="T259" s="36">
        <v>43515</v>
      </c>
      <c r="U259" s="36">
        <v>43487</v>
      </c>
      <c r="V259" s="37">
        <v>43487</v>
      </c>
      <c r="W259" s="38">
        <f t="shared" si="40"/>
        <v>-27</v>
      </c>
      <c r="X259" s="5" t="str">
        <f t="shared" si="41"/>
        <v>CUMPLE</v>
      </c>
      <c r="Y259" s="37">
        <v>43516</v>
      </c>
      <c r="Z259" s="37">
        <v>43516</v>
      </c>
      <c r="AA259" s="44">
        <v>43516</v>
      </c>
      <c r="AB259" s="44">
        <v>43522</v>
      </c>
      <c r="AC259" s="38">
        <f t="shared" si="42"/>
        <v>1</v>
      </c>
      <c r="AD259" s="5" t="str">
        <f t="shared" si="43"/>
        <v>CUMPLE</v>
      </c>
      <c r="AE259" s="5"/>
      <c r="AF259" s="38">
        <f t="shared" si="44"/>
        <v>6</v>
      </c>
      <c r="AG259" s="5" t="str">
        <f t="shared" si="45"/>
        <v>NO CUMPLE</v>
      </c>
      <c r="AH259" s="6"/>
      <c r="AI259" s="38">
        <f t="shared" ref="AI259:AI322" si="46">AB259-T259</f>
        <v>7</v>
      </c>
      <c r="AJ259" s="5" t="str">
        <f t="shared" ref="AJ259:AJ322" si="47">+IF((R259="FCL")*AND(AI259&gt;8),"NO CUMPLE",IF((R259="LCL")*AND(AI259&gt;10),"NO CUMPLE",IF((R259="AIR")*AND(AI259&gt;3),"NO CUMPLE","CUMPLE")))</f>
        <v>CUMPLE</v>
      </c>
      <c r="AK259" s="6"/>
      <c r="AL259" s="5" t="str">
        <f t="shared" si="39"/>
        <v/>
      </c>
      <c r="AM259" s="5"/>
      <c r="AN259" s="58"/>
      <c r="AO259" s="49" t="s">
        <v>1416</v>
      </c>
      <c r="AP259" s="50" t="s">
        <v>61</v>
      </c>
      <c r="AQ259" s="50"/>
      <c r="AR259" s="50">
        <v>43817</v>
      </c>
      <c r="AS259" s="50"/>
      <c r="AT259" s="52"/>
    </row>
    <row r="260" spans="1:46" ht="14.1" customHeight="1">
      <c r="A260" s="20" t="s">
        <v>45</v>
      </c>
      <c r="B260" s="21" t="s">
        <v>46</v>
      </c>
      <c r="C260" s="20" t="s">
        <v>1017</v>
      </c>
      <c r="D260" s="54">
        <v>4948828038</v>
      </c>
      <c r="E260" s="4" t="s">
        <v>48</v>
      </c>
      <c r="F260" s="4" t="s">
        <v>1417</v>
      </c>
      <c r="G260" s="68" t="s">
        <v>1418</v>
      </c>
      <c r="H260" s="55">
        <v>1100</v>
      </c>
      <c r="I260" s="4" t="s">
        <v>64</v>
      </c>
      <c r="J260" s="4" t="s">
        <v>1419</v>
      </c>
      <c r="K260" s="22" t="s">
        <v>1420</v>
      </c>
      <c r="L260" s="23" t="s">
        <v>54</v>
      </c>
      <c r="M260" s="4" t="s">
        <v>67</v>
      </c>
      <c r="N260" s="29" t="s">
        <v>128</v>
      </c>
      <c r="O260" s="30">
        <v>880</v>
      </c>
      <c r="P260" s="29" t="s">
        <v>57</v>
      </c>
      <c r="Q260" s="56">
        <v>1</v>
      </c>
      <c r="R260" s="5" t="s">
        <v>78</v>
      </c>
      <c r="S260" s="5" t="s">
        <v>79</v>
      </c>
      <c r="T260" s="36">
        <v>43516</v>
      </c>
      <c r="U260" s="36">
        <v>43508</v>
      </c>
      <c r="V260" s="37">
        <v>43508</v>
      </c>
      <c r="W260" s="38">
        <f t="shared" si="40"/>
        <v>-7</v>
      </c>
      <c r="X260" s="5" t="str">
        <f t="shared" si="41"/>
        <v>CUMPLE</v>
      </c>
      <c r="Y260" s="37">
        <v>43518</v>
      </c>
      <c r="Z260" s="37">
        <v>43518</v>
      </c>
      <c r="AA260" s="44">
        <v>43518</v>
      </c>
      <c r="AB260" s="44">
        <v>43518</v>
      </c>
      <c r="AC260" s="38">
        <f t="shared" si="42"/>
        <v>1</v>
      </c>
      <c r="AD260" s="5" t="str">
        <f t="shared" si="43"/>
        <v>CUMPLE</v>
      </c>
      <c r="AE260" s="5"/>
      <c r="AF260" s="38">
        <f t="shared" si="44"/>
        <v>1</v>
      </c>
      <c r="AG260" s="5" t="str">
        <f t="shared" si="45"/>
        <v>CUMPLE</v>
      </c>
      <c r="AH260" s="6"/>
      <c r="AI260" s="38">
        <f t="shared" si="46"/>
        <v>2</v>
      </c>
      <c r="AJ260" s="5" t="str">
        <f t="shared" si="47"/>
        <v>CUMPLE</v>
      </c>
      <c r="AK260" s="6"/>
      <c r="AL260" s="5" t="str">
        <f t="shared" si="39"/>
        <v/>
      </c>
      <c r="AM260" s="5"/>
      <c r="AN260" s="58"/>
      <c r="AO260" s="49" t="s">
        <v>1421</v>
      </c>
      <c r="AP260" s="50" t="s">
        <v>232</v>
      </c>
      <c r="AQ260" s="50" t="s">
        <v>1422</v>
      </c>
      <c r="AR260" s="50">
        <v>43502</v>
      </c>
      <c r="AS260" s="50"/>
      <c r="AT260" s="52"/>
    </row>
    <row r="261" spans="1:46" ht="14.1" customHeight="1">
      <c r="A261" s="20" t="s">
        <v>45</v>
      </c>
      <c r="B261" s="21" t="s">
        <v>46</v>
      </c>
      <c r="C261" s="20" t="s">
        <v>1017</v>
      </c>
      <c r="D261" s="54" t="s">
        <v>1423</v>
      </c>
      <c r="E261" s="4" t="s">
        <v>48</v>
      </c>
      <c r="F261" s="4" t="s">
        <v>1424</v>
      </c>
      <c r="G261" s="68" t="s">
        <v>1425</v>
      </c>
      <c r="H261" s="55">
        <v>11972.4</v>
      </c>
      <c r="I261" s="4" t="s">
        <v>64</v>
      </c>
      <c r="J261" s="4" t="s">
        <v>1426</v>
      </c>
      <c r="K261" s="22" t="s">
        <v>1427</v>
      </c>
      <c r="L261" s="23" t="s">
        <v>54</v>
      </c>
      <c r="M261" s="4" t="s">
        <v>55</v>
      </c>
      <c r="N261" s="29" t="s">
        <v>56</v>
      </c>
      <c r="O261" s="30">
        <v>480</v>
      </c>
      <c r="P261" s="29" t="s">
        <v>57</v>
      </c>
      <c r="Q261" s="56">
        <v>1</v>
      </c>
      <c r="R261" s="5" t="s">
        <v>78</v>
      </c>
      <c r="S261" s="5" t="s">
        <v>79</v>
      </c>
      <c r="T261" s="36">
        <v>43516</v>
      </c>
      <c r="U261" s="36">
        <v>43508</v>
      </c>
      <c r="V261" s="37">
        <v>43508</v>
      </c>
      <c r="W261" s="38">
        <f t="shared" si="40"/>
        <v>-7</v>
      </c>
      <c r="X261" s="5" t="str">
        <f t="shared" si="41"/>
        <v>CUMPLE</v>
      </c>
      <c r="Y261" s="37">
        <v>43518</v>
      </c>
      <c r="Z261" s="37">
        <v>43518</v>
      </c>
      <c r="AA261" s="44">
        <v>43519</v>
      </c>
      <c r="AB261" s="44">
        <v>43523</v>
      </c>
      <c r="AC261" s="38">
        <f t="shared" si="42"/>
        <v>1</v>
      </c>
      <c r="AD261" s="5" t="str">
        <f t="shared" si="43"/>
        <v>CUMPLE</v>
      </c>
      <c r="AE261" s="5"/>
      <c r="AF261" s="38">
        <f t="shared" si="44"/>
        <v>4</v>
      </c>
      <c r="AG261" s="5" t="str">
        <f t="shared" si="45"/>
        <v>NO CUMPLE</v>
      </c>
      <c r="AH261" s="6"/>
      <c r="AI261" s="38">
        <f t="shared" si="46"/>
        <v>7</v>
      </c>
      <c r="AJ261" s="5" t="str">
        <f t="shared" si="47"/>
        <v>CUMPLE</v>
      </c>
      <c r="AK261" s="6"/>
      <c r="AL261" s="5" t="str">
        <f t="shared" si="39"/>
        <v/>
      </c>
      <c r="AM261" s="5"/>
      <c r="AN261" s="58"/>
      <c r="AO261" s="49" t="s">
        <v>1428</v>
      </c>
      <c r="AP261" s="50" t="s">
        <v>72</v>
      </c>
      <c r="AQ261" s="50"/>
      <c r="AR261" s="50">
        <v>43502</v>
      </c>
      <c r="AS261" s="50"/>
      <c r="AT261" s="52"/>
    </row>
    <row r="262" spans="1:46" ht="14.1" customHeight="1">
      <c r="A262" s="20" t="s">
        <v>45</v>
      </c>
      <c r="B262" s="21" t="s">
        <v>46</v>
      </c>
      <c r="C262" s="20" t="s">
        <v>1017</v>
      </c>
      <c r="D262" s="54">
        <v>4948492689</v>
      </c>
      <c r="E262" s="4" t="s">
        <v>48</v>
      </c>
      <c r="F262" s="4" t="s">
        <v>1429</v>
      </c>
      <c r="G262" s="23" t="s">
        <v>1430</v>
      </c>
      <c r="H262" s="55">
        <v>4269.6000000000004</v>
      </c>
      <c r="I262" s="4" t="s">
        <v>64</v>
      </c>
      <c r="J262" s="4" t="s">
        <v>1431</v>
      </c>
      <c r="K262" s="22" t="s">
        <v>1432</v>
      </c>
      <c r="L262" s="23" t="s">
        <v>54</v>
      </c>
      <c r="M262" s="4" t="s">
        <v>55</v>
      </c>
      <c r="N262" s="29" t="s">
        <v>56</v>
      </c>
      <c r="O262" s="30">
        <v>720</v>
      </c>
      <c r="P262" s="29" t="s">
        <v>57</v>
      </c>
      <c r="Q262" s="56">
        <v>1</v>
      </c>
      <c r="R262" s="5" t="s">
        <v>78</v>
      </c>
      <c r="S262" s="5" t="s">
        <v>79</v>
      </c>
      <c r="T262" s="36">
        <v>43494</v>
      </c>
      <c r="U262" s="36">
        <v>43490</v>
      </c>
      <c r="V262" s="37">
        <v>43497</v>
      </c>
      <c r="W262" s="38">
        <f t="shared" si="40"/>
        <v>-3</v>
      </c>
      <c r="X262" s="5" t="str">
        <f t="shared" si="41"/>
        <v>CUMPLE</v>
      </c>
      <c r="Y262" s="37">
        <v>43497</v>
      </c>
      <c r="Z262" s="37">
        <v>43497</v>
      </c>
      <c r="AA262" s="44">
        <v>43498</v>
      </c>
      <c r="AB262" s="44">
        <v>43500</v>
      </c>
      <c r="AC262" s="38">
        <f t="shared" si="42"/>
        <v>1</v>
      </c>
      <c r="AD262" s="5" t="str">
        <f t="shared" si="43"/>
        <v>CUMPLE</v>
      </c>
      <c r="AE262" s="5"/>
      <c r="AF262" s="38">
        <f t="shared" si="44"/>
        <v>2</v>
      </c>
      <c r="AG262" s="5" t="str">
        <f t="shared" si="45"/>
        <v>CUMPLE</v>
      </c>
      <c r="AH262" s="6"/>
      <c r="AI262" s="38">
        <f t="shared" si="46"/>
        <v>6</v>
      </c>
      <c r="AJ262" s="5" t="str">
        <f t="shared" si="47"/>
        <v>CUMPLE</v>
      </c>
      <c r="AK262" s="6"/>
      <c r="AL262" s="5" t="str">
        <f t="shared" si="39"/>
        <v/>
      </c>
      <c r="AM262" s="5"/>
      <c r="AN262" s="58"/>
      <c r="AO262" s="67" t="s">
        <v>1433</v>
      </c>
      <c r="AP262" s="50" t="s">
        <v>72</v>
      </c>
      <c r="AQ262" s="50"/>
      <c r="AR262" s="60"/>
      <c r="AS262" s="50"/>
      <c r="AT262" s="52"/>
    </row>
    <row r="263" spans="1:46" ht="14.1" customHeight="1">
      <c r="A263" s="20" t="s">
        <v>45</v>
      </c>
      <c r="B263" s="21" t="s">
        <v>46</v>
      </c>
      <c r="C263" s="20" t="s">
        <v>1017</v>
      </c>
      <c r="D263" s="54">
        <v>4948242167</v>
      </c>
      <c r="E263" s="4" t="s">
        <v>48</v>
      </c>
      <c r="F263" s="4" t="s">
        <v>1434</v>
      </c>
      <c r="G263" s="23" t="s">
        <v>1435</v>
      </c>
      <c r="H263" s="55">
        <v>2930</v>
      </c>
      <c r="I263" s="4" t="s">
        <v>64</v>
      </c>
      <c r="J263" s="4" t="s">
        <v>709</v>
      </c>
      <c r="K263" s="22" t="s">
        <v>710</v>
      </c>
      <c r="L263" s="23" t="s">
        <v>54</v>
      </c>
      <c r="M263" s="4" t="s">
        <v>67</v>
      </c>
      <c r="N263" s="29" t="s">
        <v>77</v>
      </c>
      <c r="O263" s="30">
        <v>100</v>
      </c>
      <c r="P263" s="29" t="s">
        <v>57</v>
      </c>
      <c r="Q263" s="56">
        <v>1</v>
      </c>
      <c r="R263" s="5" t="s">
        <v>78</v>
      </c>
      <c r="S263" s="5" t="s">
        <v>79</v>
      </c>
      <c r="T263" s="36">
        <v>43494</v>
      </c>
      <c r="U263" s="36">
        <v>43487</v>
      </c>
      <c r="V263" s="37">
        <v>43497</v>
      </c>
      <c r="W263" s="38">
        <f t="shared" si="40"/>
        <v>-6</v>
      </c>
      <c r="X263" s="5" t="str">
        <f t="shared" si="41"/>
        <v>CUMPLE</v>
      </c>
      <c r="Y263" s="37">
        <v>43497</v>
      </c>
      <c r="Z263" s="37">
        <v>43497</v>
      </c>
      <c r="AA263" s="44">
        <v>43498</v>
      </c>
      <c r="AB263" s="44">
        <v>43500</v>
      </c>
      <c r="AC263" s="38">
        <f t="shared" si="42"/>
        <v>1</v>
      </c>
      <c r="AD263" s="5" t="str">
        <f t="shared" si="43"/>
        <v>CUMPLE</v>
      </c>
      <c r="AE263" s="5"/>
      <c r="AF263" s="38">
        <f t="shared" si="44"/>
        <v>2</v>
      </c>
      <c r="AG263" s="5" t="str">
        <f t="shared" si="45"/>
        <v>CUMPLE</v>
      </c>
      <c r="AH263" s="6"/>
      <c r="AI263" s="38">
        <f t="shared" si="46"/>
        <v>6</v>
      </c>
      <c r="AJ263" s="5" t="str">
        <f t="shared" si="47"/>
        <v>CUMPLE</v>
      </c>
      <c r="AK263" s="6"/>
      <c r="AL263" s="5" t="str">
        <f t="shared" si="39"/>
        <v/>
      </c>
      <c r="AM263" s="5"/>
      <c r="AN263" s="58"/>
      <c r="AO263" s="67" t="s">
        <v>1436</v>
      </c>
      <c r="AP263" s="50" t="s">
        <v>72</v>
      </c>
      <c r="AQ263" s="50"/>
      <c r="AR263" s="60"/>
      <c r="AS263" s="50"/>
      <c r="AT263" s="52"/>
    </row>
    <row r="264" spans="1:46" ht="14.1" customHeight="1">
      <c r="A264" s="20" t="s">
        <v>45</v>
      </c>
      <c r="B264" s="21" t="s">
        <v>46</v>
      </c>
      <c r="C264" s="20" t="s">
        <v>1017</v>
      </c>
      <c r="D264" s="28" t="s">
        <v>1437</v>
      </c>
      <c r="E264" s="4" t="s">
        <v>48</v>
      </c>
      <c r="F264" s="4" t="s">
        <v>1438</v>
      </c>
      <c r="G264" s="68" t="s">
        <v>1439</v>
      </c>
      <c r="H264" s="55">
        <v>13813.4</v>
      </c>
      <c r="I264" s="4" t="s">
        <v>605</v>
      </c>
      <c r="J264" s="28" t="s">
        <v>1440</v>
      </c>
      <c r="K264" s="28" t="s">
        <v>1441</v>
      </c>
      <c r="L264" s="23" t="s">
        <v>54</v>
      </c>
      <c r="M264" s="4" t="s">
        <v>67</v>
      </c>
      <c r="N264" s="29" t="s">
        <v>77</v>
      </c>
      <c r="O264" s="30">
        <v>180</v>
      </c>
      <c r="P264" s="29" t="s">
        <v>57</v>
      </c>
      <c r="Q264" s="56">
        <v>1</v>
      </c>
      <c r="R264" s="5" t="s">
        <v>608</v>
      </c>
      <c r="S264" s="5" t="s">
        <v>79</v>
      </c>
      <c r="T264" s="36">
        <v>43490</v>
      </c>
      <c r="U264" s="36">
        <v>43486</v>
      </c>
      <c r="V264" s="37">
        <v>43497</v>
      </c>
      <c r="W264" s="38">
        <f t="shared" si="40"/>
        <v>-4</v>
      </c>
      <c r="X264" s="5" t="str">
        <f t="shared" si="41"/>
        <v>CUMPLE</v>
      </c>
      <c r="Y264" s="37">
        <v>43493</v>
      </c>
      <c r="Z264" s="37">
        <v>43498</v>
      </c>
      <c r="AA264" s="44">
        <v>43500</v>
      </c>
      <c r="AB264" s="44">
        <v>43501</v>
      </c>
      <c r="AC264" s="38">
        <f t="shared" si="42"/>
        <v>3</v>
      </c>
      <c r="AD264" s="5" t="str">
        <f t="shared" si="43"/>
        <v>NO CUMPLE</v>
      </c>
      <c r="AE264" s="5" t="s">
        <v>149</v>
      </c>
      <c r="AF264" s="38">
        <f t="shared" si="44"/>
        <v>1</v>
      </c>
      <c r="AG264" s="5" t="str">
        <f t="shared" si="45"/>
        <v>CUMPLE</v>
      </c>
      <c r="AH264" s="6"/>
      <c r="AI264" s="38">
        <f t="shared" si="46"/>
        <v>11</v>
      </c>
      <c r="AJ264" s="5" t="str">
        <f t="shared" si="47"/>
        <v>NO CUMPLE</v>
      </c>
      <c r="AK264" s="6" t="s">
        <v>1442</v>
      </c>
      <c r="AL264" s="5" t="str">
        <f t="shared" si="39"/>
        <v/>
      </c>
      <c r="AM264" s="5"/>
      <c r="AN264" s="58"/>
      <c r="AO264" s="49" t="s">
        <v>1443</v>
      </c>
      <c r="AP264" s="50" t="s">
        <v>72</v>
      </c>
      <c r="AQ264" s="50"/>
      <c r="AR264" s="60"/>
      <c r="AS264" s="50"/>
      <c r="AT264" s="52"/>
    </row>
    <row r="265" spans="1:46" ht="14.1" customHeight="1">
      <c r="A265" s="20" t="s">
        <v>45</v>
      </c>
      <c r="B265" s="21" t="s">
        <v>46</v>
      </c>
      <c r="C265" s="20" t="s">
        <v>1017</v>
      </c>
      <c r="D265" s="54">
        <v>4948494931</v>
      </c>
      <c r="E265" s="4" t="s">
        <v>48</v>
      </c>
      <c r="F265" s="4" t="s">
        <v>1444</v>
      </c>
      <c r="G265" s="68" t="s">
        <v>1445</v>
      </c>
      <c r="H265" s="55">
        <v>8327</v>
      </c>
      <c r="I265" s="4" t="s">
        <v>605</v>
      </c>
      <c r="J265" s="28" t="s">
        <v>1446</v>
      </c>
      <c r="K265" s="28" t="s">
        <v>1447</v>
      </c>
      <c r="L265" s="23" t="s">
        <v>54</v>
      </c>
      <c r="M265" s="4" t="s">
        <v>67</v>
      </c>
      <c r="N265" s="29" t="s">
        <v>77</v>
      </c>
      <c r="O265" s="30">
        <v>90</v>
      </c>
      <c r="P265" s="29" t="s">
        <v>57</v>
      </c>
      <c r="Q265" s="56">
        <v>1</v>
      </c>
      <c r="R265" s="5" t="s">
        <v>608</v>
      </c>
      <c r="S265" s="5" t="s">
        <v>79</v>
      </c>
      <c r="T265" s="36">
        <v>43491</v>
      </c>
      <c r="U265" s="36">
        <v>43486</v>
      </c>
      <c r="V265" s="37">
        <v>43497</v>
      </c>
      <c r="W265" s="38">
        <f t="shared" si="40"/>
        <v>-5</v>
      </c>
      <c r="X265" s="5" t="str">
        <f t="shared" si="41"/>
        <v>CUMPLE</v>
      </c>
      <c r="Y265" s="37">
        <v>43493</v>
      </c>
      <c r="Z265" s="37">
        <v>43498</v>
      </c>
      <c r="AA265" s="44">
        <v>43500</v>
      </c>
      <c r="AB265" s="44">
        <v>43501</v>
      </c>
      <c r="AC265" s="38">
        <f t="shared" si="42"/>
        <v>3</v>
      </c>
      <c r="AD265" s="5" t="str">
        <f t="shared" si="43"/>
        <v>NO CUMPLE</v>
      </c>
      <c r="AE265" s="5" t="s">
        <v>149</v>
      </c>
      <c r="AF265" s="38">
        <f t="shared" si="44"/>
        <v>1</v>
      </c>
      <c r="AG265" s="5" t="str">
        <f t="shared" si="45"/>
        <v>CUMPLE</v>
      </c>
      <c r="AH265" s="6"/>
      <c r="AI265" s="38">
        <f t="shared" si="46"/>
        <v>10</v>
      </c>
      <c r="AJ265" s="5" t="str">
        <f t="shared" si="47"/>
        <v>NO CUMPLE</v>
      </c>
      <c r="AK265" s="6" t="s">
        <v>1442</v>
      </c>
      <c r="AL265" s="5" t="str">
        <f t="shared" si="39"/>
        <v/>
      </c>
      <c r="AM265" s="5"/>
      <c r="AN265" s="58"/>
      <c r="AO265" s="49" t="s">
        <v>1448</v>
      </c>
      <c r="AP265" s="50" t="s">
        <v>72</v>
      </c>
      <c r="AQ265" s="50"/>
      <c r="AR265" s="60"/>
      <c r="AS265" s="50"/>
      <c r="AT265" s="52"/>
    </row>
    <row r="266" spans="1:46" ht="14.1" customHeight="1">
      <c r="A266" s="20" t="s">
        <v>45</v>
      </c>
      <c r="B266" s="21" t="s">
        <v>46</v>
      </c>
      <c r="C266" s="20" t="s">
        <v>1017</v>
      </c>
      <c r="D266" s="54">
        <v>4947466172</v>
      </c>
      <c r="E266" s="4" t="s">
        <v>48</v>
      </c>
      <c r="F266" s="4" t="s">
        <v>1449</v>
      </c>
      <c r="G266" s="23">
        <v>1024631091</v>
      </c>
      <c r="H266" s="55">
        <v>28533.15</v>
      </c>
      <c r="I266" s="4" t="s">
        <v>605</v>
      </c>
      <c r="J266" s="4" t="s">
        <v>832</v>
      </c>
      <c r="K266" s="61"/>
      <c r="L266" s="23" t="s">
        <v>1450</v>
      </c>
      <c r="M266" s="4" t="s">
        <v>55</v>
      </c>
      <c r="N266" s="4" t="s">
        <v>56</v>
      </c>
      <c r="O266" s="30">
        <v>14.95</v>
      </c>
      <c r="P266" s="29" t="s">
        <v>57</v>
      </c>
      <c r="Q266" s="56">
        <v>2</v>
      </c>
      <c r="R266" s="5" t="s">
        <v>608</v>
      </c>
      <c r="S266" s="5" t="s">
        <v>79</v>
      </c>
      <c r="T266" s="36">
        <v>43497</v>
      </c>
      <c r="U266" s="36">
        <v>43487</v>
      </c>
      <c r="V266" s="37">
        <v>43501</v>
      </c>
      <c r="W266" s="38">
        <f t="shared" si="40"/>
        <v>-10</v>
      </c>
      <c r="X266" s="5" t="str">
        <f t="shared" si="41"/>
        <v>CUMPLE</v>
      </c>
      <c r="Y266" s="37">
        <v>43500</v>
      </c>
      <c r="Z266" s="37">
        <v>43501</v>
      </c>
      <c r="AA266" s="44">
        <v>43501</v>
      </c>
      <c r="AB266" s="44">
        <v>43502</v>
      </c>
      <c r="AC266" s="38">
        <f t="shared" si="42"/>
        <v>1</v>
      </c>
      <c r="AD266" s="5" t="str">
        <f t="shared" si="43"/>
        <v>CUMPLE</v>
      </c>
      <c r="AE266" s="5"/>
      <c r="AF266" s="38">
        <f t="shared" si="44"/>
        <v>1</v>
      </c>
      <c r="AG266" s="5" t="str">
        <f t="shared" si="45"/>
        <v>CUMPLE</v>
      </c>
      <c r="AH266" s="6"/>
      <c r="AI266" s="38">
        <f t="shared" si="46"/>
        <v>5</v>
      </c>
      <c r="AJ266" s="5" t="str">
        <f t="shared" si="47"/>
        <v>NO CUMPLE</v>
      </c>
      <c r="AK266" s="6" t="s">
        <v>1451</v>
      </c>
      <c r="AL266" s="5" t="str">
        <f t="shared" si="39"/>
        <v/>
      </c>
      <c r="AM266" s="5"/>
      <c r="AN266" s="58"/>
      <c r="AO266" s="67" t="s">
        <v>1452</v>
      </c>
      <c r="AP266" s="50" t="s">
        <v>834</v>
      </c>
      <c r="AQ266" s="50"/>
      <c r="AR266" s="50">
        <v>43497</v>
      </c>
      <c r="AS266" s="50"/>
      <c r="AT266" s="52"/>
    </row>
    <row r="267" spans="1:46" ht="14.1" customHeight="1">
      <c r="A267" s="20" t="s">
        <v>45</v>
      </c>
      <c r="B267" s="21" t="s">
        <v>46</v>
      </c>
      <c r="C267" s="20" t="s">
        <v>1017</v>
      </c>
      <c r="D267" s="28" t="s">
        <v>1453</v>
      </c>
      <c r="E267" s="4" t="s">
        <v>156</v>
      </c>
      <c r="F267" s="4" t="s">
        <v>1454</v>
      </c>
      <c r="G267" s="23" t="s">
        <v>1455</v>
      </c>
      <c r="H267" s="55">
        <v>54319.9</v>
      </c>
      <c r="I267" s="4" t="s">
        <v>64</v>
      </c>
      <c r="J267" s="28" t="s">
        <v>1456</v>
      </c>
      <c r="K267" s="2" t="s">
        <v>1457</v>
      </c>
      <c r="L267" s="23" t="s">
        <v>54</v>
      </c>
      <c r="M267" s="4" t="s">
        <v>67</v>
      </c>
      <c r="N267" s="29" t="s">
        <v>128</v>
      </c>
      <c r="O267" s="30">
        <v>19320</v>
      </c>
      <c r="P267" s="29" t="s">
        <v>57</v>
      </c>
      <c r="Q267" s="56">
        <v>1</v>
      </c>
      <c r="R267" s="5" t="s">
        <v>58</v>
      </c>
      <c r="S267" s="5" t="s">
        <v>69</v>
      </c>
      <c r="T267" s="36">
        <v>43494</v>
      </c>
      <c r="U267" s="36">
        <v>43486</v>
      </c>
      <c r="V267" s="37">
        <v>43497</v>
      </c>
      <c r="W267" s="38">
        <f t="shared" si="40"/>
        <v>-7</v>
      </c>
      <c r="X267" s="5" t="str">
        <f t="shared" si="41"/>
        <v>CUMPLE</v>
      </c>
      <c r="Y267" s="37">
        <v>43495</v>
      </c>
      <c r="Z267" s="37">
        <v>43498</v>
      </c>
      <c r="AA267" s="44">
        <v>43498</v>
      </c>
      <c r="AB267" s="44">
        <v>43502</v>
      </c>
      <c r="AC267" s="38">
        <f t="shared" si="42"/>
        <v>1</v>
      </c>
      <c r="AD267" s="5" t="str">
        <f t="shared" si="43"/>
        <v>CUMPLE</v>
      </c>
      <c r="AE267" s="5"/>
      <c r="AF267" s="38">
        <f t="shared" si="44"/>
        <v>4</v>
      </c>
      <c r="AG267" s="5" t="str">
        <f t="shared" si="45"/>
        <v>NO CUMPLE</v>
      </c>
      <c r="AH267" s="6"/>
      <c r="AI267" s="38">
        <f t="shared" si="46"/>
        <v>8</v>
      </c>
      <c r="AJ267" s="5" t="str">
        <f t="shared" si="47"/>
        <v>CUMPLE</v>
      </c>
      <c r="AK267" s="6"/>
      <c r="AL267" s="5" t="str">
        <f t="shared" si="39"/>
        <v/>
      </c>
      <c r="AM267" s="5"/>
      <c r="AN267" s="58"/>
      <c r="AO267" s="67" t="s">
        <v>1458</v>
      </c>
      <c r="AP267" s="50" t="s">
        <v>72</v>
      </c>
      <c r="AQ267" s="50"/>
      <c r="AR267" s="50">
        <v>43473</v>
      </c>
      <c r="AS267" s="50"/>
      <c r="AT267" s="52"/>
    </row>
    <row r="268" spans="1:46" ht="14.1" customHeight="1">
      <c r="A268" s="20" t="s">
        <v>45</v>
      </c>
      <c r="B268" s="21" t="s">
        <v>46</v>
      </c>
      <c r="C268" s="20" t="s">
        <v>1017</v>
      </c>
      <c r="D268" s="54">
        <v>4948947343</v>
      </c>
      <c r="E268" s="4" t="s">
        <v>48</v>
      </c>
      <c r="F268" s="4" t="s">
        <v>1459</v>
      </c>
      <c r="G268" s="68" t="s">
        <v>1460</v>
      </c>
      <c r="H268" s="55">
        <v>3995.38</v>
      </c>
      <c r="I268" s="4" t="s">
        <v>605</v>
      </c>
      <c r="J268" s="4" t="s">
        <v>821</v>
      </c>
      <c r="K268" s="61" t="s">
        <v>1461</v>
      </c>
      <c r="L268" s="23" t="s">
        <v>650</v>
      </c>
      <c r="M268" s="4" t="s">
        <v>147</v>
      </c>
      <c r="N268" s="29" t="s">
        <v>148</v>
      </c>
      <c r="O268" s="30">
        <v>415.44</v>
      </c>
      <c r="P268" s="29" t="s">
        <v>57</v>
      </c>
      <c r="Q268" s="56">
        <v>3</v>
      </c>
      <c r="R268" s="5" t="s">
        <v>608</v>
      </c>
      <c r="S268" s="5" t="s">
        <v>79</v>
      </c>
      <c r="T268" s="36">
        <v>43499</v>
      </c>
      <c r="U268" s="36">
        <v>43490</v>
      </c>
      <c r="V268" s="37">
        <v>43500</v>
      </c>
      <c r="W268" s="38">
        <f t="shared" si="40"/>
        <v>-9</v>
      </c>
      <c r="X268" s="5" t="str">
        <f t="shared" si="41"/>
        <v>CUMPLE</v>
      </c>
      <c r="Y268" s="37">
        <v>43500</v>
      </c>
      <c r="Z268" s="37">
        <v>43501</v>
      </c>
      <c r="AA268" s="44">
        <v>43502</v>
      </c>
      <c r="AB268" s="44">
        <v>43502</v>
      </c>
      <c r="AC268" s="38">
        <f t="shared" si="42"/>
        <v>2</v>
      </c>
      <c r="AD268" s="5" t="str">
        <f t="shared" si="43"/>
        <v>CUMPLE</v>
      </c>
      <c r="AE268" s="5"/>
      <c r="AF268" s="38">
        <f t="shared" si="44"/>
        <v>1</v>
      </c>
      <c r="AG268" s="5" t="str">
        <f t="shared" si="45"/>
        <v>CUMPLE</v>
      </c>
      <c r="AH268" s="6"/>
      <c r="AI268" s="38">
        <f t="shared" si="46"/>
        <v>3</v>
      </c>
      <c r="AJ268" s="5" t="str">
        <f t="shared" si="47"/>
        <v>CUMPLE</v>
      </c>
      <c r="AK268" s="6"/>
      <c r="AL268" s="5" t="str">
        <f t="shared" si="39"/>
        <v/>
      </c>
      <c r="AM268" s="5"/>
      <c r="AN268" s="58"/>
      <c r="AO268" s="67" t="s">
        <v>1462</v>
      </c>
      <c r="AP268" s="50" t="s">
        <v>72</v>
      </c>
      <c r="AQ268" s="50"/>
      <c r="AR268" s="50">
        <v>43499</v>
      </c>
      <c r="AS268" s="50"/>
      <c r="AT268" s="52"/>
    </row>
    <row r="269" spans="1:46" ht="14.1" customHeight="1">
      <c r="A269" s="20" t="s">
        <v>45</v>
      </c>
      <c r="B269" s="21" t="s">
        <v>46</v>
      </c>
      <c r="C269" s="20" t="s">
        <v>1017</v>
      </c>
      <c r="D269" s="54">
        <v>4948063395</v>
      </c>
      <c r="E269" s="4" t="s">
        <v>48</v>
      </c>
      <c r="F269" s="4" t="s">
        <v>1463</v>
      </c>
      <c r="G269" s="68" t="s">
        <v>1464</v>
      </c>
      <c r="H269" s="55">
        <v>12177.6</v>
      </c>
      <c r="I269" s="4" t="s">
        <v>605</v>
      </c>
      <c r="J269" s="4" t="s">
        <v>1465</v>
      </c>
      <c r="K269" s="61" t="s">
        <v>1466</v>
      </c>
      <c r="L269" s="23" t="s">
        <v>54</v>
      </c>
      <c r="M269" s="4" t="s">
        <v>67</v>
      </c>
      <c r="N269" s="29" t="s">
        <v>77</v>
      </c>
      <c r="O269" s="30">
        <v>80</v>
      </c>
      <c r="P269" s="29" t="s">
        <v>57</v>
      </c>
      <c r="Q269" s="56">
        <v>2</v>
      </c>
      <c r="R269" s="5" t="s">
        <v>608</v>
      </c>
      <c r="S269" s="5" t="s">
        <v>79</v>
      </c>
      <c r="T269" s="36">
        <v>43491</v>
      </c>
      <c r="U269" s="36">
        <v>43486</v>
      </c>
      <c r="V269" s="37">
        <v>43501</v>
      </c>
      <c r="W269" s="38">
        <f t="shared" si="40"/>
        <v>-5</v>
      </c>
      <c r="X269" s="5" t="str">
        <f t="shared" si="41"/>
        <v>CUMPLE</v>
      </c>
      <c r="Y269" s="37">
        <v>43493</v>
      </c>
      <c r="Z269" s="37">
        <v>43501</v>
      </c>
      <c r="AA269" s="44">
        <v>43502</v>
      </c>
      <c r="AB269" s="44">
        <v>43503</v>
      </c>
      <c r="AC269" s="38">
        <f t="shared" si="42"/>
        <v>1</v>
      </c>
      <c r="AD269" s="5" t="str">
        <f t="shared" si="43"/>
        <v>CUMPLE</v>
      </c>
      <c r="AE269" s="5"/>
      <c r="AF269" s="38">
        <f t="shared" si="44"/>
        <v>1</v>
      </c>
      <c r="AG269" s="5" t="str">
        <f t="shared" si="45"/>
        <v>CUMPLE</v>
      </c>
      <c r="AH269" s="6"/>
      <c r="AI269" s="38">
        <f t="shared" si="46"/>
        <v>12</v>
      </c>
      <c r="AJ269" s="5" t="str">
        <f t="shared" si="47"/>
        <v>NO CUMPLE</v>
      </c>
      <c r="AK269" s="6" t="s">
        <v>764</v>
      </c>
      <c r="AL269" s="5" t="str">
        <f t="shared" si="39"/>
        <v/>
      </c>
      <c r="AM269" s="5"/>
      <c r="AN269" s="58"/>
      <c r="AO269" s="49" t="s">
        <v>1467</v>
      </c>
      <c r="AP269" s="50" t="s">
        <v>72</v>
      </c>
      <c r="AQ269" s="50"/>
      <c r="AR269" s="50">
        <v>43491</v>
      </c>
      <c r="AS269" s="50"/>
      <c r="AT269" s="52"/>
    </row>
    <row r="270" spans="1:46" ht="14.1" customHeight="1">
      <c r="A270" s="20" t="s">
        <v>45</v>
      </c>
      <c r="B270" s="21" t="s">
        <v>46</v>
      </c>
      <c r="C270" s="20" t="s">
        <v>1017</v>
      </c>
      <c r="D270" s="54">
        <v>4947945348</v>
      </c>
      <c r="E270" s="4" t="s">
        <v>48</v>
      </c>
      <c r="F270" s="4" t="s">
        <v>1468</v>
      </c>
      <c r="G270" s="68" t="s">
        <v>1464</v>
      </c>
      <c r="H270" s="55">
        <v>4309.6000000000004</v>
      </c>
      <c r="I270" s="4" t="s">
        <v>605</v>
      </c>
      <c r="J270" s="4" t="s">
        <v>1469</v>
      </c>
      <c r="K270" s="61" t="s">
        <v>1470</v>
      </c>
      <c r="L270" s="23" t="s">
        <v>54</v>
      </c>
      <c r="M270" s="4" t="s">
        <v>67</v>
      </c>
      <c r="N270" s="29" t="s">
        <v>77</v>
      </c>
      <c r="O270" s="30">
        <v>80</v>
      </c>
      <c r="P270" s="29" t="s">
        <v>57</v>
      </c>
      <c r="Q270" s="56">
        <v>1</v>
      </c>
      <c r="R270" s="5" t="s">
        <v>608</v>
      </c>
      <c r="S270" s="5" t="s">
        <v>79</v>
      </c>
      <c r="T270" s="36">
        <v>43490</v>
      </c>
      <c r="U270" s="36">
        <v>43486</v>
      </c>
      <c r="V270" s="37">
        <v>43501</v>
      </c>
      <c r="W270" s="38">
        <f t="shared" si="40"/>
        <v>-4</v>
      </c>
      <c r="X270" s="5" t="str">
        <f t="shared" si="41"/>
        <v>CUMPLE</v>
      </c>
      <c r="Y270" s="37">
        <v>43493</v>
      </c>
      <c r="Z270" s="37">
        <v>43501</v>
      </c>
      <c r="AA270" s="44">
        <v>43502</v>
      </c>
      <c r="AB270" s="44">
        <v>43503</v>
      </c>
      <c r="AC270" s="38">
        <f t="shared" si="42"/>
        <v>1</v>
      </c>
      <c r="AD270" s="5" t="str">
        <f t="shared" si="43"/>
        <v>CUMPLE</v>
      </c>
      <c r="AE270" s="5"/>
      <c r="AF270" s="38">
        <f t="shared" si="44"/>
        <v>1</v>
      </c>
      <c r="AG270" s="5" t="str">
        <f t="shared" si="45"/>
        <v>CUMPLE</v>
      </c>
      <c r="AH270" s="6"/>
      <c r="AI270" s="38">
        <f t="shared" si="46"/>
        <v>13</v>
      </c>
      <c r="AJ270" s="5" t="str">
        <f t="shared" si="47"/>
        <v>NO CUMPLE</v>
      </c>
      <c r="AK270" s="6" t="s">
        <v>764</v>
      </c>
      <c r="AL270" s="5" t="str">
        <f t="shared" si="39"/>
        <v/>
      </c>
      <c r="AM270" s="5"/>
      <c r="AN270" s="58"/>
      <c r="AO270" s="49" t="s">
        <v>1471</v>
      </c>
      <c r="AP270" s="50" t="s">
        <v>72</v>
      </c>
      <c r="AQ270" s="50"/>
      <c r="AR270" s="50">
        <v>43490</v>
      </c>
      <c r="AS270" s="50"/>
      <c r="AT270" s="52"/>
    </row>
    <row r="271" spans="1:46" ht="14.1" customHeight="1">
      <c r="A271" s="20" t="s">
        <v>45</v>
      </c>
      <c r="B271" s="21" t="s">
        <v>46</v>
      </c>
      <c r="C271" s="20" t="s">
        <v>1017</v>
      </c>
      <c r="D271" s="54">
        <v>4948494932</v>
      </c>
      <c r="E271" s="4" t="s">
        <v>48</v>
      </c>
      <c r="F271" s="4" t="s">
        <v>1472</v>
      </c>
      <c r="G271" s="68" t="s">
        <v>1473</v>
      </c>
      <c r="H271" s="55">
        <v>18374.2</v>
      </c>
      <c r="I271" s="4" t="s">
        <v>605</v>
      </c>
      <c r="J271" s="28" t="s">
        <v>1474</v>
      </c>
      <c r="K271" s="2" t="s">
        <v>1475</v>
      </c>
      <c r="L271" s="23" t="s">
        <v>54</v>
      </c>
      <c r="M271" s="4" t="s">
        <v>67</v>
      </c>
      <c r="N271" s="29" t="s">
        <v>77</v>
      </c>
      <c r="O271" s="30">
        <v>210</v>
      </c>
      <c r="P271" s="29" t="s">
        <v>57</v>
      </c>
      <c r="Q271" s="56">
        <v>2</v>
      </c>
      <c r="R271" s="5" t="s">
        <v>608</v>
      </c>
      <c r="S271" s="5" t="s">
        <v>79</v>
      </c>
      <c r="T271" s="36">
        <v>43497</v>
      </c>
      <c r="U271" s="36">
        <v>43493</v>
      </c>
      <c r="V271" s="37">
        <v>43502</v>
      </c>
      <c r="W271" s="38">
        <f t="shared" si="40"/>
        <v>-4</v>
      </c>
      <c r="X271" s="5" t="str">
        <f t="shared" si="41"/>
        <v>CUMPLE</v>
      </c>
      <c r="Y271" s="37">
        <v>43500</v>
      </c>
      <c r="Z271" s="37">
        <v>43502</v>
      </c>
      <c r="AA271" s="44">
        <v>43502</v>
      </c>
      <c r="AB271" s="44">
        <v>43503</v>
      </c>
      <c r="AC271" s="38">
        <f t="shared" si="42"/>
        <v>1</v>
      </c>
      <c r="AD271" s="5" t="str">
        <f t="shared" si="43"/>
        <v>CUMPLE</v>
      </c>
      <c r="AE271" s="5"/>
      <c r="AF271" s="38">
        <f t="shared" si="44"/>
        <v>1</v>
      </c>
      <c r="AG271" s="5" t="str">
        <f t="shared" si="45"/>
        <v>CUMPLE</v>
      </c>
      <c r="AH271" s="6"/>
      <c r="AI271" s="38">
        <f t="shared" si="46"/>
        <v>6</v>
      </c>
      <c r="AJ271" s="5" t="str">
        <f t="shared" si="47"/>
        <v>NO CUMPLE</v>
      </c>
      <c r="AK271" s="6" t="s">
        <v>1476</v>
      </c>
      <c r="AL271" s="5" t="str">
        <f t="shared" si="39"/>
        <v/>
      </c>
      <c r="AM271" s="5"/>
      <c r="AN271" s="58"/>
      <c r="AO271" s="67" t="s">
        <v>1477</v>
      </c>
      <c r="AP271" s="50" t="s">
        <v>72</v>
      </c>
      <c r="AQ271" s="50"/>
      <c r="AR271" s="50">
        <v>43497</v>
      </c>
      <c r="AS271" s="50"/>
      <c r="AT271" s="52"/>
    </row>
    <row r="272" spans="1:46" ht="14.1" customHeight="1">
      <c r="A272" s="20" t="s">
        <v>45</v>
      </c>
      <c r="B272" s="21" t="s">
        <v>46</v>
      </c>
      <c r="C272" s="20" t="s">
        <v>1017</v>
      </c>
      <c r="D272" s="54">
        <v>4948494936</v>
      </c>
      <c r="E272" s="4" t="s">
        <v>48</v>
      </c>
      <c r="F272" s="4" t="s">
        <v>1478</v>
      </c>
      <c r="G272" s="23">
        <v>1024589507</v>
      </c>
      <c r="H272" s="55">
        <v>20</v>
      </c>
      <c r="I272" s="4" t="s">
        <v>605</v>
      </c>
      <c r="J272" s="4" t="s">
        <v>1479</v>
      </c>
      <c r="K272" s="61" t="s">
        <v>1480</v>
      </c>
      <c r="L272" s="23" t="s">
        <v>54</v>
      </c>
      <c r="M272" s="4" t="s">
        <v>67</v>
      </c>
      <c r="N272" s="29" t="s">
        <v>77</v>
      </c>
      <c r="O272" s="30">
        <v>20</v>
      </c>
      <c r="P272" s="29" t="s">
        <v>57</v>
      </c>
      <c r="Q272" s="56">
        <v>1</v>
      </c>
      <c r="R272" s="5" t="s">
        <v>608</v>
      </c>
      <c r="S272" s="5" t="s">
        <v>79</v>
      </c>
      <c r="T272" s="36">
        <v>43497</v>
      </c>
      <c r="U272" s="36">
        <v>43494</v>
      </c>
      <c r="V272" s="37">
        <v>43502</v>
      </c>
      <c r="W272" s="38">
        <f t="shared" si="40"/>
        <v>-3</v>
      </c>
      <c r="X272" s="5" t="str">
        <f t="shared" si="41"/>
        <v>CUMPLE</v>
      </c>
      <c r="Y272" s="37">
        <v>43500</v>
      </c>
      <c r="Z272" s="37">
        <v>43502</v>
      </c>
      <c r="AA272" s="44">
        <v>43502</v>
      </c>
      <c r="AB272" s="44">
        <v>43503</v>
      </c>
      <c r="AC272" s="38">
        <f t="shared" si="42"/>
        <v>1</v>
      </c>
      <c r="AD272" s="5" t="str">
        <f t="shared" si="43"/>
        <v>CUMPLE</v>
      </c>
      <c r="AE272" s="5"/>
      <c r="AF272" s="38">
        <f t="shared" si="44"/>
        <v>1</v>
      </c>
      <c r="AG272" s="5" t="str">
        <f t="shared" si="45"/>
        <v>CUMPLE</v>
      </c>
      <c r="AH272" s="6"/>
      <c r="AI272" s="38">
        <f t="shared" si="46"/>
        <v>6</v>
      </c>
      <c r="AJ272" s="5" t="str">
        <f t="shared" si="47"/>
        <v>NO CUMPLE</v>
      </c>
      <c r="AK272" s="6" t="s">
        <v>1476</v>
      </c>
      <c r="AL272" s="5" t="str">
        <f t="shared" si="39"/>
        <v/>
      </c>
      <c r="AM272" s="5"/>
      <c r="AN272" s="58"/>
      <c r="AO272" s="67" t="s">
        <v>1481</v>
      </c>
      <c r="AP272" s="50" t="s">
        <v>72</v>
      </c>
      <c r="AQ272" s="50"/>
      <c r="AR272" s="50">
        <v>43497</v>
      </c>
      <c r="AS272" s="50"/>
      <c r="AT272" s="52"/>
    </row>
    <row r="273" spans="1:46" ht="14.1" customHeight="1">
      <c r="A273" s="20" t="s">
        <v>45</v>
      </c>
      <c r="B273" s="21" t="s">
        <v>46</v>
      </c>
      <c r="C273" s="20" t="s">
        <v>1017</v>
      </c>
      <c r="D273" s="54">
        <v>4947974771</v>
      </c>
      <c r="E273" s="4" t="s">
        <v>48</v>
      </c>
      <c r="F273" s="4" t="s">
        <v>1482</v>
      </c>
      <c r="G273" s="23" t="s">
        <v>1483</v>
      </c>
      <c r="H273" s="55" t="s">
        <v>1484</v>
      </c>
      <c r="I273" s="4" t="s">
        <v>64</v>
      </c>
      <c r="J273" s="4" t="s">
        <v>1485</v>
      </c>
      <c r="K273" s="61">
        <v>50208777</v>
      </c>
      <c r="L273" s="23" t="s">
        <v>54</v>
      </c>
      <c r="M273" s="4" t="s">
        <v>94</v>
      </c>
      <c r="N273" s="29" t="s">
        <v>108</v>
      </c>
      <c r="O273" s="30">
        <v>3000</v>
      </c>
      <c r="P273" s="29" t="s">
        <v>57</v>
      </c>
      <c r="Q273" s="56">
        <v>5</v>
      </c>
      <c r="R273" s="5" t="s">
        <v>78</v>
      </c>
      <c r="S273" s="5" t="s">
        <v>79</v>
      </c>
      <c r="T273" s="36">
        <v>43494</v>
      </c>
      <c r="U273" s="36">
        <v>43480</v>
      </c>
      <c r="V273" s="37">
        <v>43497</v>
      </c>
      <c r="W273" s="38">
        <f t="shared" si="40"/>
        <v>-13</v>
      </c>
      <c r="X273" s="5" t="str">
        <f t="shared" si="41"/>
        <v>CUMPLE</v>
      </c>
      <c r="Y273" s="37">
        <v>43497</v>
      </c>
      <c r="Z273" s="37">
        <v>43498</v>
      </c>
      <c r="AA273" s="44">
        <v>43498</v>
      </c>
      <c r="AB273" s="44">
        <v>43503</v>
      </c>
      <c r="AC273" s="38">
        <f t="shared" si="42"/>
        <v>1</v>
      </c>
      <c r="AD273" s="5" t="str">
        <f t="shared" si="43"/>
        <v>CUMPLE</v>
      </c>
      <c r="AE273" s="5"/>
      <c r="AF273" s="38">
        <f t="shared" si="44"/>
        <v>5</v>
      </c>
      <c r="AG273" s="5" t="str">
        <f t="shared" si="45"/>
        <v>NO CUMPLE</v>
      </c>
      <c r="AH273" s="6"/>
      <c r="AI273" s="38">
        <f t="shared" si="46"/>
        <v>9</v>
      </c>
      <c r="AJ273" s="5" t="str">
        <f t="shared" si="47"/>
        <v>CUMPLE</v>
      </c>
      <c r="AK273" s="6"/>
      <c r="AL273" s="5" t="str">
        <f t="shared" si="39"/>
        <v/>
      </c>
      <c r="AM273" s="5"/>
      <c r="AN273" s="58"/>
      <c r="AO273" s="67" t="s">
        <v>1486</v>
      </c>
      <c r="AP273" s="50" t="s">
        <v>72</v>
      </c>
      <c r="AQ273" s="50"/>
      <c r="AR273" s="50">
        <v>43471</v>
      </c>
      <c r="AS273" s="50"/>
      <c r="AT273" s="52"/>
    </row>
    <row r="274" spans="1:46" ht="14.1" customHeight="1">
      <c r="A274" s="20" t="s">
        <v>45</v>
      </c>
      <c r="B274" s="21" t="s">
        <v>46</v>
      </c>
      <c r="C274" s="20" t="s">
        <v>1017</v>
      </c>
      <c r="D274" s="28" t="s">
        <v>1487</v>
      </c>
      <c r="E274" s="4" t="s">
        <v>48</v>
      </c>
      <c r="F274" s="4" t="s">
        <v>1488</v>
      </c>
      <c r="G274" s="68" t="s">
        <v>1489</v>
      </c>
      <c r="H274" s="55">
        <v>7892.64</v>
      </c>
      <c r="I274" s="4" t="s">
        <v>64</v>
      </c>
      <c r="J274" s="28" t="s">
        <v>1490</v>
      </c>
      <c r="K274" s="62" t="s">
        <v>1491</v>
      </c>
      <c r="L274" s="23" t="s">
        <v>54</v>
      </c>
      <c r="M274" s="4" t="s">
        <v>94</v>
      </c>
      <c r="N274" s="29" t="s">
        <v>108</v>
      </c>
      <c r="O274" s="30">
        <v>1964</v>
      </c>
      <c r="P274" s="29" t="s">
        <v>57</v>
      </c>
      <c r="Q274" s="56">
        <v>5</v>
      </c>
      <c r="R274" s="5" t="s">
        <v>78</v>
      </c>
      <c r="S274" s="5" t="s">
        <v>79</v>
      </c>
      <c r="T274" s="36">
        <v>43494</v>
      </c>
      <c r="U274" s="36">
        <v>43480</v>
      </c>
      <c r="V274" s="37">
        <v>43497</v>
      </c>
      <c r="W274" s="38">
        <f t="shared" si="40"/>
        <v>-13</v>
      </c>
      <c r="X274" s="5" t="str">
        <f t="shared" si="41"/>
        <v>CUMPLE</v>
      </c>
      <c r="Y274" s="37">
        <v>43497</v>
      </c>
      <c r="Z274" s="37">
        <v>43497</v>
      </c>
      <c r="AA274" s="44">
        <v>43498</v>
      </c>
      <c r="AB274" s="44">
        <v>43503</v>
      </c>
      <c r="AC274" s="38">
        <f t="shared" si="42"/>
        <v>1</v>
      </c>
      <c r="AD274" s="5" t="str">
        <f t="shared" si="43"/>
        <v>CUMPLE</v>
      </c>
      <c r="AE274" s="5"/>
      <c r="AF274" s="38">
        <f t="shared" si="44"/>
        <v>5</v>
      </c>
      <c r="AG274" s="5" t="str">
        <f t="shared" si="45"/>
        <v>NO CUMPLE</v>
      </c>
      <c r="AH274" s="6"/>
      <c r="AI274" s="38">
        <f t="shared" si="46"/>
        <v>9</v>
      </c>
      <c r="AJ274" s="5" t="str">
        <f t="shared" si="47"/>
        <v>CUMPLE</v>
      </c>
      <c r="AK274" s="6"/>
      <c r="AL274" s="5" t="str">
        <f t="shared" si="39"/>
        <v/>
      </c>
      <c r="AM274" s="5"/>
      <c r="AN274" s="58"/>
      <c r="AO274" s="67" t="s">
        <v>1492</v>
      </c>
      <c r="AP274" s="50" t="s">
        <v>72</v>
      </c>
      <c r="AQ274" s="50"/>
      <c r="AR274" s="50">
        <v>43471</v>
      </c>
      <c r="AS274" s="50"/>
      <c r="AT274" s="52"/>
    </row>
    <row r="275" spans="1:46" ht="14.1" customHeight="1">
      <c r="A275" s="20" t="s">
        <v>45</v>
      </c>
      <c r="B275" s="21" t="s">
        <v>46</v>
      </c>
      <c r="C275" s="20" t="s">
        <v>1017</v>
      </c>
      <c r="D275" s="28" t="s">
        <v>1493</v>
      </c>
      <c r="E275" s="4" t="s">
        <v>48</v>
      </c>
      <c r="F275" s="4" t="s">
        <v>1494</v>
      </c>
      <c r="G275" s="23" t="s">
        <v>1495</v>
      </c>
      <c r="H275" s="55">
        <v>17315</v>
      </c>
      <c r="I275" s="4" t="s">
        <v>64</v>
      </c>
      <c r="J275" s="28" t="s">
        <v>1496</v>
      </c>
      <c r="K275" s="62" t="s">
        <v>1497</v>
      </c>
      <c r="L275" s="23" t="s">
        <v>54</v>
      </c>
      <c r="M275" s="4" t="s">
        <v>67</v>
      </c>
      <c r="N275" s="29" t="s">
        <v>77</v>
      </c>
      <c r="O275" s="30">
        <v>460</v>
      </c>
      <c r="P275" s="29" t="s">
        <v>57</v>
      </c>
      <c r="Q275" s="56">
        <v>4</v>
      </c>
      <c r="R275" s="5" t="s">
        <v>78</v>
      </c>
      <c r="S275" s="5" t="s">
        <v>79</v>
      </c>
      <c r="T275" s="36">
        <v>43494</v>
      </c>
      <c r="U275" s="36">
        <v>43483</v>
      </c>
      <c r="V275" s="37">
        <v>43497</v>
      </c>
      <c r="W275" s="38">
        <f t="shared" si="40"/>
        <v>-10</v>
      </c>
      <c r="X275" s="5" t="str">
        <f t="shared" si="41"/>
        <v>CUMPLE</v>
      </c>
      <c r="Y275" s="37">
        <v>43497</v>
      </c>
      <c r="Z275" s="37">
        <v>43498</v>
      </c>
      <c r="AA275" s="44">
        <v>43498</v>
      </c>
      <c r="AB275" s="44">
        <v>43503</v>
      </c>
      <c r="AC275" s="38">
        <f t="shared" si="42"/>
        <v>1</v>
      </c>
      <c r="AD275" s="5" t="str">
        <f t="shared" si="43"/>
        <v>CUMPLE</v>
      </c>
      <c r="AE275" s="5"/>
      <c r="AF275" s="38">
        <f t="shared" si="44"/>
        <v>5</v>
      </c>
      <c r="AG275" s="5" t="str">
        <f t="shared" si="45"/>
        <v>NO CUMPLE</v>
      </c>
      <c r="AH275" s="6"/>
      <c r="AI275" s="38">
        <f t="shared" si="46"/>
        <v>9</v>
      </c>
      <c r="AJ275" s="5" t="str">
        <f t="shared" si="47"/>
        <v>CUMPLE</v>
      </c>
      <c r="AK275" s="6"/>
      <c r="AL275" s="5" t="str">
        <f t="shared" si="39"/>
        <v/>
      </c>
      <c r="AM275" s="5"/>
      <c r="AN275" s="58"/>
      <c r="AO275" s="67" t="s">
        <v>1498</v>
      </c>
      <c r="AP275" s="50" t="s">
        <v>72</v>
      </c>
      <c r="AQ275" s="50"/>
      <c r="AR275" s="50">
        <v>43471</v>
      </c>
      <c r="AS275" s="50"/>
      <c r="AT275" s="52"/>
    </row>
    <row r="276" spans="1:46" ht="14.1" customHeight="1">
      <c r="A276" s="20" t="s">
        <v>45</v>
      </c>
      <c r="B276" s="21" t="s">
        <v>46</v>
      </c>
      <c r="C276" s="20" t="s">
        <v>1017</v>
      </c>
      <c r="D276" s="54">
        <v>4948494944</v>
      </c>
      <c r="E276" s="4" t="s">
        <v>48</v>
      </c>
      <c r="F276" s="4" t="s">
        <v>1499</v>
      </c>
      <c r="G276" s="23" t="s">
        <v>1500</v>
      </c>
      <c r="H276" s="55">
        <v>16628</v>
      </c>
      <c r="I276" s="4" t="s">
        <v>64</v>
      </c>
      <c r="J276" s="4" t="s">
        <v>632</v>
      </c>
      <c r="K276" s="61" t="s">
        <v>633</v>
      </c>
      <c r="L276" s="23" t="s">
        <v>54</v>
      </c>
      <c r="M276" s="4" t="s">
        <v>67</v>
      </c>
      <c r="N276" s="29" t="s">
        <v>77</v>
      </c>
      <c r="O276" s="30">
        <v>400</v>
      </c>
      <c r="P276" s="29" t="s">
        <v>57</v>
      </c>
      <c r="Q276" s="56">
        <v>2</v>
      </c>
      <c r="R276" s="5" t="s">
        <v>78</v>
      </c>
      <c r="S276" s="5" t="s">
        <v>79</v>
      </c>
      <c r="T276" s="36">
        <v>43494</v>
      </c>
      <c r="U276" s="36">
        <v>43487</v>
      </c>
      <c r="V276" s="37">
        <v>43500</v>
      </c>
      <c r="W276" s="38">
        <f t="shared" si="40"/>
        <v>-6</v>
      </c>
      <c r="X276" s="5" t="str">
        <f t="shared" si="41"/>
        <v>CUMPLE</v>
      </c>
      <c r="Y276" s="37">
        <v>43497</v>
      </c>
      <c r="Z276" s="37">
        <v>43500</v>
      </c>
      <c r="AA276" s="44">
        <v>43500</v>
      </c>
      <c r="AB276" s="44">
        <v>43503</v>
      </c>
      <c r="AC276" s="38">
        <f t="shared" si="42"/>
        <v>1</v>
      </c>
      <c r="AD276" s="5" t="str">
        <f t="shared" si="43"/>
        <v>CUMPLE</v>
      </c>
      <c r="AE276" s="5"/>
      <c r="AF276" s="38">
        <f t="shared" si="44"/>
        <v>3</v>
      </c>
      <c r="AG276" s="5" t="str">
        <f t="shared" si="45"/>
        <v>CUMPLE</v>
      </c>
      <c r="AH276" s="6"/>
      <c r="AI276" s="38">
        <f t="shared" si="46"/>
        <v>9</v>
      </c>
      <c r="AJ276" s="5" t="str">
        <f t="shared" si="47"/>
        <v>CUMPLE</v>
      </c>
      <c r="AK276" s="6"/>
      <c r="AL276" s="5" t="str">
        <f t="shared" si="39"/>
        <v/>
      </c>
      <c r="AM276" s="5"/>
      <c r="AN276" s="58"/>
      <c r="AO276" s="67" t="s">
        <v>1501</v>
      </c>
      <c r="AP276" s="50" t="s">
        <v>72</v>
      </c>
      <c r="AQ276" s="50"/>
      <c r="AR276" s="50">
        <v>43471</v>
      </c>
      <c r="AS276" s="50"/>
      <c r="AT276" s="52"/>
    </row>
    <row r="277" spans="1:46" ht="14.1" customHeight="1">
      <c r="A277" s="20" t="s">
        <v>45</v>
      </c>
      <c r="B277" s="21" t="s">
        <v>46</v>
      </c>
      <c r="C277" s="20" t="s">
        <v>1017</v>
      </c>
      <c r="D277" s="54">
        <v>4949034839</v>
      </c>
      <c r="E277" s="4" t="s">
        <v>48</v>
      </c>
      <c r="F277" s="4" t="s">
        <v>1502</v>
      </c>
      <c r="G277" s="23" t="s">
        <v>1503</v>
      </c>
      <c r="H277" s="55">
        <v>579</v>
      </c>
      <c r="I277" s="4" t="s">
        <v>605</v>
      </c>
      <c r="J277" s="4" t="s">
        <v>739</v>
      </c>
      <c r="K277" s="61" t="s">
        <v>1504</v>
      </c>
      <c r="L277" s="23" t="s">
        <v>54</v>
      </c>
      <c r="M277" s="4" t="s">
        <v>67</v>
      </c>
      <c r="N277" s="29" t="s">
        <v>77</v>
      </c>
      <c r="O277" s="30">
        <v>10</v>
      </c>
      <c r="P277" s="29" t="s">
        <v>57</v>
      </c>
      <c r="Q277" s="56">
        <v>1</v>
      </c>
      <c r="R277" s="5" t="s">
        <v>608</v>
      </c>
      <c r="S277" s="5" t="s">
        <v>79</v>
      </c>
      <c r="T277" s="36">
        <v>43501</v>
      </c>
      <c r="U277" s="36">
        <v>43496</v>
      </c>
      <c r="V277" s="37">
        <v>43502</v>
      </c>
      <c r="W277" s="38">
        <f t="shared" si="40"/>
        <v>-5</v>
      </c>
      <c r="X277" s="5" t="str">
        <f t="shared" si="41"/>
        <v>CUMPLE</v>
      </c>
      <c r="Y277" s="37">
        <v>43502</v>
      </c>
      <c r="Z277" s="37">
        <v>43502</v>
      </c>
      <c r="AA277" s="44">
        <v>43503</v>
      </c>
      <c r="AB277" s="44">
        <v>43503</v>
      </c>
      <c r="AC277" s="38">
        <f t="shared" si="42"/>
        <v>1</v>
      </c>
      <c r="AD277" s="5" t="str">
        <f t="shared" si="43"/>
        <v>CUMPLE</v>
      </c>
      <c r="AE277" s="5"/>
      <c r="AF277" s="38">
        <f t="shared" si="44"/>
        <v>1</v>
      </c>
      <c r="AG277" s="5" t="str">
        <f t="shared" si="45"/>
        <v>CUMPLE</v>
      </c>
      <c r="AH277" s="6"/>
      <c r="AI277" s="38">
        <f t="shared" si="46"/>
        <v>2</v>
      </c>
      <c r="AJ277" s="5" t="str">
        <f t="shared" si="47"/>
        <v>CUMPLE</v>
      </c>
      <c r="AK277" s="6"/>
      <c r="AL277" s="5" t="str">
        <f t="shared" si="39"/>
        <v/>
      </c>
      <c r="AM277" s="5"/>
      <c r="AN277" s="58"/>
      <c r="AO277" s="67" t="s">
        <v>1505</v>
      </c>
      <c r="AP277" s="50" t="s">
        <v>72</v>
      </c>
      <c r="AQ277" s="50"/>
      <c r="AR277" s="50">
        <v>43501</v>
      </c>
      <c r="AS277" s="50"/>
      <c r="AT277" s="52"/>
    </row>
    <row r="278" spans="1:46" ht="14.1" customHeight="1">
      <c r="A278" s="20" t="s">
        <v>45</v>
      </c>
      <c r="B278" s="21" t="s">
        <v>46</v>
      </c>
      <c r="C278" s="20" t="s">
        <v>1017</v>
      </c>
      <c r="D278" s="54">
        <v>4943584080</v>
      </c>
      <c r="E278" s="4" t="s">
        <v>48</v>
      </c>
      <c r="F278" s="4" t="s">
        <v>1506</v>
      </c>
      <c r="G278" s="23" t="s">
        <v>1507</v>
      </c>
      <c r="H278" s="55">
        <v>13104</v>
      </c>
      <c r="I278" s="4" t="s">
        <v>64</v>
      </c>
      <c r="J278" s="4" t="s">
        <v>1508</v>
      </c>
      <c r="K278" s="61" t="s">
        <v>1509</v>
      </c>
      <c r="L278" s="23" t="s">
        <v>54</v>
      </c>
      <c r="M278" s="4" t="s">
        <v>184</v>
      </c>
      <c r="N278" s="29" t="s">
        <v>584</v>
      </c>
      <c r="O278" s="30">
        <v>2880</v>
      </c>
      <c r="P278" s="29" t="s">
        <v>186</v>
      </c>
      <c r="Q278" s="56">
        <v>4</v>
      </c>
      <c r="R278" s="5" t="s">
        <v>78</v>
      </c>
      <c r="S278" s="5" t="s">
        <v>79</v>
      </c>
      <c r="T278" s="36">
        <v>43494</v>
      </c>
      <c r="U278" s="36">
        <v>43455</v>
      </c>
      <c r="V278" s="37">
        <v>43500</v>
      </c>
      <c r="W278" s="38">
        <f t="shared" si="40"/>
        <v>-38</v>
      </c>
      <c r="X278" s="5" t="str">
        <f t="shared" si="41"/>
        <v>CUMPLE</v>
      </c>
      <c r="Y278" s="37">
        <v>43500</v>
      </c>
      <c r="Z278" s="37">
        <v>43500</v>
      </c>
      <c r="AA278" s="44">
        <v>43500</v>
      </c>
      <c r="AB278" s="44">
        <v>43504</v>
      </c>
      <c r="AC278" s="38">
        <f t="shared" si="42"/>
        <v>1</v>
      </c>
      <c r="AD278" s="5" t="str">
        <f t="shared" si="43"/>
        <v>CUMPLE</v>
      </c>
      <c r="AE278" s="5"/>
      <c r="AF278" s="38">
        <f t="shared" si="44"/>
        <v>4</v>
      </c>
      <c r="AG278" s="5" t="str">
        <f t="shared" si="45"/>
        <v>NO CUMPLE</v>
      </c>
      <c r="AH278" s="6"/>
      <c r="AI278" s="38">
        <f t="shared" si="46"/>
        <v>10</v>
      </c>
      <c r="AJ278" s="5" t="str">
        <f t="shared" si="47"/>
        <v>CUMPLE</v>
      </c>
      <c r="AK278" s="6"/>
      <c r="AL278" s="5" t="str">
        <f t="shared" si="39"/>
        <v/>
      </c>
      <c r="AM278" s="5"/>
      <c r="AN278" s="58"/>
      <c r="AO278" s="67" t="s">
        <v>1510</v>
      </c>
      <c r="AP278" s="50" t="s">
        <v>72</v>
      </c>
      <c r="AQ278" s="50"/>
      <c r="AR278" s="50">
        <v>43471</v>
      </c>
      <c r="AS278" s="50"/>
      <c r="AT278" s="52"/>
    </row>
    <row r="279" spans="1:46" ht="14.1" customHeight="1">
      <c r="A279" s="20" t="s">
        <v>45</v>
      </c>
      <c r="B279" s="21" t="s">
        <v>46</v>
      </c>
      <c r="C279" s="20" t="s">
        <v>1017</v>
      </c>
      <c r="D279" s="54">
        <v>4948242196</v>
      </c>
      <c r="E279" s="4" t="s">
        <v>48</v>
      </c>
      <c r="F279" s="4" t="s">
        <v>1511</v>
      </c>
      <c r="G279" s="23" t="s">
        <v>1512</v>
      </c>
      <c r="H279" s="55">
        <v>124252.8</v>
      </c>
      <c r="I279" s="4" t="s">
        <v>64</v>
      </c>
      <c r="J279" s="4" t="s">
        <v>1513</v>
      </c>
      <c r="K279" s="61" t="s">
        <v>1514</v>
      </c>
      <c r="L279" s="23" t="s">
        <v>86</v>
      </c>
      <c r="M279" s="4" t="s">
        <v>67</v>
      </c>
      <c r="N279" s="29" t="s">
        <v>77</v>
      </c>
      <c r="O279" s="30">
        <v>960</v>
      </c>
      <c r="P279" s="29" t="s">
        <v>57</v>
      </c>
      <c r="Q279" s="56">
        <v>3</v>
      </c>
      <c r="R279" s="5" t="s">
        <v>78</v>
      </c>
      <c r="S279" s="5" t="s">
        <v>79</v>
      </c>
      <c r="T279" s="36">
        <v>43497</v>
      </c>
      <c r="U279" s="36">
        <v>43490</v>
      </c>
      <c r="V279" s="37">
        <v>43501</v>
      </c>
      <c r="W279" s="38">
        <f t="shared" si="40"/>
        <v>-6</v>
      </c>
      <c r="X279" s="5" t="str">
        <f t="shared" si="41"/>
        <v>CUMPLE</v>
      </c>
      <c r="Y279" s="37">
        <v>43500</v>
      </c>
      <c r="Z279" s="37">
        <v>43501</v>
      </c>
      <c r="AA279" s="44">
        <v>43502</v>
      </c>
      <c r="AB279" s="44">
        <v>43507</v>
      </c>
      <c r="AC279" s="38">
        <f t="shared" si="42"/>
        <v>1</v>
      </c>
      <c r="AD279" s="5" t="str">
        <f t="shared" si="43"/>
        <v>CUMPLE</v>
      </c>
      <c r="AE279" s="5"/>
      <c r="AF279" s="38">
        <f t="shared" si="44"/>
        <v>5</v>
      </c>
      <c r="AG279" s="5" t="str">
        <f t="shared" si="45"/>
        <v>NO CUMPLE</v>
      </c>
      <c r="AH279" s="6"/>
      <c r="AI279" s="38">
        <f t="shared" si="46"/>
        <v>10</v>
      </c>
      <c r="AJ279" s="5" t="str">
        <f t="shared" si="47"/>
        <v>CUMPLE</v>
      </c>
      <c r="AK279" s="6"/>
      <c r="AL279" s="5" t="str">
        <f t="shared" si="39"/>
        <v/>
      </c>
      <c r="AM279" s="5"/>
      <c r="AN279" s="58"/>
      <c r="AO279" s="67" t="s">
        <v>1515</v>
      </c>
      <c r="AP279" s="50" t="s">
        <v>72</v>
      </c>
      <c r="AQ279" s="50"/>
      <c r="AR279" s="50">
        <v>43484</v>
      </c>
      <c r="AS279" s="50"/>
      <c r="AT279" s="52"/>
    </row>
    <row r="280" spans="1:46" ht="14.1" customHeight="1">
      <c r="A280" s="20" t="s">
        <v>45</v>
      </c>
      <c r="B280" s="21" t="s">
        <v>46</v>
      </c>
      <c r="C280" s="20" t="s">
        <v>1017</v>
      </c>
      <c r="D280" s="54">
        <v>4948494942</v>
      </c>
      <c r="E280" s="4" t="s">
        <v>48</v>
      </c>
      <c r="F280" s="4" t="s">
        <v>1516</v>
      </c>
      <c r="G280" s="23" t="s">
        <v>1517</v>
      </c>
      <c r="H280" s="55">
        <v>1592</v>
      </c>
      <c r="I280" s="4" t="s">
        <v>64</v>
      </c>
      <c r="J280" s="4" t="s">
        <v>340</v>
      </c>
      <c r="K280" s="61" t="s">
        <v>341</v>
      </c>
      <c r="L280" s="23" t="s">
        <v>119</v>
      </c>
      <c r="M280" s="4" t="s">
        <v>67</v>
      </c>
      <c r="N280" s="29" t="s">
        <v>128</v>
      </c>
      <c r="O280" s="30">
        <v>800</v>
      </c>
      <c r="P280" s="29" t="s">
        <v>57</v>
      </c>
      <c r="Q280" s="56">
        <v>1</v>
      </c>
      <c r="R280" s="5" t="s">
        <v>78</v>
      </c>
      <c r="S280" s="5" t="s">
        <v>79</v>
      </c>
      <c r="T280" s="36">
        <v>43499</v>
      </c>
      <c r="U280" s="36">
        <v>43501</v>
      </c>
      <c r="V280" s="37">
        <v>43502</v>
      </c>
      <c r="W280" s="38">
        <f t="shared" si="40"/>
        <v>3</v>
      </c>
      <c r="X280" s="5" t="str">
        <f t="shared" si="41"/>
        <v>NO CUMPLE</v>
      </c>
      <c r="Y280" s="37">
        <v>43502</v>
      </c>
      <c r="Z280" s="37">
        <v>43502</v>
      </c>
      <c r="AA280" s="44">
        <v>43503</v>
      </c>
      <c r="AB280" s="44">
        <v>43507</v>
      </c>
      <c r="AC280" s="38">
        <f t="shared" si="42"/>
        <v>1</v>
      </c>
      <c r="AD280" s="5" t="str">
        <f t="shared" si="43"/>
        <v>CUMPLE</v>
      </c>
      <c r="AE280" s="5"/>
      <c r="AF280" s="38">
        <f t="shared" si="44"/>
        <v>4</v>
      </c>
      <c r="AG280" s="5" t="str">
        <f t="shared" si="45"/>
        <v>NO CUMPLE</v>
      </c>
      <c r="AH280" s="6"/>
      <c r="AI280" s="38">
        <f t="shared" si="46"/>
        <v>8</v>
      </c>
      <c r="AJ280" s="5" t="str">
        <f t="shared" si="47"/>
        <v>CUMPLE</v>
      </c>
      <c r="AK280" s="6" t="s">
        <v>1131</v>
      </c>
      <c r="AL280" s="5" t="str">
        <f t="shared" si="39"/>
        <v/>
      </c>
      <c r="AM280" s="5"/>
      <c r="AN280" s="58"/>
      <c r="AO280" s="67" t="s">
        <v>1518</v>
      </c>
      <c r="AP280" s="50" t="s">
        <v>72</v>
      </c>
      <c r="AQ280" s="50"/>
      <c r="AR280" s="50">
        <v>43477</v>
      </c>
      <c r="AS280" s="50"/>
      <c r="AT280" s="52"/>
    </row>
    <row r="281" spans="1:46" ht="14.1" customHeight="1">
      <c r="A281" s="20" t="s">
        <v>45</v>
      </c>
      <c r="B281" s="21" t="s">
        <v>46</v>
      </c>
      <c r="C281" s="20" t="s">
        <v>1017</v>
      </c>
      <c r="D281" s="28" t="s">
        <v>1519</v>
      </c>
      <c r="E281" s="4" t="s">
        <v>156</v>
      </c>
      <c r="F281" s="4" t="s">
        <v>1520</v>
      </c>
      <c r="G281" s="23" t="s">
        <v>1521</v>
      </c>
      <c r="H281" s="55">
        <v>85154.2</v>
      </c>
      <c r="I281" s="4" t="s">
        <v>64</v>
      </c>
      <c r="J281" s="28" t="s">
        <v>1522</v>
      </c>
      <c r="K281" s="2" t="s">
        <v>1523</v>
      </c>
      <c r="L281" s="23" t="s">
        <v>54</v>
      </c>
      <c r="M281" s="4" t="s">
        <v>67</v>
      </c>
      <c r="N281" s="29" t="s">
        <v>77</v>
      </c>
      <c r="O281" s="30">
        <v>23045</v>
      </c>
      <c r="P281" s="29" t="s">
        <v>57</v>
      </c>
      <c r="Q281" s="56">
        <v>1</v>
      </c>
      <c r="R281" s="5" t="s">
        <v>58</v>
      </c>
      <c r="S281" s="5" t="s">
        <v>69</v>
      </c>
      <c r="T281" s="36">
        <v>43502</v>
      </c>
      <c r="U281" s="36">
        <v>43500</v>
      </c>
      <c r="V281" s="37">
        <v>43503</v>
      </c>
      <c r="W281" s="38">
        <f t="shared" si="40"/>
        <v>-1</v>
      </c>
      <c r="X281" s="5" t="str">
        <f t="shared" si="41"/>
        <v>CUMPLE</v>
      </c>
      <c r="Y281" s="37">
        <v>43503</v>
      </c>
      <c r="Z281" s="37">
        <v>43503</v>
      </c>
      <c r="AA281" s="44">
        <v>43504</v>
      </c>
      <c r="AB281" s="44">
        <v>43507</v>
      </c>
      <c r="AC281" s="38">
        <f t="shared" si="42"/>
        <v>1</v>
      </c>
      <c r="AD281" s="5" t="str">
        <f t="shared" si="43"/>
        <v>CUMPLE</v>
      </c>
      <c r="AE281" s="5"/>
      <c r="AF281" s="38">
        <f t="shared" si="44"/>
        <v>3</v>
      </c>
      <c r="AG281" s="5" t="str">
        <f t="shared" si="45"/>
        <v>CUMPLE</v>
      </c>
      <c r="AH281" s="6"/>
      <c r="AI281" s="38">
        <f t="shared" si="46"/>
        <v>5</v>
      </c>
      <c r="AJ281" s="5" t="str">
        <f t="shared" si="47"/>
        <v>CUMPLE</v>
      </c>
      <c r="AK281" s="6"/>
      <c r="AL281" s="5" t="str">
        <f t="shared" si="39"/>
        <v/>
      </c>
      <c r="AM281" s="5"/>
      <c r="AN281" s="58"/>
      <c r="AO281" s="67" t="s">
        <v>1524</v>
      </c>
      <c r="AP281" s="50" t="s">
        <v>72</v>
      </c>
      <c r="AQ281" s="50"/>
      <c r="AR281" s="50">
        <v>43480</v>
      </c>
      <c r="AS281" s="50"/>
      <c r="AT281" s="52"/>
    </row>
    <row r="282" spans="1:46" ht="14.1" customHeight="1">
      <c r="A282" s="20" t="s">
        <v>45</v>
      </c>
      <c r="B282" s="21" t="s">
        <v>46</v>
      </c>
      <c r="C282" s="20" t="s">
        <v>1017</v>
      </c>
      <c r="D282" s="54">
        <v>4948494929</v>
      </c>
      <c r="E282" s="4" t="s">
        <v>48</v>
      </c>
      <c r="F282" s="4" t="s">
        <v>1525</v>
      </c>
      <c r="G282" s="68" t="s">
        <v>1526</v>
      </c>
      <c r="H282" s="55">
        <v>1892.25</v>
      </c>
      <c r="I282" s="4" t="s">
        <v>605</v>
      </c>
      <c r="J282" s="4" t="s">
        <v>677</v>
      </c>
      <c r="K282" s="61" t="s">
        <v>678</v>
      </c>
      <c r="L282" s="23" t="s">
        <v>54</v>
      </c>
      <c r="M282" s="4" t="s">
        <v>67</v>
      </c>
      <c r="N282" s="29" t="s">
        <v>77</v>
      </c>
      <c r="O282" s="30">
        <v>15</v>
      </c>
      <c r="P282" s="29" t="s">
        <v>57</v>
      </c>
      <c r="Q282" s="56">
        <v>3</v>
      </c>
      <c r="R282" s="5" t="s">
        <v>608</v>
      </c>
      <c r="S282" s="5" t="s">
        <v>79</v>
      </c>
      <c r="T282" s="36">
        <v>43505</v>
      </c>
      <c r="U282" s="36">
        <v>43497</v>
      </c>
      <c r="V282" s="37">
        <v>43507</v>
      </c>
      <c r="W282" s="38">
        <f t="shared" si="40"/>
        <v>-8</v>
      </c>
      <c r="X282" s="5" t="str">
        <f t="shared" si="41"/>
        <v>CUMPLE</v>
      </c>
      <c r="Y282" s="37">
        <v>43507</v>
      </c>
      <c r="Z282" s="37">
        <v>43507</v>
      </c>
      <c r="AA282" s="44">
        <v>43508</v>
      </c>
      <c r="AB282" s="44">
        <v>43508</v>
      </c>
      <c r="AC282" s="38">
        <f t="shared" si="42"/>
        <v>1</v>
      </c>
      <c r="AD282" s="5" t="str">
        <f t="shared" si="43"/>
        <v>CUMPLE</v>
      </c>
      <c r="AE282" s="5"/>
      <c r="AF282" s="38">
        <f t="shared" si="44"/>
        <v>1</v>
      </c>
      <c r="AG282" s="5" t="str">
        <f t="shared" si="45"/>
        <v>CUMPLE</v>
      </c>
      <c r="AH282" s="6"/>
      <c r="AI282" s="38">
        <f t="shared" si="46"/>
        <v>3</v>
      </c>
      <c r="AJ282" s="5" t="str">
        <f t="shared" si="47"/>
        <v>CUMPLE</v>
      </c>
      <c r="AK282" s="6"/>
      <c r="AL282" s="5" t="str">
        <f t="shared" si="39"/>
        <v/>
      </c>
      <c r="AM282" s="5"/>
      <c r="AN282" s="58"/>
      <c r="AO282" s="67" t="s">
        <v>1527</v>
      </c>
      <c r="AP282" s="50" t="s">
        <v>72</v>
      </c>
      <c r="AQ282" s="50"/>
      <c r="AR282" s="50">
        <v>43505</v>
      </c>
      <c r="AS282" s="50"/>
      <c r="AT282" s="52"/>
    </row>
    <row r="283" spans="1:46" ht="14.1" customHeight="1">
      <c r="A283" s="20" t="s">
        <v>45</v>
      </c>
      <c r="B283" s="21" t="s">
        <v>46</v>
      </c>
      <c r="C283" s="20" t="s">
        <v>1017</v>
      </c>
      <c r="D283" s="54">
        <v>4946580746</v>
      </c>
      <c r="E283" s="4" t="s">
        <v>48</v>
      </c>
      <c r="F283" s="4" t="s">
        <v>1528</v>
      </c>
      <c r="G283" s="23" t="s">
        <v>1529</v>
      </c>
      <c r="H283" s="55">
        <v>19958.400000000001</v>
      </c>
      <c r="I283" s="4" t="s">
        <v>64</v>
      </c>
      <c r="J283" s="4" t="s">
        <v>1236</v>
      </c>
      <c r="K283" s="61" t="s">
        <v>1237</v>
      </c>
      <c r="L283" s="23" t="s">
        <v>54</v>
      </c>
      <c r="M283" s="4" t="s">
        <v>184</v>
      </c>
      <c r="N283" s="29" t="s">
        <v>348</v>
      </c>
      <c r="O283" s="30">
        <v>2880</v>
      </c>
      <c r="P283" s="29" t="s">
        <v>57</v>
      </c>
      <c r="Q283" s="56">
        <v>1</v>
      </c>
      <c r="R283" s="5" t="s">
        <v>58</v>
      </c>
      <c r="S283" s="5" t="s">
        <v>59</v>
      </c>
      <c r="T283" s="36">
        <v>43502</v>
      </c>
      <c r="U283" s="36">
        <v>43493</v>
      </c>
      <c r="V283" s="37">
        <v>43503</v>
      </c>
      <c r="W283" s="38">
        <f t="shared" si="40"/>
        <v>-8</v>
      </c>
      <c r="X283" s="5" t="str">
        <f t="shared" si="41"/>
        <v>CUMPLE</v>
      </c>
      <c r="Y283" s="37">
        <v>43503</v>
      </c>
      <c r="Z283" s="37">
        <v>43503</v>
      </c>
      <c r="AA283" s="44">
        <v>43504</v>
      </c>
      <c r="AB283" s="44">
        <v>43508</v>
      </c>
      <c r="AC283" s="38">
        <f t="shared" si="42"/>
        <v>1</v>
      </c>
      <c r="AD283" s="5" t="str">
        <f t="shared" si="43"/>
        <v>CUMPLE</v>
      </c>
      <c r="AE283" s="5"/>
      <c r="AF283" s="38">
        <f t="shared" si="44"/>
        <v>4</v>
      </c>
      <c r="AG283" s="5" t="str">
        <f t="shared" si="45"/>
        <v>NO CUMPLE</v>
      </c>
      <c r="AH283" s="6"/>
      <c r="AI283" s="38">
        <f t="shared" si="46"/>
        <v>6</v>
      </c>
      <c r="AJ283" s="5" t="str">
        <f t="shared" si="47"/>
        <v>CUMPLE</v>
      </c>
      <c r="AK283" s="6"/>
      <c r="AL283" s="5" t="str">
        <f t="shared" si="39"/>
        <v/>
      </c>
      <c r="AM283" s="5"/>
      <c r="AN283" s="58"/>
      <c r="AO283" s="67" t="s">
        <v>1530</v>
      </c>
      <c r="AP283" s="50" t="s">
        <v>72</v>
      </c>
      <c r="AQ283" s="50"/>
      <c r="AR283" s="50">
        <v>43480</v>
      </c>
      <c r="AS283" s="50"/>
      <c r="AT283" s="52"/>
    </row>
    <row r="284" spans="1:46" ht="14.1" customHeight="1">
      <c r="A284" s="20" t="s">
        <v>45</v>
      </c>
      <c r="B284" s="21" t="s">
        <v>46</v>
      </c>
      <c r="C284" s="20" t="s">
        <v>1017</v>
      </c>
      <c r="D284" s="54">
        <v>4948242179</v>
      </c>
      <c r="E284" s="4" t="s">
        <v>48</v>
      </c>
      <c r="F284" s="4" t="s">
        <v>1531</v>
      </c>
      <c r="G284" s="23" t="s">
        <v>1532</v>
      </c>
      <c r="H284" s="55">
        <v>149059.75</v>
      </c>
      <c r="I284" s="4" t="s">
        <v>64</v>
      </c>
      <c r="J284" s="4" t="s">
        <v>632</v>
      </c>
      <c r="K284" s="61" t="s">
        <v>633</v>
      </c>
      <c r="L284" s="23" t="s">
        <v>54</v>
      </c>
      <c r="M284" s="4" t="s">
        <v>67</v>
      </c>
      <c r="N284" s="29" t="s">
        <v>77</v>
      </c>
      <c r="O284" s="30">
        <v>3600</v>
      </c>
      <c r="P284" s="29" t="s">
        <v>57</v>
      </c>
      <c r="Q284" s="56">
        <v>1</v>
      </c>
      <c r="R284" s="5" t="s">
        <v>58</v>
      </c>
      <c r="S284" s="5" t="s">
        <v>174</v>
      </c>
      <c r="T284" s="36">
        <v>43502</v>
      </c>
      <c r="U284" s="36">
        <v>43494</v>
      </c>
      <c r="V284" s="37">
        <v>43503</v>
      </c>
      <c r="W284" s="38">
        <f t="shared" si="40"/>
        <v>-7</v>
      </c>
      <c r="X284" s="5" t="str">
        <f t="shared" si="41"/>
        <v>CUMPLE</v>
      </c>
      <c r="Y284" s="37">
        <v>43503</v>
      </c>
      <c r="Z284" s="37">
        <v>43503</v>
      </c>
      <c r="AA284" s="44">
        <v>43504</v>
      </c>
      <c r="AB284" s="44">
        <v>43509</v>
      </c>
      <c r="AC284" s="38">
        <f t="shared" si="42"/>
        <v>1</v>
      </c>
      <c r="AD284" s="5" t="str">
        <f t="shared" si="43"/>
        <v>CUMPLE</v>
      </c>
      <c r="AE284" s="5"/>
      <c r="AF284" s="38">
        <f t="shared" si="44"/>
        <v>5</v>
      </c>
      <c r="AG284" s="5" t="str">
        <f t="shared" si="45"/>
        <v>NO CUMPLE</v>
      </c>
      <c r="AH284" s="6"/>
      <c r="AI284" s="38">
        <f t="shared" si="46"/>
        <v>7</v>
      </c>
      <c r="AJ284" s="5" t="str">
        <f t="shared" si="47"/>
        <v>CUMPLE</v>
      </c>
      <c r="AK284" s="6"/>
      <c r="AL284" s="5" t="str">
        <f t="shared" si="39"/>
        <v/>
      </c>
      <c r="AM284" s="5"/>
      <c r="AN284" s="58"/>
      <c r="AO284" s="67" t="s">
        <v>1533</v>
      </c>
      <c r="AP284" s="50" t="s">
        <v>72</v>
      </c>
      <c r="AQ284" s="50"/>
      <c r="AR284" s="50">
        <v>43480</v>
      </c>
      <c r="AS284" s="50"/>
      <c r="AT284" s="52"/>
    </row>
    <row r="285" spans="1:46" ht="14.1" customHeight="1">
      <c r="A285" s="20" t="s">
        <v>45</v>
      </c>
      <c r="B285" s="21" t="s">
        <v>46</v>
      </c>
      <c r="C285" s="20" t="s">
        <v>1017</v>
      </c>
      <c r="D285" s="54">
        <v>4948951735</v>
      </c>
      <c r="E285" s="4" t="s">
        <v>48</v>
      </c>
      <c r="F285" s="4" t="s">
        <v>1534</v>
      </c>
      <c r="G285" s="68" t="s">
        <v>1535</v>
      </c>
      <c r="H285" s="55">
        <v>20195</v>
      </c>
      <c r="I285" s="4" t="s">
        <v>605</v>
      </c>
      <c r="J285" s="4" t="s">
        <v>1536</v>
      </c>
      <c r="K285" s="61" t="s">
        <v>1537</v>
      </c>
      <c r="L285" s="23" t="s">
        <v>54</v>
      </c>
      <c r="M285" s="4" t="s">
        <v>67</v>
      </c>
      <c r="N285" s="29" t="s">
        <v>77</v>
      </c>
      <c r="O285" s="30">
        <v>500</v>
      </c>
      <c r="P285" s="29" t="s">
        <v>57</v>
      </c>
      <c r="Q285" s="56">
        <v>1</v>
      </c>
      <c r="R285" s="5" t="s">
        <v>608</v>
      </c>
      <c r="S285" s="5" t="s">
        <v>79</v>
      </c>
      <c r="T285" s="36">
        <v>43507</v>
      </c>
      <c r="U285" s="36">
        <v>43490</v>
      </c>
      <c r="V285" s="37">
        <v>43508</v>
      </c>
      <c r="W285" s="38">
        <f t="shared" si="40"/>
        <v>-17</v>
      </c>
      <c r="X285" s="5" t="str">
        <f t="shared" si="41"/>
        <v>CUMPLE</v>
      </c>
      <c r="Y285" s="37">
        <v>43508</v>
      </c>
      <c r="Z285" s="37">
        <v>43508</v>
      </c>
      <c r="AA285" s="44">
        <v>43509</v>
      </c>
      <c r="AB285" s="44">
        <v>43509</v>
      </c>
      <c r="AC285" s="38">
        <f t="shared" si="42"/>
        <v>1</v>
      </c>
      <c r="AD285" s="5" t="str">
        <f t="shared" si="43"/>
        <v>CUMPLE</v>
      </c>
      <c r="AE285" s="5"/>
      <c r="AF285" s="38">
        <f t="shared" si="44"/>
        <v>1</v>
      </c>
      <c r="AG285" s="5" t="str">
        <f t="shared" si="45"/>
        <v>CUMPLE</v>
      </c>
      <c r="AH285" s="6"/>
      <c r="AI285" s="38">
        <f t="shared" si="46"/>
        <v>2</v>
      </c>
      <c r="AJ285" s="5" t="str">
        <f t="shared" si="47"/>
        <v>CUMPLE</v>
      </c>
      <c r="AK285" s="6"/>
      <c r="AL285" s="5" t="str">
        <f t="shared" si="39"/>
        <v/>
      </c>
      <c r="AM285" s="5"/>
      <c r="AN285" s="58"/>
      <c r="AO285" s="67" t="s">
        <v>1538</v>
      </c>
      <c r="AP285" s="50" t="s">
        <v>72</v>
      </c>
      <c r="AQ285" s="50"/>
      <c r="AR285" s="50">
        <v>43507</v>
      </c>
      <c r="AS285" s="50"/>
      <c r="AT285" s="52"/>
    </row>
    <row r="286" spans="1:46" ht="14.1" customHeight="1">
      <c r="A286" s="20" t="s">
        <v>45</v>
      </c>
      <c r="B286" s="21" t="s">
        <v>46</v>
      </c>
      <c r="C286" s="20" t="s">
        <v>1017</v>
      </c>
      <c r="D286" s="54">
        <v>4948867701</v>
      </c>
      <c r="E286" s="4" t="s">
        <v>48</v>
      </c>
      <c r="F286" s="4" t="s">
        <v>1539</v>
      </c>
      <c r="G286" s="68" t="s">
        <v>1540</v>
      </c>
      <c r="H286" s="55">
        <v>105776</v>
      </c>
      <c r="I286" s="4" t="s">
        <v>605</v>
      </c>
      <c r="J286" s="4" t="s">
        <v>1541</v>
      </c>
      <c r="K286" s="61" t="s">
        <v>1542</v>
      </c>
      <c r="L286" s="23" t="s">
        <v>54</v>
      </c>
      <c r="M286" s="4" t="s">
        <v>94</v>
      </c>
      <c r="N286" s="29" t="s">
        <v>95</v>
      </c>
      <c r="O286" s="30">
        <v>1600</v>
      </c>
      <c r="P286" s="29" t="s">
        <v>57</v>
      </c>
      <c r="Q286" s="56">
        <v>2</v>
      </c>
      <c r="R286" s="5" t="s">
        <v>608</v>
      </c>
      <c r="S286" s="5" t="s">
        <v>79</v>
      </c>
      <c r="T286" s="36">
        <v>43508</v>
      </c>
      <c r="U286" s="36">
        <v>43501</v>
      </c>
      <c r="V286" s="37">
        <v>43509</v>
      </c>
      <c r="W286" s="38">
        <f t="shared" si="40"/>
        <v>-7</v>
      </c>
      <c r="X286" s="5" t="str">
        <f t="shared" si="41"/>
        <v>CUMPLE</v>
      </c>
      <c r="Y286" s="37">
        <v>43509</v>
      </c>
      <c r="Z286" s="37">
        <v>43509</v>
      </c>
      <c r="AA286" s="44">
        <v>43510</v>
      </c>
      <c r="AB286" s="44">
        <v>43510</v>
      </c>
      <c r="AC286" s="38">
        <f t="shared" si="42"/>
        <v>1</v>
      </c>
      <c r="AD286" s="5" t="str">
        <f t="shared" si="43"/>
        <v>CUMPLE</v>
      </c>
      <c r="AE286" s="5"/>
      <c r="AF286" s="38">
        <f t="shared" si="44"/>
        <v>1</v>
      </c>
      <c r="AG286" s="5" t="str">
        <f t="shared" si="45"/>
        <v>CUMPLE</v>
      </c>
      <c r="AH286" s="6"/>
      <c r="AI286" s="38">
        <f t="shared" si="46"/>
        <v>2</v>
      </c>
      <c r="AJ286" s="5" t="str">
        <f t="shared" si="47"/>
        <v>CUMPLE</v>
      </c>
      <c r="AK286" s="6"/>
      <c r="AL286" s="5" t="str">
        <f t="shared" si="39"/>
        <v/>
      </c>
      <c r="AM286" s="5"/>
      <c r="AN286" s="58"/>
      <c r="AO286" s="67" t="s">
        <v>1543</v>
      </c>
      <c r="AP286" s="50" t="s">
        <v>72</v>
      </c>
      <c r="AQ286" s="50"/>
      <c r="AR286" s="50">
        <v>43508</v>
      </c>
      <c r="AS286" s="50"/>
      <c r="AT286" s="52"/>
    </row>
    <row r="287" spans="1:46" ht="14.1" customHeight="1">
      <c r="A287" s="20" t="s">
        <v>45</v>
      </c>
      <c r="B287" s="21" t="s">
        <v>46</v>
      </c>
      <c r="C287" s="20" t="s">
        <v>1017</v>
      </c>
      <c r="D287" s="54">
        <v>4948628831</v>
      </c>
      <c r="E287" s="4" t="s">
        <v>48</v>
      </c>
      <c r="F287" s="4" t="s">
        <v>1544</v>
      </c>
      <c r="G287" s="68" t="s">
        <v>1545</v>
      </c>
      <c r="H287" s="55">
        <v>7602</v>
      </c>
      <c r="I287" s="4" t="s">
        <v>605</v>
      </c>
      <c r="J287" s="4" t="s">
        <v>1546</v>
      </c>
      <c r="K287" s="61" t="s">
        <v>1547</v>
      </c>
      <c r="L287" s="23" t="s">
        <v>54</v>
      </c>
      <c r="M287" s="4" t="s">
        <v>67</v>
      </c>
      <c r="N287" s="29" t="s">
        <v>336</v>
      </c>
      <c r="O287" s="30">
        <v>600</v>
      </c>
      <c r="P287" s="29" t="s">
        <v>57</v>
      </c>
      <c r="Q287" s="56">
        <v>5</v>
      </c>
      <c r="R287" s="5" t="s">
        <v>608</v>
      </c>
      <c r="S287" s="5" t="s">
        <v>79</v>
      </c>
      <c r="T287" s="36">
        <v>43508</v>
      </c>
      <c r="U287" s="36">
        <v>43504</v>
      </c>
      <c r="V287" s="37">
        <v>43509</v>
      </c>
      <c r="W287" s="38">
        <f t="shared" si="40"/>
        <v>-4</v>
      </c>
      <c r="X287" s="5" t="str">
        <f t="shared" si="41"/>
        <v>CUMPLE</v>
      </c>
      <c r="Y287" s="37">
        <v>43509</v>
      </c>
      <c r="Z287" s="37">
        <v>43509</v>
      </c>
      <c r="AA287" s="44">
        <v>43510</v>
      </c>
      <c r="AB287" s="44">
        <v>43510</v>
      </c>
      <c r="AC287" s="38">
        <f t="shared" si="42"/>
        <v>1</v>
      </c>
      <c r="AD287" s="5" t="str">
        <f t="shared" si="43"/>
        <v>CUMPLE</v>
      </c>
      <c r="AE287" s="5"/>
      <c r="AF287" s="38">
        <f t="shared" si="44"/>
        <v>1</v>
      </c>
      <c r="AG287" s="5" t="str">
        <f t="shared" si="45"/>
        <v>CUMPLE</v>
      </c>
      <c r="AH287" s="6"/>
      <c r="AI287" s="38">
        <f t="shared" si="46"/>
        <v>2</v>
      </c>
      <c r="AJ287" s="5" t="str">
        <f t="shared" si="47"/>
        <v>CUMPLE</v>
      </c>
      <c r="AK287" s="6"/>
      <c r="AL287" s="5" t="str">
        <f t="shared" si="39"/>
        <v/>
      </c>
      <c r="AM287" s="5"/>
      <c r="AN287" s="58"/>
      <c r="AO287" s="67" t="s">
        <v>1548</v>
      </c>
      <c r="AP287" s="50" t="s">
        <v>72</v>
      </c>
      <c r="AQ287" s="50"/>
      <c r="AR287" s="50">
        <v>43508</v>
      </c>
      <c r="AS287" s="50" t="s">
        <v>1082</v>
      </c>
      <c r="AT287" s="52"/>
    </row>
    <row r="288" spans="1:46" ht="14.1" customHeight="1">
      <c r="A288" s="20" t="s">
        <v>45</v>
      </c>
      <c r="B288" s="21" t="s">
        <v>46</v>
      </c>
      <c r="C288" s="20" t="s">
        <v>1017</v>
      </c>
      <c r="D288" s="28" t="s">
        <v>1549</v>
      </c>
      <c r="E288" s="4" t="s">
        <v>48</v>
      </c>
      <c r="F288" s="4" t="s">
        <v>1550</v>
      </c>
      <c r="G288" s="23" t="s">
        <v>1551</v>
      </c>
      <c r="H288" s="55">
        <v>62682.75</v>
      </c>
      <c r="I288" s="4" t="s">
        <v>64</v>
      </c>
      <c r="J288" s="28" t="s">
        <v>1552</v>
      </c>
      <c r="K288" s="2" t="s">
        <v>1553</v>
      </c>
      <c r="L288" s="23" t="s">
        <v>54</v>
      </c>
      <c r="M288" s="4" t="s">
        <v>67</v>
      </c>
      <c r="N288" s="29" t="s">
        <v>77</v>
      </c>
      <c r="O288" s="30">
        <v>15760</v>
      </c>
      <c r="P288" s="29" t="s">
        <v>57</v>
      </c>
      <c r="Q288" s="56">
        <v>30</v>
      </c>
      <c r="R288" s="5" t="s">
        <v>78</v>
      </c>
      <c r="S288" s="5" t="s">
        <v>79</v>
      </c>
      <c r="T288" s="36">
        <v>43502</v>
      </c>
      <c r="U288" s="36">
        <v>43488</v>
      </c>
      <c r="V288" s="37">
        <v>43503</v>
      </c>
      <c r="W288" s="38">
        <f t="shared" si="40"/>
        <v>-13</v>
      </c>
      <c r="X288" s="5" t="str">
        <f t="shared" si="41"/>
        <v>CUMPLE</v>
      </c>
      <c r="Y288" s="37">
        <v>43503</v>
      </c>
      <c r="Z288" s="37">
        <v>43503</v>
      </c>
      <c r="AA288" s="44">
        <v>43504</v>
      </c>
      <c r="AB288" s="44">
        <v>43511</v>
      </c>
      <c r="AC288" s="38">
        <f t="shared" si="42"/>
        <v>1</v>
      </c>
      <c r="AD288" s="5" t="str">
        <f t="shared" si="43"/>
        <v>CUMPLE</v>
      </c>
      <c r="AE288" s="5"/>
      <c r="AF288" s="38">
        <f t="shared" si="44"/>
        <v>7</v>
      </c>
      <c r="AG288" s="5" t="str">
        <f t="shared" si="45"/>
        <v>NO CUMPLE</v>
      </c>
      <c r="AH288" s="6"/>
      <c r="AI288" s="38">
        <f t="shared" si="46"/>
        <v>9</v>
      </c>
      <c r="AJ288" s="5" t="str">
        <f t="shared" si="47"/>
        <v>CUMPLE</v>
      </c>
      <c r="AK288" s="6"/>
      <c r="AL288" s="5" t="str">
        <f t="shared" si="39"/>
        <v/>
      </c>
      <c r="AM288" s="5"/>
      <c r="AN288" s="58"/>
      <c r="AO288" s="49" t="s">
        <v>1554</v>
      </c>
      <c r="AP288" s="50" t="s">
        <v>72</v>
      </c>
      <c r="AQ288" s="50"/>
      <c r="AR288" s="50">
        <v>43480</v>
      </c>
      <c r="AS288" s="50"/>
      <c r="AT288" s="52"/>
    </row>
    <row r="289" spans="1:46" ht="14.1" customHeight="1">
      <c r="A289" s="20" t="s">
        <v>45</v>
      </c>
      <c r="B289" s="21" t="s">
        <v>46</v>
      </c>
      <c r="C289" s="20" t="s">
        <v>1017</v>
      </c>
      <c r="D289" s="54">
        <v>4947223073</v>
      </c>
      <c r="E289" s="4" t="s">
        <v>48</v>
      </c>
      <c r="F289" s="4" t="s">
        <v>1555</v>
      </c>
      <c r="G289" s="23" t="s">
        <v>1556</v>
      </c>
      <c r="H289" s="55">
        <v>54360</v>
      </c>
      <c r="I289" s="4" t="s">
        <v>64</v>
      </c>
      <c r="J289" s="4" t="s">
        <v>1557</v>
      </c>
      <c r="K289" s="61" t="s">
        <v>1558</v>
      </c>
      <c r="L289" s="23" t="s">
        <v>54</v>
      </c>
      <c r="M289" s="4" t="s">
        <v>184</v>
      </c>
      <c r="N289" s="29" t="s">
        <v>385</v>
      </c>
      <c r="O289" s="30">
        <v>7200</v>
      </c>
      <c r="P289" s="29" t="s">
        <v>57</v>
      </c>
      <c r="Q289" s="56">
        <v>1</v>
      </c>
      <c r="R289" s="5" t="s">
        <v>58</v>
      </c>
      <c r="S289" s="5" t="s">
        <v>59</v>
      </c>
      <c r="T289" s="36">
        <v>43505</v>
      </c>
      <c r="U289" s="36">
        <v>43489</v>
      </c>
      <c r="V289" s="37">
        <v>43507</v>
      </c>
      <c r="W289" s="38">
        <f t="shared" si="40"/>
        <v>-15</v>
      </c>
      <c r="X289" s="5" t="str">
        <f t="shared" si="41"/>
        <v>CUMPLE</v>
      </c>
      <c r="Y289" s="37">
        <v>43507</v>
      </c>
      <c r="Z289" s="37">
        <v>43507</v>
      </c>
      <c r="AA289" s="44">
        <v>43507</v>
      </c>
      <c r="AB289" s="44">
        <v>43511</v>
      </c>
      <c r="AC289" s="38">
        <f t="shared" si="42"/>
        <v>1</v>
      </c>
      <c r="AD289" s="5" t="str">
        <f t="shared" si="43"/>
        <v>CUMPLE</v>
      </c>
      <c r="AE289" s="5"/>
      <c r="AF289" s="38">
        <f t="shared" si="44"/>
        <v>4</v>
      </c>
      <c r="AG289" s="5" t="str">
        <f t="shared" si="45"/>
        <v>NO CUMPLE</v>
      </c>
      <c r="AH289" s="6"/>
      <c r="AI289" s="38">
        <f t="shared" si="46"/>
        <v>6</v>
      </c>
      <c r="AJ289" s="5" t="str">
        <f t="shared" si="47"/>
        <v>CUMPLE</v>
      </c>
      <c r="AK289" s="6"/>
      <c r="AL289" s="5" t="str">
        <f t="shared" si="39"/>
        <v/>
      </c>
      <c r="AM289" s="5"/>
      <c r="AN289" s="58"/>
      <c r="AO289" s="67" t="s">
        <v>1559</v>
      </c>
      <c r="AP289" s="50" t="s">
        <v>72</v>
      </c>
      <c r="AQ289" s="50"/>
      <c r="AR289" s="50">
        <v>43468</v>
      </c>
      <c r="AS289" s="50"/>
      <c r="AT289" s="52"/>
    </row>
    <row r="290" spans="1:46" ht="14.1" customHeight="1">
      <c r="A290" s="20" t="s">
        <v>45</v>
      </c>
      <c r="B290" s="21" t="s">
        <v>46</v>
      </c>
      <c r="C290" s="20" t="s">
        <v>1017</v>
      </c>
      <c r="D290" s="54">
        <v>4948540080</v>
      </c>
      <c r="E290" s="4" t="s">
        <v>48</v>
      </c>
      <c r="F290" s="4" t="s">
        <v>1560</v>
      </c>
      <c r="G290" s="23" t="s">
        <v>1561</v>
      </c>
      <c r="H290" s="55">
        <v>1792</v>
      </c>
      <c r="I290" s="4" t="s">
        <v>64</v>
      </c>
      <c r="J290" s="4" t="s">
        <v>1562</v>
      </c>
      <c r="K290" s="61" t="s">
        <v>1563</v>
      </c>
      <c r="L290" s="23" t="s">
        <v>86</v>
      </c>
      <c r="M290" s="4" t="s">
        <v>67</v>
      </c>
      <c r="N290" s="29" t="s">
        <v>128</v>
      </c>
      <c r="O290" s="30">
        <v>1600</v>
      </c>
      <c r="P290" s="29" t="s">
        <v>57</v>
      </c>
      <c r="Q290" s="56">
        <v>2</v>
      </c>
      <c r="R290" s="5" t="s">
        <v>78</v>
      </c>
      <c r="S290" s="5" t="s">
        <v>79</v>
      </c>
      <c r="T290" s="36">
        <v>43504</v>
      </c>
      <c r="U290" s="36">
        <v>43488</v>
      </c>
      <c r="V290" s="37">
        <v>43507</v>
      </c>
      <c r="W290" s="38">
        <f t="shared" si="40"/>
        <v>-15</v>
      </c>
      <c r="X290" s="5" t="str">
        <f t="shared" si="41"/>
        <v>CUMPLE</v>
      </c>
      <c r="Y290" s="37">
        <v>43507</v>
      </c>
      <c r="Z290" s="37">
        <v>43507</v>
      </c>
      <c r="AA290" s="44">
        <v>43508</v>
      </c>
      <c r="AB290" s="44">
        <v>43514</v>
      </c>
      <c r="AC290" s="38">
        <f t="shared" si="42"/>
        <v>1</v>
      </c>
      <c r="AD290" s="5" t="str">
        <f t="shared" si="43"/>
        <v>CUMPLE</v>
      </c>
      <c r="AE290" s="5"/>
      <c r="AF290" s="38">
        <f t="shared" si="44"/>
        <v>6</v>
      </c>
      <c r="AG290" s="5" t="str">
        <f t="shared" si="45"/>
        <v>NO CUMPLE</v>
      </c>
      <c r="AH290" s="6"/>
      <c r="AI290" s="38">
        <f t="shared" si="46"/>
        <v>10</v>
      </c>
      <c r="AJ290" s="5" t="str">
        <f t="shared" si="47"/>
        <v>CUMPLE</v>
      </c>
      <c r="AK290" s="6"/>
      <c r="AL290" s="5" t="str">
        <f t="shared" si="39"/>
        <v/>
      </c>
      <c r="AM290" s="5"/>
      <c r="AN290" s="58"/>
      <c r="AO290" s="67" t="s">
        <v>1564</v>
      </c>
      <c r="AP290" s="50" t="s">
        <v>61</v>
      </c>
      <c r="AQ290" s="50"/>
      <c r="AR290" s="50">
        <v>43491</v>
      </c>
      <c r="AS290" s="50"/>
      <c r="AT290" s="52"/>
    </row>
    <row r="291" spans="1:46" ht="14.1" customHeight="1">
      <c r="A291" s="20" t="s">
        <v>45</v>
      </c>
      <c r="B291" s="21" t="s">
        <v>46</v>
      </c>
      <c r="C291" s="20" t="s">
        <v>1017</v>
      </c>
      <c r="D291" s="54">
        <v>4948561422</v>
      </c>
      <c r="E291" s="4" t="s">
        <v>48</v>
      </c>
      <c r="F291" s="4" t="s">
        <v>1565</v>
      </c>
      <c r="G291" s="23" t="s">
        <v>1566</v>
      </c>
      <c r="H291" s="55">
        <v>3978</v>
      </c>
      <c r="I291" s="4" t="s">
        <v>64</v>
      </c>
      <c r="J291" s="4" t="s">
        <v>1567</v>
      </c>
      <c r="K291" s="61" t="s">
        <v>1568</v>
      </c>
      <c r="L291" s="23" t="s">
        <v>86</v>
      </c>
      <c r="M291" s="4" t="s">
        <v>55</v>
      </c>
      <c r="N291" s="29" t="s">
        <v>56</v>
      </c>
      <c r="O291" s="30">
        <v>1020</v>
      </c>
      <c r="P291" s="29" t="s">
        <v>57</v>
      </c>
      <c r="Q291" s="56">
        <v>2</v>
      </c>
      <c r="R291" s="5" t="s">
        <v>78</v>
      </c>
      <c r="S291" s="5" t="s">
        <v>79</v>
      </c>
      <c r="T291" s="36">
        <v>43504</v>
      </c>
      <c r="U291" s="36">
        <v>43486</v>
      </c>
      <c r="V291" s="37">
        <v>43507</v>
      </c>
      <c r="W291" s="38">
        <f t="shared" si="40"/>
        <v>-17</v>
      </c>
      <c r="X291" s="5" t="str">
        <f t="shared" si="41"/>
        <v>CUMPLE</v>
      </c>
      <c r="Y291" s="37">
        <v>43507</v>
      </c>
      <c r="Z291" s="37">
        <v>43507</v>
      </c>
      <c r="AA291" s="44">
        <v>43508</v>
      </c>
      <c r="AB291" s="44">
        <v>43514</v>
      </c>
      <c r="AC291" s="38">
        <f t="shared" si="42"/>
        <v>1</v>
      </c>
      <c r="AD291" s="5" t="str">
        <f t="shared" si="43"/>
        <v>CUMPLE</v>
      </c>
      <c r="AE291" s="5"/>
      <c r="AF291" s="38">
        <f t="shared" si="44"/>
        <v>6</v>
      </c>
      <c r="AG291" s="5" t="str">
        <f t="shared" si="45"/>
        <v>NO CUMPLE</v>
      </c>
      <c r="AH291" s="6"/>
      <c r="AI291" s="38">
        <f t="shared" si="46"/>
        <v>10</v>
      </c>
      <c r="AJ291" s="5" t="str">
        <f t="shared" si="47"/>
        <v>CUMPLE</v>
      </c>
      <c r="AK291" s="6"/>
      <c r="AL291" s="5" t="str">
        <f t="shared" si="39"/>
        <v/>
      </c>
      <c r="AM291" s="5"/>
      <c r="AN291" s="58"/>
      <c r="AO291" s="67" t="s">
        <v>1569</v>
      </c>
      <c r="AP291" s="50" t="s">
        <v>72</v>
      </c>
      <c r="AQ291" s="50"/>
      <c r="AR291" s="50">
        <v>43491</v>
      </c>
      <c r="AS291" s="50"/>
      <c r="AT291" s="52"/>
    </row>
    <row r="292" spans="1:46" ht="14.1" customHeight="1">
      <c r="A292" s="20" t="s">
        <v>45</v>
      </c>
      <c r="B292" s="21" t="s">
        <v>46</v>
      </c>
      <c r="C292" s="20" t="s">
        <v>1017</v>
      </c>
      <c r="D292" s="28" t="s">
        <v>1570</v>
      </c>
      <c r="E292" s="4" t="s">
        <v>48</v>
      </c>
      <c r="F292" s="4" t="s">
        <v>1571</v>
      </c>
      <c r="G292" s="23" t="s">
        <v>1572</v>
      </c>
      <c r="H292" s="55">
        <v>13520.34</v>
      </c>
      <c r="I292" s="4" t="s">
        <v>64</v>
      </c>
      <c r="J292" s="28" t="s">
        <v>1573</v>
      </c>
      <c r="K292" s="2" t="s">
        <v>1574</v>
      </c>
      <c r="L292" s="23" t="s">
        <v>650</v>
      </c>
      <c r="M292" s="4" t="s">
        <v>238</v>
      </c>
      <c r="N292" s="29" t="s">
        <v>278</v>
      </c>
      <c r="O292" s="30">
        <v>372</v>
      </c>
      <c r="P292" s="29" t="s">
        <v>168</v>
      </c>
      <c r="Q292" s="56">
        <v>1</v>
      </c>
      <c r="R292" s="5" t="s">
        <v>58</v>
      </c>
      <c r="S292" s="5" t="s">
        <v>59</v>
      </c>
      <c r="T292" s="36">
        <v>43508</v>
      </c>
      <c r="U292" s="36">
        <v>43496</v>
      </c>
      <c r="V292" s="37">
        <v>43509</v>
      </c>
      <c r="W292" s="38">
        <f t="shared" si="40"/>
        <v>-11</v>
      </c>
      <c r="X292" s="5" t="str">
        <f t="shared" si="41"/>
        <v>CUMPLE</v>
      </c>
      <c r="Y292" s="37">
        <v>43509</v>
      </c>
      <c r="Z292" s="37">
        <v>43509</v>
      </c>
      <c r="AA292" s="44">
        <v>43510</v>
      </c>
      <c r="AB292" s="44">
        <v>43514</v>
      </c>
      <c r="AC292" s="38">
        <f t="shared" si="42"/>
        <v>1</v>
      </c>
      <c r="AD292" s="5" t="str">
        <f t="shared" si="43"/>
        <v>CUMPLE</v>
      </c>
      <c r="AE292" s="5"/>
      <c r="AF292" s="38">
        <f t="shared" si="44"/>
        <v>4</v>
      </c>
      <c r="AG292" s="5" t="str">
        <f t="shared" si="45"/>
        <v>NO CUMPLE</v>
      </c>
      <c r="AH292" s="6"/>
      <c r="AI292" s="38">
        <f t="shared" si="46"/>
        <v>6</v>
      </c>
      <c r="AJ292" s="5" t="str">
        <f t="shared" si="47"/>
        <v>CUMPLE</v>
      </c>
      <c r="AK292" s="6"/>
      <c r="AL292" s="5" t="str">
        <f t="shared" si="39"/>
        <v/>
      </c>
      <c r="AM292" s="5"/>
      <c r="AN292" s="58"/>
      <c r="AO292" s="67" t="s">
        <v>1575</v>
      </c>
      <c r="AP292" s="50" t="s">
        <v>241</v>
      </c>
      <c r="AQ292" s="50"/>
      <c r="AR292" s="50">
        <v>43486</v>
      </c>
      <c r="AS292" s="50"/>
      <c r="AT292" s="52"/>
    </row>
    <row r="293" spans="1:46" ht="14.1" customHeight="1">
      <c r="A293" s="20" t="s">
        <v>45</v>
      </c>
      <c r="B293" s="21" t="s">
        <v>46</v>
      </c>
      <c r="C293" s="20" t="s">
        <v>1017</v>
      </c>
      <c r="D293" s="54">
        <v>4947915813</v>
      </c>
      <c r="E293" s="4" t="s">
        <v>156</v>
      </c>
      <c r="F293" s="4" t="s">
        <v>1576</v>
      </c>
      <c r="G293" s="23" t="s">
        <v>1577</v>
      </c>
      <c r="H293" s="55">
        <v>93550.8</v>
      </c>
      <c r="I293" s="4" t="s">
        <v>64</v>
      </c>
      <c r="J293" s="4" t="s">
        <v>1578</v>
      </c>
      <c r="K293" s="61" t="s">
        <v>1579</v>
      </c>
      <c r="L293" s="23" t="s">
        <v>119</v>
      </c>
      <c r="M293" s="4" t="s">
        <v>67</v>
      </c>
      <c r="N293" s="29" t="s">
        <v>77</v>
      </c>
      <c r="O293" s="30">
        <v>39560</v>
      </c>
      <c r="P293" s="29" t="s">
        <v>57</v>
      </c>
      <c r="Q293" s="56">
        <v>3</v>
      </c>
      <c r="R293" s="5" t="s">
        <v>58</v>
      </c>
      <c r="S293" s="5" t="s">
        <v>59</v>
      </c>
      <c r="T293" s="36">
        <v>43506</v>
      </c>
      <c r="U293" s="36">
        <v>43500</v>
      </c>
      <c r="V293" s="37">
        <v>43507</v>
      </c>
      <c r="W293" s="38">
        <f t="shared" si="40"/>
        <v>-5</v>
      </c>
      <c r="X293" s="5" t="str">
        <f t="shared" si="41"/>
        <v>CUMPLE</v>
      </c>
      <c r="Y293" s="37">
        <v>43507</v>
      </c>
      <c r="Z293" s="37">
        <v>43507</v>
      </c>
      <c r="AA293" s="44">
        <v>43508</v>
      </c>
      <c r="AB293" s="44">
        <v>43515</v>
      </c>
      <c r="AC293" s="38">
        <f t="shared" si="42"/>
        <v>1</v>
      </c>
      <c r="AD293" s="5" t="str">
        <f t="shared" si="43"/>
        <v>CUMPLE</v>
      </c>
      <c r="AE293" s="5"/>
      <c r="AF293" s="38">
        <f t="shared" si="44"/>
        <v>7</v>
      </c>
      <c r="AG293" s="5" t="str">
        <f t="shared" si="45"/>
        <v>NO CUMPLE</v>
      </c>
      <c r="AH293" s="6"/>
      <c r="AI293" s="38">
        <f t="shared" si="46"/>
        <v>9</v>
      </c>
      <c r="AJ293" s="5" t="str">
        <f t="shared" si="47"/>
        <v>NO CUMPLE</v>
      </c>
      <c r="AK293" s="6" t="s">
        <v>149</v>
      </c>
      <c r="AL293" s="5" t="str">
        <f t="shared" si="39"/>
        <v/>
      </c>
      <c r="AM293" s="5"/>
      <c r="AN293" s="58"/>
      <c r="AO293" s="49" t="s">
        <v>1580</v>
      </c>
      <c r="AP293" s="50" t="s">
        <v>1581</v>
      </c>
      <c r="AQ293" s="50"/>
      <c r="AR293" s="50">
        <v>43482</v>
      </c>
      <c r="AS293" s="50"/>
      <c r="AT293" s="52"/>
    </row>
    <row r="294" spans="1:46" ht="14.1" customHeight="1">
      <c r="A294" s="20" t="s">
        <v>45</v>
      </c>
      <c r="B294" s="21" t="s">
        <v>46</v>
      </c>
      <c r="C294" s="20" t="s">
        <v>1017</v>
      </c>
      <c r="D294" s="54">
        <v>4948559404</v>
      </c>
      <c r="E294" s="4" t="s">
        <v>48</v>
      </c>
      <c r="F294" s="4" t="s">
        <v>1582</v>
      </c>
      <c r="G294" s="23" t="s">
        <v>1583</v>
      </c>
      <c r="H294" s="55">
        <v>1829.48</v>
      </c>
      <c r="I294" s="4" t="s">
        <v>64</v>
      </c>
      <c r="J294" s="4" t="s">
        <v>1584</v>
      </c>
      <c r="K294" s="61" t="s">
        <v>1585</v>
      </c>
      <c r="L294" s="23" t="s">
        <v>119</v>
      </c>
      <c r="M294" s="4" t="s">
        <v>67</v>
      </c>
      <c r="N294" s="29" t="s">
        <v>336</v>
      </c>
      <c r="O294" s="30">
        <v>1068</v>
      </c>
      <c r="P294" s="29" t="s">
        <v>57</v>
      </c>
      <c r="Q294" s="56">
        <v>1</v>
      </c>
      <c r="R294" s="5" t="s">
        <v>78</v>
      </c>
      <c r="S294" s="5" t="s">
        <v>79</v>
      </c>
      <c r="T294" s="36">
        <v>43506</v>
      </c>
      <c r="U294" s="36">
        <v>43501</v>
      </c>
      <c r="V294" s="37">
        <v>43508</v>
      </c>
      <c r="W294" s="38">
        <f t="shared" si="40"/>
        <v>-4</v>
      </c>
      <c r="X294" s="5" t="str">
        <f t="shared" si="41"/>
        <v>CUMPLE</v>
      </c>
      <c r="Y294" s="37">
        <v>43508</v>
      </c>
      <c r="Z294" s="37">
        <v>43508</v>
      </c>
      <c r="AA294" s="44">
        <v>43509</v>
      </c>
      <c r="AB294" s="44">
        <v>43516</v>
      </c>
      <c r="AC294" s="38">
        <f t="shared" si="42"/>
        <v>1</v>
      </c>
      <c r="AD294" s="5" t="str">
        <f t="shared" si="43"/>
        <v>CUMPLE</v>
      </c>
      <c r="AE294" s="5"/>
      <c r="AF294" s="38">
        <f t="shared" si="44"/>
        <v>7</v>
      </c>
      <c r="AG294" s="5" t="str">
        <f t="shared" si="45"/>
        <v>NO CUMPLE</v>
      </c>
      <c r="AH294" s="6"/>
      <c r="AI294" s="38">
        <f t="shared" si="46"/>
        <v>10</v>
      </c>
      <c r="AJ294" s="5" t="str">
        <f t="shared" si="47"/>
        <v>CUMPLE</v>
      </c>
      <c r="AK294" s="6"/>
      <c r="AL294" s="5" t="str">
        <f t="shared" si="39"/>
        <v/>
      </c>
      <c r="AM294" s="5"/>
      <c r="AN294" s="58"/>
      <c r="AO294" s="67" t="s">
        <v>1586</v>
      </c>
      <c r="AP294" s="50" t="s">
        <v>72</v>
      </c>
      <c r="AQ294" s="50"/>
      <c r="AR294" s="50">
        <v>43493</v>
      </c>
      <c r="AS294" s="50"/>
      <c r="AT294" s="52"/>
    </row>
    <row r="295" spans="1:46" ht="14.1" customHeight="1">
      <c r="A295" s="20" t="s">
        <v>45</v>
      </c>
      <c r="B295" s="21" t="s">
        <v>46</v>
      </c>
      <c r="C295" s="20" t="s">
        <v>1017</v>
      </c>
      <c r="D295" s="54">
        <v>4948210674</v>
      </c>
      <c r="E295" s="4" t="s">
        <v>48</v>
      </c>
      <c r="F295" s="4" t="s">
        <v>1587</v>
      </c>
      <c r="G295" s="23" t="s">
        <v>1588</v>
      </c>
      <c r="H295" s="55">
        <v>61668</v>
      </c>
      <c r="I295" s="4" t="s">
        <v>64</v>
      </c>
      <c r="J295" s="4" t="s">
        <v>1589</v>
      </c>
      <c r="K295" s="61" t="s">
        <v>1590</v>
      </c>
      <c r="L295" s="23" t="s">
        <v>54</v>
      </c>
      <c r="M295" s="4" t="s">
        <v>67</v>
      </c>
      <c r="N295" s="29" t="s">
        <v>336</v>
      </c>
      <c r="O295" s="30">
        <v>3600</v>
      </c>
      <c r="P295" s="29" t="s">
        <v>57</v>
      </c>
      <c r="Q295" s="56">
        <v>6</v>
      </c>
      <c r="R295" s="5" t="s">
        <v>78</v>
      </c>
      <c r="S295" s="5" t="s">
        <v>79</v>
      </c>
      <c r="T295" s="36">
        <v>43508</v>
      </c>
      <c r="U295" s="36">
        <v>43503</v>
      </c>
      <c r="V295" s="37">
        <v>43511</v>
      </c>
      <c r="W295" s="38">
        <f t="shared" si="40"/>
        <v>-4</v>
      </c>
      <c r="X295" s="5" t="str">
        <f t="shared" si="41"/>
        <v>CUMPLE</v>
      </c>
      <c r="Y295" s="37">
        <v>43511</v>
      </c>
      <c r="Z295" s="37">
        <v>43511</v>
      </c>
      <c r="AA295" s="44">
        <v>43511</v>
      </c>
      <c r="AB295" s="44">
        <v>43515</v>
      </c>
      <c r="AC295" s="38">
        <f t="shared" si="42"/>
        <v>1</v>
      </c>
      <c r="AD295" s="5" t="str">
        <f t="shared" si="43"/>
        <v>CUMPLE</v>
      </c>
      <c r="AE295" s="5"/>
      <c r="AF295" s="38">
        <f t="shared" si="44"/>
        <v>4</v>
      </c>
      <c r="AG295" s="5" t="str">
        <f t="shared" si="45"/>
        <v>NO CUMPLE</v>
      </c>
      <c r="AH295" s="6"/>
      <c r="AI295" s="38">
        <f t="shared" si="46"/>
        <v>7</v>
      </c>
      <c r="AJ295" s="5" t="str">
        <f t="shared" si="47"/>
        <v>CUMPLE</v>
      </c>
      <c r="AK295" s="6"/>
      <c r="AL295" s="5" t="str">
        <f t="shared" si="39"/>
        <v/>
      </c>
      <c r="AM295" s="5"/>
      <c r="AN295" s="58"/>
      <c r="AO295" s="67" t="s">
        <v>1591</v>
      </c>
      <c r="AP295" s="50" t="s">
        <v>72</v>
      </c>
      <c r="AQ295" s="50"/>
      <c r="AR295" s="50">
        <v>43496</v>
      </c>
      <c r="AS295" s="50"/>
      <c r="AT295" s="52"/>
    </row>
    <row r="296" spans="1:46" ht="14.1" customHeight="1">
      <c r="A296" s="20" t="s">
        <v>45</v>
      </c>
      <c r="B296" s="21" t="s">
        <v>46</v>
      </c>
      <c r="C296" s="20" t="s">
        <v>1017</v>
      </c>
      <c r="D296" s="54">
        <v>4948736570</v>
      </c>
      <c r="E296" s="4" t="s">
        <v>48</v>
      </c>
      <c r="F296" s="4" t="s">
        <v>1592</v>
      </c>
      <c r="G296" s="23" t="s">
        <v>1593</v>
      </c>
      <c r="H296" s="55">
        <v>7128</v>
      </c>
      <c r="I296" s="4" t="s">
        <v>64</v>
      </c>
      <c r="J296" s="4" t="s">
        <v>1594</v>
      </c>
      <c r="K296" s="61" t="s">
        <v>1595</v>
      </c>
      <c r="L296" s="23" t="s">
        <v>54</v>
      </c>
      <c r="M296" s="4" t="s">
        <v>67</v>
      </c>
      <c r="N296" s="29" t="s">
        <v>336</v>
      </c>
      <c r="O296" s="30">
        <v>3600</v>
      </c>
      <c r="P296" s="29" t="s">
        <v>57</v>
      </c>
      <c r="Q296" s="56">
        <v>5</v>
      </c>
      <c r="R296" s="5" t="s">
        <v>78</v>
      </c>
      <c r="S296" s="5" t="s">
        <v>79</v>
      </c>
      <c r="T296" s="36">
        <v>43508</v>
      </c>
      <c r="U296" s="36">
        <v>43503</v>
      </c>
      <c r="V296" s="37">
        <v>43511</v>
      </c>
      <c r="W296" s="38">
        <f t="shared" si="40"/>
        <v>-4</v>
      </c>
      <c r="X296" s="5" t="str">
        <f t="shared" si="41"/>
        <v>CUMPLE</v>
      </c>
      <c r="Y296" s="37">
        <v>43511</v>
      </c>
      <c r="Z296" s="37">
        <v>43511</v>
      </c>
      <c r="AA296" s="44">
        <v>43511</v>
      </c>
      <c r="AB296" s="44">
        <v>43515</v>
      </c>
      <c r="AC296" s="38">
        <f t="shared" si="42"/>
        <v>1</v>
      </c>
      <c r="AD296" s="5" t="str">
        <f t="shared" si="43"/>
        <v>CUMPLE</v>
      </c>
      <c r="AE296" s="5"/>
      <c r="AF296" s="38">
        <f t="shared" si="44"/>
        <v>4</v>
      </c>
      <c r="AG296" s="5" t="str">
        <f t="shared" si="45"/>
        <v>NO CUMPLE</v>
      </c>
      <c r="AH296" s="6"/>
      <c r="AI296" s="38">
        <f t="shared" si="46"/>
        <v>7</v>
      </c>
      <c r="AJ296" s="5" t="str">
        <f t="shared" si="47"/>
        <v>CUMPLE</v>
      </c>
      <c r="AK296" s="6"/>
      <c r="AL296" s="5" t="str">
        <f t="shared" si="39"/>
        <v/>
      </c>
      <c r="AM296" s="5"/>
      <c r="AN296" s="58"/>
      <c r="AO296" s="67" t="s">
        <v>1596</v>
      </c>
      <c r="AP296" s="50" t="s">
        <v>72</v>
      </c>
      <c r="AQ296" s="50"/>
      <c r="AR296" s="50">
        <v>43496</v>
      </c>
      <c r="AS296" s="50"/>
      <c r="AT296" s="52"/>
    </row>
    <row r="297" spans="1:46" ht="14.1" customHeight="1">
      <c r="A297" s="20" t="s">
        <v>45</v>
      </c>
      <c r="B297" s="21" t="s">
        <v>46</v>
      </c>
      <c r="C297" s="20" t="s">
        <v>1017</v>
      </c>
      <c r="D297" s="54">
        <v>4948951739</v>
      </c>
      <c r="E297" s="4" t="s">
        <v>48</v>
      </c>
      <c r="F297" s="4" t="s">
        <v>1597</v>
      </c>
      <c r="G297" s="68" t="s">
        <v>1598</v>
      </c>
      <c r="H297" s="55">
        <v>1561.8</v>
      </c>
      <c r="I297" s="4" t="s">
        <v>605</v>
      </c>
      <c r="J297" s="4" t="s">
        <v>1599</v>
      </c>
      <c r="K297" s="61" t="s">
        <v>1600</v>
      </c>
      <c r="L297" s="23" t="s">
        <v>54</v>
      </c>
      <c r="M297" s="4" t="s">
        <v>67</v>
      </c>
      <c r="N297" s="29" t="s">
        <v>77</v>
      </c>
      <c r="O297" s="30">
        <v>20</v>
      </c>
      <c r="P297" s="29" t="s">
        <v>57</v>
      </c>
      <c r="Q297" s="56">
        <v>1</v>
      </c>
      <c r="R297" s="5" t="s">
        <v>608</v>
      </c>
      <c r="S297" s="5" t="s">
        <v>79</v>
      </c>
      <c r="T297" s="36">
        <v>43511</v>
      </c>
      <c r="U297" s="36">
        <v>43507</v>
      </c>
      <c r="V297" s="37">
        <v>43514</v>
      </c>
      <c r="W297" s="38">
        <f t="shared" si="40"/>
        <v>-4</v>
      </c>
      <c r="X297" s="5" t="str">
        <f t="shared" si="41"/>
        <v>CUMPLE</v>
      </c>
      <c r="Y297" s="37">
        <v>43514</v>
      </c>
      <c r="Z297" s="37">
        <v>43514</v>
      </c>
      <c r="AA297" s="44">
        <v>43515</v>
      </c>
      <c r="AB297" s="44">
        <v>43515</v>
      </c>
      <c r="AC297" s="38">
        <f t="shared" si="42"/>
        <v>1</v>
      </c>
      <c r="AD297" s="5" t="str">
        <f t="shared" si="43"/>
        <v>CUMPLE</v>
      </c>
      <c r="AE297" s="5"/>
      <c r="AF297" s="38">
        <f t="shared" si="44"/>
        <v>1</v>
      </c>
      <c r="AG297" s="5" t="str">
        <f t="shared" si="45"/>
        <v>CUMPLE</v>
      </c>
      <c r="AH297" s="6"/>
      <c r="AI297" s="38">
        <f t="shared" si="46"/>
        <v>4</v>
      </c>
      <c r="AJ297" s="5" t="str">
        <f t="shared" si="47"/>
        <v>NO CUMPLE</v>
      </c>
      <c r="AK297" s="6" t="s">
        <v>149</v>
      </c>
      <c r="AL297" s="5" t="str">
        <f t="shared" si="39"/>
        <v/>
      </c>
      <c r="AM297" s="5"/>
      <c r="AN297" s="58"/>
      <c r="AO297" s="49" t="s">
        <v>1601</v>
      </c>
      <c r="AP297" s="50" t="s">
        <v>72</v>
      </c>
      <c r="AQ297" s="50"/>
      <c r="AR297" s="50">
        <v>43509</v>
      </c>
      <c r="AS297" s="50"/>
      <c r="AT297" s="52"/>
    </row>
    <row r="298" spans="1:46" ht="14.1" customHeight="1">
      <c r="A298" s="20" t="s">
        <v>45</v>
      </c>
      <c r="B298" s="21" t="s">
        <v>46</v>
      </c>
      <c r="C298" s="20" t="s">
        <v>1017</v>
      </c>
      <c r="D298" s="54">
        <v>4949227686</v>
      </c>
      <c r="E298" s="4" t="s">
        <v>48</v>
      </c>
      <c r="F298" s="4" t="s">
        <v>1602</v>
      </c>
      <c r="G298" s="68" t="s">
        <v>1603</v>
      </c>
      <c r="H298" s="55">
        <v>543.35</v>
      </c>
      <c r="I298" s="4" t="s">
        <v>605</v>
      </c>
      <c r="J298" s="4" t="s">
        <v>1604</v>
      </c>
      <c r="K298" s="61" t="s">
        <v>1605</v>
      </c>
      <c r="L298" s="23" t="s">
        <v>86</v>
      </c>
      <c r="M298" s="4" t="s">
        <v>184</v>
      </c>
      <c r="N298" s="29" t="s">
        <v>348</v>
      </c>
      <c r="O298" s="30">
        <v>339</v>
      </c>
      <c r="P298" s="29" t="s">
        <v>168</v>
      </c>
      <c r="Q298" s="56">
        <v>1</v>
      </c>
      <c r="R298" s="5" t="s">
        <v>608</v>
      </c>
      <c r="S298" s="5" t="s">
        <v>79</v>
      </c>
      <c r="T298" s="36">
        <v>43511</v>
      </c>
      <c r="U298" s="36">
        <v>43510</v>
      </c>
      <c r="V298" s="37">
        <v>43514</v>
      </c>
      <c r="W298" s="38">
        <f t="shared" si="40"/>
        <v>-1</v>
      </c>
      <c r="X298" s="5" t="str">
        <f t="shared" si="41"/>
        <v>CUMPLE</v>
      </c>
      <c r="Y298" s="37">
        <v>43514</v>
      </c>
      <c r="Z298" s="37">
        <v>43514</v>
      </c>
      <c r="AA298" s="44">
        <v>43515</v>
      </c>
      <c r="AB298" s="44">
        <v>43515</v>
      </c>
      <c r="AC298" s="38">
        <f t="shared" si="42"/>
        <v>1</v>
      </c>
      <c r="AD298" s="5" t="str">
        <f t="shared" si="43"/>
        <v>CUMPLE</v>
      </c>
      <c r="AE298" s="5"/>
      <c r="AF298" s="38">
        <f t="shared" si="44"/>
        <v>1</v>
      </c>
      <c r="AG298" s="5" t="str">
        <f t="shared" si="45"/>
        <v>CUMPLE</v>
      </c>
      <c r="AH298" s="6"/>
      <c r="AI298" s="38">
        <f t="shared" si="46"/>
        <v>4</v>
      </c>
      <c r="AJ298" s="5" t="str">
        <f t="shared" si="47"/>
        <v>NO CUMPLE</v>
      </c>
      <c r="AK298" s="6" t="s">
        <v>149</v>
      </c>
      <c r="AL298" s="5" t="str">
        <f t="shared" si="39"/>
        <v/>
      </c>
      <c r="AM298" s="5"/>
      <c r="AN298" s="58"/>
      <c r="AO298" s="67" t="s">
        <v>1606</v>
      </c>
      <c r="AP298" s="50" t="s">
        <v>72</v>
      </c>
      <c r="AQ298" s="50"/>
      <c r="AR298" s="50">
        <v>43511</v>
      </c>
      <c r="AS298" s="50"/>
      <c r="AT298" s="52"/>
    </row>
    <row r="299" spans="1:46" ht="14.1" customHeight="1">
      <c r="A299" s="20" t="s">
        <v>45</v>
      </c>
      <c r="B299" s="21" t="s">
        <v>46</v>
      </c>
      <c r="C299" s="20" t="s">
        <v>1017</v>
      </c>
      <c r="D299" s="54">
        <v>4948793530</v>
      </c>
      <c r="E299" s="4" t="s">
        <v>48</v>
      </c>
      <c r="F299" s="4" t="s">
        <v>1607</v>
      </c>
      <c r="G299" s="68" t="s">
        <v>1608</v>
      </c>
      <c r="H299" s="55">
        <v>380.29</v>
      </c>
      <c r="I299" s="4" t="s">
        <v>605</v>
      </c>
      <c r="J299" s="4" t="s">
        <v>1609</v>
      </c>
      <c r="K299" s="61" t="s">
        <v>822</v>
      </c>
      <c r="L299" s="23" t="s">
        <v>650</v>
      </c>
      <c r="M299" s="4" t="s">
        <v>147</v>
      </c>
      <c r="N299" s="29" t="s">
        <v>167</v>
      </c>
      <c r="O299" s="30">
        <v>44.8</v>
      </c>
      <c r="P299" s="29" t="s">
        <v>57</v>
      </c>
      <c r="Q299" s="56">
        <v>1</v>
      </c>
      <c r="R299" s="5" t="s">
        <v>608</v>
      </c>
      <c r="S299" s="5" t="s">
        <v>79</v>
      </c>
      <c r="T299" s="36">
        <v>43513</v>
      </c>
      <c r="U299" s="36">
        <v>43508</v>
      </c>
      <c r="V299" s="37">
        <v>43514</v>
      </c>
      <c r="W299" s="38">
        <f t="shared" si="40"/>
        <v>-5</v>
      </c>
      <c r="X299" s="5" t="str">
        <f t="shared" si="41"/>
        <v>CUMPLE</v>
      </c>
      <c r="Y299" s="37">
        <v>43514</v>
      </c>
      <c r="Z299" s="37">
        <v>43514</v>
      </c>
      <c r="AA299" s="44">
        <v>43515</v>
      </c>
      <c r="AB299" s="44">
        <v>43515</v>
      </c>
      <c r="AC299" s="38">
        <f t="shared" si="42"/>
        <v>1</v>
      </c>
      <c r="AD299" s="5" t="str">
        <f t="shared" si="43"/>
        <v>CUMPLE</v>
      </c>
      <c r="AE299" s="5"/>
      <c r="AF299" s="38">
        <f t="shared" si="44"/>
        <v>1</v>
      </c>
      <c r="AG299" s="5" t="str">
        <f t="shared" si="45"/>
        <v>CUMPLE</v>
      </c>
      <c r="AH299" s="6"/>
      <c r="AI299" s="38">
        <f t="shared" si="46"/>
        <v>2</v>
      </c>
      <c r="AJ299" s="5" t="str">
        <f t="shared" si="47"/>
        <v>CUMPLE</v>
      </c>
      <c r="AK299" s="6"/>
      <c r="AL299" s="5" t="str">
        <f t="shared" si="39"/>
        <v/>
      </c>
      <c r="AM299" s="5"/>
      <c r="AN299" s="58"/>
      <c r="AO299" s="67" t="s">
        <v>1610</v>
      </c>
      <c r="AP299" s="50" t="s">
        <v>72</v>
      </c>
      <c r="AQ299" s="50"/>
      <c r="AR299" s="50">
        <v>43513</v>
      </c>
      <c r="AS299" s="50"/>
      <c r="AT299" s="52"/>
    </row>
    <row r="300" spans="1:46" ht="14.1" customHeight="1">
      <c r="A300" s="20" t="s">
        <v>45</v>
      </c>
      <c r="B300" s="21" t="s">
        <v>46</v>
      </c>
      <c r="C300" s="20" t="s">
        <v>1017</v>
      </c>
      <c r="D300" s="54">
        <v>4949034846</v>
      </c>
      <c r="E300" s="4" t="s">
        <v>48</v>
      </c>
      <c r="F300" s="4" t="s">
        <v>1611</v>
      </c>
      <c r="G300" s="68" t="s">
        <v>1612</v>
      </c>
      <c r="H300" s="55">
        <v>11622.6</v>
      </c>
      <c r="I300" s="4" t="s">
        <v>605</v>
      </c>
      <c r="J300" s="4" t="s">
        <v>883</v>
      </c>
      <c r="K300" s="61" t="s">
        <v>884</v>
      </c>
      <c r="L300" s="23" t="s">
        <v>54</v>
      </c>
      <c r="M300" s="4" t="s">
        <v>67</v>
      </c>
      <c r="N300" s="29" t="s">
        <v>77</v>
      </c>
      <c r="O300" s="30">
        <v>90</v>
      </c>
      <c r="P300" s="29" t="s">
        <v>57</v>
      </c>
      <c r="Q300" s="56">
        <v>2</v>
      </c>
      <c r="R300" s="5" t="s">
        <v>608</v>
      </c>
      <c r="S300" s="5" t="s">
        <v>79</v>
      </c>
      <c r="T300" s="36">
        <v>43513</v>
      </c>
      <c r="U300" s="36">
        <v>43514</v>
      </c>
      <c r="V300" s="37">
        <v>43514</v>
      </c>
      <c r="W300" s="38">
        <f t="shared" si="40"/>
        <v>1</v>
      </c>
      <c r="X300" s="5" t="str">
        <f t="shared" si="41"/>
        <v>NO CUMPLE</v>
      </c>
      <c r="Y300" s="37">
        <v>43514</v>
      </c>
      <c r="Z300" s="37">
        <v>43514</v>
      </c>
      <c r="AA300" s="44">
        <v>43515</v>
      </c>
      <c r="AB300" s="44">
        <v>43515</v>
      </c>
      <c r="AC300" s="38">
        <f t="shared" si="42"/>
        <v>1</v>
      </c>
      <c r="AD300" s="5" t="str">
        <f t="shared" si="43"/>
        <v>CUMPLE</v>
      </c>
      <c r="AE300" s="5"/>
      <c r="AF300" s="38">
        <f t="shared" si="44"/>
        <v>1</v>
      </c>
      <c r="AG300" s="5" t="str">
        <f t="shared" si="45"/>
        <v>CUMPLE</v>
      </c>
      <c r="AH300" s="6"/>
      <c r="AI300" s="38">
        <f t="shared" si="46"/>
        <v>2</v>
      </c>
      <c r="AJ300" s="5" t="str">
        <f t="shared" si="47"/>
        <v>CUMPLE</v>
      </c>
      <c r="AK300" s="6" t="s">
        <v>1131</v>
      </c>
      <c r="AL300" s="5" t="str">
        <f t="shared" si="39"/>
        <v/>
      </c>
      <c r="AM300" s="5"/>
      <c r="AN300" s="58"/>
      <c r="AO300" s="67" t="s">
        <v>1613</v>
      </c>
      <c r="AP300" s="50" t="s">
        <v>72</v>
      </c>
      <c r="AQ300" s="50"/>
      <c r="AR300" s="50">
        <v>43513</v>
      </c>
      <c r="AS300" s="50"/>
      <c r="AT300" s="52"/>
    </row>
    <row r="301" spans="1:46" ht="14.1" customHeight="1">
      <c r="A301" s="20" t="s">
        <v>45</v>
      </c>
      <c r="B301" s="21" t="s">
        <v>46</v>
      </c>
      <c r="C301" s="20" t="s">
        <v>1017</v>
      </c>
      <c r="D301" s="54">
        <v>4948408914</v>
      </c>
      <c r="E301" s="4" t="s">
        <v>48</v>
      </c>
      <c r="F301" s="4" t="s">
        <v>1614</v>
      </c>
      <c r="G301" s="68" t="s">
        <v>1615</v>
      </c>
      <c r="H301" s="55">
        <v>1258</v>
      </c>
      <c r="I301" s="4" t="s">
        <v>605</v>
      </c>
      <c r="J301" s="4" t="s">
        <v>1616</v>
      </c>
      <c r="K301" s="61" t="s">
        <v>1617</v>
      </c>
      <c r="L301" s="23" t="s">
        <v>54</v>
      </c>
      <c r="M301" s="4" t="s">
        <v>67</v>
      </c>
      <c r="N301" s="29" t="s">
        <v>77</v>
      </c>
      <c r="O301" s="30">
        <v>20</v>
      </c>
      <c r="P301" s="29" t="s">
        <v>57</v>
      </c>
      <c r="Q301" s="56">
        <v>1</v>
      </c>
      <c r="R301" s="5" t="s">
        <v>608</v>
      </c>
      <c r="S301" s="5" t="s">
        <v>79</v>
      </c>
      <c r="T301" s="36">
        <v>43514</v>
      </c>
      <c r="U301" s="36">
        <v>43509</v>
      </c>
      <c r="V301" s="37">
        <v>43515</v>
      </c>
      <c r="W301" s="38">
        <f t="shared" si="40"/>
        <v>-5</v>
      </c>
      <c r="X301" s="5" t="str">
        <f t="shared" si="41"/>
        <v>CUMPLE</v>
      </c>
      <c r="Y301" s="37">
        <v>43515</v>
      </c>
      <c r="Z301" s="37">
        <v>43515</v>
      </c>
      <c r="AA301" s="44">
        <v>43516</v>
      </c>
      <c r="AB301" s="44">
        <v>43516</v>
      </c>
      <c r="AC301" s="38">
        <f t="shared" si="42"/>
        <v>1</v>
      </c>
      <c r="AD301" s="5" t="str">
        <f t="shared" si="43"/>
        <v>CUMPLE</v>
      </c>
      <c r="AE301" s="5"/>
      <c r="AF301" s="38">
        <f t="shared" si="44"/>
        <v>1</v>
      </c>
      <c r="AG301" s="5" t="str">
        <f t="shared" si="45"/>
        <v>CUMPLE</v>
      </c>
      <c r="AH301" s="6"/>
      <c r="AI301" s="38">
        <f t="shared" si="46"/>
        <v>2</v>
      </c>
      <c r="AJ301" s="5" t="str">
        <f t="shared" si="47"/>
        <v>CUMPLE</v>
      </c>
      <c r="AK301" s="6"/>
      <c r="AL301" s="5" t="str">
        <f t="shared" si="39"/>
        <v/>
      </c>
      <c r="AM301" s="5"/>
      <c r="AN301" s="58"/>
      <c r="AO301" s="49" t="s">
        <v>1618</v>
      </c>
      <c r="AP301" s="50" t="s">
        <v>72</v>
      </c>
      <c r="AQ301" s="50"/>
      <c r="AR301" s="50">
        <v>43514</v>
      </c>
      <c r="AS301" s="50"/>
      <c r="AT301" s="52"/>
    </row>
    <row r="302" spans="1:46" ht="14.1" customHeight="1">
      <c r="A302" s="20" t="s">
        <v>45</v>
      </c>
      <c r="B302" s="21" t="s">
        <v>46</v>
      </c>
      <c r="C302" s="20" t="s">
        <v>1017</v>
      </c>
      <c r="D302" s="54">
        <v>4949034850</v>
      </c>
      <c r="E302" s="4" t="s">
        <v>48</v>
      </c>
      <c r="F302" s="4" t="s">
        <v>1619</v>
      </c>
      <c r="G302" s="68" t="s">
        <v>1620</v>
      </c>
      <c r="H302" s="55">
        <v>2516</v>
      </c>
      <c r="I302" s="4" t="s">
        <v>605</v>
      </c>
      <c r="J302" s="4" t="s">
        <v>1616</v>
      </c>
      <c r="K302" s="61" t="s">
        <v>1617</v>
      </c>
      <c r="L302" s="23" t="s">
        <v>54</v>
      </c>
      <c r="M302" s="4" t="s">
        <v>67</v>
      </c>
      <c r="N302" s="29" t="s">
        <v>77</v>
      </c>
      <c r="O302" s="30">
        <v>40</v>
      </c>
      <c r="P302" s="29" t="s">
        <v>57</v>
      </c>
      <c r="Q302" s="56">
        <v>1</v>
      </c>
      <c r="R302" s="5" t="s">
        <v>608</v>
      </c>
      <c r="S302" s="5" t="s">
        <v>79</v>
      </c>
      <c r="T302" s="36">
        <v>43514</v>
      </c>
      <c r="U302" s="36">
        <v>43511</v>
      </c>
      <c r="V302" s="37">
        <v>43515</v>
      </c>
      <c r="W302" s="38">
        <f t="shared" si="40"/>
        <v>-3</v>
      </c>
      <c r="X302" s="5" t="str">
        <f t="shared" si="41"/>
        <v>CUMPLE</v>
      </c>
      <c r="Y302" s="37">
        <v>43515</v>
      </c>
      <c r="Z302" s="37">
        <v>43515</v>
      </c>
      <c r="AA302" s="44">
        <v>43516</v>
      </c>
      <c r="AB302" s="44">
        <v>43516</v>
      </c>
      <c r="AC302" s="38">
        <f t="shared" si="42"/>
        <v>1</v>
      </c>
      <c r="AD302" s="5" t="str">
        <f t="shared" si="43"/>
        <v>CUMPLE</v>
      </c>
      <c r="AE302" s="5"/>
      <c r="AF302" s="38">
        <f t="shared" si="44"/>
        <v>1</v>
      </c>
      <c r="AG302" s="5" t="str">
        <f t="shared" si="45"/>
        <v>CUMPLE</v>
      </c>
      <c r="AH302" s="6"/>
      <c r="AI302" s="38">
        <f t="shared" si="46"/>
        <v>2</v>
      </c>
      <c r="AJ302" s="5" t="str">
        <f t="shared" si="47"/>
        <v>CUMPLE</v>
      </c>
      <c r="AK302" s="6"/>
      <c r="AL302" s="5" t="str">
        <f t="shared" si="39"/>
        <v/>
      </c>
      <c r="AM302" s="5"/>
      <c r="AN302" s="58"/>
      <c r="AO302" s="49" t="s">
        <v>1621</v>
      </c>
      <c r="AP302" s="50" t="s">
        <v>72</v>
      </c>
      <c r="AQ302" s="50"/>
      <c r="AR302" s="50">
        <v>43514</v>
      </c>
      <c r="AS302" s="50"/>
      <c r="AT302" s="52"/>
    </row>
    <row r="303" spans="1:46" ht="14.1" customHeight="1">
      <c r="A303" s="20" t="s">
        <v>45</v>
      </c>
      <c r="B303" s="21" t="s">
        <v>46</v>
      </c>
      <c r="C303" s="20" t="s">
        <v>1017</v>
      </c>
      <c r="D303" s="54">
        <v>4949336188</v>
      </c>
      <c r="E303" s="4" t="s">
        <v>48</v>
      </c>
      <c r="F303" s="4" t="s">
        <v>1622</v>
      </c>
      <c r="G303" s="68" t="s">
        <v>1623</v>
      </c>
      <c r="H303" s="55">
        <v>4002</v>
      </c>
      <c r="I303" s="4" t="s">
        <v>605</v>
      </c>
      <c r="J303" s="4" t="s">
        <v>1624</v>
      </c>
      <c r="K303" s="61" t="s">
        <v>1625</v>
      </c>
      <c r="L303" s="23" t="s">
        <v>54</v>
      </c>
      <c r="M303" s="4" t="s">
        <v>94</v>
      </c>
      <c r="N303" s="29" t="s">
        <v>108</v>
      </c>
      <c r="O303" s="30">
        <v>200</v>
      </c>
      <c r="P303" s="29" t="s">
        <v>57</v>
      </c>
      <c r="Q303" s="56">
        <v>1</v>
      </c>
      <c r="R303" s="5" t="s">
        <v>608</v>
      </c>
      <c r="S303" s="5" t="s">
        <v>79</v>
      </c>
      <c r="T303" s="36">
        <v>43513</v>
      </c>
      <c r="U303" s="36">
        <v>43510</v>
      </c>
      <c r="V303" s="37">
        <v>43516</v>
      </c>
      <c r="W303" s="38">
        <f t="shared" si="40"/>
        <v>-3</v>
      </c>
      <c r="X303" s="5" t="str">
        <f t="shared" si="41"/>
        <v>CUMPLE</v>
      </c>
      <c r="Y303" s="37">
        <v>43514</v>
      </c>
      <c r="Z303" s="37">
        <v>43516</v>
      </c>
      <c r="AA303" s="44">
        <v>43517</v>
      </c>
      <c r="AB303" s="44">
        <v>43517</v>
      </c>
      <c r="AC303" s="38">
        <f t="shared" si="42"/>
        <v>1</v>
      </c>
      <c r="AD303" s="5" t="str">
        <f t="shared" si="43"/>
        <v>CUMPLE</v>
      </c>
      <c r="AE303" s="5"/>
      <c r="AF303" s="38">
        <f t="shared" si="44"/>
        <v>1</v>
      </c>
      <c r="AG303" s="5" t="str">
        <f t="shared" si="45"/>
        <v>CUMPLE</v>
      </c>
      <c r="AH303" s="6"/>
      <c r="AI303" s="38">
        <f t="shared" si="46"/>
        <v>4</v>
      </c>
      <c r="AJ303" s="5" t="str">
        <f t="shared" si="47"/>
        <v>NO CUMPLE</v>
      </c>
      <c r="AK303" s="6" t="s">
        <v>149</v>
      </c>
      <c r="AL303" s="5" t="str">
        <f t="shared" si="39"/>
        <v/>
      </c>
      <c r="AM303" s="5"/>
      <c r="AN303" s="58"/>
      <c r="AO303" s="67" t="s">
        <v>1626</v>
      </c>
      <c r="AP303" s="50" t="s">
        <v>72</v>
      </c>
      <c r="AQ303" s="50"/>
      <c r="AR303" s="50">
        <v>43513</v>
      </c>
      <c r="AS303" s="50" t="s">
        <v>1627</v>
      </c>
      <c r="AT303" s="52"/>
    </row>
    <row r="304" spans="1:46" ht="14.1" customHeight="1">
      <c r="A304" s="20" t="s">
        <v>45</v>
      </c>
      <c r="B304" s="21" t="s">
        <v>46</v>
      </c>
      <c r="C304" s="20" t="s">
        <v>1017</v>
      </c>
      <c r="D304" s="54">
        <v>4948495730</v>
      </c>
      <c r="E304" s="4" t="s">
        <v>48</v>
      </c>
      <c r="F304" s="4" t="s">
        <v>1628</v>
      </c>
      <c r="G304" s="23" t="s">
        <v>1629</v>
      </c>
      <c r="H304" s="55">
        <v>6732</v>
      </c>
      <c r="I304" s="4" t="s">
        <v>64</v>
      </c>
      <c r="J304" s="4" t="s">
        <v>1630</v>
      </c>
      <c r="K304" s="61" t="s">
        <v>1631</v>
      </c>
      <c r="L304" s="23" t="s">
        <v>54</v>
      </c>
      <c r="M304" s="4" t="s">
        <v>67</v>
      </c>
      <c r="N304" s="29" t="s">
        <v>77</v>
      </c>
      <c r="O304" s="30">
        <v>1800</v>
      </c>
      <c r="P304" s="29" t="s">
        <v>57</v>
      </c>
      <c r="Q304" s="56">
        <v>3</v>
      </c>
      <c r="R304" s="5" t="s">
        <v>78</v>
      </c>
      <c r="S304" s="5" t="s">
        <v>79</v>
      </c>
      <c r="T304" s="36">
        <v>43508</v>
      </c>
      <c r="U304" s="36">
        <v>43510</v>
      </c>
      <c r="V304" s="37">
        <v>43511</v>
      </c>
      <c r="W304" s="38">
        <f t="shared" si="40"/>
        <v>3</v>
      </c>
      <c r="X304" s="5" t="str">
        <f t="shared" si="41"/>
        <v>NO CUMPLE</v>
      </c>
      <c r="Y304" s="37">
        <v>43511</v>
      </c>
      <c r="Z304" s="37">
        <v>43511</v>
      </c>
      <c r="AA304" s="44">
        <v>43512</v>
      </c>
      <c r="AB304" s="44">
        <v>43518</v>
      </c>
      <c r="AC304" s="38">
        <f t="shared" si="42"/>
        <v>1</v>
      </c>
      <c r="AD304" s="5" t="str">
        <f t="shared" si="43"/>
        <v>CUMPLE</v>
      </c>
      <c r="AE304" s="5"/>
      <c r="AF304" s="38">
        <f t="shared" si="44"/>
        <v>6</v>
      </c>
      <c r="AG304" s="5" t="str">
        <f t="shared" si="45"/>
        <v>NO CUMPLE</v>
      </c>
      <c r="AH304" s="6"/>
      <c r="AI304" s="38">
        <f t="shared" si="46"/>
        <v>10</v>
      </c>
      <c r="AJ304" s="5" t="str">
        <f t="shared" si="47"/>
        <v>CUMPLE</v>
      </c>
      <c r="AK304" s="6" t="s">
        <v>1131</v>
      </c>
      <c r="AL304" s="5" t="str">
        <f t="shared" si="39"/>
        <v/>
      </c>
      <c r="AM304" s="5"/>
      <c r="AN304" s="58"/>
      <c r="AO304" s="49" t="s">
        <v>1632</v>
      </c>
      <c r="AP304" s="50" t="s">
        <v>72</v>
      </c>
      <c r="AQ304" s="50"/>
      <c r="AR304" s="50">
        <v>43498</v>
      </c>
      <c r="AS304" s="50"/>
      <c r="AT304" s="52"/>
    </row>
    <row r="305" spans="1:46" ht="14.1" customHeight="1">
      <c r="A305" s="20" t="s">
        <v>45</v>
      </c>
      <c r="B305" s="21" t="s">
        <v>46</v>
      </c>
      <c r="C305" s="20" t="s">
        <v>1017</v>
      </c>
      <c r="D305" s="54">
        <v>4947330798</v>
      </c>
      <c r="E305" s="4" t="s">
        <v>48</v>
      </c>
      <c r="F305" s="4" t="s">
        <v>1633</v>
      </c>
      <c r="G305" s="23" t="s">
        <v>1634</v>
      </c>
      <c r="H305" s="55">
        <v>104486.39999999999</v>
      </c>
      <c r="I305" s="4" t="s">
        <v>64</v>
      </c>
      <c r="J305" s="4" t="s">
        <v>1635</v>
      </c>
      <c r="K305" s="61" t="s">
        <v>1636</v>
      </c>
      <c r="L305" s="23" t="s">
        <v>86</v>
      </c>
      <c r="M305" s="4" t="s">
        <v>184</v>
      </c>
      <c r="N305" s="29" t="s">
        <v>185</v>
      </c>
      <c r="O305" s="30">
        <v>3840</v>
      </c>
      <c r="P305" s="29" t="s">
        <v>186</v>
      </c>
      <c r="Q305" s="56">
        <v>8</v>
      </c>
      <c r="R305" s="5" t="s">
        <v>78</v>
      </c>
      <c r="S305" s="5" t="s">
        <v>79</v>
      </c>
      <c r="T305" s="36">
        <v>43511</v>
      </c>
      <c r="U305" s="36">
        <v>43503</v>
      </c>
      <c r="V305" s="37">
        <v>43514</v>
      </c>
      <c r="W305" s="38">
        <f t="shared" si="40"/>
        <v>-7</v>
      </c>
      <c r="X305" s="5" t="str">
        <f t="shared" si="41"/>
        <v>CUMPLE</v>
      </c>
      <c r="Y305" s="37">
        <v>43514</v>
      </c>
      <c r="Z305" s="37">
        <v>43514</v>
      </c>
      <c r="AA305" s="44">
        <v>43515</v>
      </c>
      <c r="AB305" s="44">
        <v>43519</v>
      </c>
      <c r="AC305" s="38">
        <f t="shared" si="42"/>
        <v>1</v>
      </c>
      <c r="AD305" s="5" t="str">
        <f t="shared" si="43"/>
        <v>CUMPLE</v>
      </c>
      <c r="AE305" s="5"/>
      <c r="AF305" s="38">
        <f t="shared" si="44"/>
        <v>4</v>
      </c>
      <c r="AG305" s="5" t="str">
        <f t="shared" si="45"/>
        <v>NO CUMPLE</v>
      </c>
      <c r="AH305" s="6"/>
      <c r="AI305" s="38">
        <f t="shared" si="46"/>
        <v>8</v>
      </c>
      <c r="AJ305" s="5" t="str">
        <f t="shared" si="47"/>
        <v>CUMPLE</v>
      </c>
      <c r="AK305" s="6"/>
      <c r="AL305" s="5" t="str">
        <f t="shared" si="39"/>
        <v/>
      </c>
      <c r="AM305" s="5"/>
      <c r="AN305" s="58"/>
      <c r="AO305" s="49" t="s">
        <v>1637</v>
      </c>
      <c r="AP305" s="50" t="s">
        <v>72</v>
      </c>
      <c r="AQ305" s="50"/>
      <c r="AR305" s="50">
        <v>43498</v>
      </c>
      <c r="AS305" s="50"/>
      <c r="AT305" s="52"/>
    </row>
    <row r="306" spans="1:46" ht="14.1" customHeight="1">
      <c r="A306" s="20" t="s">
        <v>45</v>
      </c>
      <c r="B306" s="21" t="s">
        <v>46</v>
      </c>
      <c r="C306" s="20" t="s">
        <v>1017</v>
      </c>
      <c r="D306" s="28" t="s">
        <v>1638</v>
      </c>
      <c r="E306" s="4" t="s">
        <v>48</v>
      </c>
      <c r="F306" s="4" t="s">
        <v>1639</v>
      </c>
      <c r="G306" s="23" t="s">
        <v>1640</v>
      </c>
      <c r="H306" s="55">
        <v>58140.6</v>
      </c>
      <c r="I306" s="4" t="s">
        <v>64</v>
      </c>
      <c r="J306" s="28" t="s">
        <v>1641</v>
      </c>
      <c r="K306" s="2" t="s">
        <v>1642</v>
      </c>
      <c r="L306" s="23" t="s">
        <v>54</v>
      </c>
      <c r="M306" s="4" t="s">
        <v>67</v>
      </c>
      <c r="N306" s="29" t="s">
        <v>77</v>
      </c>
      <c r="O306" s="30">
        <v>20730</v>
      </c>
      <c r="P306" s="29" t="s">
        <v>57</v>
      </c>
      <c r="Q306" s="56">
        <v>38</v>
      </c>
      <c r="R306" s="5" t="s">
        <v>78</v>
      </c>
      <c r="S306" s="5" t="s">
        <v>79</v>
      </c>
      <c r="T306" s="36">
        <v>43508</v>
      </c>
      <c r="U306" s="36">
        <v>43504</v>
      </c>
      <c r="V306" s="37">
        <v>43511</v>
      </c>
      <c r="W306" s="38">
        <f t="shared" si="40"/>
        <v>-3</v>
      </c>
      <c r="X306" s="5" t="str">
        <f t="shared" si="41"/>
        <v>CUMPLE</v>
      </c>
      <c r="Y306" s="37">
        <v>43511</v>
      </c>
      <c r="Z306" s="37">
        <v>43511</v>
      </c>
      <c r="AA306" s="44">
        <v>43512</v>
      </c>
      <c r="AB306" s="44">
        <v>43521</v>
      </c>
      <c r="AC306" s="38">
        <f t="shared" si="42"/>
        <v>1</v>
      </c>
      <c r="AD306" s="5" t="str">
        <f t="shared" si="43"/>
        <v>CUMPLE</v>
      </c>
      <c r="AE306" s="5"/>
      <c r="AF306" s="38">
        <f t="shared" si="44"/>
        <v>9</v>
      </c>
      <c r="AG306" s="5" t="str">
        <f t="shared" si="45"/>
        <v>NO CUMPLE</v>
      </c>
      <c r="AH306" s="6"/>
      <c r="AI306" s="38">
        <f t="shared" si="46"/>
        <v>13</v>
      </c>
      <c r="AJ306" s="5" t="str">
        <f t="shared" si="47"/>
        <v>NO CUMPLE</v>
      </c>
      <c r="AK306" s="6" t="s">
        <v>386</v>
      </c>
      <c r="AL306" s="5" t="str">
        <f t="shared" si="39"/>
        <v/>
      </c>
      <c r="AM306" s="5"/>
      <c r="AN306" s="58"/>
      <c r="AO306" s="49" t="s">
        <v>1643</v>
      </c>
      <c r="AP306" s="50" t="s">
        <v>72</v>
      </c>
      <c r="AQ306" s="50"/>
      <c r="AR306" s="50">
        <v>43498</v>
      </c>
      <c r="AS306" s="50"/>
      <c r="AT306" s="52"/>
    </row>
    <row r="307" spans="1:46" ht="14.1" customHeight="1">
      <c r="A307" s="20" t="s">
        <v>45</v>
      </c>
      <c r="B307" s="21" t="s">
        <v>46</v>
      </c>
      <c r="C307" s="20" t="s">
        <v>1017</v>
      </c>
      <c r="D307" s="54">
        <v>4947971639</v>
      </c>
      <c r="E307" s="4" t="s">
        <v>48</v>
      </c>
      <c r="F307" s="4" t="s">
        <v>1644</v>
      </c>
      <c r="G307" s="23" t="s">
        <v>1645</v>
      </c>
      <c r="H307" s="55">
        <v>130.19999999999999</v>
      </c>
      <c r="I307" s="4" t="s">
        <v>64</v>
      </c>
      <c r="J307" s="4" t="s">
        <v>1646</v>
      </c>
      <c r="K307" s="61" t="s">
        <v>1647</v>
      </c>
      <c r="L307" s="23" t="s">
        <v>86</v>
      </c>
      <c r="M307" s="4" t="s">
        <v>87</v>
      </c>
      <c r="N307" s="29" t="s">
        <v>88</v>
      </c>
      <c r="O307" s="30">
        <v>60</v>
      </c>
      <c r="P307" s="29" t="s">
        <v>57</v>
      </c>
      <c r="Q307" s="56">
        <v>1</v>
      </c>
      <c r="R307" s="5" t="s">
        <v>78</v>
      </c>
      <c r="S307" s="5" t="s">
        <v>79</v>
      </c>
      <c r="T307" s="36">
        <v>43511</v>
      </c>
      <c r="U307" s="36">
        <v>43509</v>
      </c>
      <c r="V307" s="37">
        <v>43514</v>
      </c>
      <c r="W307" s="38">
        <f t="shared" si="40"/>
        <v>-1</v>
      </c>
      <c r="X307" s="5" t="str">
        <f t="shared" si="41"/>
        <v>CUMPLE</v>
      </c>
      <c r="Y307" s="37">
        <v>43514</v>
      </c>
      <c r="Z307" s="37">
        <v>43514</v>
      </c>
      <c r="AA307" s="44">
        <v>43515</v>
      </c>
      <c r="AB307" s="44">
        <v>43521</v>
      </c>
      <c r="AC307" s="38">
        <f t="shared" si="42"/>
        <v>1</v>
      </c>
      <c r="AD307" s="5" t="str">
        <f t="shared" si="43"/>
        <v>CUMPLE</v>
      </c>
      <c r="AE307" s="5"/>
      <c r="AF307" s="38">
        <f t="shared" si="44"/>
        <v>6</v>
      </c>
      <c r="AG307" s="5" t="str">
        <f t="shared" si="45"/>
        <v>NO CUMPLE</v>
      </c>
      <c r="AH307" s="6"/>
      <c r="AI307" s="38">
        <f t="shared" si="46"/>
        <v>10</v>
      </c>
      <c r="AJ307" s="5" t="str">
        <f t="shared" si="47"/>
        <v>CUMPLE</v>
      </c>
      <c r="AK307" s="6"/>
      <c r="AL307" s="5" t="str">
        <f t="shared" si="39"/>
        <v/>
      </c>
      <c r="AM307" s="5"/>
      <c r="AN307" s="58"/>
      <c r="AO307" s="49" t="s">
        <v>1648</v>
      </c>
      <c r="AP307" s="50" t="s">
        <v>61</v>
      </c>
      <c r="AQ307" s="50"/>
      <c r="AR307" s="50">
        <v>43498</v>
      </c>
      <c r="AS307" s="50"/>
      <c r="AT307" s="52"/>
    </row>
    <row r="308" spans="1:46" ht="14.1" customHeight="1">
      <c r="A308" s="20" t="s">
        <v>45</v>
      </c>
      <c r="B308" s="21" t="s">
        <v>46</v>
      </c>
      <c r="C308" s="20" t="s">
        <v>1017</v>
      </c>
      <c r="D308" s="54">
        <v>4948617084</v>
      </c>
      <c r="E308" s="4" t="s">
        <v>48</v>
      </c>
      <c r="F308" s="4" t="s">
        <v>1649</v>
      </c>
      <c r="G308" s="23" t="s">
        <v>1650</v>
      </c>
      <c r="H308" s="55">
        <v>19440</v>
      </c>
      <c r="I308" s="4" t="s">
        <v>64</v>
      </c>
      <c r="J308" s="4" t="s">
        <v>1651</v>
      </c>
      <c r="K308" s="61" t="s">
        <v>1652</v>
      </c>
      <c r="L308" s="23" t="s">
        <v>54</v>
      </c>
      <c r="M308" s="4" t="s">
        <v>94</v>
      </c>
      <c r="N308" s="29" t="s">
        <v>95</v>
      </c>
      <c r="O308" s="30">
        <v>18000</v>
      </c>
      <c r="P308" s="29" t="s">
        <v>57</v>
      </c>
      <c r="Q308" s="56">
        <v>1</v>
      </c>
      <c r="R308" s="5" t="s">
        <v>58</v>
      </c>
      <c r="S308" s="5" t="s">
        <v>59</v>
      </c>
      <c r="T308" s="36">
        <v>43516</v>
      </c>
      <c r="U308" s="36">
        <v>43508</v>
      </c>
      <c r="V308" s="37">
        <v>43518</v>
      </c>
      <c r="W308" s="38">
        <f t="shared" si="40"/>
        <v>-7</v>
      </c>
      <c r="X308" s="5" t="str">
        <f t="shared" si="41"/>
        <v>CUMPLE</v>
      </c>
      <c r="Y308" s="37">
        <v>43518</v>
      </c>
      <c r="Z308" s="37">
        <v>43518</v>
      </c>
      <c r="AA308" s="44">
        <v>43518</v>
      </c>
      <c r="AB308" s="44">
        <v>43521</v>
      </c>
      <c r="AC308" s="38">
        <f t="shared" si="42"/>
        <v>1</v>
      </c>
      <c r="AD308" s="5" t="str">
        <f t="shared" si="43"/>
        <v>CUMPLE</v>
      </c>
      <c r="AE308" s="5"/>
      <c r="AF308" s="38">
        <f t="shared" si="44"/>
        <v>3</v>
      </c>
      <c r="AG308" s="5" t="str">
        <f t="shared" si="45"/>
        <v>CUMPLE</v>
      </c>
      <c r="AH308" s="6"/>
      <c r="AI308" s="38">
        <f t="shared" si="46"/>
        <v>5</v>
      </c>
      <c r="AJ308" s="5" t="str">
        <f t="shared" si="47"/>
        <v>CUMPLE</v>
      </c>
      <c r="AK308" s="6"/>
      <c r="AL308" s="5" t="str">
        <f t="shared" si="39"/>
        <v/>
      </c>
      <c r="AM308" s="5"/>
      <c r="AN308" s="58"/>
      <c r="AO308" s="49" t="s">
        <v>1653</v>
      </c>
      <c r="AP308" s="50" t="s">
        <v>72</v>
      </c>
      <c r="AQ308" s="50"/>
      <c r="AR308" s="50">
        <v>43492</v>
      </c>
      <c r="AS308" s="50"/>
      <c r="AT308" s="52"/>
    </row>
    <row r="309" spans="1:46" ht="14.1" customHeight="1">
      <c r="A309" s="20" t="s">
        <v>45</v>
      </c>
      <c r="B309" s="21" t="s">
        <v>46</v>
      </c>
      <c r="C309" s="20" t="s">
        <v>1017</v>
      </c>
      <c r="D309" s="54">
        <v>4948605870</v>
      </c>
      <c r="E309" s="4" t="s">
        <v>48</v>
      </c>
      <c r="F309" s="4" t="s">
        <v>1654</v>
      </c>
      <c r="G309" s="23" t="s">
        <v>1655</v>
      </c>
      <c r="H309" s="55">
        <v>18639</v>
      </c>
      <c r="I309" s="4" t="s">
        <v>64</v>
      </c>
      <c r="J309" s="4" t="s">
        <v>430</v>
      </c>
      <c r="K309" s="61" t="s">
        <v>431</v>
      </c>
      <c r="L309" s="23" t="s">
        <v>54</v>
      </c>
      <c r="M309" s="4" t="s">
        <v>94</v>
      </c>
      <c r="N309" s="29" t="s">
        <v>95</v>
      </c>
      <c r="O309" s="30">
        <v>17100</v>
      </c>
      <c r="P309" s="29" t="s">
        <v>57</v>
      </c>
      <c r="Q309" s="56">
        <v>1</v>
      </c>
      <c r="R309" s="5" t="s">
        <v>58</v>
      </c>
      <c r="S309" s="5" t="s">
        <v>59</v>
      </c>
      <c r="T309" s="36">
        <v>43516</v>
      </c>
      <c r="U309" s="36">
        <v>43507</v>
      </c>
      <c r="V309" s="37">
        <v>43518</v>
      </c>
      <c r="W309" s="38">
        <f t="shared" si="40"/>
        <v>-8</v>
      </c>
      <c r="X309" s="5" t="str">
        <f t="shared" si="41"/>
        <v>CUMPLE</v>
      </c>
      <c r="Y309" s="37">
        <v>43518</v>
      </c>
      <c r="Z309" s="37">
        <v>43518</v>
      </c>
      <c r="AA309" s="44">
        <v>43518</v>
      </c>
      <c r="AB309" s="44">
        <v>43521</v>
      </c>
      <c r="AC309" s="38">
        <f t="shared" si="42"/>
        <v>1</v>
      </c>
      <c r="AD309" s="5" t="str">
        <f t="shared" si="43"/>
        <v>CUMPLE</v>
      </c>
      <c r="AE309" s="5"/>
      <c r="AF309" s="38">
        <f t="shared" si="44"/>
        <v>3</v>
      </c>
      <c r="AG309" s="5" t="str">
        <f t="shared" si="45"/>
        <v>CUMPLE</v>
      </c>
      <c r="AH309" s="6"/>
      <c r="AI309" s="38">
        <f t="shared" si="46"/>
        <v>5</v>
      </c>
      <c r="AJ309" s="5" t="str">
        <f t="shared" si="47"/>
        <v>CUMPLE</v>
      </c>
      <c r="AK309" s="6"/>
      <c r="AL309" s="5" t="str">
        <f t="shared" si="39"/>
        <v/>
      </c>
      <c r="AM309" s="5"/>
      <c r="AN309" s="58"/>
      <c r="AO309" s="49" t="s">
        <v>1656</v>
      </c>
      <c r="AP309" s="50" t="s">
        <v>72</v>
      </c>
      <c r="AQ309" s="50"/>
      <c r="AR309" s="50">
        <v>43493</v>
      </c>
      <c r="AS309" s="50" t="s">
        <v>1082</v>
      </c>
      <c r="AT309" s="52"/>
    </row>
    <row r="310" spans="1:46" ht="14.1" customHeight="1">
      <c r="A310" s="20" t="s">
        <v>45</v>
      </c>
      <c r="B310" s="21" t="s">
        <v>46</v>
      </c>
      <c r="C310" s="20" t="s">
        <v>1017</v>
      </c>
      <c r="D310" s="54">
        <v>4948772919</v>
      </c>
      <c r="E310" s="4" t="s">
        <v>48</v>
      </c>
      <c r="F310" s="4" t="s">
        <v>1657</v>
      </c>
      <c r="G310" s="68" t="s">
        <v>1658</v>
      </c>
      <c r="H310" s="55">
        <v>18900</v>
      </c>
      <c r="I310" s="4" t="s">
        <v>605</v>
      </c>
      <c r="J310" s="4" t="s">
        <v>1659</v>
      </c>
      <c r="K310" s="61" t="s">
        <v>1660</v>
      </c>
      <c r="L310" s="23" t="s">
        <v>54</v>
      </c>
      <c r="M310" s="4" t="s">
        <v>67</v>
      </c>
      <c r="N310" s="29" t="s">
        <v>77</v>
      </c>
      <c r="O310" s="30">
        <v>4500</v>
      </c>
      <c r="P310" s="29" t="s">
        <v>57</v>
      </c>
      <c r="Q310" s="56">
        <v>10</v>
      </c>
      <c r="R310" s="5" t="s">
        <v>608</v>
      </c>
      <c r="S310" s="5" t="s">
        <v>79</v>
      </c>
      <c r="T310" s="36">
        <v>43517</v>
      </c>
      <c r="U310" s="36">
        <v>43515</v>
      </c>
      <c r="V310" s="37">
        <v>43518</v>
      </c>
      <c r="W310" s="38">
        <f t="shared" si="40"/>
        <v>-2</v>
      </c>
      <c r="X310" s="5" t="str">
        <f t="shared" si="41"/>
        <v>CUMPLE</v>
      </c>
      <c r="Y310" s="37">
        <v>43518</v>
      </c>
      <c r="Z310" s="37">
        <v>43518</v>
      </c>
      <c r="AA310" s="44">
        <v>43518</v>
      </c>
      <c r="AB310" s="44">
        <v>43521</v>
      </c>
      <c r="AC310" s="38">
        <f t="shared" si="42"/>
        <v>1</v>
      </c>
      <c r="AD310" s="5" t="str">
        <f t="shared" si="43"/>
        <v>CUMPLE</v>
      </c>
      <c r="AE310" s="5"/>
      <c r="AF310" s="38">
        <f t="shared" si="44"/>
        <v>3</v>
      </c>
      <c r="AG310" s="5" t="str">
        <f t="shared" si="45"/>
        <v>NO CUMPLE</v>
      </c>
      <c r="AH310" s="6"/>
      <c r="AI310" s="38">
        <f t="shared" si="46"/>
        <v>4</v>
      </c>
      <c r="AJ310" s="5" t="str">
        <f t="shared" si="47"/>
        <v>NO CUMPLE</v>
      </c>
      <c r="AK310" s="6" t="s">
        <v>149</v>
      </c>
      <c r="AL310" s="5" t="str">
        <f t="shared" si="39"/>
        <v/>
      </c>
      <c r="AM310" s="5"/>
      <c r="AN310" s="58"/>
      <c r="AO310" s="49" t="s">
        <v>1661</v>
      </c>
      <c r="AP310" s="50" t="s">
        <v>61</v>
      </c>
      <c r="AQ310" s="50"/>
      <c r="AR310" s="50">
        <v>43517</v>
      </c>
      <c r="AS310" s="50" t="s">
        <v>1082</v>
      </c>
      <c r="AT310" s="52"/>
    </row>
    <row r="311" spans="1:46" ht="14.1" customHeight="1">
      <c r="A311" s="20" t="s">
        <v>45</v>
      </c>
      <c r="B311" s="21" t="s">
        <v>46</v>
      </c>
      <c r="C311" s="20" t="s">
        <v>1017</v>
      </c>
      <c r="D311" s="54">
        <v>4948772919</v>
      </c>
      <c r="E311" s="4" t="s">
        <v>48</v>
      </c>
      <c r="F311" s="4" t="s">
        <v>1662</v>
      </c>
      <c r="G311" s="68" t="s">
        <v>1663</v>
      </c>
      <c r="H311" s="55">
        <v>9450</v>
      </c>
      <c r="I311" s="4" t="s">
        <v>605</v>
      </c>
      <c r="J311" s="4" t="s">
        <v>1659</v>
      </c>
      <c r="K311" s="61" t="s">
        <v>1660</v>
      </c>
      <c r="L311" s="23" t="s">
        <v>54</v>
      </c>
      <c r="M311" s="4" t="s">
        <v>67</v>
      </c>
      <c r="N311" s="29" t="s">
        <v>77</v>
      </c>
      <c r="O311" s="30">
        <v>2250</v>
      </c>
      <c r="P311" s="29" t="s">
        <v>57</v>
      </c>
      <c r="Q311" s="56">
        <v>5</v>
      </c>
      <c r="R311" s="5" t="s">
        <v>608</v>
      </c>
      <c r="S311" s="5" t="s">
        <v>79</v>
      </c>
      <c r="T311" s="36">
        <v>43517</v>
      </c>
      <c r="U311" s="36">
        <v>43515</v>
      </c>
      <c r="V311" s="37">
        <v>43518</v>
      </c>
      <c r="W311" s="38">
        <f t="shared" si="40"/>
        <v>-2</v>
      </c>
      <c r="X311" s="5" t="str">
        <f t="shared" si="41"/>
        <v>CUMPLE</v>
      </c>
      <c r="Y311" s="37">
        <v>43518</v>
      </c>
      <c r="Z311" s="37">
        <v>43518</v>
      </c>
      <c r="AA311" s="44">
        <v>43518</v>
      </c>
      <c r="AB311" s="44">
        <v>43521</v>
      </c>
      <c r="AC311" s="38">
        <f t="shared" si="42"/>
        <v>1</v>
      </c>
      <c r="AD311" s="5" t="str">
        <f t="shared" si="43"/>
        <v>CUMPLE</v>
      </c>
      <c r="AE311" s="5"/>
      <c r="AF311" s="38">
        <f t="shared" si="44"/>
        <v>3</v>
      </c>
      <c r="AG311" s="5" t="str">
        <f t="shared" si="45"/>
        <v>NO CUMPLE</v>
      </c>
      <c r="AH311" s="6"/>
      <c r="AI311" s="38">
        <f t="shared" si="46"/>
        <v>4</v>
      </c>
      <c r="AJ311" s="5" t="str">
        <f t="shared" si="47"/>
        <v>NO CUMPLE</v>
      </c>
      <c r="AK311" s="6" t="s">
        <v>149</v>
      </c>
      <c r="AL311" s="5" t="str">
        <f t="shared" si="39"/>
        <v/>
      </c>
      <c r="AM311" s="5"/>
      <c r="AN311" s="58"/>
      <c r="AO311" s="49" t="s">
        <v>1661</v>
      </c>
      <c r="AP311" s="50" t="s">
        <v>61</v>
      </c>
      <c r="AQ311" s="50"/>
      <c r="AR311" s="50">
        <v>43517</v>
      </c>
      <c r="AS311" s="50"/>
      <c r="AT311" s="52"/>
    </row>
    <row r="312" spans="1:46" ht="14.1" customHeight="1">
      <c r="A312" s="20" t="s">
        <v>45</v>
      </c>
      <c r="B312" s="21" t="s">
        <v>46</v>
      </c>
      <c r="C312" s="20" t="s">
        <v>1017</v>
      </c>
      <c r="D312" s="54">
        <v>4948492529</v>
      </c>
      <c r="E312" s="4" t="s">
        <v>156</v>
      </c>
      <c r="F312" s="4" t="s">
        <v>1664</v>
      </c>
      <c r="G312" s="23" t="s">
        <v>1665</v>
      </c>
      <c r="H312" s="55">
        <v>60000</v>
      </c>
      <c r="I312" s="4" t="s">
        <v>64</v>
      </c>
      <c r="J312" s="4" t="s">
        <v>1666</v>
      </c>
      <c r="K312" s="61" t="s">
        <v>1667</v>
      </c>
      <c r="L312" s="23" t="s">
        <v>1668</v>
      </c>
      <c r="M312" s="4" t="s">
        <v>184</v>
      </c>
      <c r="N312" s="29" t="s">
        <v>385</v>
      </c>
      <c r="O312" s="30">
        <v>12000</v>
      </c>
      <c r="P312" s="29" t="s">
        <v>57</v>
      </c>
      <c r="Q312" s="56">
        <v>1</v>
      </c>
      <c r="R312" s="5" t="s">
        <v>58</v>
      </c>
      <c r="S312" s="5" t="s">
        <v>59</v>
      </c>
      <c r="T312" s="36">
        <v>43516</v>
      </c>
      <c r="U312" s="36">
        <v>43507</v>
      </c>
      <c r="V312" s="37">
        <v>43518</v>
      </c>
      <c r="W312" s="38">
        <f t="shared" si="40"/>
        <v>-8</v>
      </c>
      <c r="X312" s="5" t="str">
        <f t="shared" si="41"/>
        <v>CUMPLE</v>
      </c>
      <c r="Y312" s="37">
        <v>43518</v>
      </c>
      <c r="Z312" s="37">
        <v>43518</v>
      </c>
      <c r="AA312" s="44">
        <v>43519</v>
      </c>
      <c r="AB312" s="44">
        <v>43522</v>
      </c>
      <c r="AC312" s="38">
        <f t="shared" si="42"/>
        <v>1</v>
      </c>
      <c r="AD312" s="5" t="str">
        <f t="shared" si="43"/>
        <v>CUMPLE</v>
      </c>
      <c r="AE312" s="5"/>
      <c r="AF312" s="38">
        <f t="shared" si="44"/>
        <v>3</v>
      </c>
      <c r="AG312" s="5" t="str">
        <f t="shared" si="45"/>
        <v>CUMPLE</v>
      </c>
      <c r="AH312" s="6"/>
      <c r="AI312" s="38">
        <f t="shared" si="46"/>
        <v>6</v>
      </c>
      <c r="AJ312" s="5" t="str">
        <f t="shared" si="47"/>
        <v>CUMPLE</v>
      </c>
      <c r="AK312" s="6"/>
      <c r="AL312" s="5" t="str">
        <f t="shared" si="39"/>
        <v/>
      </c>
      <c r="AM312" s="5"/>
      <c r="AN312" s="58"/>
      <c r="AO312" s="49" t="s">
        <v>1669</v>
      </c>
      <c r="AP312" s="50" t="s">
        <v>72</v>
      </c>
      <c r="AQ312" s="50"/>
      <c r="AR312" s="50">
        <v>43502</v>
      </c>
      <c r="AS312" s="50"/>
      <c r="AT312" s="52"/>
    </row>
    <row r="313" spans="1:46" ht="14.1" customHeight="1">
      <c r="A313" s="20" t="s">
        <v>45</v>
      </c>
      <c r="B313" s="21" t="s">
        <v>46</v>
      </c>
      <c r="C313" s="20" t="s">
        <v>1017</v>
      </c>
      <c r="D313" s="54">
        <v>4948892170</v>
      </c>
      <c r="E313" s="4" t="s">
        <v>48</v>
      </c>
      <c r="F313" s="4" t="s">
        <v>1670</v>
      </c>
      <c r="G313" s="23" t="s">
        <v>1671</v>
      </c>
      <c r="H313" s="55">
        <v>16692</v>
      </c>
      <c r="I313" s="4" t="s">
        <v>64</v>
      </c>
      <c r="J313" s="4" t="s">
        <v>1672</v>
      </c>
      <c r="K313" s="61" t="s">
        <v>1673</v>
      </c>
      <c r="L313" s="23" t="s">
        <v>54</v>
      </c>
      <c r="M313" s="4" t="s">
        <v>67</v>
      </c>
      <c r="N313" s="29" t="s">
        <v>336</v>
      </c>
      <c r="O313" s="30">
        <v>15600</v>
      </c>
      <c r="P313" s="29" t="s">
        <v>57</v>
      </c>
      <c r="Q313" s="56">
        <v>1</v>
      </c>
      <c r="R313" s="5" t="s">
        <v>58</v>
      </c>
      <c r="S313" s="5" t="s">
        <v>59</v>
      </c>
      <c r="T313" s="36">
        <v>43516</v>
      </c>
      <c r="U313" s="36">
        <v>43507</v>
      </c>
      <c r="V313" s="37">
        <v>43518</v>
      </c>
      <c r="W313" s="38">
        <f t="shared" si="40"/>
        <v>-8</v>
      </c>
      <c r="X313" s="5" t="str">
        <f t="shared" si="41"/>
        <v>CUMPLE</v>
      </c>
      <c r="Y313" s="37">
        <v>43518</v>
      </c>
      <c r="Z313" s="37">
        <v>43518</v>
      </c>
      <c r="AA313" s="44">
        <v>43518</v>
      </c>
      <c r="AB313" s="44">
        <v>43522</v>
      </c>
      <c r="AC313" s="38">
        <f t="shared" si="42"/>
        <v>1</v>
      </c>
      <c r="AD313" s="5" t="str">
        <f t="shared" si="43"/>
        <v>CUMPLE</v>
      </c>
      <c r="AE313" s="5"/>
      <c r="AF313" s="38">
        <f t="shared" si="44"/>
        <v>4</v>
      </c>
      <c r="AG313" s="5" t="str">
        <f t="shared" si="45"/>
        <v>NO CUMPLE</v>
      </c>
      <c r="AH313" s="6"/>
      <c r="AI313" s="38">
        <f t="shared" si="46"/>
        <v>6</v>
      </c>
      <c r="AJ313" s="5" t="str">
        <f t="shared" si="47"/>
        <v>CUMPLE</v>
      </c>
      <c r="AK313" s="6"/>
      <c r="AL313" s="5" t="str">
        <f t="shared" si="39"/>
        <v/>
      </c>
      <c r="AM313" s="5"/>
      <c r="AN313" s="58"/>
      <c r="AO313" s="49" t="s">
        <v>1674</v>
      </c>
      <c r="AP313" s="50" t="s">
        <v>72</v>
      </c>
      <c r="AQ313" s="50"/>
      <c r="AR313" s="50">
        <v>43490</v>
      </c>
      <c r="AS313" s="50"/>
      <c r="AT313" s="52"/>
    </row>
    <row r="314" spans="1:46" ht="14.1" customHeight="1">
      <c r="A314" s="20" t="s">
        <v>45</v>
      </c>
      <c r="B314" s="21" t="s">
        <v>46</v>
      </c>
      <c r="C314" s="20" t="s">
        <v>1017</v>
      </c>
      <c r="D314" s="28" t="s">
        <v>1675</v>
      </c>
      <c r="E314" s="4" t="s">
        <v>48</v>
      </c>
      <c r="F314" s="4" t="s">
        <v>1676</v>
      </c>
      <c r="G314" s="23" t="s">
        <v>1677</v>
      </c>
      <c r="H314" s="55">
        <v>90266</v>
      </c>
      <c r="I314" s="4" t="s">
        <v>64</v>
      </c>
      <c r="J314" s="28" t="s">
        <v>1678</v>
      </c>
      <c r="K314" s="2" t="s">
        <v>1679</v>
      </c>
      <c r="L314" s="23" t="s">
        <v>54</v>
      </c>
      <c r="M314" s="4" t="s">
        <v>67</v>
      </c>
      <c r="N314" s="29" t="s">
        <v>336</v>
      </c>
      <c r="O314" s="30">
        <v>18950</v>
      </c>
      <c r="P314" s="29" t="s">
        <v>57</v>
      </c>
      <c r="Q314" s="56">
        <v>1</v>
      </c>
      <c r="R314" s="5" t="s">
        <v>58</v>
      </c>
      <c r="S314" s="5" t="s">
        <v>69</v>
      </c>
      <c r="T314" s="36">
        <v>43516</v>
      </c>
      <c r="U314" s="36">
        <v>43507</v>
      </c>
      <c r="V314" s="37">
        <v>43518</v>
      </c>
      <c r="W314" s="38">
        <f t="shared" si="40"/>
        <v>-8</v>
      </c>
      <c r="X314" s="5" t="str">
        <f t="shared" si="41"/>
        <v>CUMPLE</v>
      </c>
      <c r="Y314" s="37">
        <v>43518</v>
      </c>
      <c r="Z314" s="37">
        <v>43518</v>
      </c>
      <c r="AA314" s="44">
        <v>43518</v>
      </c>
      <c r="AB314" s="44">
        <v>43521</v>
      </c>
      <c r="AC314" s="38">
        <f t="shared" si="42"/>
        <v>1</v>
      </c>
      <c r="AD314" s="5" t="str">
        <f t="shared" si="43"/>
        <v>CUMPLE</v>
      </c>
      <c r="AE314" s="5"/>
      <c r="AF314" s="38">
        <f t="shared" si="44"/>
        <v>3</v>
      </c>
      <c r="AG314" s="5" t="str">
        <f t="shared" si="45"/>
        <v>CUMPLE</v>
      </c>
      <c r="AH314" s="6"/>
      <c r="AI314" s="38">
        <f t="shared" si="46"/>
        <v>5</v>
      </c>
      <c r="AJ314" s="5" t="str">
        <f t="shared" si="47"/>
        <v>CUMPLE</v>
      </c>
      <c r="AK314" s="6"/>
      <c r="AL314" s="5" t="str">
        <f t="shared" si="39"/>
        <v/>
      </c>
      <c r="AM314" s="5"/>
      <c r="AN314" s="58"/>
      <c r="AO314" s="49" t="s">
        <v>1680</v>
      </c>
      <c r="AP314" s="50" t="s">
        <v>72</v>
      </c>
      <c r="AQ314" s="50" t="s">
        <v>1681</v>
      </c>
      <c r="AR314" s="50">
        <v>43502</v>
      </c>
      <c r="AS314" s="50"/>
      <c r="AT314" s="52"/>
    </row>
    <row r="315" spans="1:46" ht="14.1" customHeight="1">
      <c r="A315" s="20" t="s">
        <v>45</v>
      </c>
      <c r="B315" s="21" t="s">
        <v>46</v>
      </c>
      <c r="C315" s="20" t="s">
        <v>1017</v>
      </c>
      <c r="D315" s="54">
        <v>4948605869</v>
      </c>
      <c r="E315" s="4" t="s">
        <v>48</v>
      </c>
      <c r="F315" s="4" t="s">
        <v>1682</v>
      </c>
      <c r="G315" s="23" t="s">
        <v>1683</v>
      </c>
      <c r="H315" s="55">
        <v>18639</v>
      </c>
      <c r="I315" s="4" t="s">
        <v>64</v>
      </c>
      <c r="J315" s="4" t="s">
        <v>430</v>
      </c>
      <c r="K315" s="61" t="s">
        <v>431</v>
      </c>
      <c r="L315" s="23" t="s">
        <v>54</v>
      </c>
      <c r="M315" s="4" t="s">
        <v>94</v>
      </c>
      <c r="N315" s="29" t="s">
        <v>95</v>
      </c>
      <c r="O315" s="30">
        <v>17100</v>
      </c>
      <c r="P315" s="29" t="s">
        <v>57</v>
      </c>
      <c r="Q315" s="56">
        <v>1</v>
      </c>
      <c r="R315" s="5" t="s">
        <v>58</v>
      </c>
      <c r="S315" s="5" t="s">
        <v>59</v>
      </c>
      <c r="T315" s="36">
        <v>43516</v>
      </c>
      <c r="U315" s="36">
        <v>43507</v>
      </c>
      <c r="V315" s="37">
        <v>43518</v>
      </c>
      <c r="W315" s="38">
        <f t="shared" si="40"/>
        <v>-8</v>
      </c>
      <c r="X315" s="5" t="str">
        <f t="shared" si="41"/>
        <v>CUMPLE</v>
      </c>
      <c r="Y315" s="37">
        <v>43518</v>
      </c>
      <c r="Z315" s="37">
        <v>43518</v>
      </c>
      <c r="AA315" s="44">
        <v>43518</v>
      </c>
      <c r="AB315" s="44">
        <v>43522</v>
      </c>
      <c r="AC315" s="38">
        <f t="shared" si="42"/>
        <v>1</v>
      </c>
      <c r="AD315" s="5" t="str">
        <f t="shared" si="43"/>
        <v>CUMPLE</v>
      </c>
      <c r="AE315" s="5"/>
      <c r="AF315" s="38">
        <f t="shared" si="44"/>
        <v>4</v>
      </c>
      <c r="AG315" s="5" t="str">
        <f t="shared" si="45"/>
        <v>NO CUMPLE</v>
      </c>
      <c r="AH315" s="6"/>
      <c r="AI315" s="38">
        <f t="shared" si="46"/>
        <v>6</v>
      </c>
      <c r="AJ315" s="5" t="str">
        <f t="shared" si="47"/>
        <v>CUMPLE</v>
      </c>
      <c r="AK315" s="6"/>
      <c r="AL315" s="5" t="str">
        <f t="shared" si="39"/>
        <v/>
      </c>
      <c r="AM315" s="5"/>
      <c r="AN315" s="58"/>
      <c r="AO315" s="49" t="s">
        <v>1684</v>
      </c>
      <c r="AP315" s="50" t="s">
        <v>72</v>
      </c>
      <c r="AQ315" s="50"/>
      <c r="AR315" s="50">
        <v>43502</v>
      </c>
      <c r="AS315" s="50"/>
      <c r="AT315" s="52"/>
    </row>
    <row r="316" spans="1:46" ht="14.1" customHeight="1">
      <c r="A316" s="20" t="s">
        <v>45</v>
      </c>
      <c r="B316" s="21" t="s">
        <v>46</v>
      </c>
      <c r="C316" s="20" t="s">
        <v>1017</v>
      </c>
      <c r="D316" s="54" t="s">
        <v>1685</v>
      </c>
      <c r="E316" s="4" t="s">
        <v>48</v>
      </c>
      <c r="F316" s="4" t="s">
        <v>1686</v>
      </c>
      <c r="G316" s="68" t="s">
        <v>1687</v>
      </c>
      <c r="H316" s="55">
        <v>3543</v>
      </c>
      <c r="I316" s="4" t="s">
        <v>605</v>
      </c>
      <c r="J316" s="4" t="s">
        <v>868</v>
      </c>
      <c r="K316" s="61" t="s">
        <v>869</v>
      </c>
      <c r="L316" s="23" t="s">
        <v>54</v>
      </c>
      <c r="M316" s="4" t="s">
        <v>67</v>
      </c>
      <c r="N316" s="29" t="s">
        <v>77</v>
      </c>
      <c r="O316" s="30">
        <v>50</v>
      </c>
      <c r="P316" s="29" t="s">
        <v>57</v>
      </c>
      <c r="Q316" s="56">
        <v>2</v>
      </c>
      <c r="R316" s="5" t="s">
        <v>608</v>
      </c>
      <c r="S316" s="5" t="s">
        <v>79</v>
      </c>
      <c r="T316" s="36">
        <v>43518</v>
      </c>
      <c r="U316" s="36">
        <v>43514</v>
      </c>
      <c r="V316" s="37">
        <v>43521</v>
      </c>
      <c r="W316" s="38">
        <f t="shared" si="40"/>
        <v>-4</v>
      </c>
      <c r="X316" s="5" t="str">
        <f t="shared" si="41"/>
        <v>CUMPLE</v>
      </c>
      <c r="Y316" s="37">
        <v>43521</v>
      </c>
      <c r="Z316" s="37">
        <v>43521</v>
      </c>
      <c r="AA316" s="44">
        <v>43522</v>
      </c>
      <c r="AB316" s="44">
        <v>43522</v>
      </c>
      <c r="AC316" s="38">
        <f t="shared" si="42"/>
        <v>1</v>
      </c>
      <c r="AD316" s="5" t="str">
        <f t="shared" si="43"/>
        <v>CUMPLE</v>
      </c>
      <c r="AE316" s="5"/>
      <c r="AF316" s="38">
        <f t="shared" si="44"/>
        <v>1</v>
      </c>
      <c r="AG316" s="5" t="str">
        <f t="shared" si="45"/>
        <v>CUMPLE</v>
      </c>
      <c r="AH316" s="6"/>
      <c r="AI316" s="38">
        <f t="shared" si="46"/>
        <v>4</v>
      </c>
      <c r="AJ316" s="5" t="str">
        <f t="shared" si="47"/>
        <v>NO CUMPLE</v>
      </c>
      <c r="AK316" s="6" t="s">
        <v>149</v>
      </c>
      <c r="AL316" s="5" t="str">
        <f t="shared" si="39"/>
        <v/>
      </c>
      <c r="AM316" s="5"/>
      <c r="AN316" s="58"/>
      <c r="AO316" s="49" t="s">
        <v>1688</v>
      </c>
      <c r="AP316" s="50" t="s">
        <v>72</v>
      </c>
      <c r="AQ316" s="50"/>
      <c r="AR316" s="50">
        <v>43518</v>
      </c>
      <c r="AS316" s="50"/>
      <c r="AT316" s="52"/>
    </row>
    <row r="317" spans="1:46" ht="14.1" customHeight="1">
      <c r="A317" s="20" t="s">
        <v>45</v>
      </c>
      <c r="B317" s="21" t="s">
        <v>46</v>
      </c>
      <c r="C317" s="20" t="s">
        <v>1017</v>
      </c>
      <c r="D317" s="28" t="s">
        <v>1689</v>
      </c>
      <c r="E317" s="4" t="s">
        <v>48</v>
      </c>
      <c r="F317" s="4" t="s">
        <v>1690</v>
      </c>
      <c r="G317" s="68" t="s">
        <v>1691</v>
      </c>
      <c r="H317" s="55">
        <v>29476.35</v>
      </c>
      <c r="I317" s="4" t="s">
        <v>605</v>
      </c>
      <c r="J317" s="28" t="s">
        <v>1692</v>
      </c>
      <c r="K317" s="2" t="s">
        <v>1693</v>
      </c>
      <c r="L317" s="23" t="s">
        <v>54</v>
      </c>
      <c r="M317" s="4" t="s">
        <v>67</v>
      </c>
      <c r="N317" s="29" t="s">
        <v>77</v>
      </c>
      <c r="O317" s="30">
        <v>305</v>
      </c>
      <c r="P317" s="29" t="s">
        <v>57</v>
      </c>
      <c r="Q317" s="56">
        <v>3</v>
      </c>
      <c r="R317" s="5" t="s">
        <v>608</v>
      </c>
      <c r="S317" s="5" t="s">
        <v>79</v>
      </c>
      <c r="T317" s="36">
        <v>43518</v>
      </c>
      <c r="U317" s="36">
        <v>43514</v>
      </c>
      <c r="V317" s="37">
        <v>43521</v>
      </c>
      <c r="W317" s="38">
        <f t="shared" si="40"/>
        <v>-4</v>
      </c>
      <c r="X317" s="5" t="str">
        <f t="shared" si="41"/>
        <v>CUMPLE</v>
      </c>
      <c r="Y317" s="37">
        <v>43521</v>
      </c>
      <c r="Z317" s="37">
        <v>43521</v>
      </c>
      <c r="AA317" s="44">
        <v>43522</v>
      </c>
      <c r="AB317" s="44">
        <v>43522</v>
      </c>
      <c r="AC317" s="38">
        <f t="shared" si="42"/>
        <v>1</v>
      </c>
      <c r="AD317" s="5" t="str">
        <f t="shared" si="43"/>
        <v>CUMPLE</v>
      </c>
      <c r="AE317" s="5"/>
      <c r="AF317" s="38">
        <f t="shared" si="44"/>
        <v>1</v>
      </c>
      <c r="AG317" s="5" t="str">
        <f t="shared" si="45"/>
        <v>CUMPLE</v>
      </c>
      <c r="AH317" s="6"/>
      <c r="AI317" s="38">
        <f t="shared" si="46"/>
        <v>4</v>
      </c>
      <c r="AJ317" s="5" t="str">
        <f t="shared" si="47"/>
        <v>NO CUMPLE</v>
      </c>
      <c r="AK317" s="6" t="s">
        <v>149</v>
      </c>
      <c r="AL317" s="5" t="str">
        <f t="shared" si="39"/>
        <v/>
      </c>
      <c r="AM317" s="5"/>
      <c r="AN317" s="58"/>
      <c r="AO317" s="49" t="s">
        <v>1688</v>
      </c>
      <c r="AP317" s="50" t="s">
        <v>72</v>
      </c>
      <c r="AQ317" s="50"/>
      <c r="AR317" s="50">
        <v>43518</v>
      </c>
      <c r="AS317" s="50"/>
      <c r="AT317" s="52"/>
    </row>
    <row r="318" spans="1:46" ht="14.1" customHeight="1">
      <c r="A318" s="20" t="s">
        <v>45</v>
      </c>
      <c r="B318" s="21" t="s">
        <v>46</v>
      </c>
      <c r="C318" s="20" t="s">
        <v>1017</v>
      </c>
      <c r="D318" s="54" t="s">
        <v>1694</v>
      </c>
      <c r="E318" s="4" t="s">
        <v>48</v>
      </c>
      <c r="F318" s="4" t="s">
        <v>1695</v>
      </c>
      <c r="G318" s="68" t="s">
        <v>1696</v>
      </c>
      <c r="H318" s="55">
        <v>2930.6</v>
      </c>
      <c r="I318" s="4" t="s">
        <v>605</v>
      </c>
      <c r="J318" s="4" t="s">
        <v>1697</v>
      </c>
      <c r="K318" s="61" t="s">
        <v>1698</v>
      </c>
      <c r="L318" s="23" t="s">
        <v>54</v>
      </c>
      <c r="M318" s="4" t="s">
        <v>67</v>
      </c>
      <c r="N318" s="29" t="s">
        <v>77</v>
      </c>
      <c r="O318" s="30">
        <v>30</v>
      </c>
      <c r="P318" s="29" t="s">
        <v>57</v>
      </c>
      <c r="Q318" s="56">
        <v>2</v>
      </c>
      <c r="R318" s="5" t="s">
        <v>608</v>
      </c>
      <c r="S318" s="5" t="s">
        <v>79</v>
      </c>
      <c r="T318" s="36">
        <v>43518</v>
      </c>
      <c r="U318" s="36">
        <v>43514</v>
      </c>
      <c r="V318" s="37">
        <v>43521</v>
      </c>
      <c r="W318" s="38">
        <f t="shared" si="40"/>
        <v>-4</v>
      </c>
      <c r="X318" s="5" t="str">
        <f t="shared" si="41"/>
        <v>CUMPLE</v>
      </c>
      <c r="Y318" s="37">
        <v>43521</v>
      </c>
      <c r="Z318" s="37">
        <v>43521</v>
      </c>
      <c r="AA318" s="44">
        <v>43522</v>
      </c>
      <c r="AB318" s="44">
        <v>43522</v>
      </c>
      <c r="AC318" s="38">
        <f t="shared" si="42"/>
        <v>1</v>
      </c>
      <c r="AD318" s="5" t="str">
        <f t="shared" si="43"/>
        <v>CUMPLE</v>
      </c>
      <c r="AE318" s="5"/>
      <c r="AF318" s="38">
        <f t="shared" si="44"/>
        <v>1</v>
      </c>
      <c r="AG318" s="5" t="str">
        <f t="shared" si="45"/>
        <v>CUMPLE</v>
      </c>
      <c r="AH318" s="6"/>
      <c r="AI318" s="38">
        <f t="shared" si="46"/>
        <v>4</v>
      </c>
      <c r="AJ318" s="5" t="str">
        <f t="shared" si="47"/>
        <v>NO CUMPLE</v>
      </c>
      <c r="AK318" s="6" t="s">
        <v>149</v>
      </c>
      <c r="AL318" s="5" t="str">
        <f t="shared" ref="AL318:AL375" si="48">+IF(F318="Rojo",IF((R318="FCL")*AND(AI318&gt;7),"NO CUMPLE",IF((R318="LCL")*AND(AI318&gt;9),"NO CUMPLE",IF((R318="AIR")*AND(AI318&gt;2),"NO CUMPLE","CUMPLE"))),"")</f>
        <v/>
      </c>
      <c r="AM318" s="5"/>
      <c r="AN318" s="58"/>
      <c r="AO318" s="49" t="s">
        <v>1688</v>
      </c>
      <c r="AP318" s="50" t="s">
        <v>72</v>
      </c>
      <c r="AQ318" s="50"/>
      <c r="AR318" s="50">
        <v>43518</v>
      </c>
      <c r="AS318" s="50"/>
      <c r="AT318" s="52"/>
    </row>
    <row r="319" spans="1:46" ht="14.1" customHeight="1">
      <c r="A319" s="20" t="s">
        <v>45</v>
      </c>
      <c r="B319" s="21" t="s">
        <v>46</v>
      </c>
      <c r="C319" s="20" t="s">
        <v>1017</v>
      </c>
      <c r="D319" s="54">
        <v>4949035716</v>
      </c>
      <c r="E319" s="4" t="s">
        <v>48</v>
      </c>
      <c r="F319" s="4" t="s">
        <v>1699</v>
      </c>
      <c r="G319" s="68" t="s">
        <v>1700</v>
      </c>
      <c r="H319" s="55">
        <v>6307.5</v>
      </c>
      <c r="I319" s="4" t="s">
        <v>605</v>
      </c>
      <c r="J319" s="4" t="s">
        <v>677</v>
      </c>
      <c r="K319" s="61" t="s">
        <v>678</v>
      </c>
      <c r="L319" s="23" t="s">
        <v>54</v>
      </c>
      <c r="M319" s="4" t="s">
        <v>67</v>
      </c>
      <c r="N319" s="29" t="s">
        <v>77</v>
      </c>
      <c r="O319" s="30">
        <v>50</v>
      </c>
      <c r="P319" s="29" t="s">
        <v>57</v>
      </c>
      <c r="Q319" s="56">
        <v>10</v>
      </c>
      <c r="R319" s="5" t="s">
        <v>608</v>
      </c>
      <c r="S319" s="5" t="s">
        <v>79</v>
      </c>
      <c r="T319" s="36">
        <v>43520</v>
      </c>
      <c r="U319" s="36">
        <v>43517</v>
      </c>
      <c r="V319" s="37">
        <v>43521</v>
      </c>
      <c r="W319" s="38">
        <f t="shared" si="40"/>
        <v>-3</v>
      </c>
      <c r="X319" s="5" t="str">
        <f t="shared" si="41"/>
        <v>CUMPLE</v>
      </c>
      <c r="Y319" s="37">
        <v>43521</v>
      </c>
      <c r="Z319" s="37">
        <v>43521</v>
      </c>
      <c r="AA319" s="44">
        <v>43522</v>
      </c>
      <c r="AB319" s="44">
        <v>43522</v>
      </c>
      <c r="AC319" s="38">
        <f t="shared" si="42"/>
        <v>1</v>
      </c>
      <c r="AD319" s="5" t="str">
        <f t="shared" si="43"/>
        <v>CUMPLE</v>
      </c>
      <c r="AE319" s="5"/>
      <c r="AF319" s="38">
        <f t="shared" si="44"/>
        <v>1</v>
      </c>
      <c r="AG319" s="5" t="str">
        <f t="shared" si="45"/>
        <v>CUMPLE</v>
      </c>
      <c r="AH319" s="6"/>
      <c r="AI319" s="38">
        <f t="shared" si="46"/>
        <v>2</v>
      </c>
      <c r="AJ319" s="5" t="str">
        <f t="shared" si="47"/>
        <v>CUMPLE</v>
      </c>
      <c r="AK319" s="6"/>
      <c r="AL319" s="5" t="str">
        <f t="shared" si="48"/>
        <v/>
      </c>
      <c r="AM319" s="5"/>
      <c r="AN319" s="58"/>
      <c r="AO319" s="49" t="s">
        <v>1701</v>
      </c>
      <c r="AP319" s="50" t="s">
        <v>72</v>
      </c>
      <c r="AQ319" s="50"/>
      <c r="AR319" s="50">
        <v>43520</v>
      </c>
      <c r="AS319" s="50"/>
      <c r="AT319" s="52"/>
    </row>
    <row r="320" spans="1:46" ht="14.1" customHeight="1">
      <c r="A320" s="20" t="s">
        <v>45</v>
      </c>
      <c r="B320" s="21" t="s">
        <v>46</v>
      </c>
      <c r="C320" s="20" t="s">
        <v>1017</v>
      </c>
      <c r="D320" s="54">
        <v>4946294193</v>
      </c>
      <c r="E320" s="4" t="s">
        <v>48</v>
      </c>
      <c r="F320" s="4" t="s">
        <v>1702</v>
      </c>
      <c r="G320" s="23" t="s">
        <v>1703</v>
      </c>
      <c r="H320" s="55">
        <v>95744</v>
      </c>
      <c r="I320" s="4" t="s">
        <v>64</v>
      </c>
      <c r="J320" s="4" t="s">
        <v>980</v>
      </c>
      <c r="K320" s="61" t="s">
        <v>981</v>
      </c>
      <c r="L320" s="23" t="s">
        <v>54</v>
      </c>
      <c r="M320" s="4" t="s">
        <v>184</v>
      </c>
      <c r="N320" s="29" t="s">
        <v>348</v>
      </c>
      <c r="O320" s="30">
        <v>13600</v>
      </c>
      <c r="P320" s="29" t="s">
        <v>57</v>
      </c>
      <c r="Q320" s="56">
        <v>1</v>
      </c>
      <c r="R320" s="5" t="s">
        <v>58</v>
      </c>
      <c r="S320" s="5" t="s">
        <v>59</v>
      </c>
      <c r="T320" s="36">
        <v>43516</v>
      </c>
      <c r="U320" s="36">
        <v>43508</v>
      </c>
      <c r="V320" s="37">
        <v>43518</v>
      </c>
      <c r="W320" s="38">
        <f t="shared" si="40"/>
        <v>-7</v>
      </c>
      <c r="X320" s="5" t="str">
        <f t="shared" si="41"/>
        <v>CUMPLE</v>
      </c>
      <c r="Y320" s="37">
        <v>43518</v>
      </c>
      <c r="Z320" s="37">
        <v>43518</v>
      </c>
      <c r="AA320" s="44">
        <v>43518</v>
      </c>
      <c r="AB320" s="44">
        <v>43523</v>
      </c>
      <c r="AC320" s="38">
        <f t="shared" si="42"/>
        <v>1</v>
      </c>
      <c r="AD320" s="5" t="str">
        <f t="shared" si="43"/>
        <v>CUMPLE</v>
      </c>
      <c r="AE320" s="5"/>
      <c r="AF320" s="38">
        <f t="shared" si="44"/>
        <v>5</v>
      </c>
      <c r="AG320" s="5" t="str">
        <f t="shared" si="45"/>
        <v>NO CUMPLE</v>
      </c>
      <c r="AH320" s="6"/>
      <c r="AI320" s="38">
        <f t="shared" si="46"/>
        <v>7</v>
      </c>
      <c r="AJ320" s="5" t="str">
        <f t="shared" si="47"/>
        <v>CUMPLE</v>
      </c>
      <c r="AK320" s="6"/>
      <c r="AL320" s="5" t="str">
        <f t="shared" si="48"/>
        <v/>
      </c>
      <c r="AM320" s="5"/>
      <c r="AN320" s="58"/>
      <c r="AO320" s="49" t="s">
        <v>1704</v>
      </c>
      <c r="AP320" s="50" t="s">
        <v>325</v>
      </c>
      <c r="AQ320" s="50"/>
      <c r="AR320" s="50">
        <v>43488</v>
      </c>
      <c r="AS320" s="50"/>
      <c r="AT320" s="52"/>
    </row>
    <row r="321" spans="1:46" ht="14.1" customHeight="1">
      <c r="A321" s="20" t="s">
        <v>45</v>
      </c>
      <c r="B321" s="21" t="s">
        <v>46</v>
      </c>
      <c r="C321" s="20" t="s">
        <v>1017</v>
      </c>
      <c r="D321" s="54">
        <v>4948296553</v>
      </c>
      <c r="E321" s="4" t="s">
        <v>48</v>
      </c>
      <c r="F321" s="4" t="s">
        <v>1705</v>
      </c>
      <c r="G321" s="68" t="s">
        <v>1706</v>
      </c>
      <c r="H321" s="55">
        <v>79477.8</v>
      </c>
      <c r="I321" s="4" t="s">
        <v>64</v>
      </c>
      <c r="J321" s="4" t="s">
        <v>514</v>
      </c>
      <c r="K321" s="61" t="s">
        <v>515</v>
      </c>
      <c r="L321" s="23" t="s">
        <v>86</v>
      </c>
      <c r="M321" s="4" t="s">
        <v>210</v>
      </c>
      <c r="N321" s="29" t="s">
        <v>516</v>
      </c>
      <c r="O321" s="30">
        <v>85460</v>
      </c>
      <c r="P321" s="29" t="s">
        <v>57</v>
      </c>
      <c r="Q321" s="56">
        <v>4</v>
      </c>
      <c r="R321" s="5" t="s">
        <v>58</v>
      </c>
      <c r="S321" s="5" t="s">
        <v>230</v>
      </c>
      <c r="T321" s="36">
        <v>43505</v>
      </c>
      <c r="U321" s="36">
        <v>43488</v>
      </c>
      <c r="V321" s="37">
        <v>43488</v>
      </c>
      <c r="W321" s="38">
        <f t="shared" si="40"/>
        <v>-16</v>
      </c>
      <c r="X321" s="5" t="str">
        <f t="shared" si="41"/>
        <v>CUMPLE</v>
      </c>
      <c r="Y321" s="37">
        <v>43507</v>
      </c>
      <c r="Z321" s="37">
        <v>43507</v>
      </c>
      <c r="AA321" s="44">
        <v>43507</v>
      </c>
      <c r="AB321" s="37">
        <v>43507</v>
      </c>
      <c r="AC321" s="38">
        <f t="shared" si="42"/>
        <v>1</v>
      </c>
      <c r="AD321" s="5" t="str">
        <f t="shared" si="43"/>
        <v>CUMPLE</v>
      </c>
      <c r="AE321" s="5"/>
      <c r="AF321" s="38">
        <f t="shared" si="44"/>
        <v>1</v>
      </c>
      <c r="AG321" s="5" t="str">
        <f t="shared" si="45"/>
        <v>CUMPLE</v>
      </c>
      <c r="AH321" s="6"/>
      <c r="AI321" s="38">
        <f t="shared" si="46"/>
        <v>2</v>
      </c>
      <c r="AJ321" s="5" t="str">
        <f t="shared" si="47"/>
        <v>CUMPLE</v>
      </c>
      <c r="AK321" s="6"/>
      <c r="AL321" s="5" t="str">
        <f t="shared" si="48"/>
        <v/>
      </c>
      <c r="AM321" s="5"/>
      <c r="AN321" s="58"/>
      <c r="AO321" s="67" t="s">
        <v>1707</v>
      </c>
      <c r="AP321" s="50" t="s">
        <v>232</v>
      </c>
      <c r="AQ321" s="50"/>
      <c r="AR321" s="50">
        <v>43492</v>
      </c>
      <c r="AS321" s="50" t="s">
        <v>1082</v>
      </c>
      <c r="AT321" s="52"/>
    </row>
    <row r="322" spans="1:46" ht="14.1" customHeight="1">
      <c r="A322" s="20" t="s">
        <v>45</v>
      </c>
      <c r="B322" s="21" t="s">
        <v>46</v>
      </c>
      <c r="C322" s="20" t="s">
        <v>1017</v>
      </c>
      <c r="D322" s="54">
        <v>4948294649</v>
      </c>
      <c r="E322" s="4" t="s">
        <v>48</v>
      </c>
      <c r="F322" s="4" t="s">
        <v>1708</v>
      </c>
      <c r="G322" s="68" t="s">
        <v>1709</v>
      </c>
      <c r="H322" s="55">
        <v>79449.899999999994</v>
      </c>
      <c r="I322" s="4" t="s">
        <v>64</v>
      </c>
      <c r="J322" s="4" t="s">
        <v>514</v>
      </c>
      <c r="K322" s="61" t="s">
        <v>515</v>
      </c>
      <c r="L322" s="23" t="s">
        <v>86</v>
      </c>
      <c r="M322" s="4" t="s">
        <v>210</v>
      </c>
      <c r="N322" s="29" t="s">
        <v>516</v>
      </c>
      <c r="O322" s="30">
        <v>85430</v>
      </c>
      <c r="P322" s="29" t="s">
        <v>57</v>
      </c>
      <c r="Q322" s="56">
        <v>4</v>
      </c>
      <c r="R322" s="5" t="s">
        <v>58</v>
      </c>
      <c r="S322" s="5" t="s">
        <v>230</v>
      </c>
      <c r="T322" s="36">
        <v>43505</v>
      </c>
      <c r="U322" s="36">
        <v>43488</v>
      </c>
      <c r="V322" s="37">
        <v>43488</v>
      </c>
      <c r="W322" s="38">
        <f t="shared" ref="W322:W385" si="49">IF(R322="AIR",U322-T322,U322-(T322-1))</f>
        <v>-16</v>
      </c>
      <c r="X322" s="5" t="str">
        <f t="shared" ref="X322:X385" si="50">IF(W322&lt;=0,"CUMPLE","NO CUMPLE")</f>
        <v>CUMPLE</v>
      </c>
      <c r="Y322" s="37">
        <v>43507</v>
      </c>
      <c r="Z322" s="37">
        <v>43507</v>
      </c>
      <c r="AA322" s="44">
        <v>43507</v>
      </c>
      <c r="AB322" s="37">
        <v>43507</v>
      </c>
      <c r="AC322" s="38">
        <f t="shared" ref="AC322:AC385" si="51">IF(AA322-MAX(U322,V322,Y322)&lt;=0,1,AA322-MAX(U322,V322,Y322))</f>
        <v>1</v>
      </c>
      <c r="AD322" s="5" t="str">
        <f t="shared" ref="AD322:AD385" si="52">+IF((R322="FCL")*AND(AC322&lt;=2),"CUMPLE",IF((R322="LCL")*AND(AC322&lt;=2),"CUMPLE",IF((R322="AIR")*AND(AC322&lt;=2),"CUMPLE","NO CUMPLE")))</f>
        <v>CUMPLE</v>
      </c>
      <c r="AE322" s="5"/>
      <c r="AF322" s="38">
        <f t="shared" ref="AF322:AF385" si="53">IF(AB322-AA322&lt;=0,1,AB322-AA322)</f>
        <v>1</v>
      </c>
      <c r="AG322" s="5" t="str">
        <f t="shared" ref="AG322:AG385" si="54">+IF((R322="FCL")*AND(AF322&lt;=3),"CUMPLE",IF((R322="LCL")*AND(AF322&lt;=3),"CUMPLE",IF((R322="AIR")*AND(AF322&lt;=1),"CUMPLE","NO CUMPLE")))</f>
        <v>CUMPLE</v>
      </c>
      <c r="AH322" s="6"/>
      <c r="AI322" s="38">
        <f t="shared" si="46"/>
        <v>2</v>
      </c>
      <c r="AJ322" s="5" t="str">
        <f t="shared" si="47"/>
        <v>CUMPLE</v>
      </c>
      <c r="AK322" s="6"/>
      <c r="AL322" s="5" t="str">
        <f t="shared" si="48"/>
        <v/>
      </c>
      <c r="AM322" s="5"/>
      <c r="AN322" s="58"/>
      <c r="AO322" s="67" t="s">
        <v>1710</v>
      </c>
      <c r="AP322" s="50" t="s">
        <v>232</v>
      </c>
      <c r="AQ322" s="50"/>
      <c r="AR322" s="50">
        <v>43492</v>
      </c>
      <c r="AS322" s="50"/>
      <c r="AT322" s="52"/>
    </row>
    <row r="323" spans="1:46" ht="14.1" customHeight="1">
      <c r="A323" s="20" t="s">
        <v>45</v>
      </c>
      <c r="B323" s="21" t="s">
        <v>46</v>
      </c>
      <c r="C323" s="20" t="s">
        <v>1017</v>
      </c>
      <c r="D323" s="54">
        <v>4948495776</v>
      </c>
      <c r="E323" s="4" t="s">
        <v>48</v>
      </c>
      <c r="F323" s="4" t="s">
        <v>1711</v>
      </c>
      <c r="G323" s="68" t="s">
        <v>1712</v>
      </c>
      <c r="H323" s="55">
        <v>35078.400000000001</v>
      </c>
      <c r="I323" s="4" t="s">
        <v>64</v>
      </c>
      <c r="J323" s="4" t="s">
        <v>901</v>
      </c>
      <c r="K323" s="61" t="s">
        <v>905</v>
      </c>
      <c r="L323" s="23" t="s">
        <v>54</v>
      </c>
      <c r="M323" s="4" t="s">
        <v>67</v>
      </c>
      <c r="N323" s="29" t="s">
        <v>336</v>
      </c>
      <c r="O323" s="30">
        <v>20160</v>
      </c>
      <c r="P323" s="29" t="s">
        <v>57</v>
      </c>
      <c r="Q323" s="56">
        <v>1</v>
      </c>
      <c r="R323" s="5" t="s">
        <v>58</v>
      </c>
      <c r="S323" s="5" t="s">
        <v>230</v>
      </c>
      <c r="T323" s="36">
        <v>43508</v>
      </c>
      <c r="U323" s="36">
        <v>43500</v>
      </c>
      <c r="V323" s="37">
        <v>43500</v>
      </c>
      <c r="W323" s="38">
        <f t="shared" si="49"/>
        <v>-7</v>
      </c>
      <c r="X323" s="5" t="str">
        <f t="shared" si="50"/>
        <v>CUMPLE</v>
      </c>
      <c r="Y323" s="37">
        <v>43509</v>
      </c>
      <c r="Z323" s="37">
        <v>43509</v>
      </c>
      <c r="AA323" s="44">
        <v>43510</v>
      </c>
      <c r="AB323" s="37">
        <v>43509</v>
      </c>
      <c r="AC323" s="38">
        <f t="shared" si="51"/>
        <v>1</v>
      </c>
      <c r="AD323" s="5" t="str">
        <f t="shared" si="52"/>
        <v>CUMPLE</v>
      </c>
      <c r="AE323" s="5"/>
      <c r="AF323" s="38">
        <f t="shared" si="53"/>
        <v>1</v>
      </c>
      <c r="AG323" s="5" t="str">
        <f t="shared" si="54"/>
        <v>CUMPLE</v>
      </c>
      <c r="AH323" s="6"/>
      <c r="AI323" s="38">
        <f t="shared" ref="AI323:AI386" si="55">AB323-T323</f>
        <v>1</v>
      </c>
      <c r="AJ323" s="5" t="str">
        <f t="shared" ref="AJ323:AJ386" si="56">+IF((R323="FCL")*AND(AI323&gt;8),"NO CUMPLE",IF((R323="LCL")*AND(AI323&gt;10),"NO CUMPLE",IF((R323="AIR")*AND(AI323&gt;3),"NO CUMPLE","CUMPLE")))</f>
        <v>CUMPLE</v>
      </c>
      <c r="AK323" s="6"/>
      <c r="AL323" s="5" t="str">
        <f t="shared" si="48"/>
        <v/>
      </c>
      <c r="AM323" s="5"/>
      <c r="AN323" s="58"/>
      <c r="AO323" s="67" t="s">
        <v>1713</v>
      </c>
      <c r="AP323" s="50" t="s">
        <v>232</v>
      </c>
      <c r="AQ323" s="50" t="s">
        <v>1714</v>
      </c>
      <c r="AR323" s="50">
        <v>43486</v>
      </c>
      <c r="AS323" s="50" t="s">
        <v>1082</v>
      </c>
      <c r="AT323" s="52"/>
    </row>
    <row r="324" spans="1:46" ht="14.1" customHeight="1">
      <c r="A324" s="20" t="s">
        <v>45</v>
      </c>
      <c r="B324" s="21" t="s">
        <v>46</v>
      </c>
      <c r="C324" s="20" t="s">
        <v>1017</v>
      </c>
      <c r="D324" s="54">
        <v>4948210666</v>
      </c>
      <c r="E324" s="4" t="s">
        <v>48</v>
      </c>
      <c r="F324" s="4" t="s">
        <v>1715</v>
      </c>
      <c r="G324" s="68" t="s">
        <v>1716</v>
      </c>
      <c r="H324" s="55">
        <v>34869.599999999999</v>
      </c>
      <c r="I324" s="4" t="s">
        <v>64</v>
      </c>
      <c r="J324" s="4" t="s">
        <v>901</v>
      </c>
      <c r="K324" s="61" t="s">
        <v>905</v>
      </c>
      <c r="L324" s="23" t="s">
        <v>54</v>
      </c>
      <c r="M324" s="4" t="s">
        <v>67</v>
      </c>
      <c r="N324" s="29" t="s">
        <v>336</v>
      </c>
      <c r="O324" s="30">
        <v>20040</v>
      </c>
      <c r="P324" s="29" t="s">
        <v>57</v>
      </c>
      <c r="Q324" s="56">
        <v>1</v>
      </c>
      <c r="R324" s="5" t="s">
        <v>58</v>
      </c>
      <c r="S324" s="5" t="s">
        <v>230</v>
      </c>
      <c r="T324" s="36">
        <v>43508</v>
      </c>
      <c r="U324" s="36">
        <v>43494</v>
      </c>
      <c r="V324" s="37">
        <v>43494</v>
      </c>
      <c r="W324" s="38">
        <f t="shared" si="49"/>
        <v>-13</v>
      </c>
      <c r="X324" s="5" t="str">
        <f t="shared" si="50"/>
        <v>CUMPLE</v>
      </c>
      <c r="Y324" s="37">
        <v>43509</v>
      </c>
      <c r="Z324" s="37">
        <v>43509</v>
      </c>
      <c r="AA324" s="44">
        <v>43510</v>
      </c>
      <c r="AB324" s="37">
        <v>43509</v>
      </c>
      <c r="AC324" s="38">
        <f t="shared" si="51"/>
        <v>1</v>
      </c>
      <c r="AD324" s="5" t="str">
        <f t="shared" si="52"/>
        <v>CUMPLE</v>
      </c>
      <c r="AE324" s="5"/>
      <c r="AF324" s="38">
        <f t="shared" si="53"/>
        <v>1</v>
      </c>
      <c r="AG324" s="5" t="str">
        <f t="shared" si="54"/>
        <v>CUMPLE</v>
      </c>
      <c r="AH324" s="6"/>
      <c r="AI324" s="38">
        <f t="shared" si="55"/>
        <v>1</v>
      </c>
      <c r="AJ324" s="5" t="str">
        <f t="shared" si="56"/>
        <v>CUMPLE</v>
      </c>
      <c r="AK324" s="6"/>
      <c r="AL324" s="5" t="str">
        <f t="shared" si="48"/>
        <v/>
      </c>
      <c r="AM324" s="5"/>
      <c r="AN324" s="58"/>
      <c r="AO324" s="67" t="s">
        <v>1717</v>
      </c>
      <c r="AP324" s="50" t="s">
        <v>232</v>
      </c>
      <c r="AQ324" s="50" t="s">
        <v>1714</v>
      </c>
      <c r="AR324" s="50">
        <v>43489</v>
      </c>
      <c r="AS324" s="50"/>
      <c r="AT324" s="52"/>
    </row>
    <row r="325" spans="1:46" ht="14.1" customHeight="1">
      <c r="A325" s="20" t="s">
        <v>45</v>
      </c>
      <c r="B325" s="21" t="s">
        <v>46</v>
      </c>
      <c r="C325" s="20" t="s">
        <v>1017</v>
      </c>
      <c r="D325" s="54">
        <v>4948452720</v>
      </c>
      <c r="E325" s="4" t="s">
        <v>48</v>
      </c>
      <c r="F325" s="4" t="s">
        <v>1718</v>
      </c>
      <c r="G325" s="68" t="s">
        <v>1719</v>
      </c>
      <c r="H325" s="55">
        <v>104290.45</v>
      </c>
      <c r="I325" s="4" t="s">
        <v>64</v>
      </c>
      <c r="J325" s="4" t="s">
        <v>1720</v>
      </c>
      <c r="K325" s="61" t="s">
        <v>1721</v>
      </c>
      <c r="L325" s="23" t="s">
        <v>119</v>
      </c>
      <c r="M325" s="4" t="s">
        <v>210</v>
      </c>
      <c r="N325" s="29" t="s">
        <v>211</v>
      </c>
      <c r="O325" s="30">
        <v>67458.192999999999</v>
      </c>
      <c r="P325" s="29" t="s">
        <v>57</v>
      </c>
      <c r="Q325" s="56">
        <v>3</v>
      </c>
      <c r="R325" s="5" t="s">
        <v>58</v>
      </c>
      <c r="S325" s="5" t="s">
        <v>230</v>
      </c>
      <c r="T325" s="36">
        <v>43512</v>
      </c>
      <c r="U325" s="36">
        <v>43508</v>
      </c>
      <c r="V325" s="37">
        <v>43508</v>
      </c>
      <c r="W325" s="38">
        <f t="shared" si="49"/>
        <v>-3</v>
      </c>
      <c r="X325" s="5" t="str">
        <f t="shared" si="50"/>
        <v>CUMPLE</v>
      </c>
      <c r="Y325" s="37">
        <v>43514</v>
      </c>
      <c r="Z325" s="37">
        <v>43514</v>
      </c>
      <c r="AA325" s="44">
        <v>43514</v>
      </c>
      <c r="AB325" s="37">
        <v>43514</v>
      </c>
      <c r="AC325" s="38">
        <f t="shared" si="51"/>
        <v>1</v>
      </c>
      <c r="AD325" s="5" t="str">
        <f t="shared" si="52"/>
        <v>CUMPLE</v>
      </c>
      <c r="AE325" s="5"/>
      <c r="AF325" s="38">
        <f t="shared" si="53"/>
        <v>1</v>
      </c>
      <c r="AG325" s="5" t="str">
        <f t="shared" si="54"/>
        <v>CUMPLE</v>
      </c>
      <c r="AH325" s="6"/>
      <c r="AI325" s="38">
        <f t="shared" si="55"/>
        <v>2</v>
      </c>
      <c r="AJ325" s="5" t="str">
        <f t="shared" si="56"/>
        <v>CUMPLE</v>
      </c>
      <c r="AK325" s="6"/>
      <c r="AL325" s="5" t="str">
        <f t="shared" si="48"/>
        <v/>
      </c>
      <c r="AM325" s="5"/>
      <c r="AN325" s="58"/>
      <c r="AO325" s="67" t="s">
        <v>1722</v>
      </c>
      <c r="AP325" s="50" t="s">
        <v>232</v>
      </c>
      <c r="AQ325" s="50"/>
      <c r="AR325" s="50">
        <v>43477</v>
      </c>
      <c r="AS325" s="50"/>
      <c r="AT325" s="52"/>
    </row>
    <row r="326" spans="1:46" ht="14.1" customHeight="1">
      <c r="A326" s="20" t="s">
        <v>45</v>
      </c>
      <c r="B326" s="21" t="s">
        <v>46</v>
      </c>
      <c r="C326" s="20" t="s">
        <v>1017</v>
      </c>
      <c r="D326" s="54">
        <v>4948452713</v>
      </c>
      <c r="E326" s="4" t="s">
        <v>48</v>
      </c>
      <c r="F326" s="4" t="s">
        <v>1723</v>
      </c>
      <c r="G326" s="68" t="s">
        <v>1724</v>
      </c>
      <c r="H326" s="55">
        <v>35580.29</v>
      </c>
      <c r="I326" s="4" t="s">
        <v>64</v>
      </c>
      <c r="J326" s="4" t="s">
        <v>1725</v>
      </c>
      <c r="K326" s="61" t="s">
        <v>442</v>
      </c>
      <c r="L326" s="23" t="s">
        <v>119</v>
      </c>
      <c r="M326" s="4" t="s">
        <v>210</v>
      </c>
      <c r="N326" s="29" t="s">
        <v>211</v>
      </c>
      <c r="O326" s="30">
        <v>19921.77</v>
      </c>
      <c r="P326" s="29" t="s">
        <v>57</v>
      </c>
      <c r="Q326" s="56">
        <v>1</v>
      </c>
      <c r="R326" s="5" t="s">
        <v>58</v>
      </c>
      <c r="S326" s="5" t="s">
        <v>230</v>
      </c>
      <c r="T326" s="36">
        <v>43513</v>
      </c>
      <c r="U326" s="36">
        <v>43518</v>
      </c>
      <c r="V326" s="37">
        <v>43514</v>
      </c>
      <c r="W326" s="38">
        <f t="shared" si="49"/>
        <v>6</v>
      </c>
      <c r="X326" s="5" t="str">
        <f t="shared" si="50"/>
        <v>NO CUMPLE</v>
      </c>
      <c r="Y326" s="37">
        <v>43515</v>
      </c>
      <c r="Z326" s="37">
        <v>43518</v>
      </c>
      <c r="AA326" s="44">
        <v>43518</v>
      </c>
      <c r="AB326" s="37">
        <v>43518</v>
      </c>
      <c r="AC326" s="38">
        <f t="shared" si="51"/>
        <v>1</v>
      </c>
      <c r="AD326" s="5" t="str">
        <f t="shared" si="52"/>
        <v>CUMPLE</v>
      </c>
      <c r="AE326" s="5"/>
      <c r="AF326" s="38">
        <f t="shared" si="53"/>
        <v>1</v>
      </c>
      <c r="AG326" s="5" t="str">
        <f t="shared" si="54"/>
        <v>CUMPLE</v>
      </c>
      <c r="AH326" s="6"/>
      <c r="AI326" s="38">
        <f t="shared" si="55"/>
        <v>5</v>
      </c>
      <c r="AJ326" s="5" t="str">
        <f t="shared" si="56"/>
        <v>CUMPLE</v>
      </c>
      <c r="AK326" s="6" t="s">
        <v>1131</v>
      </c>
      <c r="AL326" s="5" t="str">
        <f t="shared" si="48"/>
        <v/>
      </c>
      <c r="AM326" s="5"/>
      <c r="AN326" s="58"/>
      <c r="AO326" s="49" t="s">
        <v>1726</v>
      </c>
      <c r="AP326" s="50" t="s">
        <v>232</v>
      </c>
      <c r="AQ326" s="50"/>
      <c r="AR326" s="50">
        <v>43490</v>
      </c>
      <c r="AS326" s="50"/>
      <c r="AT326" s="52"/>
    </row>
    <row r="327" spans="1:46" ht="14.1" customHeight="1">
      <c r="A327" s="20" t="s">
        <v>45</v>
      </c>
      <c r="B327" s="21" t="s">
        <v>46</v>
      </c>
      <c r="C327" s="20" t="s">
        <v>1017</v>
      </c>
      <c r="D327" s="54">
        <v>4948892095</v>
      </c>
      <c r="E327" s="4" t="s">
        <v>48</v>
      </c>
      <c r="F327" s="4" t="s">
        <v>1727</v>
      </c>
      <c r="G327" s="68" t="s">
        <v>1728</v>
      </c>
      <c r="H327" s="55">
        <v>46804.65</v>
      </c>
      <c r="I327" s="4" t="s">
        <v>64</v>
      </c>
      <c r="J327" s="4" t="s">
        <v>1729</v>
      </c>
      <c r="K327" s="61" t="s">
        <v>1730</v>
      </c>
      <c r="L327" s="23" t="s">
        <v>119</v>
      </c>
      <c r="M327" s="4" t="s">
        <v>210</v>
      </c>
      <c r="N327" s="29" t="s">
        <v>1731</v>
      </c>
      <c r="O327" s="30">
        <v>25029.226999999999</v>
      </c>
      <c r="P327" s="29" t="s">
        <v>57</v>
      </c>
      <c r="Q327" s="56">
        <v>1</v>
      </c>
      <c r="R327" s="5" t="s">
        <v>58</v>
      </c>
      <c r="S327" s="5" t="s">
        <v>230</v>
      </c>
      <c r="T327" s="36">
        <v>43518</v>
      </c>
      <c r="U327" s="36">
        <v>43511</v>
      </c>
      <c r="V327" s="37">
        <v>43511</v>
      </c>
      <c r="W327" s="38">
        <f t="shared" si="49"/>
        <v>-6</v>
      </c>
      <c r="X327" s="5" t="str">
        <f t="shared" si="50"/>
        <v>CUMPLE</v>
      </c>
      <c r="Y327" s="37">
        <v>43519</v>
      </c>
      <c r="Z327" s="37">
        <v>43519</v>
      </c>
      <c r="AA327" s="44">
        <v>43519</v>
      </c>
      <c r="AB327" s="37">
        <v>43519</v>
      </c>
      <c r="AC327" s="38">
        <f t="shared" si="51"/>
        <v>1</v>
      </c>
      <c r="AD327" s="5" t="str">
        <f t="shared" si="52"/>
        <v>CUMPLE</v>
      </c>
      <c r="AE327" s="5"/>
      <c r="AF327" s="38">
        <f t="shared" si="53"/>
        <v>1</v>
      </c>
      <c r="AG327" s="5" t="str">
        <f t="shared" si="54"/>
        <v>CUMPLE</v>
      </c>
      <c r="AH327" s="6"/>
      <c r="AI327" s="38">
        <f t="shared" si="55"/>
        <v>1</v>
      </c>
      <c r="AJ327" s="5" t="str">
        <f t="shared" si="56"/>
        <v>CUMPLE</v>
      </c>
      <c r="AK327" s="6"/>
      <c r="AL327" s="5" t="str">
        <f t="shared" si="48"/>
        <v/>
      </c>
      <c r="AM327" s="5"/>
      <c r="AN327" s="58"/>
      <c r="AO327" s="67" t="s">
        <v>1732</v>
      </c>
      <c r="AP327" s="50" t="s">
        <v>232</v>
      </c>
      <c r="AQ327" s="50"/>
      <c r="AR327" s="50">
        <v>43503</v>
      </c>
      <c r="AS327" s="50"/>
      <c r="AT327" s="52"/>
    </row>
    <row r="328" spans="1:46" ht="14.1" customHeight="1">
      <c r="A328" s="20" t="s">
        <v>45</v>
      </c>
      <c r="B328" s="21" t="s">
        <v>46</v>
      </c>
      <c r="C328" s="20" t="s">
        <v>1017</v>
      </c>
      <c r="D328" s="54">
        <v>4948892088</v>
      </c>
      <c r="E328" s="4" t="s">
        <v>48</v>
      </c>
      <c r="F328" s="4" t="s">
        <v>1733</v>
      </c>
      <c r="G328" s="23" t="s">
        <v>1734</v>
      </c>
      <c r="H328" s="55">
        <v>140278.25</v>
      </c>
      <c r="I328" s="4" t="s">
        <v>64</v>
      </c>
      <c r="J328" s="4" t="s">
        <v>1735</v>
      </c>
      <c r="K328" s="61" t="s">
        <v>1730</v>
      </c>
      <c r="L328" s="23" t="s">
        <v>119</v>
      </c>
      <c r="M328" s="4" t="s">
        <v>210</v>
      </c>
      <c r="N328" s="29" t="s">
        <v>1731</v>
      </c>
      <c r="O328" s="30">
        <v>75015.106</v>
      </c>
      <c r="P328" s="29" t="s">
        <v>57</v>
      </c>
      <c r="Q328" s="56">
        <v>3</v>
      </c>
      <c r="R328" s="5" t="s">
        <v>58</v>
      </c>
      <c r="S328" s="5" t="s">
        <v>230</v>
      </c>
      <c r="T328" s="36">
        <v>43518</v>
      </c>
      <c r="U328" s="36">
        <v>43511</v>
      </c>
      <c r="V328" s="37">
        <v>43511</v>
      </c>
      <c r="W328" s="38">
        <f t="shared" si="49"/>
        <v>-6</v>
      </c>
      <c r="X328" s="5" t="str">
        <f t="shared" si="50"/>
        <v>CUMPLE</v>
      </c>
      <c r="Y328" s="37">
        <v>43521</v>
      </c>
      <c r="Z328" s="37">
        <v>43521</v>
      </c>
      <c r="AA328" s="44">
        <v>43521</v>
      </c>
      <c r="AB328" s="37">
        <v>43521</v>
      </c>
      <c r="AC328" s="38">
        <f t="shared" si="51"/>
        <v>1</v>
      </c>
      <c r="AD328" s="5" t="str">
        <f t="shared" si="52"/>
        <v>CUMPLE</v>
      </c>
      <c r="AE328" s="5"/>
      <c r="AF328" s="38">
        <f t="shared" si="53"/>
        <v>1</v>
      </c>
      <c r="AG328" s="5" t="str">
        <f t="shared" si="54"/>
        <v>CUMPLE</v>
      </c>
      <c r="AH328" s="6"/>
      <c r="AI328" s="38">
        <f t="shared" si="55"/>
        <v>3</v>
      </c>
      <c r="AJ328" s="5" t="str">
        <f t="shared" si="56"/>
        <v>CUMPLE</v>
      </c>
      <c r="AK328" s="6"/>
      <c r="AL328" s="5" t="str">
        <f t="shared" si="48"/>
        <v/>
      </c>
      <c r="AM328" s="5"/>
      <c r="AN328" s="58"/>
      <c r="AO328" s="67" t="s">
        <v>1736</v>
      </c>
      <c r="AP328" s="50" t="s">
        <v>232</v>
      </c>
      <c r="AQ328" s="50"/>
      <c r="AR328" s="50">
        <v>43501</v>
      </c>
      <c r="AS328" s="50"/>
      <c r="AT328" s="52"/>
    </row>
    <row r="329" spans="1:46" ht="14.1" customHeight="1">
      <c r="A329" s="20" t="s">
        <v>45</v>
      </c>
      <c r="B329" s="21" t="s">
        <v>46</v>
      </c>
      <c r="C329" s="20" t="s">
        <v>1017</v>
      </c>
      <c r="D329" s="54">
        <v>4948892090</v>
      </c>
      <c r="E329" s="4" t="s">
        <v>48</v>
      </c>
      <c r="F329" s="4" t="s">
        <v>1737</v>
      </c>
      <c r="G329" s="68" t="s">
        <v>1738</v>
      </c>
      <c r="H329" s="55">
        <v>140193.43</v>
      </c>
      <c r="I329" s="4" t="s">
        <v>64</v>
      </c>
      <c r="J329" s="4" t="s">
        <v>1739</v>
      </c>
      <c r="K329" s="61" t="s">
        <v>1730</v>
      </c>
      <c r="L329" s="23" t="s">
        <v>119</v>
      </c>
      <c r="M329" s="4" t="s">
        <v>210</v>
      </c>
      <c r="N329" s="29" t="s">
        <v>1731</v>
      </c>
      <c r="O329" s="30">
        <v>74969.747000000003</v>
      </c>
      <c r="P329" s="29" t="s">
        <v>57</v>
      </c>
      <c r="Q329" s="56">
        <v>3</v>
      </c>
      <c r="R329" s="5" t="s">
        <v>58</v>
      </c>
      <c r="S329" s="5" t="s">
        <v>230</v>
      </c>
      <c r="T329" s="36">
        <v>43518</v>
      </c>
      <c r="U329" s="36">
        <v>43516</v>
      </c>
      <c r="V329" s="37">
        <v>43516</v>
      </c>
      <c r="W329" s="38">
        <f t="shared" si="49"/>
        <v>-1</v>
      </c>
      <c r="X329" s="5" t="str">
        <f t="shared" si="50"/>
        <v>CUMPLE</v>
      </c>
      <c r="Y329" s="37">
        <v>43521</v>
      </c>
      <c r="Z329" s="37">
        <v>43521</v>
      </c>
      <c r="AA329" s="44">
        <v>43521</v>
      </c>
      <c r="AB329" s="37">
        <v>43521</v>
      </c>
      <c r="AC329" s="38">
        <f t="shared" si="51"/>
        <v>1</v>
      </c>
      <c r="AD329" s="5" t="str">
        <f t="shared" si="52"/>
        <v>CUMPLE</v>
      </c>
      <c r="AE329" s="5"/>
      <c r="AF329" s="38">
        <f t="shared" si="53"/>
        <v>1</v>
      </c>
      <c r="AG329" s="5" t="str">
        <f t="shared" si="54"/>
        <v>CUMPLE</v>
      </c>
      <c r="AH329" s="6"/>
      <c r="AI329" s="38">
        <f t="shared" si="55"/>
        <v>3</v>
      </c>
      <c r="AJ329" s="5" t="str">
        <f t="shared" si="56"/>
        <v>CUMPLE</v>
      </c>
      <c r="AK329" s="6"/>
      <c r="AL329" s="5" t="str">
        <f t="shared" si="48"/>
        <v/>
      </c>
      <c r="AM329" s="5"/>
      <c r="AN329" s="58"/>
      <c r="AO329" s="67" t="s">
        <v>1740</v>
      </c>
      <c r="AP329" s="50" t="s">
        <v>232</v>
      </c>
      <c r="AQ329" s="50"/>
      <c r="AR329" s="50">
        <v>43501</v>
      </c>
      <c r="AS329" s="50"/>
      <c r="AT329" s="52"/>
    </row>
    <row r="330" spans="1:46" ht="14.1" customHeight="1">
      <c r="A330" s="20" t="s">
        <v>45</v>
      </c>
      <c r="B330" s="21" t="s">
        <v>46</v>
      </c>
      <c r="C330" s="20" t="s">
        <v>1017</v>
      </c>
      <c r="D330" s="54">
        <v>4948452713</v>
      </c>
      <c r="E330" s="4" t="s">
        <v>48</v>
      </c>
      <c r="F330" s="4" t="s">
        <v>1741</v>
      </c>
      <c r="G330" s="68" t="s">
        <v>1742</v>
      </c>
      <c r="H330" s="55">
        <v>71209.2</v>
      </c>
      <c r="I330" s="4" t="s">
        <v>64</v>
      </c>
      <c r="J330" s="4" t="s">
        <v>1743</v>
      </c>
      <c r="K330" s="61" t="s">
        <v>442</v>
      </c>
      <c r="L330" s="23" t="s">
        <v>119</v>
      </c>
      <c r="M330" s="4" t="s">
        <v>210</v>
      </c>
      <c r="N330" s="29" t="s">
        <v>211</v>
      </c>
      <c r="O330" s="30">
        <v>39870.769999999997</v>
      </c>
      <c r="P330" s="29" t="s">
        <v>57</v>
      </c>
      <c r="Q330" s="56">
        <v>2</v>
      </c>
      <c r="R330" s="5" t="s">
        <v>58</v>
      </c>
      <c r="S330" s="5" t="s">
        <v>230</v>
      </c>
      <c r="T330" s="36">
        <v>43520</v>
      </c>
      <c r="U330" s="36">
        <v>43515</v>
      </c>
      <c r="V330" s="37">
        <v>43515</v>
      </c>
      <c r="W330" s="38">
        <f t="shared" si="49"/>
        <v>-4</v>
      </c>
      <c r="X330" s="5" t="str">
        <f t="shared" si="50"/>
        <v>CUMPLE</v>
      </c>
      <c r="Y330" s="37">
        <v>43521</v>
      </c>
      <c r="Z330" s="37">
        <v>43521</v>
      </c>
      <c r="AA330" s="44">
        <v>43521</v>
      </c>
      <c r="AB330" s="37">
        <v>43521</v>
      </c>
      <c r="AC330" s="38">
        <f t="shared" si="51"/>
        <v>1</v>
      </c>
      <c r="AD330" s="5" t="str">
        <f t="shared" si="52"/>
        <v>CUMPLE</v>
      </c>
      <c r="AE330" s="5"/>
      <c r="AF330" s="38">
        <f t="shared" si="53"/>
        <v>1</v>
      </c>
      <c r="AG330" s="5" t="str">
        <f t="shared" si="54"/>
        <v>CUMPLE</v>
      </c>
      <c r="AH330" s="6"/>
      <c r="AI330" s="38">
        <f t="shared" si="55"/>
        <v>1</v>
      </c>
      <c r="AJ330" s="5" t="str">
        <f t="shared" si="56"/>
        <v>CUMPLE</v>
      </c>
      <c r="AK330" s="6"/>
      <c r="AL330" s="5" t="str">
        <f t="shared" si="48"/>
        <v/>
      </c>
      <c r="AM330" s="5"/>
      <c r="AN330" s="58"/>
      <c r="AO330" s="67" t="s">
        <v>1744</v>
      </c>
      <c r="AP330" s="50" t="s">
        <v>232</v>
      </c>
      <c r="AQ330" s="50"/>
      <c r="AR330" s="50">
        <v>43490</v>
      </c>
      <c r="AS330" s="50"/>
      <c r="AT330" s="52"/>
    </row>
    <row r="331" spans="1:46" ht="14.1" customHeight="1">
      <c r="A331" s="20" t="s">
        <v>45</v>
      </c>
      <c r="B331" s="21" t="s">
        <v>46</v>
      </c>
      <c r="C331" s="20" t="s">
        <v>1017</v>
      </c>
      <c r="D331" s="54">
        <v>4948952425</v>
      </c>
      <c r="E331" s="4" t="s">
        <v>48</v>
      </c>
      <c r="F331" s="4" t="s">
        <v>1745</v>
      </c>
      <c r="G331" s="68" t="s">
        <v>1746</v>
      </c>
      <c r="H331" s="55">
        <v>79487.100000000006</v>
      </c>
      <c r="I331" s="4" t="s">
        <v>64</v>
      </c>
      <c r="J331" s="4" t="s">
        <v>514</v>
      </c>
      <c r="K331" s="61" t="s">
        <v>515</v>
      </c>
      <c r="L331" s="23" t="s">
        <v>86</v>
      </c>
      <c r="M331" s="4" t="s">
        <v>210</v>
      </c>
      <c r="N331" s="29" t="s">
        <v>516</v>
      </c>
      <c r="O331" s="30">
        <v>85470</v>
      </c>
      <c r="P331" s="29" t="s">
        <v>57</v>
      </c>
      <c r="Q331" s="56">
        <v>4</v>
      </c>
      <c r="R331" s="5" t="s">
        <v>58</v>
      </c>
      <c r="S331" s="5" t="s">
        <v>230</v>
      </c>
      <c r="T331" s="36">
        <v>43519</v>
      </c>
      <c r="U331" s="36">
        <v>43508</v>
      </c>
      <c r="V331" s="37">
        <v>43508</v>
      </c>
      <c r="W331" s="38">
        <f t="shared" si="49"/>
        <v>-10</v>
      </c>
      <c r="X331" s="5" t="str">
        <f t="shared" si="50"/>
        <v>CUMPLE</v>
      </c>
      <c r="Y331" s="37">
        <v>43521</v>
      </c>
      <c r="Z331" s="37">
        <v>43521</v>
      </c>
      <c r="AA331" s="44">
        <v>43521</v>
      </c>
      <c r="AB331" s="37">
        <v>43521</v>
      </c>
      <c r="AC331" s="38">
        <f t="shared" si="51"/>
        <v>1</v>
      </c>
      <c r="AD331" s="5" t="str">
        <f t="shared" si="52"/>
        <v>CUMPLE</v>
      </c>
      <c r="AE331" s="5"/>
      <c r="AF331" s="38">
        <f t="shared" si="53"/>
        <v>1</v>
      </c>
      <c r="AG331" s="5" t="str">
        <f t="shared" si="54"/>
        <v>CUMPLE</v>
      </c>
      <c r="AH331" s="6"/>
      <c r="AI331" s="38">
        <f t="shared" si="55"/>
        <v>2</v>
      </c>
      <c r="AJ331" s="5" t="str">
        <f t="shared" si="56"/>
        <v>CUMPLE</v>
      </c>
      <c r="AK331" s="6"/>
      <c r="AL331" s="5" t="str">
        <f t="shared" si="48"/>
        <v/>
      </c>
      <c r="AM331" s="5"/>
      <c r="AN331" s="58"/>
      <c r="AO331" s="67" t="s">
        <v>1747</v>
      </c>
      <c r="AP331" s="50" t="s">
        <v>232</v>
      </c>
      <c r="AQ331" s="50"/>
      <c r="AR331" s="50">
        <v>43501</v>
      </c>
      <c r="AS331" s="50"/>
      <c r="AT331" s="52"/>
    </row>
    <row r="332" spans="1:46" ht="14.1" customHeight="1">
      <c r="A332" s="20" t="s">
        <v>45</v>
      </c>
      <c r="B332" s="21" t="s">
        <v>46</v>
      </c>
      <c r="C332" s="20" t="s">
        <v>1017</v>
      </c>
      <c r="D332" s="54">
        <v>4948952431</v>
      </c>
      <c r="E332" s="4" t="s">
        <v>48</v>
      </c>
      <c r="F332" s="4" t="s">
        <v>1748</v>
      </c>
      <c r="G332" s="68" t="s">
        <v>1749</v>
      </c>
      <c r="H332" s="55">
        <v>79533.600000000006</v>
      </c>
      <c r="I332" s="4" t="s">
        <v>64</v>
      </c>
      <c r="J332" s="4" t="s">
        <v>514</v>
      </c>
      <c r="K332" s="61" t="s">
        <v>515</v>
      </c>
      <c r="L332" s="23" t="s">
        <v>86</v>
      </c>
      <c r="M332" s="4" t="s">
        <v>210</v>
      </c>
      <c r="N332" s="29" t="s">
        <v>516</v>
      </c>
      <c r="O332" s="30">
        <v>85520</v>
      </c>
      <c r="P332" s="29" t="s">
        <v>57</v>
      </c>
      <c r="Q332" s="56">
        <v>4</v>
      </c>
      <c r="R332" s="5" t="s">
        <v>58</v>
      </c>
      <c r="S332" s="5" t="s">
        <v>230</v>
      </c>
      <c r="T332" s="36">
        <v>43519</v>
      </c>
      <c r="U332" s="36">
        <v>43508</v>
      </c>
      <c r="V332" s="37">
        <v>43508</v>
      </c>
      <c r="W332" s="38">
        <f t="shared" si="49"/>
        <v>-10</v>
      </c>
      <c r="X332" s="5" t="str">
        <f t="shared" si="50"/>
        <v>CUMPLE</v>
      </c>
      <c r="Y332" s="37">
        <v>43521</v>
      </c>
      <c r="Z332" s="37">
        <v>43521</v>
      </c>
      <c r="AA332" s="44">
        <v>43521</v>
      </c>
      <c r="AB332" s="37">
        <v>43521</v>
      </c>
      <c r="AC332" s="38">
        <f t="shared" si="51"/>
        <v>1</v>
      </c>
      <c r="AD332" s="5" t="str">
        <f t="shared" si="52"/>
        <v>CUMPLE</v>
      </c>
      <c r="AE332" s="5"/>
      <c r="AF332" s="38">
        <f t="shared" si="53"/>
        <v>1</v>
      </c>
      <c r="AG332" s="5" t="str">
        <f t="shared" si="54"/>
        <v>CUMPLE</v>
      </c>
      <c r="AH332" s="6"/>
      <c r="AI332" s="38">
        <f t="shared" si="55"/>
        <v>2</v>
      </c>
      <c r="AJ332" s="5" t="str">
        <f t="shared" si="56"/>
        <v>CUMPLE</v>
      </c>
      <c r="AK332" s="6"/>
      <c r="AL332" s="5" t="str">
        <f t="shared" si="48"/>
        <v/>
      </c>
      <c r="AM332" s="5"/>
      <c r="AN332" s="58"/>
      <c r="AO332" s="67" t="s">
        <v>1750</v>
      </c>
      <c r="AP332" s="50" t="s">
        <v>232</v>
      </c>
      <c r="AQ332" s="50"/>
      <c r="AR332" s="50">
        <v>43501</v>
      </c>
      <c r="AS332" s="50"/>
      <c r="AT332" s="52"/>
    </row>
    <row r="333" spans="1:46" ht="14.1" customHeight="1">
      <c r="A333" s="20" t="s">
        <v>45</v>
      </c>
      <c r="B333" s="21" t="s">
        <v>46</v>
      </c>
      <c r="C333" s="20" t="s">
        <v>1017</v>
      </c>
      <c r="D333" s="54">
        <v>4948495883</v>
      </c>
      <c r="E333" s="4" t="s">
        <v>48</v>
      </c>
      <c r="F333" s="4" t="s">
        <v>1751</v>
      </c>
      <c r="G333" s="68" t="s">
        <v>1752</v>
      </c>
      <c r="H333" s="55">
        <v>34974</v>
      </c>
      <c r="I333" s="4" t="s">
        <v>64</v>
      </c>
      <c r="J333" s="4" t="s">
        <v>901</v>
      </c>
      <c r="K333" s="61" t="s">
        <v>905</v>
      </c>
      <c r="L333" s="23" t="s">
        <v>54</v>
      </c>
      <c r="M333" s="4" t="s">
        <v>67</v>
      </c>
      <c r="N333" s="29" t="s">
        <v>336</v>
      </c>
      <c r="O333" s="30">
        <v>20100</v>
      </c>
      <c r="P333" s="29" t="s">
        <v>57</v>
      </c>
      <c r="Q333" s="56">
        <v>1</v>
      </c>
      <c r="R333" s="5" t="s">
        <v>58</v>
      </c>
      <c r="S333" s="5" t="s">
        <v>230</v>
      </c>
      <c r="T333" s="36">
        <v>43522</v>
      </c>
      <c r="U333" s="36">
        <v>43511</v>
      </c>
      <c r="V333" s="37">
        <v>43511</v>
      </c>
      <c r="W333" s="38">
        <f t="shared" si="49"/>
        <v>-10</v>
      </c>
      <c r="X333" s="5" t="str">
        <f t="shared" si="50"/>
        <v>CUMPLE</v>
      </c>
      <c r="Y333" s="37">
        <v>43523</v>
      </c>
      <c r="Z333" s="37">
        <v>43523</v>
      </c>
      <c r="AA333" s="44">
        <v>43523</v>
      </c>
      <c r="AB333" s="37">
        <v>43523</v>
      </c>
      <c r="AC333" s="38">
        <f t="shared" si="51"/>
        <v>1</v>
      </c>
      <c r="AD333" s="5" t="str">
        <f t="shared" si="52"/>
        <v>CUMPLE</v>
      </c>
      <c r="AE333" s="5"/>
      <c r="AF333" s="38">
        <f t="shared" si="53"/>
        <v>1</v>
      </c>
      <c r="AG333" s="5" t="str">
        <f t="shared" si="54"/>
        <v>CUMPLE</v>
      </c>
      <c r="AH333" s="6"/>
      <c r="AI333" s="38">
        <f t="shared" si="55"/>
        <v>1</v>
      </c>
      <c r="AJ333" s="5" t="str">
        <f t="shared" si="56"/>
        <v>CUMPLE</v>
      </c>
      <c r="AK333" s="6"/>
      <c r="AL333" s="5" t="str">
        <f t="shared" si="48"/>
        <v/>
      </c>
      <c r="AM333" s="5"/>
      <c r="AN333" s="58"/>
      <c r="AO333" s="67" t="s">
        <v>1753</v>
      </c>
      <c r="AP333" s="50" t="s">
        <v>232</v>
      </c>
      <c r="AQ333" s="50" t="s">
        <v>1714</v>
      </c>
      <c r="AR333" s="50">
        <v>43503</v>
      </c>
      <c r="AS333" s="50"/>
      <c r="AT333" s="52"/>
    </row>
    <row r="334" spans="1:46" ht="14.1" customHeight="1">
      <c r="A334" s="20" t="s">
        <v>45</v>
      </c>
      <c r="B334" s="21" t="s">
        <v>46</v>
      </c>
      <c r="C334" s="20" t="s">
        <v>1017</v>
      </c>
      <c r="D334" s="54">
        <v>4949075520</v>
      </c>
      <c r="E334" s="4" t="s">
        <v>156</v>
      </c>
      <c r="F334" s="4" t="s">
        <v>1754</v>
      </c>
      <c r="G334" s="68" t="s">
        <v>1755</v>
      </c>
      <c r="H334" s="55">
        <v>209640</v>
      </c>
      <c r="I334" s="4" t="s">
        <v>64</v>
      </c>
      <c r="J334" s="4" t="s">
        <v>1756</v>
      </c>
      <c r="K334" s="61" t="s">
        <v>1757</v>
      </c>
      <c r="L334" s="23" t="s">
        <v>54</v>
      </c>
      <c r="M334" s="4" t="s">
        <v>94</v>
      </c>
      <c r="N334" s="29" t="s">
        <v>95</v>
      </c>
      <c r="O334" s="30">
        <v>4000</v>
      </c>
      <c r="P334" s="29" t="s">
        <v>57</v>
      </c>
      <c r="Q334" s="56">
        <v>1</v>
      </c>
      <c r="R334" s="5" t="s">
        <v>58</v>
      </c>
      <c r="S334" s="5" t="s">
        <v>59</v>
      </c>
      <c r="T334" s="36">
        <v>43522</v>
      </c>
      <c r="U334" s="36">
        <v>43511</v>
      </c>
      <c r="V334" s="37">
        <v>43511</v>
      </c>
      <c r="W334" s="38">
        <f t="shared" si="49"/>
        <v>-10</v>
      </c>
      <c r="X334" s="5" t="str">
        <f t="shared" si="50"/>
        <v>CUMPLE</v>
      </c>
      <c r="Y334" s="37">
        <v>43523</v>
      </c>
      <c r="Z334" s="37">
        <v>43523</v>
      </c>
      <c r="AA334" s="44">
        <v>43524</v>
      </c>
      <c r="AB334" s="44">
        <v>43528</v>
      </c>
      <c r="AC334" s="38">
        <f t="shared" si="51"/>
        <v>1</v>
      </c>
      <c r="AD334" s="5" t="str">
        <f t="shared" si="52"/>
        <v>CUMPLE</v>
      </c>
      <c r="AE334" s="5"/>
      <c r="AF334" s="38">
        <f t="shared" si="53"/>
        <v>4</v>
      </c>
      <c r="AG334" s="5" t="str">
        <f t="shared" si="54"/>
        <v>NO CUMPLE</v>
      </c>
      <c r="AH334" s="6"/>
      <c r="AI334" s="38">
        <f t="shared" si="55"/>
        <v>6</v>
      </c>
      <c r="AJ334" s="5" t="str">
        <f t="shared" si="56"/>
        <v>CUMPLE</v>
      </c>
      <c r="AK334" s="6"/>
      <c r="AL334" s="5" t="str">
        <f t="shared" si="48"/>
        <v/>
      </c>
      <c r="AM334" s="5"/>
      <c r="AN334" s="58"/>
      <c r="AO334" s="67" t="s">
        <v>1758</v>
      </c>
      <c r="AP334" s="50" t="s">
        <v>72</v>
      </c>
      <c r="AQ334" s="50"/>
      <c r="AR334" s="60"/>
      <c r="AS334" s="50"/>
      <c r="AT334" s="52"/>
    </row>
    <row r="335" spans="1:46" ht="14.1" customHeight="1">
      <c r="A335" s="20" t="s">
        <v>45</v>
      </c>
      <c r="B335" s="21" t="s">
        <v>46</v>
      </c>
      <c r="C335" s="20" t="s">
        <v>1017</v>
      </c>
      <c r="D335" s="28" t="s">
        <v>1759</v>
      </c>
      <c r="E335" s="4" t="s">
        <v>48</v>
      </c>
      <c r="F335" s="4" t="s">
        <v>1760</v>
      </c>
      <c r="G335" s="68" t="s">
        <v>1761</v>
      </c>
      <c r="H335" s="55">
        <v>21493.1</v>
      </c>
      <c r="I335" s="4" t="s">
        <v>64</v>
      </c>
      <c r="J335" s="28" t="s">
        <v>1762</v>
      </c>
      <c r="K335" s="62" t="s">
        <v>1763</v>
      </c>
      <c r="L335" s="23" t="s">
        <v>54</v>
      </c>
      <c r="M335" s="4" t="s">
        <v>67</v>
      </c>
      <c r="N335" s="29" t="s">
        <v>336</v>
      </c>
      <c r="O335" s="30">
        <v>3595</v>
      </c>
      <c r="P335" s="29" t="s">
        <v>57</v>
      </c>
      <c r="Q335" s="56">
        <v>1</v>
      </c>
      <c r="R335" s="5" t="s">
        <v>58</v>
      </c>
      <c r="S335" s="5" t="s">
        <v>59</v>
      </c>
      <c r="T335" s="36">
        <v>43522</v>
      </c>
      <c r="U335" s="36">
        <v>43515</v>
      </c>
      <c r="V335" s="37">
        <v>43515</v>
      </c>
      <c r="W335" s="38">
        <f t="shared" si="49"/>
        <v>-6</v>
      </c>
      <c r="X335" s="5" t="str">
        <f t="shared" si="50"/>
        <v>CUMPLE</v>
      </c>
      <c r="Y335" s="37">
        <v>43523</v>
      </c>
      <c r="Z335" s="37">
        <v>43523</v>
      </c>
      <c r="AA335" s="44">
        <v>43524</v>
      </c>
      <c r="AB335" s="44">
        <v>43530</v>
      </c>
      <c r="AC335" s="38">
        <f t="shared" si="51"/>
        <v>1</v>
      </c>
      <c r="AD335" s="5" t="str">
        <f t="shared" si="52"/>
        <v>CUMPLE</v>
      </c>
      <c r="AE335" s="5"/>
      <c r="AF335" s="38">
        <f t="shared" si="53"/>
        <v>6</v>
      </c>
      <c r="AG335" s="5" t="str">
        <f t="shared" si="54"/>
        <v>NO CUMPLE</v>
      </c>
      <c r="AH335" s="6"/>
      <c r="AI335" s="38">
        <f t="shared" si="55"/>
        <v>8</v>
      </c>
      <c r="AJ335" s="5" t="str">
        <f t="shared" si="56"/>
        <v>CUMPLE</v>
      </c>
      <c r="AK335" s="6"/>
      <c r="AL335" s="5" t="str">
        <f t="shared" si="48"/>
        <v/>
      </c>
      <c r="AM335" s="5"/>
      <c r="AN335" s="58"/>
      <c r="AO335" s="49" t="s">
        <v>1764</v>
      </c>
      <c r="AP335" s="50" t="s">
        <v>72</v>
      </c>
      <c r="AQ335" s="50"/>
      <c r="AR335" s="50">
        <v>43508</v>
      </c>
      <c r="AS335" s="50"/>
      <c r="AT335" s="52"/>
    </row>
    <row r="336" spans="1:46" ht="14.1" customHeight="1">
      <c r="A336" s="20" t="s">
        <v>45</v>
      </c>
      <c r="B336" s="21" t="s">
        <v>46</v>
      </c>
      <c r="C336" s="20" t="s">
        <v>1017</v>
      </c>
      <c r="D336" s="28" t="s">
        <v>1765</v>
      </c>
      <c r="E336" s="4" t="s">
        <v>48</v>
      </c>
      <c r="F336" s="4" t="s">
        <v>1766</v>
      </c>
      <c r="G336" s="68" t="s">
        <v>1767</v>
      </c>
      <c r="H336" s="55">
        <v>68297</v>
      </c>
      <c r="I336" s="4" t="s">
        <v>64</v>
      </c>
      <c r="J336" s="28" t="s">
        <v>1768</v>
      </c>
      <c r="K336" s="62" t="s">
        <v>1769</v>
      </c>
      <c r="L336" s="23" t="s">
        <v>54</v>
      </c>
      <c r="M336" s="4" t="s">
        <v>67</v>
      </c>
      <c r="N336" s="29" t="s">
        <v>77</v>
      </c>
      <c r="O336" s="30">
        <v>18230</v>
      </c>
      <c r="P336" s="29" t="s">
        <v>57</v>
      </c>
      <c r="Q336" s="56">
        <v>1</v>
      </c>
      <c r="R336" s="5" t="s">
        <v>58</v>
      </c>
      <c r="S336" s="5" t="s">
        <v>69</v>
      </c>
      <c r="T336" s="36">
        <v>43522</v>
      </c>
      <c r="U336" s="36">
        <v>43511</v>
      </c>
      <c r="V336" s="37">
        <v>43511</v>
      </c>
      <c r="W336" s="38">
        <f t="shared" si="49"/>
        <v>-10</v>
      </c>
      <c r="X336" s="5" t="str">
        <f t="shared" si="50"/>
        <v>CUMPLE</v>
      </c>
      <c r="Y336" s="37">
        <v>43523</v>
      </c>
      <c r="Z336" s="37">
        <v>43523</v>
      </c>
      <c r="AA336" s="44">
        <v>43524</v>
      </c>
      <c r="AB336" s="44">
        <v>43529</v>
      </c>
      <c r="AC336" s="38">
        <f t="shared" si="51"/>
        <v>1</v>
      </c>
      <c r="AD336" s="5" t="str">
        <f t="shared" si="52"/>
        <v>CUMPLE</v>
      </c>
      <c r="AE336" s="5"/>
      <c r="AF336" s="38">
        <f t="shared" si="53"/>
        <v>5</v>
      </c>
      <c r="AG336" s="5" t="str">
        <f t="shared" si="54"/>
        <v>NO CUMPLE</v>
      </c>
      <c r="AH336" s="6"/>
      <c r="AI336" s="38">
        <f t="shared" si="55"/>
        <v>7</v>
      </c>
      <c r="AJ336" s="5" t="str">
        <f t="shared" si="56"/>
        <v>CUMPLE</v>
      </c>
      <c r="AK336" s="6"/>
      <c r="AL336" s="5" t="str">
        <f t="shared" si="48"/>
        <v/>
      </c>
      <c r="AM336" s="5"/>
      <c r="AN336" s="58"/>
      <c r="AO336" s="49" t="s">
        <v>1770</v>
      </c>
      <c r="AP336" s="50" t="s">
        <v>72</v>
      </c>
      <c r="AQ336" s="50"/>
      <c r="AR336" s="50">
        <v>43508</v>
      </c>
      <c r="AS336" s="50"/>
      <c r="AT336" s="52"/>
    </row>
    <row r="337" spans="1:46" ht="14.1" customHeight="1">
      <c r="A337" s="20" t="s">
        <v>45</v>
      </c>
      <c r="B337" s="21" t="s">
        <v>46</v>
      </c>
      <c r="C337" s="20" t="s">
        <v>1017</v>
      </c>
      <c r="D337" s="54" t="s">
        <v>1771</v>
      </c>
      <c r="E337" s="4" t="s">
        <v>48</v>
      </c>
      <c r="F337" s="4" t="s">
        <v>1772</v>
      </c>
      <c r="G337" s="23" t="s">
        <v>1773</v>
      </c>
      <c r="H337" s="55">
        <v>60787.8</v>
      </c>
      <c r="I337" s="4" t="s">
        <v>64</v>
      </c>
      <c r="J337" s="4" t="s">
        <v>1774</v>
      </c>
      <c r="K337" s="61" t="s">
        <v>1775</v>
      </c>
      <c r="L337" s="23" t="s">
        <v>54</v>
      </c>
      <c r="M337" s="4" t="s">
        <v>347</v>
      </c>
      <c r="N337" s="29" t="s">
        <v>348</v>
      </c>
      <c r="O337" s="30">
        <v>9180</v>
      </c>
      <c r="P337" s="29" t="s">
        <v>186</v>
      </c>
      <c r="Q337" s="56">
        <v>1</v>
      </c>
      <c r="R337" s="5" t="s">
        <v>58</v>
      </c>
      <c r="S337" s="5" t="s">
        <v>59</v>
      </c>
      <c r="T337" s="36">
        <v>43522</v>
      </c>
      <c r="U337" s="36">
        <v>43509</v>
      </c>
      <c r="V337" s="37">
        <v>43509</v>
      </c>
      <c r="W337" s="38">
        <f t="shared" si="49"/>
        <v>-12</v>
      </c>
      <c r="X337" s="5" t="str">
        <f t="shared" si="50"/>
        <v>CUMPLE</v>
      </c>
      <c r="Y337" s="37">
        <v>43523</v>
      </c>
      <c r="Z337" s="37">
        <v>43523</v>
      </c>
      <c r="AA337" s="44">
        <v>43524</v>
      </c>
      <c r="AB337" s="44">
        <v>43530</v>
      </c>
      <c r="AC337" s="38">
        <f t="shared" si="51"/>
        <v>1</v>
      </c>
      <c r="AD337" s="5" t="str">
        <f t="shared" si="52"/>
        <v>CUMPLE</v>
      </c>
      <c r="AE337" s="5"/>
      <c r="AF337" s="38">
        <f t="shared" si="53"/>
        <v>6</v>
      </c>
      <c r="AG337" s="5" t="str">
        <f t="shared" si="54"/>
        <v>NO CUMPLE</v>
      </c>
      <c r="AH337" s="6"/>
      <c r="AI337" s="38">
        <f t="shared" si="55"/>
        <v>8</v>
      </c>
      <c r="AJ337" s="5" t="str">
        <f t="shared" si="56"/>
        <v>CUMPLE</v>
      </c>
      <c r="AK337" s="6"/>
      <c r="AL337" s="5" t="str">
        <f t="shared" si="48"/>
        <v/>
      </c>
      <c r="AM337" s="5"/>
      <c r="AN337" s="58"/>
      <c r="AO337" s="49" t="s">
        <v>1776</v>
      </c>
      <c r="AP337" s="50" t="s">
        <v>350</v>
      </c>
      <c r="AQ337" s="50"/>
      <c r="AR337" s="50">
        <v>43506</v>
      </c>
      <c r="AS337" s="50"/>
      <c r="AT337" s="52"/>
    </row>
    <row r="338" spans="1:46" ht="14.1" customHeight="1">
      <c r="A338" s="20" t="s">
        <v>45</v>
      </c>
      <c r="B338" s="21" t="s">
        <v>46</v>
      </c>
      <c r="C338" s="20" t="s">
        <v>1017</v>
      </c>
      <c r="D338" s="54">
        <v>4948830210</v>
      </c>
      <c r="E338" s="4" t="s">
        <v>48</v>
      </c>
      <c r="F338" s="4" t="s">
        <v>1777</v>
      </c>
      <c r="G338" s="23" t="s">
        <v>1778</v>
      </c>
      <c r="H338" s="55">
        <v>22860</v>
      </c>
      <c r="I338" s="4" t="s">
        <v>64</v>
      </c>
      <c r="J338" s="4" t="s">
        <v>1779</v>
      </c>
      <c r="K338" s="61" t="s">
        <v>1780</v>
      </c>
      <c r="L338" s="23" t="s">
        <v>54</v>
      </c>
      <c r="M338" s="4" t="s">
        <v>67</v>
      </c>
      <c r="N338" s="29" t="s">
        <v>128</v>
      </c>
      <c r="O338" s="30">
        <v>18000</v>
      </c>
      <c r="P338" s="29" t="s">
        <v>57</v>
      </c>
      <c r="Q338" s="56">
        <v>1</v>
      </c>
      <c r="R338" s="5" t="s">
        <v>58</v>
      </c>
      <c r="S338" s="5" t="s">
        <v>59</v>
      </c>
      <c r="T338" s="36">
        <v>43522</v>
      </c>
      <c r="U338" s="36">
        <v>43514</v>
      </c>
      <c r="V338" s="37">
        <v>43514</v>
      </c>
      <c r="W338" s="38">
        <f t="shared" si="49"/>
        <v>-7</v>
      </c>
      <c r="X338" s="5" t="str">
        <f t="shared" si="50"/>
        <v>CUMPLE</v>
      </c>
      <c r="Y338" s="37">
        <v>43523</v>
      </c>
      <c r="Z338" s="37">
        <v>43523</v>
      </c>
      <c r="AA338" s="44">
        <v>43524</v>
      </c>
      <c r="AB338" s="44">
        <v>43530</v>
      </c>
      <c r="AC338" s="38">
        <f t="shared" si="51"/>
        <v>1</v>
      </c>
      <c r="AD338" s="5" t="str">
        <f t="shared" si="52"/>
        <v>CUMPLE</v>
      </c>
      <c r="AE338" s="5"/>
      <c r="AF338" s="38">
        <f t="shared" si="53"/>
        <v>6</v>
      </c>
      <c r="AG338" s="5" t="str">
        <f t="shared" si="54"/>
        <v>NO CUMPLE</v>
      </c>
      <c r="AH338" s="6"/>
      <c r="AI338" s="38">
        <f t="shared" si="55"/>
        <v>8</v>
      </c>
      <c r="AJ338" s="5" t="str">
        <f t="shared" si="56"/>
        <v>CUMPLE</v>
      </c>
      <c r="AK338" s="6"/>
      <c r="AL338" s="5" t="str">
        <f t="shared" si="48"/>
        <v/>
      </c>
      <c r="AM338" s="5"/>
      <c r="AN338" s="58"/>
      <c r="AO338" s="49" t="s">
        <v>1776</v>
      </c>
      <c r="AP338" s="50" t="s">
        <v>61</v>
      </c>
      <c r="AQ338" s="50"/>
      <c r="AR338" s="50">
        <v>43508</v>
      </c>
      <c r="AS338" s="50"/>
      <c r="AT338" s="52"/>
    </row>
    <row r="339" spans="1:46" ht="14.1" customHeight="1">
      <c r="A339" s="20" t="s">
        <v>45</v>
      </c>
      <c r="B339" s="21" t="s">
        <v>46</v>
      </c>
      <c r="C339" s="20" t="s">
        <v>1017</v>
      </c>
      <c r="D339" s="54">
        <v>4948892083</v>
      </c>
      <c r="E339" s="4" t="s">
        <v>48</v>
      </c>
      <c r="F339" s="4" t="s">
        <v>1781</v>
      </c>
      <c r="G339" s="68" t="s">
        <v>1782</v>
      </c>
      <c r="H339" s="55">
        <v>109980</v>
      </c>
      <c r="I339" s="4" t="s">
        <v>64</v>
      </c>
      <c r="J339" s="4" t="s">
        <v>1783</v>
      </c>
      <c r="K339" s="61" t="s">
        <v>1784</v>
      </c>
      <c r="L339" s="23" t="s">
        <v>119</v>
      </c>
      <c r="M339" s="4" t="s">
        <v>210</v>
      </c>
      <c r="N339" s="29" t="s">
        <v>1731</v>
      </c>
      <c r="O339" s="30">
        <v>58500</v>
      </c>
      <c r="P339" s="29" t="s">
        <v>57</v>
      </c>
      <c r="Q339" s="56">
        <v>3</v>
      </c>
      <c r="R339" s="5" t="s">
        <v>58</v>
      </c>
      <c r="S339" s="5" t="s">
        <v>59</v>
      </c>
      <c r="T339" s="36">
        <v>43519</v>
      </c>
      <c r="U339" s="36">
        <v>43517</v>
      </c>
      <c r="V339" s="37">
        <v>43517</v>
      </c>
      <c r="W339" s="38">
        <f t="shared" si="49"/>
        <v>-1</v>
      </c>
      <c r="X339" s="5" t="str">
        <f t="shared" si="50"/>
        <v>CUMPLE</v>
      </c>
      <c r="Y339" s="37">
        <v>43521</v>
      </c>
      <c r="Z339" s="37">
        <v>43522</v>
      </c>
      <c r="AA339" s="44">
        <v>43523</v>
      </c>
      <c r="AB339" s="44">
        <v>43529</v>
      </c>
      <c r="AC339" s="38">
        <f t="shared" si="51"/>
        <v>2</v>
      </c>
      <c r="AD339" s="5" t="str">
        <f t="shared" si="52"/>
        <v>CUMPLE</v>
      </c>
      <c r="AE339" s="5"/>
      <c r="AF339" s="38">
        <f t="shared" si="53"/>
        <v>6</v>
      </c>
      <c r="AG339" s="5" t="str">
        <f t="shared" si="54"/>
        <v>NO CUMPLE</v>
      </c>
      <c r="AH339" s="6"/>
      <c r="AI339" s="38">
        <f t="shared" si="55"/>
        <v>10</v>
      </c>
      <c r="AJ339" s="5" t="str">
        <f t="shared" si="56"/>
        <v>NO CUMPLE</v>
      </c>
      <c r="AK339" s="6" t="s">
        <v>149</v>
      </c>
      <c r="AL339" s="5" t="str">
        <f t="shared" si="48"/>
        <v/>
      </c>
      <c r="AM339" s="5"/>
      <c r="AN339" s="58"/>
      <c r="AO339" s="49" t="s">
        <v>1785</v>
      </c>
      <c r="AP339" s="50" t="s">
        <v>72</v>
      </c>
      <c r="AQ339" s="50"/>
      <c r="AR339" s="50">
        <v>43502</v>
      </c>
      <c r="AS339" s="50"/>
      <c r="AT339" s="52"/>
    </row>
    <row r="340" spans="1:46" ht="14.1" customHeight="1">
      <c r="A340" s="20" t="s">
        <v>45</v>
      </c>
      <c r="B340" s="21" t="s">
        <v>46</v>
      </c>
      <c r="C340" s="20" t="s">
        <v>1017</v>
      </c>
      <c r="D340" s="54">
        <v>4948472952</v>
      </c>
      <c r="E340" s="4" t="s">
        <v>48</v>
      </c>
      <c r="F340" s="4" t="s">
        <v>1786</v>
      </c>
      <c r="G340" s="23" t="s">
        <v>1787</v>
      </c>
      <c r="H340" s="55">
        <v>10670.4</v>
      </c>
      <c r="I340" s="4" t="s">
        <v>64</v>
      </c>
      <c r="J340" s="4" t="s">
        <v>1788</v>
      </c>
      <c r="K340" s="61" t="s">
        <v>1789</v>
      </c>
      <c r="L340" s="23" t="s">
        <v>246</v>
      </c>
      <c r="M340" s="4" t="s">
        <v>112</v>
      </c>
      <c r="N340" s="29" t="s">
        <v>624</v>
      </c>
      <c r="O340" s="30">
        <v>3040</v>
      </c>
      <c r="P340" s="29" t="s">
        <v>57</v>
      </c>
      <c r="Q340" s="56">
        <v>4</v>
      </c>
      <c r="R340" s="5" t="s">
        <v>78</v>
      </c>
      <c r="S340" s="5" t="s">
        <v>79</v>
      </c>
      <c r="T340" s="36">
        <v>43518</v>
      </c>
      <c r="U340" s="36">
        <v>43496</v>
      </c>
      <c r="V340" s="37">
        <v>43496</v>
      </c>
      <c r="W340" s="38">
        <f t="shared" si="49"/>
        <v>-21</v>
      </c>
      <c r="X340" s="5" t="str">
        <f t="shared" si="50"/>
        <v>CUMPLE</v>
      </c>
      <c r="Y340" s="37">
        <v>43522</v>
      </c>
      <c r="Z340" s="37">
        <v>43523</v>
      </c>
      <c r="AA340" s="44">
        <v>43523</v>
      </c>
      <c r="AB340" s="44">
        <v>43524</v>
      </c>
      <c r="AC340" s="38">
        <f t="shared" si="51"/>
        <v>1</v>
      </c>
      <c r="AD340" s="5" t="str">
        <f t="shared" si="52"/>
        <v>CUMPLE</v>
      </c>
      <c r="AE340" s="5"/>
      <c r="AF340" s="38">
        <f t="shared" si="53"/>
        <v>1</v>
      </c>
      <c r="AG340" s="5" t="str">
        <f t="shared" si="54"/>
        <v>CUMPLE</v>
      </c>
      <c r="AH340" s="6"/>
      <c r="AI340" s="38">
        <f t="shared" si="55"/>
        <v>6</v>
      </c>
      <c r="AJ340" s="5" t="str">
        <f t="shared" si="56"/>
        <v>CUMPLE</v>
      </c>
      <c r="AK340" s="6"/>
      <c r="AL340" s="5" t="str">
        <f t="shared" si="48"/>
        <v/>
      </c>
      <c r="AM340" s="5"/>
      <c r="AN340" s="58"/>
      <c r="AO340" s="49" t="s">
        <v>1790</v>
      </c>
      <c r="AP340" s="50" t="s">
        <v>325</v>
      </c>
      <c r="AQ340" s="50"/>
      <c r="AR340" s="50">
        <v>43502</v>
      </c>
      <c r="AS340" s="50"/>
      <c r="AT340" s="52"/>
    </row>
    <row r="341" spans="1:46" ht="14.1" customHeight="1">
      <c r="A341" s="20" t="s">
        <v>45</v>
      </c>
      <c r="B341" s="21" t="s">
        <v>46</v>
      </c>
      <c r="C341" s="20" t="s">
        <v>1017</v>
      </c>
      <c r="D341" s="54">
        <v>4949100395</v>
      </c>
      <c r="E341" s="4" t="s">
        <v>48</v>
      </c>
      <c r="F341" s="4" t="s">
        <v>1791</v>
      </c>
      <c r="G341" s="68" t="s">
        <v>1792</v>
      </c>
      <c r="H341" s="55">
        <v>7601.4</v>
      </c>
      <c r="I341" s="4" t="s">
        <v>64</v>
      </c>
      <c r="J341" s="4" t="s">
        <v>1141</v>
      </c>
      <c r="K341" s="61" t="s">
        <v>1142</v>
      </c>
      <c r="L341" s="23" t="s">
        <v>119</v>
      </c>
      <c r="M341" s="4" t="s">
        <v>55</v>
      </c>
      <c r="N341" s="29" t="s">
        <v>56</v>
      </c>
      <c r="O341" s="30">
        <v>1230</v>
      </c>
      <c r="P341" s="29" t="s">
        <v>57</v>
      </c>
      <c r="Q341" s="56">
        <v>2</v>
      </c>
      <c r="R341" s="5" t="s">
        <v>78</v>
      </c>
      <c r="S341" s="5" t="s">
        <v>79</v>
      </c>
      <c r="T341" s="36">
        <v>43520</v>
      </c>
      <c r="U341" s="36">
        <v>43518</v>
      </c>
      <c r="V341" s="37">
        <v>43518</v>
      </c>
      <c r="W341" s="38">
        <f t="shared" si="49"/>
        <v>-1</v>
      </c>
      <c r="X341" s="5" t="str">
        <f t="shared" si="50"/>
        <v>CUMPLE</v>
      </c>
      <c r="Y341" s="37">
        <v>43522</v>
      </c>
      <c r="Z341" s="37">
        <v>43523</v>
      </c>
      <c r="AA341" s="44">
        <v>43523</v>
      </c>
      <c r="AB341" s="37">
        <v>43528</v>
      </c>
      <c r="AC341" s="38">
        <f t="shared" si="51"/>
        <v>1</v>
      </c>
      <c r="AD341" s="5" t="str">
        <f t="shared" si="52"/>
        <v>CUMPLE</v>
      </c>
      <c r="AE341" s="5"/>
      <c r="AF341" s="38">
        <f t="shared" si="53"/>
        <v>5</v>
      </c>
      <c r="AG341" s="5" t="str">
        <f t="shared" si="54"/>
        <v>NO CUMPLE</v>
      </c>
      <c r="AH341" s="6"/>
      <c r="AI341" s="38">
        <f t="shared" si="55"/>
        <v>8</v>
      </c>
      <c r="AJ341" s="5" t="str">
        <f t="shared" si="56"/>
        <v>CUMPLE</v>
      </c>
      <c r="AK341" s="6"/>
      <c r="AL341" s="5" t="str">
        <f t="shared" si="48"/>
        <v/>
      </c>
      <c r="AM341" s="5"/>
      <c r="AN341" s="58"/>
      <c r="AO341" s="49" t="s">
        <v>1793</v>
      </c>
      <c r="AP341" s="50" t="s">
        <v>72</v>
      </c>
      <c r="AQ341" s="50"/>
      <c r="AR341" s="50">
        <v>43505</v>
      </c>
      <c r="AS341" s="50"/>
      <c r="AT341" s="52"/>
    </row>
    <row r="342" spans="1:46" ht="14.1" customHeight="1">
      <c r="A342" s="20" t="s">
        <v>45</v>
      </c>
      <c r="B342" s="21" t="s">
        <v>46</v>
      </c>
      <c r="C342" s="20" t="s">
        <v>1017</v>
      </c>
      <c r="D342" s="54">
        <v>4948740710</v>
      </c>
      <c r="E342" s="4" t="s">
        <v>48</v>
      </c>
      <c r="F342" s="4" t="s">
        <v>1794</v>
      </c>
      <c r="G342" s="68" t="s">
        <v>1795</v>
      </c>
      <c r="H342" s="55">
        <v>75029.37</v>
      </c>
      <c r="I342" s="4" t="s">
        <v>64</v>
      </c>
      <c r="J342" s="4" t="s">
        <v>1796</v>
      </c>
      <c r="K342" s="61" t="s">
        <v>1797</v>
      </c>
      <c r="L342" s="23" t="s">
        <v>318</v>
      </c>
      <c r="M342" s="4" t="s">
        <v>238</v>
      </c>
      <c r="N342" s="29" t="s">
        <v>278</v>
      </c>
      <c r="O342" s="30">
        <v>7680</v>
      </c>
      <c r="P342" s="29" t="s">
        <v>57</v>
      </c>
      <c r="Q342" s="56">
        <v>1</v>
      </c>
      <c r="R342" s="5" t="s">
        <v>58</v>
      </c>
      <c r="S342" s="5" t="s">
        <v>69</v>
      </c>
      <c r="T342" s="36">
        <v>43521</v>
      </c>
      <c r="U342" s="36">
        <v>43502</v>
      </c>
      <c r="V342" s="37">
        <v>43502</v>
      </c>
      <c r="W342" s="38">
        <f t="shared" si="49"/>
        <v>-18</v>
      </c>
      <c r="X342" s="5" t="str">
        <f t="shared" si="50"/>
        <v>CUMPLE</v>
      </c>
      <c r="Y342" s="37">
        <v>43522</v>
      </c>
      <c r="Z342" s="37">
        <v>43522</v>
      </c>
      <c r="AA342" s="44">
        <v>43523</v>
      </c>
      <c r="AB342" s="37">
        <v>43532</v>
      </c>
      <c r="AC342" s="38">
        <f t="shared" si="51"/>
        <v>1</v>
      </c>
      <c r="AD342" s="5" t="str">
        <f t="shared" si="52"/>
        <v>CUMPLE</v>
      </c>
      <c r="AE342" s="5"/>
      <c r="AF342" s="38">
        <f t="shared" si="53"/>
        <v>9</v>
      </c>
      <c r="AG342" s="5" t="str">
        <f t="shared" si="54"/>
        <v>NO CUMPLE</v>
      </c>
      <c r="AH342" s="6"/>
      <c r="AI342" s="38">
        <f t="shared" si="55"/>
        <v>11</v>
      </c>
      <c r="AJ342" s="5" t="str">
        <f t="shared" si="56"/>
        <v>NO CUMPLE</v>
      </c>
      <c r="AK342" s="6" t="s">
        <v>149</v>
      </c>
      <c r="AL342" s="5" t="str">
        <f t="shared" si="48"/>
        <v/>
      </c>
      <c r="AM342" s="5"/>
      <c r="AN342" s="58"/>
      <c r="AO342" s="49" t="s">
        <v>1798</v>
      </c>
      <c r="AP342" s="50" t="s">
        <v>241</v>
      </c>
      <c r="AQ342" s="50"/>
      <c r="AR342" s="50">
        <v>43486</v>
      </c>
      <c r="AS342" s="50"/>
      <c r="AT342" s="52"/>
    </row>
    <row r="343" spans="1:46" ht="14.1" customHeight="1">
      <c r="A343" s="20" t="s">
        <v>45</v>
      </c>
      <c r="B343" s="21" t="s">
        <v>46</v>
      </c>
      <c r="C343" s="20" t="s">
        <v>1017</v>
      </c>
      <c r="D343" s="54">
        <v>4947226230</v>
      </c>
      <c r="E343" s="4" t="s">
        <v>48</v>
      </c>
      <c r="F343" s="4" t="s">
        <v>1799</v>
      </c>
      <c r="G343" s="68" t="s">
        <v>1800</v>
      </c>
      <c r="H343" s="55">
        <v>22996.799999999999</v>
      </c>
      <c r="I343" s="4" t="s">
        <v>64</v>
      </c>
      <c r="J343" s="4" t="s">
        <v>1801</v>
      </c>
      <c r="K343" s="61" t="s">
        <v>1802</v>
      </c>
      <c r="L343" s="23" t="s">
        <v>408</v>
      </c>
      <c r="M343" s="4" t="s">
        <v>184</v>
      </c>
      <c r="N343" s="29" t="s">
        <v>584</v>
      </c>
      <c r="O343" s="30">
        <v>1440</v>
      </c>
      <c r="P343" s="29" t="s">
        <v>186</v>
      </c>
      <c r="Q343" s="56">
        <v>3</v>
      </c>
      <c r="R343" s="5" t="s">
        <v>78</v>
      </c>
      <c r="S343" s="5" t="s">
        <v>79</v>
      </c>
      <c r="T343" s="36">
        <v>43520</v>
      </c>
      <c r="U343" s="36">
        <v>43515</v>
      </c>
      <c r="V343" s="37">
        <v>43515</v>
      </c>
      <c r="W343" s="38">
        <f t="shared" si="49"/>
        <v>-4</v>
      </c>
      <c r="X343" s="5" t="str">
        <f t="shared" si="50"/>
        <v>CUMPLE</v>
      </c>
      <c r="Y343" s="37">
        <v>43522</v>
      </c>
      <c r="Z343" s="37">
        <v>43522</v>
      </c>
      <c r="AA343" s="44">
        <v>43523</v>
      </c>
      <c r="AB343" s="37">
        <v>43526</v>
      </c>
      <c r="AC343" s="38">
        <f t="shared" si="51"/>
        <v>1</v>
      </c>
      <c r="AD343" s="5" t="str">
        <f t="shared" si="52"/>
        <v>CUMPLE</v>
      </c>
      <c r="AE343" s="5"/>
      <c r="AF343" s="38">
        <f t="shared" si="53"/>
        <v>3</v>
      </c>
      <c r="AG343" s="5" t="str">
        <f t="shared" si="54"/>
        <v>CUMPLE</v>
      </c>
      <c r="AH343" s="6"/>
      <c r="AI343" s="38">
        <f t="shared" si="55"/>
        <v>6</v>
      </c>
      <c r="AJ343" s="5" t="str">
        <f t="shared" si="56"/>
        <v>CUMPLE</v>
      </c>
      <c r="AK343" s="6"/>
      <c r="AL343" s="5" t="str">
        <f t="shared" si="48"/>
        <v/>
      </c>
      <c r="AM343" s="5"/>
      <c r="AN343" s="58"/>
      <c r="AO343" s="49" t="s">
        <v>1803</v>
      </c>
      <c r="AP343" s="50" t="s">
        <v>72</v>
      </c>
      <c r="AQ343" s="50"/>
      <c r="AR343" s="50">
        <v>43505</v>
      </c>
      <c r="AS343" s="50"/>
      <c r="AT343" s="52"/>
    </row>
    <row r="344" spans="1:46" ht="14.1" customHeight="1">
      <c r="A344" s="20" t="s">
        <v>45</v>
      </c>
      <c r="B344" s="21" t="s">
        <v>46</v>
      </c>
      <c r="C344" s="20" t="s">
        <v>1017</v>
      </c>
      <c r="D344" s="54">
        <v>4947198889</v>
      </c>
      <c r="E344" s="4" t="s">
        <v>48</v>
      </c>
      <c r="F344" s="4" t="s">
        <v>1804</v>
      </c>
      <c r="G344" s="68" t="s">
        <v>1805</v>
      </c>
      <c r="H344" s="55">
        <v>6390</v>
      </c>
      <c r="I344" s="4" t="s">
        <v>64</v>
      </c>
      <c r="J344" s="4" t="s">
        <v>1806</v>
      </c>
      <c r="K344" s="61" t="s">
        <v>1807</v>
      </c>
      <c r="L344" s="23" t="s">
        <v>408</v>
      </c>
      <c r="M344" s="4" t="s">
        <v>184</v>
      </c>
      <c r="N344" s="29" t="s">
        <v>584</v>
      </c>
      <c r="O344" s="30">
        <v>1500</v>
      </c>
      <c r="P344" s="29" t="s">
        <v>186</v>
      </c>
      <c r="Q344" s="56">
        <v>3</v>
      </c>
      <c r="R344" s="5" t="s">
        <v>78</v>
      </c>
      <c r="S344" s="5" t="s">
        <v>79</v>
      </c>
      <c r="T344" s="36">
        <v>43520</v>
      </c>
      <c r="U344" s="36">
        <v>43517</v>
      </c>
      <c r="V344" s="37">
        <v>43517</v>
      </c>
      <c r="W344" s="38">
        <f t="shared" si="49"/>
        <v>-2</v>
      </c>
      <c r="X344" s="5" t="str">
        <f t="shared" si="50"/>
        <v>CUMPLE</v>
      </c>
      <c r="Y344" s="37">
        <v>43522</v>
      </c>
      <c r="Z344" s="37">
        <v>43522</v>
      </c>
      <c r="AA344" s="44">
        <v>43523</v>
      </c>
      <c r="AB344" s="37">
        <v>43526</v>
      </c>
      <c r="AC344" s="38">
        <f t="shared" si="51"/>
        <v>1</v>
      </c>
      <c r="AD344" s="5" t="str">
        <f t="shared" si="52"/>
        <v>CUMPLE</v>
      </c>
      <c r="AE344" s="5"/>
      <c r="AF344" s="38">
        <f t="shared" si="53"/>
        <v>3</v>
      </c>
      <c r="AG344" s="5" t="str">
        <f t="shared" si="54"/>
        <v>CUMPLE</v>
      </c>
      <c r="AH344" s="6"/>
      <c r="AI344" s="38">
        <f t="shared" si="55"/>
        <v>6</v>
      </c>
      <c r="AJ344" s="5" t="str">
        <f t="shared" si="56"/>
        <v>CUMPLE</v>
      </c>
      <c r="AK344" s="6"/>
      <c r="AL344" s="5" t="str">
        <f t="shared" si="48"/>
        <v/>
      </c>
      <c r="AM344" s="5"/>
      <c r="AN344" s="58"/>
      <c r="AO344" s="49" t="s">
        <v>1808</v>
      </c>
      <c r="AP344" s="50" t="s">
        <v>72</v>
      </c>
      <c r="AQ344" s="50"/>
      <c r="AR344" s="50">
        <v>43505</v>
      </c>
      <c r="AS344" s="50"/>
      <c r="AT344" s="52"/>
    </row>
    <row r="345" spans="1:46" ht="14.1" customHeight="1">
      <c r="A345" s="20" t="s">
        <v>45</v>
      </c>
      <c r="B345" s="21" t="s">
        <v>46</v>
      </c>
      <c r="C345" s="20" t="s">
        <v>1017</v>
      </c>
      <c r="D345" s="54">
        <v>4948775148</v>
      </c>
      <c r="E345" s="4" t="s">
        <v>156</v>
      </c>
      <c r="F345" s="4" t="s">
        <v>1809</v>
      </c>
      <c r="G345" s="68" t="s">
        <v>1810</v>
      </c>
      <c r="H345" s="55">
        <v>3261.6</v>
      </c>
      <c r="I345" s="4" t="s">
        <v>64</v>
      </c>
      <c r="J345" s="4" t="s">
        <v>563</v>
      </c>
      <c r="K345" s="61" t="s">
        <v>564</v>
      </c>
      <c r="L345" s="23" t="s">
        <v>119</v>
      </c>
      <c r="M345" s="4" t="s">
        <v>67</v>
      </c>
      <c r="N345" s="29" t="s">
        <v>77</v>
      </c>
      <c r="O345" s="30">
        <v>540</v>
      </c>
      <c r="P345" s="29" t="s">
        <v>57</v>
      </c>
      <c r="Q345" s="56">
        <v>1</v>
      </c>
      <c r="R345" s="5" t="s">
        <v>78</v>
      </c>
      <c r="S345" s="5" t="s">
        <v>79</v>
      </c>
      <c r="T345" s="36">
        <v>43520</v>
      </c>
      <c r="U345" s="36">
        <v>43518</v>
      </c>
      <c r="V345" s="37">
        <v>43518</v>
      </c>
      <c r="W345" s="38">
        <f t="shared" si="49"/>
        <v>-1</v>
      </c>
      <c r="X345" s="5" t="str">
        <f t="shared" si="50"/>
        <v>CUMPLE</v>
      </c>
      <c r="Y345" s="37">
        <v>43522</v>
      </c>
      <c r="Z345" s="37">
        <v>43522</v>
      </c>
      <c r="AA345" s="44">
        <v>43523</v>
      </c>
      <c r="AB345" s="37">
        <v>43528</v>
      </c>
      <c r="AC345" s="38">
        <f t="shared" si="51"/>
        <v>1</v>
      </c>
      <c r="AD345" s="5" t="str">
        <f t="shared" si="52"/>
        <v>CUMPLE</v>
      </c>
      <c r="AE345" s="5"/>
      <c r="AF345" s="38">
        <f t="shared" si="53"/>
        <v>5</v>
      </c>
      <c r="AG345" s="5" t="str">
        <f t="shared" si="54"/>
        <v>NO CUMPLE</v>
      </c>
      <c r="AH345" s="6"/>
      <c r="AI345" s="38">
        <f t="shared" si="55"/>
        <v>8</v>
      </c>
      <c r="AJ345" s="5" t="str">
        <f t="shared" si="56"/>
        <v>CUMPLE</v>
      </c>
      <c r="AK345" s="6"/>
      <c r="AL345" s="5" t="str">
        <f t="shared" si="48"/>
        <v/>
      </c>
      <c r="AM345" s="5"/>
      <c r="AN345" s="58"/>
      <c r="AO345" s="49" t="s">
        <v>1811</v>
      </c>
      <c r="AP345" s="50" t="s">
        <v>61</v>
      </c>
      <c r="AQ345" s="50"/>
      <c r="AR345" s="50">
        <v>43505</v>
      </c>
      <c r="AS345" s="50"/>
      <c r="AT345" s="52"/>
    </row>
    <row r="346" spans="1:46" ht="14.1" customHeight="1">
      <c r="A346" s="20" t="s">
        <v>45</v>
      </c>
      <c r="B346" s="21" t="s">
        <v>46</v>
      </c>
      <c r="C346" s="20" t="s">
        <v>1017</v>
      </c>
      <c r="D346" s="54">
        <v>4946553536</v>
      </c>
      <c r="E346" s="4" t="s">
        <v>156</v>
      </c>
      <c r="F346" s="4" t="s">
        <v>1812</v>
      </c>
      <c r="G346" s="68" t="s">
        <v>1813</v>
      </c>
      <c r="H346" s="55">
        <v>70200</v>
      </c>
      <c r="I346" s="4" t="s">
        <v>64</v>
      </c>
      <c r="J346" s="4" t="s">
        <v>368</v>
      </c>
      <c r="K346" s="61" t="s">
        <v>369</v>
      </c>
      <c r="L346" s="23" t="s">
        <v>54</v>
      </c>
      <c r="M346" s="4" t="s">
        <v>347</v>
      </c>
      <c r="N346" s="29" t="s">
        <v>348</v>
      </c>
      <c r="O346" s="30">
        <v>18000</v>
      </c>
      <c r="P346" s="29" t="s">
        <v>186</v>
      </c>
      <c r="Q346" s="56">
        <v>1</v>
      </c>
      <c r="R346" s="5" t="s">
        <v>58</v>
      </c>
      <c r="S346" s="5" t="s">
        <v>69</v>
      </c>
      <c r="T346" s="36">
        <v>43519</v>
      </c>
      <c r="U346" s="36">
        <v>43488</v>
      </c>
      <c r="V346" s="37">
        <v>43488</v>
      </c>
      <c r="W346" s="38">
        <f t="shared" si="49"/>
        <v>-30</v>
      </c>
      <c r="X346" s="5" t="str">
        <f t="shared" si="50"/>
        <v>CUMPLE</v>
      </c>
      <c r="Y346" s="37">
        <v>43521</v>
      </c>
      <c r="Z346" s="37">
        <v>43522</v>
      </c>
      <c r="AA346" s="44">
        <v>43522</v>
      </c>
      <c r="AB346" s="37">
        <v>43524</v>
      </c>
      <c r="AC346" s="38">
        <f t="shared" si="51"/>
        <v>1</v>
      </c>
      <c r="AD346" s="5" t="str">
        <f t="shared" si="52"/>
        <v>CUMPLE</v>
      </c>
      <c r="AE346" s="5"/>
      <c r="AF346" s="38">
        <f t="shared" si="53"/>
        <v>2</v>
      </c>
      <c r="AG346" s="5" t="str">
        <f t="shared" si="54"/>
        <v>CUMPLE</v>
      </c>
      <c r="AH346" s="6"/>
      <c r="AI346" s="38">
        <f t="shared" si="55"/>
        <v>5</v>
      </c>
      <c r="AJ346" s="5" t="str">
        <f t="shared" si="56"/>
        <v>CUMPLE</v>
      </c>
      <c r="AK346" s="6"/>
      <c r="AL346" s="5" t="str">
        <f t="shared" si="48"/>
        <v/>
      </c>
      <c r="AM346" s="5"/>
      <c r="AN346" s="58"/>
      <c r="AO346" s="49" t="s">
        <v>1814</v>
      </c>
      <c r="AP346" s="50" t="s">
        <v>350</v>
      </c>
      <c r="AQ346" s="50"/>
      <c r="AR346" s="50">
        <v>43486</v>
      </c>
      <c r="AS346" s="50"/>
      <c r="AT346" s="52"/>
    </row>
    <row r="347" spans="1:46" ht="14.1" customHeight="1">
      <c r="A347" s="20" t="s">
        <v>45</v>
      </c>
      <c r="B347" s="21" t="s">
        <v>46</v>
      </c>
      <c r="C347" s="20" t="s">
        <v>1017</v>
      </c>
      <c r="D347" s="54">
        <v>4948449287</v>
      </c>
      <c r="E347" s="4" t="s">
        <v>48</v>
      </c>
      <c r="F347" s="4" t="s">
        <v>1815</v>
      </c>
      <c r="G347" s="68" t="s">
        <v>1816</v>
      </c>
      <c r="H347" s="55">
        <v>87360</v>
      </c>
      <c r="I347" s="4" t="s">
        <v>64</v>
      </c>
      <c r="J347" s="4" t="s">
        <v>1783</v>
      </c>
      <c r="K347" s="61" t="s">
        <v>1784</v>
      </c>
      <c r="L347" s="23" t="s">
        <v>119</v>
      </c>
      <c r="M347" s="4" t="s">
        <v>210</v>
      </c>
      <c r="N347" s="29" t="s">
        <v>1731</v>
      </c>
      <c r="O347" s="30">
        <v>39000</v>
      </c>
      <c r="P347" s="29" t="s">
        <v>57</v>
      </c>
      <c r="Q347" s="56">
        <v>2</v>
      </c>
      <c r="R347" s="5" t="s">
        <v>58</v>
      </c>
      <c r="S347" s="5" t="s">
        <v>59</v>
      </c>
      <c r="T347" s="36">
        <v>43519</v>
      </c>
      <c r="U347" s="36">
        <v>43517</v>
      </c>
      <c r="V347" s="37">
        <v>43517</v>
      </c>
      <c r="W347" s="38">
        <f t="shared" si="49"/>
        <v>-1</v>
      </c>
      <c r="X347" s="5" t="str">
        <f t="shared" si="50"/>
        <v>CUMPLE</v>
      </c>
      <c r="Y347" s="37">
        <v>43521</v>
      </c>
      <c r="Z347" s="37">
        <v>43521</v>
      </c>
      <c r="AA347" s="44">
        <v>43522</v>
      </c>
      <c r="AB347" s="37">
        <v>43524</v>
      </c>
      <c r="AC347" s="38">
        <f t="shared" si="51"/>
        <v>1</v>
      </c>
      <c r="AD347" s="5" t="str">
        <f t="shared" si="52"/>
        <v>CUMPLE</v>
      </c>
      <c r="AE347" s="5"/>
      <c r="AF347" s="38">
        <f t="shared" si="53"/>
        <v>2</v>
      </c>
      <c r="AG347" s="5" t="str">
        <f t="shared" si="54"/>
        <v>CUMPLE</v>
      </c>
      <c r="AH347" s="6"/>
      <c r="AI347" s="38">
        <f t="shared" si="55"/>
        <v>5</v>
      </c>
      <c r="AJ347" s="5" t="str">
        <f t="shared" si="56"/>
        <v>CUMPLE</v>
      </c>
      <c r="AK347" s="6"/>
      <c r="AL347" s="5" t="str">
        <f t="shared" si="48"/>
        <v/>
      </c>
      <c r="AM347" s="5"/>
      <c r="AN347" s="58"/>
      <c r="AO347" s="49" t="s">
        <v>1817</v>
      </c>
      <c r="AP347" s="50" t="s">
        <v>325</v>
      </c>
      <c r="AQ347" s="50"/>
      <c r="AR347" s="50">
        <v>43512</v>
      </c>
      <c r="AS347" s="50"/>
      <c r="AT347" s="52"/>
    </row>
    <row r="348" spans="1:46" ht="14.1" customHeight="1">
      <c r="A348" s="20" t="s">
        <v>45</v>
      </c>
      <c r="B348" s="21" t="s">
        <v>46</v>
      </c>
      <c r="C348" s="20" t="s">
        <v>1017</v>
      </c>
      <c r="D348" s="54">
        <v>4948449283</v>
      </c>
      <c r="E348" s="4" t="s">
        <v>48</v>
      </c>
      <c r="F348" s="4" t="s">
        <v>1818</v>
      </c>
      <c r="G348" s="68" t="s">
        <v>1819</v>
      </c>
      <c r="H348" s="55">
        <v>131040</v>
      </c>
      <c r="I348" s="4" t="s">
        <v>64</v>
      </c>
      <c r="J348" s="4" t="s">
        <v>1783</v>
      </c>
      <c r="K348" s="61" t="s">
        <v>1784</v>
      </c>
      <c r="L348" s="23" t="s">
        <v>119</v>
      </c>
      <c r="M348" s="4" t="s">
        <v>210</v>
      </c>
      <c r="N348" s="29" t="s">
        <v>1731</v>
      </c>
      <c r="O348" s="30">
        <v>58500</v>
      </c>
      <c r="P348" s="29" t="s">
        <v>57</v>
      </c>
      <c r="Q348" s="56">
        <v>3</v>
      </c>
      <c r="R348" s="5" t="s">
        <v>58</v>
      </c>
      <c r="S348" s="5" t="s">
        <v>59</v>
      </c>
      <c r="T348" s="36">
        <v>43519</v>
      </c>
      <c r="U348" s="36">
        <v>43517</v>
      </c>
      <c r="V348" s="37">
        <v>43517</v>
      </c>
      <c r="W348" s="38">
        <f t="shared" si="49"/>
        <v>-1</v>
      </c>
      <c r="X348" s="5" t="str">
        <f t="shared" si="50"/>
        <v>CUMPLE</v>
      </c>
      <c r="Y348" s="37">
        <v>43521</v>
      </c>
      <c r="Z348" s="37">
        <v>43521</v>
      </c>
      <c r="AA348" s="44">
        <v>43522</v>
      </c>
      <c r="AB348" s="37">
        <v>43523</v>
      </c>
      <c r="AC348" s="38">
        <f t="shared" si="51"/>
        <v>1</v>
      </c>
      <c r="AD348" s="5" t="str">
        <f t="shared" si="52"/>
        <v>CUMPLE</v>
      </c>
      <c r="AE348" s="5"/>
      <c r="AF348" s="38">
        <f t="shared" si="53"/>
        <v>1</v>
      </c>
      <c r="AG348" s="5" t="str">
        <f t="shared" si="54"/>
        <v>CUMPLE</v>
      </c>
      <c r="AH348" s="6"/>
      <c r="AI348" s="38">
        <f t="shared" si="55"/>
        <v>4</v>
      </c>
      <c r="AJ348" s="5" t="str">
        <f t="shared" si="56"/>
        <v>CUMPLE</v>
      </c>
      <c r="AK348" s="6"/>
      <c r="AL348" s="5" t="str">
        <f t="shared" si="48"/>
        <v/>
      </c>
      <c r="AM348" s="5"/>
      <c r="AN348" s="58"/>
      <c r="AO348" s="49" t="s">
        <v>1820</v>
      </c>
      <c r="AP348" s="50" t="s">
        <v>325</v>
      </c>
      <c r="AQ348" s="50"/>
      <c r="AR348" s="50">
        <v>43512</v>
      </c>
      <c r="AS348" s="50"/>
      <c r="AT348" s="52"/>
    </row>
    <row r="349" spans="1:46" ht="14.1" customHeight="1">
      <c r="A349" s="20" t="s">
        <v>45</v>
      </c>
      <c r="B349" s="21" t="s">
        <v>46</v>
      </c>
      <c r="C349" s="20" t="s">
        <v>1017</v>
      </c>
      <c r="D349" s="54">
        <v>4947010964</v>
      </c>
      <c r="E349" s="4" t="s">
        <v>48</v>
      </c>
      <c r="F349" s="4" t="s">
        <v>1821</v>
      </c>
      <c r="G349" s="23" t="s">
        <v>1822</v>
      </c>
      <c r="H349" s="55">
        <v>18270</v>
      </c>
      <c r="I349" s="4" t="s">
        <v>64</v>
      </c>
      <c r="J349" s="4" t="s">
        <v>1823</v>
      </c>
      <c r="K349" s="61" t="s">
        <v>1824</v>
      </c>
      <c r="L349" s="23" t="s">
        <v>54</v>
      </c>
      <c r="M349" s="4" t="s">
        <v>184</v>
      </c>
      <c r="N349" s="29" t="s">
        <v>348</v>
      </c>
      <c r="O349" s="30">
        <v>1800</v>
      </c>
      <c r="P349" s="29" t="s">
        <v>186</v>
      </c>
      <c r="Q349" s="56">
        <v>3</v>
      </c>
      <c r="R349" s="5" t="s">
        <v>78</v>
      </c>
      <c r="S349" s="5" t="s">
        <v>79</v>
      </c>
      <c r="T349" s="36">
        <v>43511</v>
      </c>
      <c r="U349" s="36">
        <v>43521</v>
      </c>
      <c r="V349" s="37">
        <v>43504</v>
      </c>
      <c r="W349" s="38">
        <f t="shared" si="49"/>
        <v>11</v>
      </c>
      <c r="X349" s="5" t="str">
        <f t="shared" si="50"/>
        <v>NO CUMPLE</v>
      </c>
      <c r="Y349" s="37">
        <v>43516</v>
      </c>
      <c r="Z349" s="37">
        <v>43521</v>
      </c>
      <c r="AA349" s="44">
        <v>43521</v>
      </c>
      <c r="AB349" s="37">
        <v>43524</v>
      </c>
      <c r="AC349" s="38">
        <f t="shared" si="51"/>
        <v>1</v>
      </c>
      <c r="AD349" s="5" t="str">
        <f t="shared" si="52"/>
        <v>CUMPLE</v>
      </c>
      <c r="AE349" s="5"/>
      <c r="AF349" s="38">
        <f t="shared" si="53"/>
        <v>3</v>
      </c>
      <c r="AG349" s="5" t="str">
        <f t="shared" si="54"/>
        <v>CUMPLE</v>
      </c>
      <c r="AH349" s="6"/>
      <c r="AI349" s="38">
        <f t="shared" si="55"/>
        <v>13</v>
      </c>
      <c r="AJ349" s="5" t="str">
        <f t="shared" si="56"/>
        <v>NO CUMPLE</v>
      </c>
      <c r="AK349" s="6" t="s">
        <v>1825</v>
      </c>
      <c r="AL349" s="5" t="str">
        <f t="shared" si="48"/>
        <v/>
      </c>
      <c r="AM349" s="5"/>
      <c r="AN349" s="58"/>
      <c r="AO349" s="49" t="s">
        <v>1826</v>
      </c>
      <c r="AP349" s="50" t="s">
        <v>72</v>
      </c>
      <c r="AQ349" s="50"/>
      <c r="AR349" s="50">
        <v>43498</v>
      </c>
      <c r="AS349" s="50"/>
      <c r="AT349" s="52"/>
    </row>
    <row r="350" spans="1:46" ht="14.1" customHeight="1">
      <c r="A350" s="20" t="s">
        <v>45</v>
      </c>
      <c r="B350" s="21" t="s">
        <v>46</v>
      </c>
      <c r="C350" s="20" t="s">
        <v>1017</v>
      </c>
      <c r="D350" s="54">
        <v>4947224896</v>
      </c>
      <c r="E350" s="4" t="s">
        <v>48</v>
      </c>
      <c r="F350" s="4" t="s">
        <v>1827</v>
      </c>
      <c r="G350" s="23" t="s">
        <v>1828</v>
      </c>
      <c r="H350" s="55">
        <v>39916.800000000003</v>
      </c>
      <c r="I350" s="4" t="s">
        <v>64</v>
      </c>
      <c r="J350" s="4" t="s">
        <v>1348</v>
      </c>
      <c r="K350" s="61" t="s">
        <v>1829</v>
      </c>
      <c r="L350" s="23" t="s">
        <v>54</v>
      </c>
      <c r="M350" s="4" t="s">
        <v>184</v>
      </c>
      <c r="N350" s="29" t="s">
        <v>348</v>
      </c>
      <c r="O350" s="30">
        <v>1920</v>
      </c>
      <c r="P350" s="29" t="s">
        <v>57</v>
      </c>
      <c r="Q350" s="56">
        <v>8</v>
      </c>
      <c r="R350" s="5" t="s">
        <v>78</v>
      </c>
      <c r="S350" s="5" t="s">
        <v>79</v>
      </c>
      <c r="T350" s="36">
        <v>43513</v>
      </c>
      <c r="U350" s="36">
        <v>43519</v>
      </c>
      <c r="V350" s="37">
        <v>43515</v>
      </c>
      <c r="W350" s="38">
        <f t="shared" si="49"/>
        <v>7</v>
      </c>
      <c r="X350" s="5" t="str">
        <f t="shared" si="50"/>
        <v>NO CUMPLE</v>
      </c>
      <c r="Y350" s="37">
        <v>43519</v>
      </c>
      <c r="Z350" s="37">
        <v>43519</v>
      </c>
      <c r="AA350" s="44">
        <v>43521</v>
      </c>
      <c r="AB350" s="37">
        <v>43524</v>
      </c>
      <c r="AC350" s="38">
        <f t="shared" si="51"/>
        <v>2</v>
      </c>
      <c r="AD350" s="5" t="str">
        <f t="shared" si="52"/>
        <v>CUMPLE</v>
      </c>
      <c r="AE350" s="5"/>
      <c r="AF350" s="38">
        <f t="shared" si="53"/>
        <v>3</v>
      </c>
      <c r="AG350" s="5" t="str">
        <f t="shared" si="54"/>
        <v>CUMPLE</v>
      </c>
      <c r="AH350" s="6"/>
      <c r="AI350" s="38">
        <f t="shared" si="55"/>
        <v>11</v>
      </c>
      <c r="AJ350" s="5" t="str">
        <f t="shared" si="56"/>
        <v>NO CUMPLE</v>
      </c>
      <c r="AK350" s="6" t="s">
        <v>1825</v>
      </c>
      <c r="AL350" s="5" t="str">
        <f t="shared" si="48"/>
        <v/>
      </c>
      <c r="AM350" s="5"/>
      <c r="AN350" s="58"/>
      <c r="AO350" s="49" t="s">
        <v>1830</v>
      </c>
      <c r="AP350" s="50" t="s">
        <v>72</v>
      </c>
      <c r="AQ350" s="50"/>
      <c r="AR350" s="60"/>
      <c r="AS350" s="50"/>
      <c r="AT350" s="52"/>
    </row>
    <row r="351" spans="1:46" ht="14.1" customHeight="1">
      <c r="A351" s="20" t="s">
        <v>45</v>
      </c>
      <c r="B351" s="21" t="s">
        <v>46</v>
      </c>
      <c r="C351" s="20" t="s">
        <v>1017</v>
      </c>
      <c r="D351" s="54">
        <v>4946882424</v>
      </c>
      <c r="E351" s="4" t="s">
        <v>48</v>
      </c>
      <c r="F351" s="4" t="s">
        <v>1831</v>
      </c>
      <c r="G351" s="68" t="s">
        <v>1832</v>
      </c>
      <c r="H351" s="55">
        <v>5260.8</v>
      </c>
      <c r="I351" s="4" t="s">
        <v>64</v>
      </c>
      <c r="J351" s="4" t="s">
        <v>1833</v>
      </c>
      <c r="K351" s="61" t="s">
        <v>1834</v>
      </c>
      <c r="L351" s="23" t="s">
        <v>54</v>
      </c>
      <c r="M351" s="4" t="s">
        <v>347</v>
      </c>
      <c r="N351" s="29" t="s">
        <v>584</v>
      </c>
      <c r="O351" s="30">
        <v>1920</v>
      </c>
      <c r="P351" s="29" t="s">
        <v>186</v>
      </c>
      <c r="Q351" s="56">
        <v>4</v>
      </c>
      <c r="R351" s="5" t="s">
        <v>78</v>
      </c>
      <c r="S351" s="5" t="s">
        <v>79</v>
      </c>
      <c r="T351" s="36">
        <v>43516</v>
      </c>
      <c r="U351" s="36">
        <v>43508</v>
      </c>
      <c r="V351" s="37">
        <v>43508</v>
      </c>
      <c r="W351" s="38">
        <f t="shared" si="49"/>
        <v>-7</v>
      </c>
      <c r="X351" s="5" t="str">
        <f t="shared" si="50"/>
        <v>CUMPLE</v>
      </c>
      <c r="Y351" s="37">
        <v>43519</v>
      </c>
      <c r="Z351" s="37">
        <v>43519</v>
      </c>
      <c r="AA351" s="44">
        <v>43521</v>
      </c>
      <c r="AB351" s="37">
        <v>43524</v>
      </c>
      <c r="AC351" s="38">
        <f t="shared" si="51"/>
        <v>2</v>
      </c>
      <c r="AD351" s="5" t="str">
        <f t="shared" si="52"/>
        <v>CUMPLE</v>
      </c>
      <c r="AE351" s="5"/>
      <c r="AF351" s="38">
        <f t="shared" si="53"/>
        <v>3</v>
      </c>
      <c r="AG351" s="5" t="str">
        <f t="shared" si="54"/>
        <v>CUMPLE</v>
      </c>
      <c r="AH351" s="6"/>
      <c r="AI351" s="38">
        <f t="shared" si="55"/>
        <v>8</v>
      </c>
      <c r="AJ351" s="5" t="str">
        <f t="shared" si="56"/>
        <v>CUMPLE</v>
      </c>
      <c r="AK351" s="6"/>
      <c r="AL351" s="5" t="str">
        <f t="shared" si="48"/>
        <v/>
      </c>
      <c r="AM351" s="5"/>
      <c r="AN351" s="58"/>
      <c r="AO351" s="49" t="s">
        <v>1835</v>
      </c>
      <c r="AP351" s="50" t="s">
        <v>350</v>
      </c>
      <c r="AQ351" s="50"/>
      <c r="AR351" s="50">
        <v>43500</v>
      </c>
      <c r="AS351" s="50"/>
      <c r="AT351" s="52"/>
    </row>
    <row r="352" spans="1:46" ht="14.1" customHeight="1">
      <c r="A352" s="20" t="s">
        <v>45</v>
      </c>
      <c r="B352" s="21" t="s">
        <v>46</v>
      </c>
      <c r="C352" s="20" t="s">
        <v>1017</v>
      </c>
      <c r="D352" s="54">
        <v>4947106849</v>
      </c>
      <c r="E352" s="4" t="s">
        <v>48</v>
      </c>
      <c r="F352" s="4" t="s">
        <v>1836</v>
      </c>
      <c r="G352" s="68" t="s">
        <v>1837</v>
      </c>
      <c r="H352" s="55">
        <v>31040</v>
      </c>
      <c r="I352" s="4" t="s">
        <v>64</v>
      </c>
      <c r="J352" s="4" t="s">
        <v>520</v>
      </c>
      <c r="K352" s="61" t="s">
        <v>521</v>
      </c>
      <c r="L352" s="23" t="s">
        <v>54</v>
      </c>
      <c r="M352" s="4" t="s">
        <v>67</v>
      </c>
      <c r="N352" s="29" t="s">
        <v>336</v>
      </c>
      <c r="O352" s="30">
        <v>8000</v>
      </c>
      <c r="P352" s="29" t="s">
        <v>57</v>
      </c>
      <c r="Q352" s="56">
        <v>1</v>
      </c>
      <c r="R352" s="5" t="s">
        <v>58</v>
      </c>
      <c r="S352" s="5" t="s">
        <v>59</v>
      </c>
      <c r="T352" s="36">
        <v>43516</v>
      </c>
      <c r="U352" s="36">
        <v>43504</v>
      </c>
      <c r="V352" s="37">
        <v>43504</v>
      </c>
      <c r="W352" s="38">
        <f t="shared" si="49"/>
        <v>-11</v>
      </c>
      <c r="X352" s="5" t="str">
        <f t="shared" si="50"/>
        <v>CUMPLE</v>
      </c>
      <c r="Y352" s="37">
        <v>43518</v>
      </c>
      <c r="Z352" s="37">
        <v>43518</v>
      </c>
      <c r="AA352" s="44">
        <v>43518</v>
      </c>
      <c r="AB352" s="37">
        <v>43524</v>
      </c>
      <c r="AC352" s="38">
        <f t="shared" si="51"/>
        <v>1</v>
      </c>
      <c r="AD352" s="5" t="str">
        <f t="shared" si="52"/>
        <v>CUMPLE</v>
      </c>
      <c r="AE352" s="5"/>
      <c r="AF352" s="38">
        <f t="shared" si="53"/>
        <v>6</v>
      </c>
      <c r="AG352" s="5" t="str">
        <f t="shared" si="54"/>
        <v>NO CUMPLE</v>
      </c>
      <c r="AH352" s="6"/>
      <c r="AI352" s="38">
        <f t="shared" si="55"/>
        <v>8</v>
      </c>
      <c r="AJ352" s="5" t="str">
        <f t="shared" si="56"/>
        <v>CUMPLE</v>
      </c>
      <c r="AK352" s="6"/>
      <c r="AL352" s="5" t="str">
        <f t="shared" si="48"/>
        <v/>
      </c>
      <c r="AM352" s="5"/>
      <c r="AN352" s="58"/>
      <c r="AO352" s="67" t="s">
        <v>1838</v>
      </c>
      <c r="AP352" s="50" t="s">
        <v>61</v>
      </c>
      <c r="AQ352" s="50"/>
      <c r="AR352" s="50">
        <v>43488</v>
      </c>
      <c r="AS352" s="50"/>
      <c r="AT352" s="52"/>
    </row>
    <row r="353" spans="1:46" ht="14.1" customHeight="1">
      <c r="A353" s="20" t="s">
        <v>45</v>
      </c>
      <c r="B353" s="21" t="s">
        <v>46</v>
      </c>
      <c r="C353" s="20" t="s">
        <v>1017</v>
      </c>
      <c r="D353" s="28" t="s">
        <v>1839</v>
      </c>
      <c r="E353" s="4" t="s">
        <v>48</v>
      </c>
      <c r="F353" s="4" t="s">
        <v>1840</v>
      </c>
      <c r="G353" s="23" t="s">
        <v>1841</v>
      </c>
      <c r="H353" s="55">
        <v>35328.6</v>
      </c>
      <c r="I353" s="4" t="s">
        <v>64</v>
      </c>
      <c r="J353" s="28" t="s">
        <v>1842</v>
      </c>
      <c r="K353" s="2" t="s">
        <v>1843</v>
      </c>
      <c r="L353" s="23" t="s">
        <v>54</v>
      </c>
      <c r="M353" s="4" t="s">
        <v>67</v>
      </c>
      <c r="N353" s="29" t="s">
        <v>77</v>
      </c>
      <c r="O353" s="30">
        <v>15760</v>
      </c>
      <c r="P353" s="29" t="s">
        <v>57</v>
      </c>
      <c r="Q353" s="56">
        <v>1</v>
      </c>
      <c r="R353" s="5" t="s">
        <v>58</v>
      </c>
      <c r="S353" s="5" t="s">
        <v>59</v>
      </c>
      <c r="T353" s="36">
        <v>43507</v>
      </c>
      <c r="U353" s="36">
        <v>43487</v>
      </c>
      <c r="V353" s="37">
        <v>43487</v>
      </c>
      <c r="W353" s="38">
        <f t="shared" si="49"/>
        <v>-19</v>
      </c>
      <c r="X353" s="5" t="str">
        <f t="shared" si="50"/>
        <v>CUMPLE</v>
      </c>
      <c r="Y353" s="37">
        <v>43508</v>
      </c>
      <c r="Z353" s="37">
        <v>43508</v>
      </c>
      <c r="AA353" s="44">
        <v>43509</v>
      </c>
      <c r="AB353" s="37">
        <v>43524</v>
      </c>
      <c r="AC353" s="38">
        <f t="shared" si="51"/>
        <v>1</v>
      </c>
      <c r="AD353" s="5" t="str">
        <f t="shared" si="52"/>
        <v>CUMPLE</v>
      </c>
      <c r="AE353" s="5"/>
      <c r="AF353" s="38">
        <f t="shared" si="53"/>
        <v>15</v>
      </c>
      <c r="AG353" s="5" t="str">
        <f t="shared" si="54"/>
        <v>NO CUMPLE</v>
      </c>
      <c r="AH353" s="6"/>
      <c r="AI353" s="38">
        <f t="shared" si="55"/>
        <v>17</v>
      </c>
      <c r="AJ353" s="5" t="str">
        <f t="shared" si="56"/>
        <v>NO CUMPLE</v>
      </c>
      <c r="AK353" s="6" t="s">
        <v>1844</v>
      </c>
      <c r="AL353" s="5" t="str">
        <f t="shared" si="48"/>
        <v/>
      </c>
      <c r="AM353" s="5"/>
      <c r="AN353" s="58"/>
      <c r="AO353" s="67" t="s">
        <v>1845</v>
      </c>
      <c r="AP353" s="50" t="s">
        <v>61</v>
      </c>
      <c r="AQ353" s="50"/>
      <c r="AR353" s="50">
        <v>43484</v>
      </c>
      <c r="AS353" s="50"/>
      <c r="AT353" s="52"/>
    </row>
    <row r="354" spans="1:46" ht="14.1" customHeight="1">
      <c r="A354" s="20" t="s">
        <v>45</v>
      </c>
      <c r="B354" s="21" t="s">
        <v>46</v>
      </c>
      <c r="C354" s="20" t="s">
        <v>1017</v>
      </c>
      <c r="D354" s="54">
        <v>4946607250</v>
      </c>
      <c r="E354" s="4" t="s">
        <v>48</v>
      </c>
      <c r="F354" s="4" t="s">
        <v>1846</v>
      </c>
      <c r="G354" s="68" t="s">
        <v>1847</v>
      </c>
      <c r="H354" s="55">
        <v>6562.5</v>
      </c>
      <c r="I354" s="4" t="s">
        <v>64</v>
      </c>
      <c r="J354" s="4" t="s">
        <v>1848</v>
      </c>
      <c r="K354" s="61" t="s">
        <v>1849</v>
      </c>
      <c r="L354" s="23" t="s">
        <v>54</v>
      </c>
      <c r="M354" s="4" t="s">
        <v>184</v>
      </c>
      <c r="N354" s="29" t="s">
        <v>348</v>
      </c>
      <c r="O354" s="30">
        <v>4375</v>
      </c>
      <c r="P354" s="29" t="s">
        <v>57</v>
      </c>
      <c r="Q354" s="56">
        <v>5</v>
      </c>
      <c r="R354" s="5" t="s">
        <v>78</v>
      </c>
      <c r="S354" s="5" t="s">
        <v>79</v>
      </c>
      <c r="T354" s="36">
        <v>43516</v>
      </c>
      <c r="U354" s="36">
        <v>43508</v>
      </c>
      <c r="V354" s="37">
        <v>43518</v>
      </c>
      <c r="W354" s="38">
        <f t="shared" si="49"/>
        <v>-7</v>
      </c>
      <c r="X354" s="5" t="str">
        <f t="shared" si="50"/>
        <v>CUMPLE</v>
      </c>
      <c r="Y354" s="37">
        <v>43518</v>
      </c>
      <c r="Z354" s="37">
        <v>43518</v>
      </c>
      <c r="AA354" s="44">
        <v>43519</v>
      </c>
      <c r="AB354" s="37">
        <v>43526</v>
      </c>
      <c r="AC354" s="38">
        <f t="shared" si="51"/>
        <v>1</v>
      </c>
      <c r="AD354" s="5" t="str">
        <f t="shared" si="52"/>
        <v>CUMPLE</v>
      </c>
      <c r="AE354" s="5"/>
      <c r="AF354" s="38">
        <f t="shared" si="53"/>
        <v>7</v>
      </c>
      <c r="AG354" s="5" t="str">
        <f t="shared" si="54"/>
        <v>NO CUMPLE</v>
      </c>
      <c r="AH354" s="6"/>
      <c r="AI354" s="38">
        <f t="shared" si="55"/>
        <v>10</v>
      </c>
      <c r="AJ354" s="5" t="str">
        <f t="shared" si="56"/>
        <v>CUMPLE</v>
      </c>
      <c r="AK354" s="6"/>
      <c r="AL354" s="5" t="str">
        <f t="shared" si="48"/>
        <v/>
      </c>
      <c r="AM354" s="5"/>
      <c r="AN354" s="58"/>
      <c r="AO354" s="49" t="s">
        <v>1850</v>
      </c>
      <c r="AP354" s="50" t="s">
        <v>72</v>
      </c>
      <c r="AQ354" s="50"/>
      <c r="AR354" s="50">
        <v>43500</v>
      </c>
      <c r="AS354" s="50"/>
      <c r="AT354" s="52"/>
    </row>
    <row r="355" spans="1:46" ht="14.1" customHeight="1">
      <c r="A355" s="20" t="s">
        <v>45</v>
      </c>
      <c r="B355" s="21" t="s">
        <v>46</v>
      </c>
      <c r="C355" s="20" t="s">
        <v>1017</v>
      </c>
      <c r="D355" s="54">
        <v>4948536574</v>
      </c>
      <c r="E355" s="4" t="s">
        <v>48</v>
      </c>
      <c r="F355" s="4" t="s">
        <v>1851</v>
      </c>
      <c r="G355" s="68" t="s">
        <v>1852</v>
      </c>
      <c r="H355" s="55">
        <v>560</v>
      </c>
      <c r="I355" s="4" t="s">
        <v>64</v>
      </c>
      <c r="J355" s="4" t="s">
        <v>417</v>
      </c>
      <c r="K355" s="61" t="s">
        <v>1222</v>
      </c>
      <c r="L355" s="23" t="s">
        <v>54</v>
      </c>
      <c r="M355" s="4" t="s">
        <v>94</v>
      </c>
      <c r="N355" s="29" t="s">
        <v>95</v>
      </c>
      <c r="O355" s="30">
        <v>200</v>
      </c>
      <c r="P355" s="29" t="s">
        <v>57</v>
      </c>
      <c r="Q355" s="56">
        <v>1</v>
      </c>
      <c r="R355" s="5" t="s">
        <v>78</v>
      </c>
      <c r="S355" s="5" t="s">
        <v>79</v>
      </c>
      <c r="T355" s="36">
        <v>43516</v>
      </c>
      <c r="U355" s="36">
        <v>43508</v>
      </c>
      <c r="V355" s="37">
        <v>43521</v>
      </c>
      <c r="W355" s="38">
        <f t="shared" si="49"/>
        <v>-7</v>
      </c>
      <c r="X355" s="5" t="str">
        <f t="shared" si="50"/>
        <v>CUMPLE</v>
      </c>
      <c r="Y355" s="37">
        <v>43518</v>
      </c>
      <c r="Z355" s="37">
        <v>43521</v>
      </c>
      <c r="AA355" s="44">
        <v>43521</v>
      </c>
      <c r="AB355" s="37">
        <v>43526</v>
      </c>
      <c r="AC355" s="38">
        <f t="shared" si="51"/>
        <v>1</v>
      </c>
      <c r="AD355" s="5" t="str">
        <f t="shared" si="52"/>
        <v>CUMPLE</v>
      </c>
      <c r="AE355" s="5"/>
      <c r="AF355" s="38">
        <f t="shared" si="53"/>
        <v>5</v>
      </c>
      <c r="AG355" s="5" t="str">
        <f t="shared" si="54"/>
        <v>NO CUMPLE</v>
      </c>
      <c r="AH355" s="6"/>
      <c r="AI355" s="38">
        <f t="shared" si="55"/>
        <v>10</v>
      </c>
      <c r="AJ355" s="5" t="str">
        <f t="shared" si="56"/>
        <v>CUMPLE</v>
      </c>
      <c r="AK355" s="6"/>
      <c r="AL355" s="5" t="str">
        <f t="shared" si="48"/>
        <v/>
      </c>
      <c r="AM355" s="5"/>
      <c r="AN355" s="58"/>
      <c r="AO355" s="49" t="s">
        <v>1853</v>
      </c>
      <c r="AP355" s="50" t="s">
        <v>72</v>
      </c>
      <c r="AQ355" s="50"/>
      <c r="AR355" s="50">
        <v>43502</v>
      </c>
      <c r="AS355" s="50" t="s">
        <v>1149</v>
      </c>
      <c r="AT355" s="52"/>
    </row>
    <row r="356" spans="1:46" ht="14.1" customHeight="1">
      <c r="A356" s="20" t="s">
        <v>45</v>
      </c>
      <c r="B356" s="21" t="s">
        <v>46</v>
      </c>
      <c r="C356" s="20" t="s">
        <v>1017</v>
      </c>
      <c r="D356" s="54">
        <v>4948536570</v>
      </c>
      <c r="E356" s="4" t="s">
        <v>48</v>
      </c>
      <c r="F356" s="4" t="s">
        <v>1854</v>
      </c>
      <c r="G356" s="68" t="s">
        <v>1855</v>
      </c>
      <c r="H356" s="55">
        <v>3221</v>
      </c>
      <c r="I356" s="4" t="s">
        <v>64</v>
      </c>
      <c r="J356" s="4" t="s">
        <v>1856</v>
      </c>
      <c r="K356" s="71" t="s">
        <v>1857</v>
      </c>
      <c r="L356" s="23" t="s">
        <v>54</v>
      </c>
      <c r="M356" s="4" t="s">
        <v>94</v>
      </c>
      <c r="N356" s="29" t="s">
        <v>108</v>
      </c>
      <c r="O356" s="30">
        <v>100</v>
      </c>
      <c r="P356" s="29" t="s">
        <v>57</v>
      </c>
      <c r="Q356" s="56">
        <v>1</v>
      </c>
      <c r="R356" s="5" t="s">
        <v>78</v>
      </c>
      <c r="S356" s="5" t="s">
        <v>79</v>
      </c>
      <c r="T356" s="36">
        <v>43516</v>
      </c>
      <c r="U356" s="36">
        <v>43497</v>
      </c>
      <c r="V356" s="37">
        <v>43521</v>
      </c>
      <c r="W356" s="38">
        <f t="shared" si="49"/>
        <v>-18</v>
      </c>
      <c r="X356" s="5" t="str">
        <f t="shared" si="50"/>
        <v>CUMPLE</v>
      </c>
      <c r="Y356" s="37">
        <v>43519</v>
      </c>
      <c r="Z356" s="37">
        <v>43521</v>
      </c>
      <c r="AA356" s="44">
        <v>43521</v>
      </c>
      <c r="AB356" s="37">
        <v>43526</v>
      </c>
      <c r="AC356" s="38">
        <f t="shared" si="51"/>
        <v>1</v>
      </c>
      <c r="AD356" s="5" t="str">
        <f t="shared" si="52"/>
        <v>CUMPLE</v>
      </c>
      <c r="AE356" s="5"/>
      <c r="AF356" s="38">
        <f t="shared" si="53"/>
        <v>5</v>
      </c>
      <c r="AG356" s="5" t="str">
        <f t="shared" si="54"/>
        <v>NO CUMPLE</v>
      </c>
      <c r="AH356" s="6"/>
      <c r="AI356" s="38">
        <f t="shared" si="55"/>
        <v>10</v>
      </c>
      <c r="AJ356" s="5" t="str">
        <f t="shared" si="56"/>
        <v>CUMPLE</v>
      </c>
      <c r="AK356" s="6"/>
      <c r="AL356" s="5" t="str">
        <f t="shared" si="48"/>
        <v/>
      </c>
      <c r="AM356" s="5"/>
      <c r="AN356" s="58"/>
      <c r="AO356" s="49" t="s">
        <v>1858</v>
      </c>
      <c r="AP356" s="50" t="s">
        <v>72</v>
      </c>
      <c r="AQ356" s="50"/>
      <c r="AR356" s="50">
        <v>43500</v>
      </c>
      <c r="AS356" s="50" t="s">
        <v>1149</v>
      </c>
      <c r="AT356" s="52"/>
    </row>
    <row r="357" spans="1:46" ht="14.1" customHeight="1">
      <c r="A357" s="20" t="s">
        <v>45</v>
      </c>
      <c r="B357" s="21" t="s">
        <v>46</v>
      </c>
      <c r="C357" s="20" t="s">
        <v>1017</v>
      </c>
      <c r="D357" s="54" t="s">
        <v>1859</v>
      </c>
      <c r="E357" s="4" t="s">
        <v>48</v>
      </c>
      <c r="F357" s="4" t="s">
        <v>1860</v>
      </c>
      <c r="G357" s="23" t="s">
        <v>1861</v>
      </c>
      <c r="H357" s="55">
        <v>6693.2</v>
      </c>
      <c r="I357" s="4" t="s">
        <v>64</v>
      </c>
      <c r="J357" s="4" t="s">
        <v>1862</v>
      </c>
      <c r="K357" s="61" t="s">
        <v>1863</v>
      </c>
      <c r="L357" s="23" t="s">
        <v>54</v>
      </c>
      <c r="M357" s="4" t="s">
        <v>67</v>
      </c>
      <c r="N357" s="29" t="s">
        <v>77</v>
      </c>
      <c r="O357" s="30">
        <v>1640</v>
      </c>
      <c r="P357" s="29" t="s">
        <v>57</v>
      </c>
      <c r="Q357" s="56">
        <v>3</v>
      </c>
      <c r="R357" s="5" t="s">
        <v>78</v>
      </c>
      <c r="S357" s="5" t="s">
        <v>79</v>
      </c>
      <c r="T357" s="36">
        <v>43519</v>
      </c>
      <c r="U357" s="36">
        <v>43507</v>
      </c>
      <c r="V357" s="37">
        <v>43522</v>
      </c>
      <c r="W357" s="38">
        <f t="shared" si="49"/>
        <v>-11</v>
      </c>
      <c r="X357" s="5" t="str">
        <f t="shared" si="50"/>
        <v>CUMPLE</v>
      </c>
      <c r="Y357" s="37">
        <v>43521</v>
      </c>
      <c r="Z357" s="37">
        <v>43522</v>
      </c>
      <c r="AA357" s="44">
        <v>43522</v>
      </c>
      <c r="AB357" s="37">
        <v>43528</v>
      </c>
      <c r="AC357" s="38">
        <f t="shared" si="51"/>
        <v>1</v>
      </c>
      <c r="AD357" s="5" t="str">
        <f t="shared" si="52"/>
        <v>CUMPLE</v>
      </c>
      <c r="AE357" s="5"/>
      <c r="AF357" s="38">
        <f t="shared" si="53"/>
        <v>6</v>
      </c>
      <c r="AG357" s="5" t="str">
        <f t="shared" si="54"/>
        <v>NO CUMPLE</v>
      </c>
      <c r="AH357" s="6"/>
      <c r="AI357" s="38">
        <f t="shared" si="55"/>
        <v>9</v>
      </c>
      <c r="AJ357" s="5" t="str">
        <f t="shared" si="56"/>
        <v>CUMPLE</v>
      </c>
      <c r="AK357" s="6"/>
      <c r="AL357" s="5" t="str">
        <f t="shared" si="48"/>
        <v/>
      </c>
      <c r="AM357" s="5"/>
      <c r="AN357" s="58"/>
      <c r="AO357" s="49" t="s">
        <v>1864</v>
      </c>
      <c r="AP357" s="50" t="s">
        <v>72</v>
      </c>
      <c r="AQ357" s="50"/>
      <c r="AR357" s="50">
        <v>43504</v>
      </c>
      <c r="AS357" s="50" t="s">
        <v>1082</v>
      </c>
      <c r="AT357" s="52"/>
    </row>
    <row r="358" spans="1:46" ht="14.1" customHeight="1">
      <c r="A358" s="20" t="s">
        <v>45</v>
      </c>
      <c r="B358" s="21" t="s">
        <v>46</v>
      </c>
      <c r="C358" s="20" t="s">
        <v>1017</v>
      </c>
      <c r="D358" s="28" t="s">
        <v>1865</v>
      </c>
      <c r="E358" s="4" t="s">
        <v>48</v>
      </c>
      <c r="F358" s="4" t="s">
        <v>1866</v>
      </c>
      <c r="G358" s="68" t="s">
        <v>1867</v>
      </c>
      <c r="H358" s="55">
        <v>164441.60000000001</v>
      </c>
      <c r="I358" s="4" t="s">
        <v>64</v>
      </c>
      <c r="J358" s="28" t="s">
        <v>1868</v>
      </c>
      <c r="K358" s="2" t="s">
        <v>1869</v>
      </c>
      <c r="L358" s="23" t="s">
        <v>54</v>
      </c>
      <c r="M358" s="4" t="s">
        <v>94</v>
      </c>
      <c r="N358" s="29" t="s">
        <v>95</v>
      </c>
      <c r="O358" s="30">
        <v>13410</v>
      </c>
      <c r="P358" s="29" t="s">
        <v>57</v>
      </c>
      <c r="Q358" s="56">
        <v>1</v>
      </c>
      <c r="R358" s="5" t="s">
        <v>58</v>
      </c>
      <c r="S358" s="5" t="s">
        <v>726</v>
      </c>
      <c r="T358" s="36">
        <v>43522</v>
      </c>
      <c r="U358" s="36">
        <v>43508</v>
      </c>
      <c r="V358" s="37">
        <v>43523</v>
      </c>
      <c r="W358" s="38">
        <f t="shared" si="49"/>
        <v>-13</v>
      </c>
      <c r="X358" s="5" t="str">
        <f t="shared" si="50"/>
        <v>CUMPLE</v>
      </c>
      <c r="Y358" s="37">
        <v>43523</v>
      </c>
      <c r="Z358" s="37">
        <v>43523</v>
      </c>
      <c r="AA358" s="44">
        <v>43523</v>
      </c>
      <c r="AB358" s="37">
        <v>43529</v>
      </c>
      <c r="AC358" s="38">
        <f t="shared" si="51"/>
        <v>1</v>
      </c>
      <c r="AD358" s="5" t="str">
        <f t="shared" si="52"/>
        <v>CUMPLE</v>
      </c>
      <c r="AE358" s="5"/>
      <c r="AF358" s="38">
        <f t="shared" si="53"/>
        <v>6</v>
      </c>
      <c r="AG358" s="5" t="str">
        <f t="shared" si="54"/>
        <v>NO CUMPLE</v>
      </c>
      <c r="AH358" s="6"/>
      <c r="AI358" s="38">
        <f t="shared" si="55"/>
        <v>7</v>
      </c>
      <c r="AJ358" s="5" t="str">
        <f t="shared" si="56"/>
        <v>CUMPLE</v>
      </c>
      <c r="AK358" s="6"/>
      <c r="AL358" s="5" t="str">
        <f t="shared" si="48"/>
        <v/>
      </c>
      <c r="AM358" s="5"/>
      <c r="AN358" s="58"/>
      <c r="AO358" s="49" t="s">
        <v>1870</v>
      </c>
      <c r="AP358" s="50" t="s">
        <v>72</v>
      </c>
      <c r="AQ358" s="50"/>
      <c r="AR358" s="50">
        <v>43497</v>
      </c>
      <c r="AS358" s="50"/>
      <c r="AT358" s="52"/>
    </row>
    <row r="359" spans="1:46" ht="14.1" customHeight="1">
      <c r="A359" s="20" t="s">
        <v>45</v>
      </c>
      <c r="B359" s="21" t="s">
        <v>46</v>
      </c>
      <c r="C359" s="20" t="s">
        <v>1017</v>
      </c>
      <c r="D359" s="54">
        <v>4948267743</v>
      </c>
      <c r="E359" s="4" t="s">
        <v>48</v>
      </c>
      <c r="F359" s="4" t="s">
        <v>1871</v>
      </c>
      <c r="G359" s="23" t="s">
        <v>1872</v>
      </c>
      <c r="H359" s="55">
        <v>7328</v>
      </c>
      <c r="I359" s="4" t="s">
        <v>64</v>
      </c>
      <c r="J359" s="4" t="s">
        <v>1873</v>
      </c>
      <c r="K359" s="61" t="s">
        <v>1874</v>
      </c>
      <c r="L359" s="23" t="s">
        <v>54</v>
      </c>
      <c r="M359" s="4" t="s">
        <v>67</v>
      </c>
      <c r="N359" s="29" t="s">
        <v>77</v>
      </c>
      <c r="O359" s="30">
        <v>3200</v>
      </c>
      <c r="P359" s="29" t="s">
        <v>57</v>
      </c>
      <c r="Q359" s="56">
        <v>4</v>
      </c>
      <c r="R359" s="5" t="s">
        <v>78</v>
      </c>
      <c r="S359" s="5" t="s">
        <v>79</v>
      </c>
      <c r="T359" s="36">
        <v>43519</v>
      </c>
      <c r="U359" s="36">
        <v>43500</v>
      </c>
      <c r="V359" s="37">
        <v>43522</v>
      </c>
      <c r="W359" s="38">
        <f t="shared" si="49"/>
        <v>-18</v>
      </c>
      <c r="X359" s="5" t="str">
        <f t="shared" si="50"/>
        <v>CUMPLE</v>
      </c>
      <c r="Y359" s="37">
        <v>43522</v>
      </c>
      <c r="Z359" s="37">
        <v>43522</v>
      </c>
      <c r="AA359" s="44">
        <v>43524</v>
      </c>
      <c r="AB359" s="37">
        <v>43528</v>
      </c>
      <c r="AC359" s="38">
        <f t="shared" si="51"/>
        <v>2</v>
      </c>
      <c r="AD359" s="5" t="str">
        <f t="shared" si="52"/>
        <v>CUMPLE</v>
      </c>
      <c r="AE359" s="5"/>
      <c r="AF359" s="38">
        <f t="shared" si="53"/>
        <v>4</v>
      </c>
      <c r="AG359" s="5" t="str">
        <f t="shared" si="54"/>
        <v>NO CUMPLE</v>
      </c>
      <c r="AH359" s="6"/>
      <c r="AI359" s="38">
        <f t="shared" si="55"/>
        <v>9</v>
      </c>
      <c r="AJ359" s="5" t="str">
        <f t="shared" si="56"/>
        <v>CUMPLE</v>
      </c>
      <c r="AK359" s="6"/>
      <c r="AL359" s="5" t="str">
        <f t="shared" si="48"/>
        <v/>
      </c>
      <c r="AM359" s="5"/>
      <c r="AN359" s="58"/>
      <c r="AO359" s="49" t="s">
        <v>1875</v>
      </c>
      <c r="AP359" s="50" t="s">
        <v>72</v>
      </c>
      <c r="AQ359" s="50"/>
      <c r="AR359" s="50">
        <v>43498</v>
      </c>
      <c r="AS359" s="50"/>
      <c r="AT359" s="52"/>
    </row>
    <row r="360" spans="1:46" ht="14.1" customHeight="1">
      <c r="A360" s="20" t="s">
        <v>45</v>
      </c>
      <c r="B360" s="21" t="s">
        <v>46</v>
      </c>
      <c r="C360" s="20" t="s">
        <v>1017</v>
      </c>
      <c r="D360" s="54" t="s">
        <v>1876</v>
      </c>
      <c r="E360" s="4" t="s">
        <v>48</v>
      </c>
      <c r="F360" s="4" t="s">
        <v>1877</v>
      </c>
      <c r="G360" s="23" t="s">
        <v>1878</v>
      </c>
      <c r="H360" s="55">
        <v>32524.2</v>
      </c>
      <c r="I360" s="4" t="s">
        <v>64</v>
      </c>
      <c r="J360" s="4" t="s">
        <v>1879</v>
      </c>
      <c r="K360" s="61" t="s">
        <v>1880</v>
      </c>
      <c r="L360" s="23" t="s">
        <v>54</v>
      </c>
      <c r="M360" s="4" t="s">
        <v>184</v>
      </c>
      <c r="N360" s="29" t="s">
        <v>348</v>
      </c>
      <c r="O360" s="30">
        <v>10260</v>
      </c>
      <c r="P360" s="29" t="s">
        <v>186</v>
      </c>
      <c r="Q360" s="56">
        <v>1</v>
      </c>
      <c r="R360" s="5" t="s">
        <v>58</v>
      </c>
      <c r="S360" s="5" t="s">
        <v>59</v>
      </c>
      <c r="T360" s="36">
        <v>43522</v>
      </c>
      <c r="U360" s="36">
        <v>43509</v>
      </c>
      <c r="V360" s="37">
        <v>43523</v>
      </c>
      <c r="W360" s="38">
        <f t="shared" si="49"/>
        <v>-12</v>
      </c>
      <c r="X360" s="5" t="str">
        <f t="shared" si="50"/>
        <v>CUMPLE</v>
      </c>
      <c r="Y360" s="37">
        <v>43523</v>
      </c>
      <c r="Z360" s="37">
        <v>43523</v>
      </c>
      <c r="AA360" s="44">
        <v>43524</v>
      </c>
      <c r="AB360" s="37">
        <v>43528</v>
      </c>
      <c r="AC360" s="38">
        <f t="shared" si="51"/>
        <v>1</v>
      </c>
      <c r="AD360" s="5" t="str">
        <f t="shared" si="52"/>
        <v>CUMPLE</v>
      </c>
      <c r="AE360" s="5"/>
      <c r="AF360" s="38">
        <f t="shared" si="53"/>
        <v>4</v>
      </c>
      <c r="AG360" s="5" t="str">
        <f t="shared" si="54"/>
        <v>NO CUMPLE</v>
      </c>
      <c r="AH360" s="6"/>
      <c r="AI360" s="38">
        <f t="shared" si="55"/>
        <v>6</v>
      </c>
      <c r="AJ360" s="5" t="str">
        <f t="shared" si="56"/>
        <v>CUMPLE</v>
      </c>
      <c r="AK360" s="6"/>
      <c r="AL360" s="5" t="str">
        <f t="shared" si="48"/>
        <v/>
      </c>
      <c r="AM360" s="5"/>
      <c r="AN360" s="58"/>
      <c r="AO360" s="49" t="s">
        <v>1881</v>
      </c>
      <c r="AP360" s="50" t="s">
        <v>325</v>
      </c>
      <c r="AQ360" s="50"/>
      <c r="AR360" s="50">
        <v>43496</v>
      </c>
      <c r="AS360" s="50"/>
      <c r="AT360" s="52"/>
    </row>
    <row r="361" spans="1:46" ht="14.1" customHeight="1">
      <c r="A361" s="20" t="s">
        <v>45</v>
      </c>
      <c r="B361" s="21" t="s">
        <v>46</v>
      </c>
      <c r="C361" s="20" t="s">
        <v>1017</v>
      </c>
      <c r="D361" s="54">
        <v>4948793511</v>
      </c>
      <c r="E361" s="4" t="s">
        <v>48</v>
      </c>
      <c r="F361" s="4" t="s">
        <v>1882</v>
      </c>
      <c r="G361" s="23" t="s">
        <v>1883</v>
      </c>
      <c r="H361" s="55">
        <v>30413</v>
      </c>
      <c r="I361" s="4" t="s">
        <v>64</v>
      </c>
      <c r="J361" s="4" t="s">
        <v>821</v>
      </c>
      <c r="K361" s="61" t="s">
        <v>1884</v>
      </c>
      <c r="L361" s="23" t="s">
        <v>650</v>
      </c>
      <c r="M361" s="4" t="s">
        <v>147</v>
      </c>
      <c r="N361" s="29" t="s">
        <v>167</v>
      </c>
      <c r="O361" s="30">
        <v>8022.71</v>
      </c>
      <c r="P361" s="29" t="s">
        <v>57</v>
      </c>
      <c r="Q361" s="56">
        <v>1</v>
      </c>
      <c r="R361" s="5" t="s">
        <v>58</v>
      </c>
      <c r="S361" s="5" t="s">
        <v>59</v>
      </c>
      <c r="T361" s="36">
        <v>43522</v>
      </c>
      <c r="U361" s="36">
        <v>43514</v>
      </c>
      <c r="V361" s="37">
        <v>43523</v>
      </c>
      <c r="W361" s="38">
        <f t="shared" si="49"/>
        <v>-7</v>
      </c>
      <c r="X361" s="5" t="str">
        <f t="shared" si="50"/>
        <v>CUMPLE</v>
      </c>
      <c r="Y361" s="37">
        <v>43523</v>
      </c>
      <c r="Z361" s="37">
        <v>43524</v>
      </c>
      <c r="AA361" s="44">
        <v>43524</v>
      </c>
      <c r="AB361" s="37">
        <v>43528</v>
      </c>
      <c r="AC361" s="38">
        <f t="shared" si="51"/>
        <v>1</v>
      </c>
      <c r="AD361" s="5" t="str">
        <f t="shared" si="52"/>
        <v>CUMPLE</v>
      </c>
      <c r="AE361" s="5"/>
      <c r="AF361" s="38">
        <f t="shared" si="53"/>
        <v>4</v>
      </c>
      <c r="AG361" s="5" t="str">
        <f t="shared" si="54"/>
        <v>NO CUMPLE</v>
      </c>
      <c r="AH361" s="6"/>
      <c r="AI361" s="38">
        <f t="shared" si="55"/>
        <v>6</v>
      </c>
      <c r="AJ361" s="5" t="str">
        <f t="shared" si="56"/>
        <v>CUMPLE</v>
      </c>
      <c r="AK361" s="6"/>
      <c r="AL361" s="5" t="str">
        <f t="shared" si="48"/>
        <v/>
      </c>
      <c r="AM361" s="5"/>
      <c r="AN361" s="58"/>
      <c r="AO361" s="49" t="s">
        <v>1885</v>
      </c>
      <c r="AP361" s="50" t="s">
        <v>72</v>
      </c>
      <c r="AQ361" s="50"/>
      <c r="AR361" s="50">
        <v>43502</v>
      </c>
      <c r="AS361" s="50"/>
      <c r="AT361" s="52"/>
    </row>
    <row r="362" spans="1:46" ht="14.1" customHeight="1">
      <c r="A362" s="20" t="s">
        <v>45</v>
      </c>
      <c r="B362" s="21" t="s">
        <v>46</v>
      </c>
      <c r="C362" s="20" t="s">
        <v>1017</v>
      </c>
      <c r="D362" s="54">
        <v>4948495889</v>
      </c>
      <c r="E362" s="4" t="s">
        <v>48</v>
      </c>
      <c r="F362" s="4" t="s">
        <v>1886</v>
      </c>
      <c r="G362" s="23" t="s">
        <v>1887</v>
      </c>
      <c r="H362" s="55">
        <v>20976</v>
      </c>
      <c r="I362" s="4" t="s">
        <v>64</v>
      </c>
      <c r="J362" s="4" t="s">
        <v>941</v>
      </c>
      <c r="K362" s="61" t="s">
        <v>942</v>
      </c>
      <c r="L362" s="23" t="s">
        <v>54</v>
      </c>
      <c r="M362" s="4" t="s">
        <v>67</v>
      </c>
      <c r="N362" s="29" t="s">
        <v>336</v>
      </c>
      <c r="O362" s="30">
        <v>15200</v>
      </c>
      <c r="P362" s="29" t="s">
        <v>57</v>
      </c>
      <c r="Q362" s="56">
        <v>1</v>
      </c>
      <c r="R362" s="5" t="s">
        <v>58</v>
      </c>
      <c r="S362" s="5" t="s">
        <v>59</v>
      </c>
      <c r="T362" s="36">
        <v>43516</v>
      </c>
      <c r="U362" s="36">
        <v>43507</v>
      </c>
      <c r="V362" s="37">
        <v>43518</v>
      </c>
      <c r="W362" s="38">
        <f t="shared" si="49"/>
        <v>-8</v>
      </c>
      <c r="X362" s="5" t="str">
        <f t="shared" si="50"/>
        <v>CUMPLE</v>
      </c>
      <c r="Y362" s="37">
        <v>43518</v>
      </c>
      <c r="Z362" s="37">
        <v>43518</v>
      </c>
      <c r="AA362" s="44">
        <v>43519</v>
      </c>
      <c r="AB362" s="37">
        <v>43526</v>
      </c>
      <c r="AC362" s="38">
        <f t="shared" si="51"/>
        <v>1</v>
      </c>
      <c r="AD362" s="5" t="str">
        <f t="shared" si="52"/>
        <v>CUMPLE</v>
      </c>
      <c r="AE362" s="5"/>
      <c r="AF362" s="38">
        <f t="shared" si="53"/>
        <v>7</v>
      </c>
      <c r="AG362" s="5" t="str">
        <f t="shared" si="54"/>
        <v>NO CUMPLE</v>
      </c>
      <c r="AH362" s="6"/>
      <c r="AI362" s="38">
        <f t="shared" si="55"/>
        <v>10</v>
      </c>
      <c r="AJ362" s="5" t="str">
        <f t="shared" si="56"/>
        <v>NO CUMPLE</v>
      </c>
      <c r="AK362" s="6" t="s">
        <v>1844</v>
      </c>
      <c r="AL362" s="5" t="str">
        <f t="shared" si="48"/>
        <v/>
      </c>
      <c r="AM362" s="5"/>
      <c r="AN362" s="58"/>
      <c r="AO362" s="49" t="s">
        <v>1888</v>
      </c>
      <c r="AP362" s="50" t="s">
        <v>72</v>
      </c>
      <c r="AQ362" s="50"/>
      <c r="AR362" s="50">
        <v>43495</v>
      </c>
      <c r="AS362" s="50"/>
      <c r="AT362" s="52"/>
    </row>
    <row r="363" spans="1:46" ht="14.1" customHeight="1">
      <c r="A363" s="20" t="s">
        <v>45</v>
      </c>
      <c r="B363" s="21" t="s">
        <v>46</v>
      </c>
      <c r="C363" s="20" t="s">
        <v>1017</v>
      </c>
      <c r="D363" s="54">
        <v>4948734652</v>
      </c>
      <c r="E363" s="4" t="s">
        <v>48</v>
      </c>
      <c r="F363" s="4" t="s">
        <v>1889</v>
      </c>
      <c r="G363" s="23" t="s">
        <v>1890</v>
      </c>
      <c r="H363" s="55">
        <v>2682</v>
      </c>
      <c r="I363" s="4" t="s">
        <v>64</v>
      </c>
      <c r="J363" s="4" t="s">
        <v>1891</v>
      </c>
      <c r="K363" s="61" t="s">
        <v>1892</v>
      </c>
      <c r="L363" s="23" t="s">
        <v>54</v>
      </c>
      <c r="M363" s="4" t="s">
        <v>112</v>
      </c>
      <c r="N363" s="29" t="s">
        <v>113</v>
      </c>
      <c r="O363" s="30">
        <v>900</v>
      </c>
      <c r="P363" s="29" t="s">
        <v>57</v>
      </c>
      <c r="Q363" s="56">
        <v>1</v>
      </c>
      <c r="R363" s="5" t="s">
        <v>78</v>
      </c>
      <c r="S363" s="5" t="s">
        <v>79</v>
      </c>
      <c r="T363" s="36">
        <v>43516</v>
      </c>
      <c r="U363" s="36">
        <v>43473</v>
      </c>
      <c r="V363" s="37">
        <v>43519</v>
      </c>
      <c r="W363" s="38">
        <f t="shared" si="49"/>
        <v>-42</v>
      </c>
      <c r="X363" s="5" t="str">
        <f t="shared" si="50"/>
        <v>CUMPLE</v>
      </c>
      <c r="Y363" s="37">
        <v>43519</v>
      </c>
      <c r="Z363" s="37">
        <v>43519</v>
      </c>
      <c r="AA363" s="44">
        <v>43521</v>
      </c>
      <c r="AB363" s="37">
        <v>43519</v>
      </c>
      <c r="AC363" s="38">
        <f t="shared" si="51"/>
        <v>2</v>
      </c>
      <c r="AD363" s="5" t="str">
        <f t="shared" si="52"/>
        <v>CUMPLE</v>
      </c>
      <c r="AE363" s="5"/>
      <c r="AF363" s="38">
        <f t="shared" si="53"/>
        <v>1</v>
      </c>
      <c r="AG363" s="5" t="str">
        <f t="shared" si="54"/>
        <v>CUMPLE</v>
      </c>
      <c r="AH363" s="6"/>
      <c r="AI363" s="38">
        <f t="shared" si="55"/>
        <v>3</v>
      </c>
      <c r="AJ363" s="5" t="str">
        <f t="shared" si="56"/>
        <v>CUMPLE</v>
      </c>
      <c r="AK363" s="6"/>
      <c r="AL363" s="5" t="str">
        <f t="shared" si="48"/>
        <v/>
      </c>
      <c r="AM363" s="5"/>
      <c r="AN363" s="58"/>
      <c r="AO363" s="49" t="s">
        <v>1893</v>
      </c>
      <c r="AP363" s="50" t="s">
        <v>232</v>
      </c>
      <c r="AQ363" s="50" t="s">
        <v>1116</v>
      </c>
      <c r="AR363" s="50">
        <v>43497</v>
      </c>
      <c r="AS363" s="50"/>
      <c r="AT363" s="52"/>
    </row>
    <row r="364" spans="1:46" ht="14.1" customHeight="1">
      <c r="A364" s="20" t="s">
        <v>45</v>
      </c>
      <c r="B364" s="21" t="s">
        <v>46</v>
      </c>
      <c r="C364" s="20" t="s">
        <v>1017</v>
      </c>
      <c r="D364" s="54">
        <v>4949137003</v>
      </c>
      <c r="E364" s="4" t="s">
        <v>48</v>
      </c>
      <c r="F364" s="4" t="s">
        <v>1894</v>
      </c>
      <c r="G364" s="68" t="s">
        <v>1895</v>
      </c>
      <c r="H364" s="55">
        <v>3241.4</v>
      </c>
      <c r="I364" s="4" t="s">
        <v>64</v>
      </c>
      <c r="J364" s="4" t="s">
        <v>1896</v>
      </c>
      <c r="K364" s="61" t="s">
        <v>1897</v>
      </c>
      <c r="L364" s="23" t="s">
        <v>86</v>
      </c>
      <c r="M364" s="4" t="s">
        <v>67</v>
      </c>
      <c r="N364" s="29" t="s">
        <v>77</v>
      </c>
      <c r="O364" s="30">
        <v>380</v>
      </c>
      <c r="P364" s="29" t="s">
        <v>57</v>
      </c>
      <c r="Q364" s="56">
        <v>1</v>
      </c>
      <c r="R364" s="5" t="s">
        <v>78</v>
      </c>
      <c r="S364" s="5" t="s">
        <v>79</v>
      </c>
      <c r="T364" s="36">
        <v>43518</v>
      </c>
      <c r="U364" s="36">
        <v>43508</v>
      </c>
      <c r="V364" s="37">
        <v>43521</v>
      </c>
      <c r="W364" s="38">
        <f t="shared" si="49"/>
        <v>-9</v>
      </c>
      <c r="X364" s="5" t="str">
        <f t="shared" si="50"/>
        <v>CUMPLE</v>
      </c>
      <c r="Y364" s="37">
        <v>43521</v>
      </c>
      <c r="Z364" s="37">
        <v>43521</v>
      </c>
      <c r="AA364" s="44">
        <v>43522</v>
      </c>
      <c r="AB364" s="37">
        <v>43526</v>
      </c>
      <c r="AC364" s="38">
        <f t="shared" si="51"/>
        <v>1</v>
      </c>
      <c r="AD364" s="5" t="str">
        <f t="shared" si="52"/>
        <v>CUMPLE</v>
      </c>
      <c r="AE364" s="5"/>
      <c r="AF364" s="38">
        <f t="shared" si="53"/>
        <v>4</v>
      </c>
      <c r="AG364" s="5" t="str">
        <f t="shared" si="54"/>
        <v>NO CUMPLE</v>
      </c>
      <c r="AH364" s="6"/>
      <c r="AI364" s="38">
        <f t="shared" si="55"/>
        <v>8</v>
      </c>
      <c r="AJ364" s="5" t="str">
        <f t="shared" si="56"/>
        <v>CUMPLE</v>
      </c>
      <c r="AK364" s="6"/>
      <c r="AL364" s="5" t="str">
        <f t="shared" si="48"/>
        <v/>
      </c>
      <c r="AM364" s="5"/>
      <c r="AN364" s="58"/>
      <c r="AO364" s="49" t="s">
        <v>1898</v>
      </c>
      <c r="AP364" s="50" t="s">
        <v>72</v>
      </c>
      <c r="AQ364" s="50"/>
      <c r="AR364" s="50">
        <v>43505</v>
      </c>
      <c r="AS364" s="50"/>
      <c r="AT364" s="52"/>
    </row>
    <row r="365" spans="1:46" ht="14.1" customHeight="1">
      <c r="A365" s="20" t="s">
        <v>45</v>
      </c>
      <c r="B365" s="21" t="s">
        <v>46</v>
      </c>
      <c r="C365" s="20" t="s">
        <v>1017</v>
      </c>
      <c r="D365" s="54">
        <v>4948520834</v>
      </c>
      <c r="E365" s="4" t="s">
        <v>48</v>
      </c>
      <c r="F365" s="4" t="s">
        <v>1899</v>
      </c>
      <c r="G365" s="68" t="s">
        <v>1900</v>
      </c>
      <c r="H365" s="55">
        <v>2967</v>
      </c>
      <c r="I365" s="4" t="s">
        <v>64</v>
      </c>
      <c r="J365" s="4" t="s">
        <v>1901</v>
      </c>
      <c r="K365" s="61" t="s">
        <v>1902</v>
      </c>
      <c r="L365" s="23" t="s">
        <v>86</v>
      </c>
      <c r="M365" s="4" t="s">
        <v>238</v>
      </c>
      <c r="N365" s="29" t="s">
        <v>239</v>
      </c>
      <c r="O365" s="30">
        <v>1075</v>
      </c>
      <c r="P365" s="29" t="s">
        <v>57</v>
      </c>
      <c r="Q365" s="56">
        <v>2</v>
      </c>
      <c r="R365" s="5" t="s">
        <v>78</v>
      </c>
      <c r="S365" s="5" t="s">
        <v>79</v>
      </c>
      <c r="T365" s="36">
        <v>43518</v>
      </c>
      <c r="U365" s="36">
        <v>43515</v>
      </c>
      <c r="V365" s="37">
        <v>43522</v>
      </c>
      <c r="W365" s="38">
        <f t="shared" si="49"/>
        <v>-2</v>
      </c>
      <c r="X365" s="5" t="str">
        <f t="shared" si="50"/>
        <v>CUMPLE</v>
      </c>
      <c r="Y365" s="37">
        <v>43521</v>
      </c>
      <c r="Z365" s="37">
        <v>43522</v>
      </c>
      <c r="AA365" s="44">
        <v>43522</v>
      </c>
      <c r="AB365" s="37">
        <v>43526</v>
      </c>
      <c r="AC365" s="38">
        <f t="shared" si="51"/>
        <v>1</v>
      </c>
      <c r="AD365" s="5" t="str">
        <f t="shared" si="52"/>
        <v>CUMPLE</v>
      </c>
      <c r="AE365" s="5"/>
      <c r="AF365" s="38">
        <f t="shared" si="53"/>
        <v>4</v>
      </c>
      <c r="AG365" s="5" t="str">
        <f t="shared" si="54"/>
        <v>NO CUMPLE</v>
      </c>
      <c r="AH365" s="6"/>
      <c r="AI365" s="38">
        <f t="shared" si="55"/>
        <v>8</v>
      </c>
      <c r="AJ365" s="5" t="str">
        <f t="shared" si="56"/>
        <v>CUMPLE</v>
      </c>
      <c r="AK365" s="6"/>
      <c r="AL365" s="5" t="str">
        <f t="shared" si="48"/>
        <v/>
      </c>
      <c r="AM365" s="5"/>
      <c r="AN365" s="58"/>
      <c r="AO365" s="49" t="s">
        <v>1903</v>
      </c>
      <c r="AP365" s="50" t="s">
        <v>1904</v>
      </c>
      <c r="AQ365" s="50"/>
      <c r="AR365" s="50">
        <v>43505</v>
      </c>
      <c r="AS365" s="50"/>
      <c r="AT365" s="52"/>
    </row>
    <row r="366" spans="1:46" ht="14.1" customHeight="1">
      <c r="A366" s="20" t="s">
        <v>45</v>
      </c>
      <c r="B366" s="21" t="s">
        <v>46</v>
      </c>
      <c r="C366" s="20" t="s">
        <v>1017</v>
      </c>
      <c r="D366" s="54">
        <v>4948957243</v>
      </c>
      <c r="E366" s="4" t="s">
        <v>48</v>
      </c>
      <c r="F366" s="4" t="s">
        <v>1905</v>
      </c>
      <c r="G366" s="68" t="s">
        <v>1906</v>
      </c>
      <c r="H366" s="55">
        <v>4757.6000000000004</v>
      </c>
      <c r="I366" s="4" t="s">
        <v>64</v>
      </c>
      <c r="J366" s="4" t="s">
        <v>1907</v>
      </c>
      <c r="K366" s="61" t="s">
        <v>1908</v>
      </c>
      <c r="L366" s="23" t="s">
        <v>246</v>
      </c>
      <c r="M366" s="4" t="s">
        <v>112</v>
      </c>
      <c r="N366" s="29" t="s">
        <v>624</v>
      </c>
      <c r="O366" s="30">
        <v>760</v>
      </c>
      <c r="P366" s="29" t="s">
        <v>57</v>
      </c>
      <c r="Q366" s="56">
        <v>4</v>
      </c>
      <c r="R366" s="5" t="s">
        <v>78</v>
      </c>
      <c r="S366" s="5" t="s">
        <v>79</v>
      </c>
      <c r="T366" s="36">
        <v>43518</v>
      </c>
      <c r="U366" s="36">
        <v>43509</v>
      </c>
      <c r="V366" s="37">
        <v>43522</v>
      </c>
      <c r="W366" s="38">
        <f t="shared" si="49"/>
        <v>-8</v>
      </c>
      <c r="X366" s="5" t="str">
        <f t="shared" si="50"/>
        <v>CUMPLE</v>
      </c>
      <c r="Y366" s="37">
        <v>43522</v>
      </c>
      <c r="Z366" s="37">
        <v>43522</v>
      </c>
      <c r="AA366" s="44">
        <v>43523</v>
      </c>
      <c r="AB366" s="37">
        <v>43528</v>
      </c>
      <c r="AC366" s="38">
        <f t="shared" si="51"/>
        <v>1</v>
      </c>
      <c r="AD366" s="5" t="str">
        <f t="shared" si="52"/>
        <v>CUMPLE</v>
      </c>
      <c r="AE366" s="5"/>
      <c r="AF366" s="38">
        <f t="shared" si="53"/>
        <v>5</v>
      </c>
      <c r="AG366" s="5" t="str">
        <f t="shared" si="54"/>
        <v>NO CUMPLE</v>
      </c>
      <c r="AH366" s="6"/>
      <c r="AI366" s="38">
        <f t="shared" si="55"/>
        <v>10</v>
      </c>
      <c r="AJ366" s="5" t="str">
        <f t="shared" si="56"/>
        <v>CUMPLE</v>
      </c>
      <c r="AK366" s="6"/>
      <c r="AL366" s="5" t="str">
        <f t="shared" si="48"/>
        <v/>
      </c>
      <c r="AM366" s="5"/>
      <c r="AN366" s="58"/>
      <c r="AO366" s="49" t="s">
        <v>1909</v>
      </c>
      <c r="AP366" s="50" t="s">
        <v>72</v>
      </c>
      <c r="AQ366" s="50"/>
      <c r="AR366" s="60"/>
      <c r="AS366" s="50"/>
      <c r="AT366" s="52"/>
    </row>
    <row r="367" spans="1:46" ht="14.1" customHeight="1">
      <c r="A367" s="20" t="s">
        <v>45</v>
      </c>
      <c r="B367" s="21" t="s">
        <v>46</v>
      </c>
      <c r="C367" s="20" t="s">
        <v>1017</v>
      </c>
      <c r="D367" s="54">
        <v>4946765520</v>
      </c>
      <c r="E367" s="4" t="s">
        <v>48</v>
      </c>
      <c r="F367" s="4" t="s">
        <v>1910</v>
      </c>
      <c r="G367" s="68" t="s">
        <v>1911</v>
      </c>
      <c r="H367" s="55">
        <v>9979.2000000000007</v>
      </c>
      <c r="I367" s="4" t="s">
        <v>64</v>
      </c>
      <c r="J367" s="4" t="s">
        <v>1348</v>
      </c>
      <c r="K367" s="61">
        <v>58543286</v>
      </c>
      <c r="L367" s="23" t="s">
        <v>54</v>
      </c>
      <c r="M367" s="4" t="s">
        <v>184</v>
      </c>
      <c r="N367" s="29" t="s">
        <v>348</v>
      </c>
      <c r="O367" s="30">
        <v>480</v>
      </c>
      <c r="P367" s="29" t="s">
        <v>57</v>
      </c>
      <c r="Q367" s="56">
        <v>2</v>
      </c>
      <c r="R367" s="5" t="s">
        <v>78</v>
      </c>
      <c r="S367" s="5" t="s">
        <v>79</v>
      </c>
      <c r="T367" s="36">
        <v>43520</v>
      </c>
      <c r="U367" s="36">
        <v>43521</v>
      </c>
      <c r="V367" s="37">
        <v>43522</v>
      </c>
      <c r="W367" s="38">
        <f t="shared" si="49"/>
        <v>2</v>
      </c>
      <c r="X367" s="5" t="str">
        <f t="shared" si="50"/>
        <v>NO CUMPLE</v>
      </c>
      <c r="Y367" s="37">
        <v>43522</v>
      </c>
      <c r="Z367" s="37">
        <v>43522</v>
      </c>
      <c r="AA367" s="44">
        <v>43523</v>
      </c>
      <c r="AB367" s="37">
        <v>43526</v>
      </c>
      <c r="AC367" s="38">
        <f t="shared" si="51"/>
        <v>1</v>
      </c>
      <c r="AD367" s="5" t="str">
        <f t="shared" si="52"/>
        <v>CUMPLE</v>
      </c>
      <c r="AE367" s="5"/>
      <c r="AF367" s="38">
        <f t="shared" si="53"/>
        <v>3</v>
      </c>
      <c r="AG367" s="5" t="str">
        <f t="shared" si="54"/>
        <v>CUMPLE</v>
      </c>
      <c r="AH367" s="6"/>
      <c r="AI367" s="38">
        <f t="shared" si="55"/>
        <v>6</v>
      </c>
      <c r="AJ367" s="5" t="str">
        <f t="shared" si="56"/>
        <v>CUMPLE</v>
      </c>
      <c r="AK367" s="6" t="s">
        <v>1131</v>
      </c>
      <c r="AL367" s="5" t="str">
        <f t="shared" si="48"/>
        <v/>
      </c>
      <c r="AM367" s="5"/>
      <c r="AN367" s="58"/>
      <c r="AO367" s="49" t="s">
        <v>1912</v>
      </c>
      <c r="AP367" s="50" t="s">
        <v>72</v>
      </c>
      <c r="AQ367" s="50"/>
      <c r="AR367" s="50">
        <v>43505</v>
      </c>
      <c r="AS367" s="50"/>
      <c r="AT367" s="52"/>
    </row>
    <row r="368" spans="1:46" ht="14.1" customHeight="1">
      <c r="A368" s="20" t="s">
        <v>45</v>
      </c>
      <c r="B368" s="21" t="s">
        <v>46</v>
      </c>
      <c r="C368" s="20" t="s">
        <v>1017</v>
      </c>
      <c r="D368" s="54">
        <v>4948308281</v>
      </c>
      <c r="E368" s="4" t="s">
        <v>48</v>
      </c>
      <c r="F368" s="4" t="s">
        <v>1913</v>
      </c>
      <c r="G368" s="23">
        <v>2085533</v>
      </c>
      <c r="H368" s="55">
        <v>10279.5</v>
      </c>
      <c r="I368" s="4" t="s">
        <v>64</v>
      </c>
      <c r="J368" s="4" t="s">
        <v>1914</v>
      </c>
      <c r="K368" s="61" t="s">
        <v>1915</v>
      </c>
      <c r="L368" s="23" t="s">
        <v>1916</v>
      </c>
      <c r="M368" s="4" t="s">
        <v>238</v>
      </c>
      <c r="N368" s="29" t="s">
        <v>278</v>
      </c>
      <c r="O368" s="30">
        <v>23150</v>
      </c>
      <c r="P368" s="29" t="s">
        <v>57</v>
      </c>
      <c r="Q368" s="56">
        <v>1</v>
      </c>
      <c r="R368" s="5" t="s">
        <v>58</v>
      </c>
      <c r="S368" s="5" t="s">
        <v>69</v>
      </c>
      <c r="T368" s="36">
        <v>43516</v>
      </c>
      <c r="U368" s="36">
        <v>43522</v>
      </c>
      <c r="V368" s="37">
        <v>43523</v>
      </c>
      <c r="W368" s="38">
        <f t="shared" si="49"/>
        <v>7</v>
      </c>
      <c r="X368" s="5" t="str">
        <f t="shared" si="50"/>
        <v>NO CUMPLE</v>
      </c>
      <c r="Y368" s="37">
        <v>43518</v>
      </c>
      <c r="Z368" s="37">
        <v>43522</v>
      </c>
      <c r="AA368" s="44">
        <v>43524</v>
      </c>
      <c r="AB368" s="37">
        <v>43532</v>
      </c>
      <c r="AC368" s="38">
        <f t="shared" si="51"/>
        <v>1</v>
      </c>
      <c r="AD368" s="5" t="str">
        <f t="shared" si="52"/>
        <v>CUMPLE</v>
      </c>
      <c r="AE368" s="5"/>
      <c r="AF368" s="38">
        <f t="shared" si="53"/>
        <v>8</v>
      </c>
      <c r="AG368" s="5" t="str">
        <f t="shared" si="54"/>
        <v>NO CUMPLE</v>
      </c>
      <c r="AH368" s="6"/>
      <c r="AI368" s="38">
        <f t="shared" si="55"/>
        <v>16</v>
      </c>
      <c r="AJ368" s="5" t="str">
        <f t="shared" si="56"/>
        <v>NO CUMPLE</v>
      </c>
      <c r="AK368" s="6" t="s">
        <v>1131</v>
      </c>
      <c r="AL368" s="5" t="str">
        <f t="shared" si="48"/>
        <v/>
      </c>
      <c r="AM368" s="5"/>
      <c r="AN368" s="58"/>
      <c r="AO368" s="49" t="s">
        <v>1917</v>
      </c>
      <c r="AP368" s="50" t="s">
        <v>241</v>
      </c>
      <c r="AQ368" s="50"/>
      <c r="AR368" s="50">
        <v>43494</v>
      </c>
      <c r="AS368" s="50" t="s">
        <v>1082</v>
      </c>
      <c r="AT368" s="52"/>
    </row>
    <row r="369" spans="1:46" ht="14.1" customHeight="1">
      <c r="A369" s="20" t="s">
        <v>45</v>
      </c>
      <c r="B369" s="21" t="s">
        <v>46</v>
      </c>
      <c r="C369" s="20" t="s">
        <v>1017</v>
      </c>
      <c r="D369" s="28" t="s">
        <v>1918</v>
      </c>
      <c r="E369" s="4" t="s">
        <v>48</v>
      </c>
      <c r="F369" s="4" t="s">
        <v>1919</v>
      </c>
      <c r="G369" s="68" t="s">
        <v>1920</v>
      </c>
      <c r="H369" s="55">
        <v>47097.3</v>
      </c>
      <c r="I369" s="4" t="s">
        <v>64</v>
      </c>
      <c r="J369" s="28" t="s">
        <v>1921</v>
      </c>
      <c r="K369" s="2" t="s">
        <v>1922</v>
      </c>
      <c r="L369" s="23" t="s">
        <v>54</v>
      </c>
      <c r="M369" s="4" t="s">
        <v>67</v>
      </c>
      <c r="N369" s="29" t="s">
        <v>77</v>
      </c>
      <c r="O369" s="30">
        <v>6325</v>
      </c>
      <c r="P369" s="29" t="s">
        <v>57</v>
      </c>
      <c r="Q369" s="56">
        <v>11</v>
      </c>
      <c r="R369" s="5" t="s">
        <v>78</v>
      </c>
      <c r="S369" s="5" t="s">
        <v>79</v>
      </c>
      <c r="T369" s="36">
        <v>43516</v>
      </c>
      <c r="U369" s="36">
        <v>43507</v>
      </c>
      <c r="V369" s="37">
        <v>43528</v>
      </c>
      <c r="W369" s="38">
        <f t="shared" si="49"/>
        <v>-8</v>
      </c>
      <c r="X369" s="5" t="str">
        <f t="shared" si="50"/>
        <v>CUMPLE</v>
      </c>
      <c r="Y369" s="37">
        <v>43518</v>
      </c>
      <c r="Z369" s="37">
        <v>43518</v>
      </c>
      <c r="AA369" s="44">
        <v>43528</v>
      </c>
      <c r="AB369" s="37">
        <v>43532</v>
      </c>
      <c r="AC369" s="38">
        <f t="shared" si="51"/>
        <v>1</v>
      </c>
      <c r="AD369" s="5" t="str">
        <f t="shared" si="52"/>
        <v>CUMPLE</v>
      </c>
      <c r="AF369" s="38">
        <f t="shared" si="53"/>
        <v>4</v>
      </c>
      <c r="AG369" s="5" t="str">
        <f t="shared" si="54"/>
        <v>NO CUMPLE</v>
      </c>
      <c r="AH369" s="6"/>
      <c r="AI369" s="38">
        <f t="shared" si="55"/>
        <v>16</v>
      </c>
      <c r="AJ369" s="5" t="str">
        <f t="shared" si="56"/>
        <v>NO CUMPLE</v>
      </c>
      <c r="AK369" s="5" t="s">
        <v>1923</v>
      </c>
      <c r="AL369" s="5" t="str">
        <f t="shared" si="48"/>
        <v/>
      </c>
      <c r="AM369" s="5"/>
      <c r="AN369" s="58"/>
      <c r="AO369" s="49" t="s">
        <v>1924</v>
      </c>
      <c r="AP369" s="50" t="s">
        <v>72</v>
      </c>
      <c r="AQ369" s="50"/>
      <c r="AR369" s="50">
        <v>43501</v>
      </c>
      <c r="AS369" s="50"/>
      <c r="AT369" s="52"/>
    </row>
    <row r="370" spans="1:46" ht="14.1" customHeight="1">
      <c r="A370" s="20" t="s">
        <v>45</v>
      </c>
      <c r="B370" s="21" t="s">
        <v>46</v>
      </c>
      <c r="C370" s="20" t="s">
        <v>1017</v>
      </c>
      <c r="D370" s="54">
        <v>4948828035</v>
      </c>
      <c r="E370" s="4" t="s">
        <v>48</v>
      </c>
      <c r="F370" s="4" t="s">
        <v>1925</v>
      </c>
      <c r="G370" s="23" t="s">
        <v>1926</v>
      </c>
      <c r="H370" s="55">
        <v>33096</v>
      </c>
      <c r="I370" s="4" t="s">
        <v>64</v>
      </c>
      <c r="J370" s="4" t="s">
        <v>1927</v>
      </c>
      <c r="K370" s="61" t="s">
        <v>1928</v>
      </c>
      <c r="L370" s="23" t="s">
        <v>54</v>
      </c>
      <c r="M370" s="4" t="s">
        <v>67</v>
      </c>
      <c r="N370" s="29" t="s">
        <v>336</v>
      </c>
      <c r="O370" s="30">
        <v>16800</v>
      </c>
      <c r="P370" s="29" t="s">
        <v>57</v>
      </c>
      <c r="Q370" s="56">
        <v>1</v>
      </c>
      <c r="R370" s="5" t="s">
        <v>58</v>
      </c>
      <c r="S370" s="5" t="s">
        <v>59</v>
      </c>
      <c r="T370" s="36">
        <v>43522</v>
      </c>
      <c r="U370" s="36">
        <v>43496</v>
      </c>
      <c r="V370" s="37">
        <v>43523</v>
      </c>
      <c r="W370" s="38">
        <f t="shared" si="49"/>
        <v>-25</v>
      </c>
      <c r="X370" s="5" t="str">
        <f t="shared" si="50"/>
        <v>CUMPLE</v>
      </c>
      <c r="Y370" s="37">
        <v>43523</v>
      </c>
      <c r="Z370" s="37">
        <v>43523</v>
      </c>
      <c r="AA370" s="44">
        <v>43524</v>
      </c>
      <c r="AB370" s="37">
        <v>43532</v>
      </c>
      <c r="AC370" s="38">
        <f t="shared" si="51"/>
        <v>1</v>
      </c>
      <c r="AD370" s="5" t="str">
        <f t="shared" si="52"/>
        <v>CUMPLE</v>
      </c>
      <c r="AE370" s="5"/>
      <c r="AF370" s="38">
        <f t="shared" si="53"/>
        <v>8</v>
      </c>
      <c r="AG370" s="5" t="str">
        <f t="shared" si="54"/>
        <v>NO CUMPLE</v>
      </c>
      <c r="AH370" s="6"/>
      <c r="AI370" s="38">
        <f t="shared" si="55"/>
        <v>10</v>
      </c>
      <c r="AJ370" s="5" t="str">
        <f t="shared" si="56"/>
        <v>NO CUMPLE</v>
      </c>
      <c r="AK370" s="6" t="s">
        <v>149</v>
      </c>
      <c r="AL370" s="5" t="str">
        <f t="shared" si="48"/>
        <v/>
      </c>
      <c r="AM370" s="5"/>
      <c r="AN370" s="58"/>
      <c r="AO370" s="49" t="s">
        <v>1929</v>
      </c>
      <c r="AP370" s="50" t="s">
        <v>61</v>
      </c>
      <c r="AQ370" s="50"/>
      <c r="AR370" s="50">
        <v>43487</v>
      </c>
      <c r="AS370" s="50"/>
      <c r="AT370" s="52"/>
    </row>
    <row r="371" spans="1:46" ht="14.1" customHeight="1">
      <c r="A371" s="20" t="s">
        <v>45</v>
      </c>
      <c r="B371" s="21" t="s">
        <v>46</v>
      </c>
      <c r="C371" s="20" t="s">
        <v>1017</v>
      </c>
      <c r="D371" s="54">
        <v>4948605874</v>
      </c>
      <c r="E371" s="4" t="s">
        <v>48</v>
      </c>
      <c r="F371" s="4" t="s">
        <v>1930</v>
      </c>
      <c r="G371" s="68" t="s">
        <v>1931</v>
      </c>
      <c r="H371" s="55">
        <v>32560</v>
      </c>
      <c r="I371" s="4" t="s">
        <v>64</v>
      </c>
      <c r="J371" s="4" t="s">
        <v>435</v>
      </c>
      <c r="K371" s="61" t="s">
        <v>436</v>
      </c>
      <c r="L371" s="23" t="s">
        <v>54</v>
      </c>
      <c r="M371" s="4" t="s">
        <v>94</v>
      </c>
      <c r="N371" s="29" t="s">
        <v>95</v>
      </c>
      <c r="O371" s="30">
        <v>8000</v>
      </c>
      <c r="P371" s="29" t="s">
        <v>57</v>
      </c>
      <c r="Q371" s="56">
        <v>1</v>
      </c>
      <c r="R371" s="5" t="s">
        <v>58</v>
      </c>
      <c r="S371" s="5" t="s">
        <v>59</v>
      </c>
      <c r="T371" s="36">
        <v>43522</v>
      </c>
      <c r="U371" s="36">
        <v>43511</v>
      </c>
      <c r="V371" s="37">
        <v>43523</v>
      </c>
      <c r="W371" s="38">
        <f t="shared" si="49"/>
        <v>-10</v>
      </c>
      <c r="X371" s="5" t="str">
        <f t="shared" si="50"/>
        <v>CUMPLE</v>
      </c>
      <c r="Y371" s="37">
        <v>43523</v>
      </c>
      <c r="Z371" s="37">
        <v>43523</v>
      </c>
      <c r="AA371" s="44">
        <v>43524</v>
      </c>
      <c r="AB371" s="37">
        <v>43528</v>
      </c>
      <c r="AC371" s="38">
        <f t="shared" si="51"/>
        <v>1</v>
      </c>
      <c r="AD371" s="5" t="str">
        <f t="shared" si="52"/>
        <v>CUMPLE</v>
      </c>
      <c r="AE371" s="5"/>
      <c r="AF371" s="38">
        <f t="shared" si="53"/>
        <v>4</v>
      </c>
      <c r="AG371" s="5" t="str">
        <f t="shared" si="54"/>
        <v>NO CUMPLE</v>
      </c>
      <c r="AH371" s="6"/>
      <c r="AI371" s="38">
        <f t="shared" si="55"/>
        <v>6</v>
      </c>
      <c r="AJ371" s="5" t="str">
        <f t="shared" si="56"/>
        <v>CUMPLE</v>
      </c>
      <c r="AK371" s="6"/>
      <c r="AL371" s="5" t="str">
        <f t="shared" si="48"/>
        <v/>
      </c>
      <c r="AM371" s="5"/>
      <c r="AN371" s="58"/>
      <c r="AO371" s="49" t="s">
        <v>1932</v>
      </c>
      <c r="AP371" s="50" t="s">
        <v>72</v>
      </c>
      <c r="AQ371" s="50"/>
      <c r="AR371" s="50">
        <v>43501</v>
      </c>
      <c r="AS371" s="50"/>
      <c r="AT371" s="52"/>
    </row>
    <row r="372" spans="1:46" ht="14.1" customHeight="1">
      <c r="A372" s="20" t="s">
        <v>45</v>
      </c>
      <c r="B372" s="21" t="s">
        <v>46</v>
      </c>
      <c r="C372" s="20" t="s">
        <v>1017</v>
      </c>
      <c r="D372" s="28" t="s">
        <v>1933</v>
      </c>
      <c r="E372" s="4" t="s">
        <v>48</v>
      </c>
      <c r="F372" s="4" t="s">
        <v>1934</v>
      </c>
      <c r="G372" s="68" t="s">
        <v>1935</v>
      </c>
      <c r="H372" s="55">
        <v>36965.4</v>
      </c>
      <c r="I372" s="4" t="s">
        <v>64</v>
      </c>
      <c r="J372" s="28" t="s">
        <v>1936</v>
      </c>
      <c r="K372" s="2" t="s">
        <v>1937</v>
      </c>
      <c r="L372" s="23" t="s">
        <v>54</v>
      </c>
      <c r="M372" s="4" t="s">
        <v>67</v>
      </c>
      <c r="N372" s="29" t="s">
        <v>77</v>
      </c>
      <c r="O372" s="30">
        <v>7980</v>
      </c>
      <c r="P372" s="29" t="s">
        <v>57</v>
      </c>
      <c r="Q372" s="56">
        <v>1</v>
      </c>
      <c r="R372" s="5" t="s">
        <v>58</v>
      </c>
      <c r="S372" s="5" t="s">
        <v>59</v>
      </c>
      <c r="T372" s="36">
        <v>43522</v>
      </c>
      <c r="U372" s="36">
        <v>43516</v>
      </c>
      <c r="V372" s="37">
        <v>43523</v>
      </c>
      <c r="W372" s="38">
        <f t="shared" si="49"/>
        <v>-5</v>
      </c>
      <c r="X372" s="5" t="str">
        <f t="shared" si="50"/>
        <v>CUMPLE</v>
      </c>
      <c r="Y372" s="37">
        <v>43523</v>
      </c>
      <c r="Z372" s="37">
        <v>43523</v>
      </c>
      <c r="AA372" s="44">
        <v>43524</v>
      </c>
      <c r="AB372" s="37">
        <v>43529</v>
      </c>
      <c r="AC372" s="38">
        <f t="shared" si="51"/>
        <v>1</v>
      </c>
      <c r="AD372" s="5" t="str">
        <f t="shared" si="52"/>
        <v>CUMPLE</v>
      </c>
      <c r="AE372" s="5"/>
      <c r="AF372" s="38">
        <f t="shared" si="53"/>
        <v>5</v>
      </c>
      <c r="AG372" s="5" t="str">
        <f t="shared" si="54"/>
        <v>NO CUMPLE</v>
      </c>
      <c r="AH372" s="6"/>
      <c r="AI372" s="38">
        <f t="shared" si="55"/>
        <v>7</v>
      </c>
      <c r="AJ372" s="5" t="str">
        <f t="shared" si="56"/>
        <v>CUMPLE</v>
      </c>
      <c r="AK372" s="6"/>
      <c r="AL372" s="5" t="str">
        <f t="shared" si="48"/>
        <v/>
      </c>
      <c r="AM372" s="5"/>
      <c r="AN372" s="58"/>
      <c r="AO372" s="49" t="s">
        <v>1938</v>
      </c>
      <c r="AP372" s="50" t="s">
        <v>72</v>
      </c>
      <c r="AQ372" s="50"/>
      <c r="AR372" s="50">
        <v>43496</v>
      </c>
      <c r="AS372" s="50"/>
      <c r="AT372" s="52"/>
    </row>
    <row r="373" spans="1:46" ht="14.1" customHeight="1">
      <c r="A373" s="20" t="s">
        <v>45</v>
      </c>
      <c r="B373" s="21" t="s">
        <v>46</v>
      </c>
      <c r="C373" s="20" t="s">
        <v>1017</v>
      </c>
      <c r="D373" s="54">
        <v>4948449292</v>
      </c>
      <c r="E373" s="4" t="s">
        <v>48</v>
      </c>
      <c r="F373" s="4" t="s">
        <v>1939</v>
      </c>
      <c r="G373" s="23" t="s">
        <v>1940</v>
      </c>
      <c r="H373" s="55">
        <v>220977.75</v>
      </c>
      <c r="I373" s="4" t="s">
        <v>51</v>
      </c>
      <c r="J373" s="4" t="s">
        <v>1729</v>
      </c>
      <c r="K373" s="61" t="s">
        <v>1730</v>
      </c>
      <c r="L373" s="23" t="s">
        <v>119</v>
      </c>
      <c r="M373" s="4" t="s">
        <v>210</v>
      </c>
      <c r="N373" s="29" t="s">
        <v>1731</v>
      </c>
      <c r="O373" s="30">
        <v>99989.932000000001</v>
      </c>
      <c r="P373" s="29" t="s">
        <v>57</v>
      </c>
      <c r="Q373" s="56">
        <v>4</v>
      </c>
      <c r="R373" s="5" t="s">
        <v>58</v>
      </c>
      <c r="S373" s="5" t="s">
        <v>230</v>
      </c>
      <c r="T373" s="36">
        <v>43513</v>
      </c>
      <c r="U373" s="36">
        <v>43503</v>
      </c>
      <c r="V373" s="37">
        <v>43514</v>
      </c>
      <c r="W373" s="38">
        <f t="shared" si="49"/>
        <v>-9</v>
      </c>
      <c r="X373" s="5" t="str">
        <f t="shared" si="50"/>
        <v>CUMPLE</v>
      </c>
      <c r="Y373" s="37">
        <v>43514</v>
      </c>
      <c r="Z373" s="37">
        <v>43514</v>
      </c>
      <c r="AA373" s="44">
        <v>43515</v>
      </c>
      <c r="AB373" s="37">
        <v>43514</v>
      </c>
      <c r="AC373" s="38">
        <f t="shared" si="51"/>
        <v>1</v>
      </c>
      <c r="AD373" s="5" t="str">
        <f t="shared" si="52"/>
        <v>CUMPLE</v>
      </c>
      <c r="AE373" s="5"/>
      <c r="AF373" s="38">
        <f t="shared" si="53"/>
        <v>1</v>
      </c>
      <c r="AG373" s="5" t="str">
        <f t="shared" si="54"/>
        <v>CUMPLE</v>
      </c>
      <c r="AH373" s="6"/>
      <c r="AI373" s="38">
        <f t="shared" si="55"/>
        <v>1</v>
      </c>
      <c r="AJ373" s="5" t="str">
        <f t="shared" si="56"/>
        <v>CUMPLE</v>
      </c>
      <c r="AK373" s="6"/>
      <c r="AL373" s="5" t="str">
        <f t="shared" si="48"/>
        <v/>
      </c>
      <c r="AM373" s="5"/>
      <c r="AN373" s="58"/>
      <c r="AO373" s="67" t="s">
        <v>1941</v>
      </c>
      <c r="AP373" s="50" t="s">
        <v>232</v>
      </c>
      <c r="AQ373" s="50"/>
      <c r="AR373" s="50">
        <v>43490</v>
      </c>
      <c r="AS373" s="50"/>
      <c r="AT373" s="52"/>
    </row>
    <row r="374" spans="1:46" ht="14.1" customHeight="1">
      <c r="A374" s="20" t="s">
        <v>45</v>
      </c>
      <c r="B374" s="21" t="s">
        <v>46</v>
      </c>
      <c r="C374" s="20" t="s">
        <v>1017</v>
      </c>
      <c r="D374" s="54">
        <v>4949100872</v>
      </c>
      <c r="E374" s="4" t="s">
        <v>48</v>
      </c>
      <c r="F374" s="4" t="s">
        <v>1942</v>
      </c>
      <c r="G374" s="23" t="s">
        <v>1943</v>
      </c>
      <c r="H374" s="55">
        <v>81600</v>
      </c>
      <c r="I374" s="4" t="s">
        <v>51</v>
      </c>
      <c r="J374" s="4" t="s">
        <v>328</v>
      </c>
      <c r="K374" s="61">
        <v>55249094</v>
      </c>
      <c r="L374" s="23" t="s">
        <v>204</v>
      </c>
      <c r="M374" s="4" t="s">
        <v>55</v>
      </c>
      <c r="N374" s="29" t="s">
        <v>265</v>
      </c>
      <c r="O374" s="30">
        <v>48000</v>
      </c>
      <c r="P374" s="29" t="s">
        <v>57</v>
      </c>
      <c r="Q374" s="56">
        <v>2</v>
      </c>
      <c r="R374" s="5" t="s">
        <v>58</v>
      </c>
      <c r="S374" s="5" t="s">
        <v>69</v>
      </c>
      <c r="T374" s="36">
        <v>43518</v>
      </c>
      <c r="U374" s="36">
        <v>43515</v>
      </c>
      <c r="V374" s="37">
        <v>43521</v>
      </c>
      <c r="W374" s="38">
        <f t="shared" si="49"/>
        <v>-2</v>
      </c>
      <c r="X374" s="5" t="str">
        <f t="shared" si="50"/>
        <v>CUMPLE</v>
      </c>
      <c r="Y374" s="37">
        <v>43521</v>
      </c>
      <c r="Z374" s="37">
        <v>43521</v>
      </c>
      <c r="AA374" s="44">
        <v>43521</v>
      </c>
      <c r="AB374" s="37">
        <v>43523</v>
      </c>
      <c r="AC374" s="38">
        <f t="shared" si="51"/>
        <v>1</v>
      </c>
      <c r="AD374" s="5" t="str">
        <f t="shared" si="52"/>
        <v>CUMPLE</v>
      </c>
      <c r="AE374" s="5"/>
      <c r="AF374" s="38">
        <f t="shared" si="53"/>
        <v>2</v>
      </c>
      <c r="AG374" s="5" t="str">
        <f t="shared" si="54"/>
        <v>CUMPLE</v>
      </c>
      <c r="AH374" s="6"/>
      <c r="AI374" s="38">
        <f t="shared" si="55"/>
        <v>5</v>
      </c>
      <c r="AJ374" s="5" t="str">
        <f t="shared" si="56"/>
        <v>CUMPLE</v>
      </c>
      <c r="AK374" s="6"/>
      <c r="AL374" s="5" t="str">
        <f t="shared" si="48"/>
        <v/>
      </c>
      <c r="AM374" s="5"/>
      <c r="AN374" s="58"/>
      <c r="AO374" s="49" t="s">
        <v>1944</v>
      </c>
      <c r="AP374" s="50" t="s">
        <v>61</v>
      </c>
      <c r="AQ374" s="50"/>
      <c r="AR374" s="50">
        <v>43508</v>
      </c>
      <c r="AS374" s="50"/>
      <c r="AT374" s="52"/>
    </row>
    <row r="375" spans="1:46" ht="14.1" customHeight="1">
      <c r="A375" s="20" t="s">
        <v>45</v>
      </c>
      <c r="B375" s="21" t="s">
        <v>46</v>
      </c>
      <c r="C375" s="20" t="s">
        <v>1017</v>
      </c>
      <c r="D375" s="54">
        <v>4948771225</v>
      </c>
      <c r="E375" s="4" t="s">
        <v>48</v>
      </c>
      <c r="F375" s="4" t="s">
        <v>1945</v>
      </c>
      <c r="G375" s="68" t="s">
        <v>1946</v>
      </c>
      <c r="H375" s="55">
        <v>2197</v>
      </c>
      <c r="I375" s="4" t="s">
        <v>51</v>
      </c>
      <c r="J375" s="4" t="s">
        <v>1947</v>
      </c>
      <c r="K375" s="61">
        <v>50606303</v>
      </c>
      <c r="L375" s="23" t="s">
        <v>1948</v>
      </c>
      <c r="M375" s="4" t="s">
        <v>238</v>
      </c>
      <c r="N375" s="29" t="s">
        <v>239</v>
      </c>
      <c r="O375" s="30">
        <v>1000</v>
      </c>
      <c r="P375" s="29" t="s">
        <v>57</v>
      </c>
      <c r="Q375" s="56">
        <v>1</v>
      </c>
      <c r="R375" s="5" t="s">
        <v>78</v>
      </c>
      <c r="S375" s="5" t="s">
        <v>79</v>
      </c>
      <c r="T375" s="36">
        <v>43519</v>
      </c>
      <c r="U375" s="36">
        <v>43471</v>
      </c>
      <c r="V375" s="37">
        <v>43523</v>
      </c>
      <c r="W375" s="38">
        <f t="shared" si="49"/>
        <v>-47</v>
      </c>
      <c r="X375" s="5" t="str">
        <f t="shared" si="50"/>
        <v>CUMPLE</v>
      </c>
      <c r="Y375" s="37">
        <v>43523</v>
      </c>
      <c r="Z375" s="37">
        <v>43523</v>
      </c>
      <c r="AA375" s="44">
        <v>43523</v>
      </c>
      <c r="AB375" s="37">
        <v>43526</v>
      </c>
      <c r="AC375" s="38">
        <f t="shared" si="51"/>
        <v>1</v>
      </c>
      <c r="AD375" s="5" t="str">
        <f t="shared" si="52"/>
        <v>CUMPLE</v>
      </c>
      <c r="AE375" s="5"/>
      <c r="AF375" s="38">
        <f t="shared" si="53"/>
        <v>3</v>
      </c>
      <c r="AG375" s="5" t="str">
        <f t="shared" si="54"/>
        <v>CUMPLE</v>
      </c>
      <c r="AH375" s="6"/>
      <c r="AI375" s="38">
        <f t="shared" si="55"/>
        <v>7</v>
      </c>
      <c r="AJ375" s="5" t="str">
        <f t="shared" si="56"/>
        <v>CUMPLE</v>
      </c>
      <c r="AK375" s="6"/>
      <c r="AL375" s="5" t="str">
        <f t="shared" si="48"/>
        <v/>
      </c>
      <c r="AM375" s="5"/>
      <c r="AN375" s="58"/>
      <c r="AO375" s="49" t="s">
        <v>1949</v>
      </c>
      <c r="AP375" s="50" t="s">
        <v>241</v>
      </c>
      <c r="AQ375" s="50"/>
      <c r="AR375" s="50">
        <v>43494</v>
      </c>
      <c r="AS375" s="50"/>
      <c r="AT375" s="52"/>
    </row>
    <row r="376" spans="1:46" ht="14.1" customHeight="1">
      <c r="A376" s="20" t="s">
        <v>45</v>
      </c>
      <c r="B376" s="21" t="s">
        <v>46</v>
      </c>
      <c r="C376" s="20" t="s">
        <v>1950</v>
      </c>
      <c r="D376" s="54">
        <v>4947010968</v>
      </c>
      <c r="E376" s="4" t="s">
        <v>48</v>
      </c>
      <c r="F376" s="4" t="s">
        <v>1951</v>
      </c>
      <c r="G376" s="68" t="s">
        <v>1952</v>
      </c>
      <c r="H376" s="55">
        <v>25536</v>
      </c>
      <c r="I376" s="4" t="s">
        <v>64</v>
      </c>
      <c r="J376" s="4" t="s">
        <v>383</v>
      </c>
      <c r="K376" s="22" t="s">
        <v>384</v>
      </c>
      <c r="L376" s="23" t="s">
        <v>54</v>
      </c>
      <c r="M376" s="4" t="s">
        <v>347</v>
      </c>
      <c r="N376" s="29" t="s">
        <v>385</v>
      </c>
      <c r="O376" s="30">
        <v>4200</v>
      </c>
      <c r="P376" s="29" t="s">
        <v>57</v>
      </c>
      <c r="Q376" s="56">
        <v>6</v>
      </c>
      <c r="R376" s="5" t="s">
        <v>78</v>
      </c>
      <c r="S376" s="5" t="s">
        <v>79</v>
      </c>
      <c r="T376" s="36">
        <v>43525</v>
      </c>
      <c r="U376" s="36">
        <v>43521</v>
      </c>
      <c r="V376" s="37">
        <v>43521</v>
      </c>
      <c r="W376" s="38">
        <f t="shared" si="49"/>
        <v>-3</v>
      </c>
      <c r="X376" s="5" t="str">
        <f t="shared" si="50"/>
        <v>CUMPLE</v>
      </c>
      <c r="Y376" s="37">
        <v>43528</v>
      </c>
      <c r="Z376" s="37">
        <v>43529</v>
      </c>
      <c r="AA376" s="44">
        <v>43529</v>
      </c>
      <c r="AB376" s="37">
        <v>43531</v>
      </c>
      <c r="AC376" s="38">
        <f t="shared" si="51"/>
        <v>1</v>
      </c>
      <c r="AD376" s="5" t="str">
        <f t="shared" si="52"/>
        <v>CUMPLE</v>
      </c>
      <c r="AE376" s="5"/>
      <c r="AF376" s="38">
        <f t="shared" si="53"/>
        <v>2</v>
      </c>
      <c r="AG376" s="5" t="str">
        <f t="shared" si="54"/>
        <v>CUMPLE</v>
      </c>
      <c r="AH376" s="6"/>
      <c r="AI376" s="38">
        <f t="shared" si="55"/>
        <v>6</v>
      </c>
      <c r="AJ376" s="5" t="str">
        <f t="shared" si="56"/>
        <v>CUMPLE</v>
      </c>
      <c r="AK376" s="6"/>
      <c r="AL376" s="5" t="str">
        <f t="shared" ref="AL376:AL439" si="57">+IF(F376="Rojo",IF((R376="FCL")*AND(AI376&gt;7),"NO CUMPLE",IF((R376="LCL")*AND(AI376&gt;9),"NO CUMPLE",IF((R376="AIR")*AND(AI376&gt;2),"NO CUMPLE","CUMPLE"))),"")</f>
        <v/>
      </c>
      <c r="AM376" s="5"/>
      <c r="AN376" s="58"/>
      <c r="AO376" s="49" t="s">
        <v>1953</v>
      </c>
      <c r="AP376" s="50" t="s">
        <v>350</v>
      </c>
      <c r="AQ376" s="50"/>
      <c r="AR376" s="50">
        <v>43525</v>
      </c>
      <c r="AS376" s="50"/>
      <c r="AT376" s="52"/>
    </row>
    <row r="377" spans="1:46" ht="14.1" customHeight="1">
      <c r="A377" s="20" t="s">
        <v>45</v>
      </c>
      <c r="B377" s="21" t="s">
        <v>46</v>
      </c>
      <c r="C377" s="20" t="s">
        <v>1950</v>
      </c>
      <c r="D377" s="54">
        <v>4948541023</v>
      </c>
      <c r="E377" s="4" t="s">
        <v>48</v>
      </c>
      <c r="F377" s="4" t="s">
        <v>1954</v>
      </c>
      <c r="G377" s="68" t="s">
        <v>1955</v>
      </c>
      <c r="H377" s="55">
        <v>19278</v>
      </c>
      <c r="I377" s="4" t="s">
        <v>64</v>
      </c>
      <c r="J377" s="4" t="s">
        <v>1956</v>
      </c>
      <c r="K377" s="22" t="s">
        <v>1957</v>
      </c>
      <c r="L377" s="23" t="s">
        <v>408</v>
      </c>
      <c r="M377" s="4" t="s">
        <v>347</v>
      </c>
      <c r="N377" s="29" t="s">
        <v>385</v>
      </c>
      <c r="O377" s="30">
        <v>1800</v>
      </c>
      <c r="P377" s="29" t="s">
        <v>186</v>
      </c>
      <c r="Q377" s="56">
        <v>3</v>
      </c>
      <c r="R377" s="5" t="s">
        <v>78</v>
      </c>
      <c r="S377" s="5" t="s">
        <v>79</v>
      </c>
      <c r="T377" s="36">
        <v>43525</v>
      </c>
      <c r="U377" s="36">
        <v>43517</v>
      </c>
      <c r="V377" s="37">
        <v>43517</v>
      </c>
      <c r="W377" s="38">
        <f t="shared" si="49"/>
        <v>-7</v>
      </c>
      <c r="X377" s="5" t="str">
        <f t="shared" si="50"/>
        <v>CUMPLE</v>
      </c>
      <c r="Y377" s="37">
        <v>43528</v>
      </c>
      <c r="Z377" s="37">
        <v>43529</v>
      </c>
      <c r="AA377" s="44">
        <v>43529</v>
      </c>
      <c r="AB377" s="37">
        <v>43532</v>
      </c>
      <c r="AC377" s="38">
        <f t="shared" si="51"/>
        <v>1</v>
      </c>
      <c r="AD377" s="5" t="str">
        <f t="shared" si="52"/>
        <v>CUMPLE</v>
      </c>
      <c r="AE377" s="5"/>
      <c r="AF377" s="38">
        <f t="shared" si="53"/>
        <v>3</v>
      </c>
      <c r="AG377" s="5" t="str">
        <f t="shared" si="54"/>
        <v>CUMPLE</v>
      </c>
      <c r="AH377" s="6"/>
      <c r="AI377" s="38">
        <f t="shared" si="55"/>
        <v>7</v>
      </c>
      <c r="AJ377" s="5" t="str">
        <f t="shared" si="56"/>
        <v>CUMPLE</v>
      </c>
      <c r="AK377" s="6"/>
      <c r="AL377" s="5" t="str">
        <f t="shared" si="57"/>
        <v/>
      </c>
      <c r="AM377" s="5"/>
      <c r="AN377" s="58"/>
      <c r="AO377" s="49" t="s">
        <v>1958</v>
      </c>
      <c r="AP377" s="50" t="s">
        <v>350</v>
      </c>
      <c r="AQ377" s="50"/>
      <c r="AR377" s="50">
        <v>43513</v>
      </c>
      <c r="AS377" s="50"/>
      <c r="AT377" s="52"/>
    </row>
    <row r="378" spans="1:46" ht="14.1" customHeight="1">
      <c r="A378" s="20" t="s">
        <v>45</v>
      </c>
      <c r="B378" s="21" t="s">
        <v>46</v>
      </c>
      <c r="C378" s="20" t="s">
        <v>1950</v>
      </c>
      <c r="D378" s="54">
        <v>4947112618</v>
      </c>
      <c r="E378" s="4" t="s">
        <v>48</v>
      </c>
      <c r="F378" s="4" t="s">
        <v>1959</v>
      </c>
      <c r="G378" s="68" t="s">
        <v>1960</v>
      </c>
      <c r="H378" s="55">
        <v>53985.599999999999</v>
      </c>
      <c r="I378" s="4" t="s">
        <v>64</v>
      </c>
      <c r="J378" s="4" t="s">
        <v>406</v>
      </c>
      <c r="K378" s="22" t="s">
        <v>407</v>
      </c>
      <c r="L378" s="23" t="s">
        <v>408</v>
      </c>
      <c r="M378" s="4" t="s">
        <v>347</v>
      </c>
      <c r="N378" s="29" t="s">
        <v>584</v>
      </c>
      <c r="O378" s="30">
        <v>16560</v>
      </c>
      <c r="P378" s="29" t="s">
        <v>57</v>
      </c>
      <c r="Q378" s="56">
        <v>1</v>
      </c>
      <c r="R378" s="5" t="s">
        <v>58</v>
      </c>
      <c r="S378" s="5" t="s">
        <v>69</v>
      </c>
      <c r="T378" s="36">
        <v>43527</v>
      </c>
      <c r="U378" s="36">
        <v>43525</v>
      </c>
      <c r="V378" s="37">
        <v>43529</v>
      </c>
      <c r="W378" s="38">
        <f t="shared" si="49"/>
        <v>-1</v>
      </c>
      <c r="X378" s="5" t="str">
        <f t="shared" si="50"/>
        <v>CUMPLE</v>
      </c>
      <c r="Y378" s="37">
        <v>43529</v>
      </c>
      <c r="Z378" s="37">
        <v>43529</v>
      </c>
      <c r="AA378" s="44">
        <v>43530</v>
      </c>
      <c r="AB378" s="37">
        <v>43532</v>
      </c>
      <c r="AC378" s="38">
        <f t="shared" si="51"/>
        <v>1</v>
      </c>
      <c r="AD378" s="5" t="str">
        <f t="shared" si="52"/>
        <v>CUMPLE</v>
      </c>
      <c r="AE378" s="5"/>
      <c r="AF378" s="38">
        <f t="shared" si="53"/>
        <v>2</v>
      </c>
      <c r="AG378" s="5" t="str">
        <f t="shared" si="54"/>
        <v>CUMPLE</v>
      </c>
      <c r="AH378" s="6"/>
      <c r="AI378" s="38">
        <f t="shared" si="55"/>
        <v>5</v>
      </c>
      <c r="AJ378" s="5" t="str">
        <f t="shared" si="56"/>
        <v>CUMPLE</v>
      </c>
      <c r="AK378" s="6"/>
      <c r="AL378" s="5" t="str">
        <f t="shared" si="57"/>
        <v/>
      </c>
      <c r="AM378" s="5"/>
      <c r="AN378" s="58"/>
      <c r="AO378" s="49" t="s">
        <v>1961</v>
      </c>
      <c r="AP378" s="50" t="s">
        <v>350</v>
      </c>
      <c r="AQ378" s="50"/>
      <c r="AR378" s="50">
        <v>43500</v>
      </c>
      <c r="AS378" s="50"/>
      <c r="AT378" s="52"/>
    </row>
    <row r="379" spans="1:46" ht="14.1" customHeight="1">
      <c r="A379" s="20" t="s">
        <v>45</v>
      </c>
      <c r="B379" s="21" t="s">
        <v>46</v>
      </c>
      <c r="C379" s="20" t="s">
        <v>1950</v>
      </c>
      <c r="D379" s="54">
        <v>4947112618</v>
      </c>
      <c r="E379" s="4" t="s">
        <v>48</v>
      </c>
      <c r="F379" s="4" t="s">
        <v>1962</v>
      </c>
      <c r="G379" s="23" t="s">
        <v>1963</v>
      </c>
      <c r="H379" s="55">
        <v>53985.599999999999</v>
      </c>
      <c r="I379" s="4" t="s">
        <v>64</v>
      </c>
      <c r="J379" s="4" t="s">
        <v>406</v>
      </c>
      <c r="K379" s="22" t="s">
        <v>407</v>
      </c>
      <c r="L379" s="23" t="s">
        <v>408</v>
      </c>
      <c r="M379" s="4" t="s">
        <v>347</v>
      </c>
      <c r="N379" s="29" t="s">
        <v>584</v>
      </c>
      <c r="O379" s="30">
        <v>16560</v>
      </c>
      <c r="P379" s="29" t="s">
        <v>57</v>
      </c>
      <c r="Q379" s="56">
        <v>1</v>
      </c>
      <c r="R379" s="5" t="s">
        <v>58</v>
      </c>
      <c r="S379" s="5" t="s">
        <v>69</v>
      </c>
      <c r="T379" s="36">
        <v>43527</v>
      </c>
      <c r="U379" s="36">
        <v>43525</v>
      </c>
      <c r="V379" s="37">
        <v>43529</v>
      </c>
      <c r="W379" s="38">
        <f t="shared" si="49"/>
        <v>-1</v>
      </c>
      <c r="X379" s="5" t="str">
        <f t="shared" si="50"/>
        <v>CUMPLE</v>
      </c>
      <c r="Y379" s="37">
        <v>43529</v>
      </c>
      <c r="Z379" s="37">
        <v>43529</v>
      </c>
      <c r="AA379" s="44">
        <v>43530</v>
      </c>
      <c r="AB379" s="37">
        <v>43532</v>
      </c>
      <c r="AC379" s="38">
        <f t="shared" si="51"/>
        <v>1</v>
      </c>
      <c r="AD379" s="5" t="str">
        <f t="shared" si="52"/>
        <v>CUMPLE</v>
      </c>
      <c r="AE379" s="5"/>
      <c r="AF379" s="38">
        <f t="shared" si="53"/>
        <v>2</v>
      </c>
      <c r="AG379" s="5" t="str">
        <f t="shared" si="54"/>
        <v>CUMPLE</v>
      </c>
      <c r="AH379" s="6"/>
      <c r="AI379" s="38">
        <f t="shared" si="55"/>
        <v>5</v>
      </c>
      <c r="AJ379" s="5" t="str">
        <f t="shared" si="56"/>
        <v>CUMPLE</v>
      </c>
      <c r="AK379" s="6"/>
      <c r="AL379" s="5" t="str">
        <f t="shared" si="57"/>
        <v/>
      </c>
      <c r="AM379" s="5"/>
      <c r="AN379" s="58"/>
      <c r="AO379" s="49" t="s">
        <v>1961</v>
      </c>
      <c r="AP379" s="50" t="s">
        <v>350</v>
      </c>
      <c r="AQ379" s="50"/>
      <c r="AR379" s="50">
        <v>43500</v>
      </c>
      <c r="AS379" s="50"/>
      <c r="AT379" s="52"/>
    </row>
    <row r="380" spans="1:46" ht="14.1" customHeight="1">
      <c r="A380" s="20" t="s">
        <v>45</v>
      </c>
      <c r="B380" s="21" t="s">
        <v>46</v>
      </c>
      <c r="C380" s="20" t="s">
        <v>1950</v>
      </c>
      <c r="D380" s="54">
        <v>4947112618</v>
      </c>
      <c r="E380" s="4" t="s">
        <v>48</v>
      </c>
      <c r="F380" s="4" t="s">
        <v>1964</v>
      </c>
      <c r="G380" s="23" t="s">
        <v>1965</v>
      </c>
      <c r="H380" s="55">
        <v>53985.599999999999</v>
      </c>
      <c r="I380" s="4" t="s">
        <v>64</v>
      </c>
      <c r="J380" s="4" t="s">
        <v>406</v>
      </c>
      <c r="K380" s="22" t="s">
        <v>407</v>
      </c>
      <c r="L380" s="23" t="s">
        <v>408</v>
      </c>
      <c r="M380" s="4" t="s">
        <v>347</v>
      </c>
      <c r="N380" s="29" t="s">
        <v>584</v>
      </c>
      <c r="O380" s="30">
        <v>16560</v>
      </c>
      <c r="P380" s="29" t="s">
        <v>57</v>
      </c>
      <c r="Q380" s="56">
        <v>1</v>
      </c>
      <c r="R380" s="5" t="s">
        <v>58</v>
      </c>
      <c r="S380" s="5" t="s">
        <v>69</v>
      </c>
      <c r="T380" s="36">
        <v>43527</v>
      </c>
      <c r="U380" s="36">
        <v>43525</v>
      </c>
      <c r="V380" s="37">
        <v>43529</v>
      </c>
      <c r="W380" s="38">
        <f t="shared" si="49"/>
        <v>-1</v>
      </c>
      <c r="X380" s="5" t="str">
        <f t="shared" si="50"/>
        <v>CUMPLE</v>
      </c>
      <c r="Y380" s="37">
        <v>43529</v>
      </c>
      <c r="Z380" s="37">
        <v>43529</v>
      </c>
      <c r="AA380" s="44">
        <v>43530</v>
      </c>
      <c r="AB380" s="37">
        <v>43532</v>
      </c>
      <c r="AC380" s="38">
        <f t="shared" si="51"/>
        <v>1</v>
      </c>
      <c r="AD380" s="5" t="str">
        <f t="shared" si="52"/>
        <v>CUMPLE</v>
      </c>
      <c r="AE380" s="5"/>
      <c r="AF380" s="38">
        <f t="shared" si="53"/>
        <v>2</v>
      </c>
      <c r="AG380" s="5" t="str">
        <f t="shared" si="54"/>
        <v>CUMPLE</v>
      </c>
      <c r="AH380" s="6"/>
      <c r="AI380" s="38">
        <f t="shared" si="55"/>
        <v>5</v>
      </c>
      <c r="AJ380" s="5" t="str">
        <f t="shared" si="56"/>
        <v>CUMPLE</v>
      </c>
      <c r="AK380" s="6"/>
      <c r="AL380" s="5" t="str">
        <f t="shared" si="57"/>
        <v/>
      </c>
      <c r="AM380" s="5"/>
      <c r="AN380" s="58"/>
      <c r="AO380" s="49" t="s">
        <v>1961</v>
      </c>
      <c r="AP380" s="50" t="s">
        <v>350</v>
      </c>
      <c r="AQ380" s="50"/>
      <c r="AR380" s="50">
        <v>43500</v>
      </c>
      <c r="AS380" s="50"/>
      <c r="AT380" s="52"/>
    </row>
    <row r="381" spans="1:46" ht="14.1" customHeight="1">
      <c r="A381" s="20" t="s">
        <v>45</v>
      </c>
      <c r="B381" s="21" t="s">
        <v>46</v>
      </c>
      <c r="C381" s="20" t="s">
        <v>1950</v>
      </c>
      <c r="D381" s="54">
        <v>4947112618</v>
      </c>
      <c r="E381" s="4" t="s">
        <v>48</v>
      </c>
      <c r="F381" s="4" t="s">
        <v>1966</v>
      </c>
      <c r="G381" s="23" t="s">
        <v>1967</v>
      </c>
      <c r="H381" s="55">
        <v>53985.599999999999</v>
      </c>
      <c r="I381" s="4" t="s">
        <v>64</v>
      </c>
      <c r="J381" s="4" t="s">
        <v>406</v>
      </c>
      <c r="K381" s="22" t="s">
        <v>407</v>
      </c>
      <c r="L381" s="23" t="s">
        <v>408</v>
      </c>
      <c r="M381" s="4" t="s">
        <v>347</v>
      </c>
      <c r="N381" s="29" t="s">
        <v>584</v>
      </c>
      <c r="O381" s="30">
        <v>16560</v>
      </c>
      <c r="P381" s="29" t="s">
        <v>57</v>
      </c>
      <c r="Q381" s="56">
        <v>1</v>
      </c>
      <c r="R381" s="5" t="s">
        <v>58</v>
      </c>
      <c r="S381" s="5" t="s">
        <v>69</v>
      </c>
      <c r="T381" s="36">
        <v>43527</v>
      </c>
      <c r="U381" s="36">
        <v>43525</v>
      </c>
      <c r="V381" s="37">
        <v>43529</v>
      </c>
      <c r="W381" s="38">
        <f t="shared" si="49"/>
        <v>-1</v>
      </c>
      <c r="X381" s="5" t="str">
        <f t="shared" si="50"/>
        <v>CUMPLE</v>
      </c>
      <c r="Y381" s="37">
        <v>43529</v>
      </c>
      <c r="Z381" s="37">
        <v>43529</v>
      </c>
      <c r="AA381" s="44">
        <v>43530</v>
      </c>
      <c r="AB381" s="37">
        <v>43535</v>
      </c>
      <c r="AC381" s="38">
        <f t="shared" si="51"/>
        <v>1</v>
      </c>
      <c r="AD381" s="5" t="str">
        <f t="shared" si="52"/>
        <v>CUMPLE</v>
      </c>
      <c r="AE381" s="5"/>
      <c r="AF381" s="38">
        <f t="shared" si="53"/>
        <v>5</v>
      </c>
      <c r="AG381" s="5" t="str">
        <f t="shared" si="54"/>
        <v>NO CUMPLE</v>
      </c>
      <c r="AH381" s="6"/>
      <c r="AI381" s="38">
        <f t="shared" si="55"/>
        <v>8</v>
      </c>
      <c r="AJ381" s="5" t="str">
        <f t="shared" si="56"/>
        <v>CUMPLE</v>
      </c>
      <c r="AK381" s="6"/>
      <c r="AL381" s="5" t="str">
        <f t="shared" si="57"/>
        <v/>
      </c>
      <c r="AM381" s="5"/>
      <c r="AN381" s="58"/>
      <c r="AO381" s="49" t="s">
        <v>1968</v>
      </c>
      <c r="AP381" s="50" t="s">
        <v>350</v>
      </c>
      <c r="AQ381" s="50"/>
      <c r="AR381" s="50">
        <v>43500</v>
      </c>
      <c r="AS381" s="50"/>
      <c r="AT381" s="52"/>
    </row>
    <row r="382" spans="1:46" ht="14.1" customHeight="1">
      <c r="A382" s="20" t="s">
        <v>45</v>
      </c>
      <c r="B382" s="21" t="s">
        <v>46</v>
      </c>
      <c r="C382" s="20" t="s">
        <v>1950</v>
      </c>
      <c r="D382" s="54">
        <v>4946611865</v>
      </c>
      <c r="E382" s="4" t="s">
        <v>48</v>
      </c>
      <c r="F382" s="4" t="s">
        <v>1969</v>
      </c>
      <c r="G382" s="23" t="s">
        <v>1970</v>
      </c>
      <c r="H382" s="55">
        <v>40400</v>
      </c>
      <c r="I382" s="4" t="s">
        <v>64</v>
      </c>
      <c r="J382" s="4" t="s">
        <v>1186</v>
      </c>
      <c r="K382" s="22" t="s">
        <v>1187</v>
      </c>
      <c r="L382" s="23" t="s">
        <v>54</v>
      </c>
      <c r="M382" s="4" t="s">
        <v>347</v>
      </c>
      <c r="N382" s="29" t="s">
        <v>348</v>
      </c>
      <c r="O382" s="30">
        <v>20000</v>
      </c>
      <c r="P382" s="29" t="s">
        <v>57</v>
      </c>
      <c r="Q382" s="56">
        <v>1</v>
      </c>
      <c r="R382" s="5" t="s">
        <v>58</v>
      </c>
      <c r="S382" s="5" t="s">
        <v>69</v>
      </c>
      <c r="T382" s="36">
        <v>43536</v>
      </c>
      <c r="U382" s="36">
        <v>43528</v>
      </c>
      <c r="V382" s="37">
        <v>43528</v>
      </c>
      <c r="W382" s="38">
        <f t="shared" si="49"/>
        <v>-7</v>
      </c>
      <c r="X382" s="5" t="str">
        <f t="shared" si="50"/>
        <v>CUMPLE</v>
      </c>
      <c r="Y382" s="37">
        <v>43538</v>
      </c>
      <c r="Z382" s="37">
        <v>43538</v>
      </c>
      <c r="AA382" s="44">
        <v>43539</v>
      </c>
      <c r="AB382" s="37">
        <v>43543</v>
      </c>
      <c r="AC382" s="38">
        <f t="shared" si="51"/>
        <v>1</v>
      </c>
      <c r="AD382" s="5" t="str">
        <f t="shared" si="52"/>
        <v>CUMPLE</v>
      </c>
      <c r="AE382" s="5"/>
      <c r="AF382" s="38">
        <f t="shared" si="53"/>
        <v>4</v>
      </c>
      <c r="AG382" s="5" t="str">
        <f t="shared" si="54"/>
        <v>NO CUMPLE</v>
      </c>
      <c r="AH382" s="6"/>
      <c r="AI382" s="38">
        <f t="shared" si="55"/>
        <v>7</v>
      </c>
      <c r="AJ382" s="5" t="str">
        <f t="shared" si="56"/>
        <v>CUMPLE</v>
      </c>
      <c r="AK382" s="6"/>
      <c r="AL382" s="5" t="str">
        <f t="shared" si="57"/>
        <v/>
      </c>
      <c r="AM382" s="5"/>
      <c r="AN382" s="58"/>
      <c r="AO382" s="49" t="s">
        <v>1971</v>
      </c>
      <c r="AP382" s="50" t="s">
        <v>350</v>
      </c>
      <c r="AQ382" s="50"/>
      <c r="AR382" s="50">
        <v>43511</v>
      </c>
      <c r="AS382" s="50"/>
      <c r="AT382" s="52"/>
    </row>
    <row r="383" spans="1:46" ht="14.1" customHeight="1">
      <c r="A383" s="20" t="s">
        <v>45</v>
      </c>
      <c r="B383" s="21" t="s">
        <v>46</v>
      </c>
      <c r="C383" s="20" t="s">
        <v>1950</v>
      </c>
      <c r="D383" s="54">
        <v>4946611859</v>
      </c>
      <c r="E383" s="4" t="s">
        <v>48</v>
      </c>
      <c r="F383" s="4" t="s">
        <v>1972</v>
      </c>
      <c r="G383" s="23" t="s">
        <v>1973</v>
      </c>
      <c r="H383" s="55">
        <v>13151.6</v>
      </c>
      <c r="I383" s="4" t="s">
        <v>64</v>
      </c>
      <c r="J383" s="4" t="s">
        <v>1204</v>
      </c>
      <c r="K383" s="22" t="s">
        <v>1205</v>
      </c>
      <c r="L383" s="23" t="s">
        <v>54</v>
      </c>
      <c r="M383" s="4" t="s">
        <v>347</v>
      </c>
      <c r="N383" s="29" t="s">
        <v>348</v>
      </c>
      <c r="O383" s="30">
        <v>5390</v>
      </c>
      <c r="P383" s="29" t="s">
        <v>57</v>
      </c>
      <c r="Q383" s="56">
        <v>1</v>
      </c>
      <c r="R383" s="5" t="s">
        <v>58</v>
      </c>
      <c r="S383" s="5" t="s">
        <v>69</v>
      </c>
      <c r="T383" s="36">
        <v>43536</v>
      </c>
      <c r="U383" s="36">
        <v>43535</v>
      </c>
      <c r="V383" s="37">
        <v>43535</v>
      </c>
      <c r="W383" s="38">
        <f t="shared" si="49"/>
        <v>0</v>
      </c>
      <c r="X383" s="5" t="str">
        <f t="shared" si="50"/>
        <v>CUMPLE</v>
      </c>
      <c r="Y383" s="37">
        <v>43538</v>
      </c>
      <c r="Z383" s="37">
        <v>43538</v>
      </c>
      <c r="AA383" s="44">
        <v>43539</v>
      </c>
      <c r="AB383" s="37">
        <v>43543</v>
      </c>
      <c r="AC383" s="38">
        <f t="shared" si="51"/>
        <v>1</v>
      </c>
      <c r="AD383" s="5" t="str">
        <f t="shared" si="52"/>
        <v>CUMPLE</v>
      </c>
      <c r="AE383" s="5"/>
      <c r="AF383" s="38">
        <f t="shared" si="53"/>
        <v>4</v>
      </c>
      <c r="AG383" s="5" t="str">
        <f t="shared" si="54"/>
        <v>NO CUMPLE</v>
      </c>
      <c r="AH383" s="6"/>
      <c r="AI383" s="38">
        <f t="shared" si="55"/>
        <v>7</v>
      </c>
      <c r="AJ383" s="5" t="str">
        <f t="shared" si="56"/>
        <v>CUMPLE</v>
      </c>
      <c r="AK383" s="6"/>
      <c r="AL383" s="5" t="str">
        <f t="shared" si="57"/>
        <v/>
      </c>
      <c r="AM383" s="5"/>
      <c r="AN383" s="58"/>
      <c r="AO383" s="49" t="s">
        <v>1974</v>
      </c>
      <c r="AP383" s="50" t="s">
        <v>350</v>
      </c>
      <c r="AQ383" s="50"/>
      <c r="AR383" s="50">
        <v>43508</v>
      </c>
      <c r="AS383" s="50"/>
      <c r="AT383" s="52"/>
    </row>
    <row r="384" spans="1:46" ht="14.1" customHeight="1">
      <c r="A384" s="20" t="s">
        <v>45</v>
      </c>
      <c r="B384" s="21" t="s">
        <v>46</v>
      </c>
      <c r="C384" s="20" t="s">
        <v>1950</v>
      </c>
      <c r="D384" s="54">
        <v>4945301133</v>
      </c>
      <c r="E384" s="4" t="s">
        <v>48</v>
      </c>
      <c r="F384" s="4" t="s">
        <v>1975</v>
      </c>
      <c r="G384" s="23" t="s">
        <v>1976</v>
      </c>
      <c r="H384" s="55">
        <v>3192</v>
      </c>
      <c r="I384" s="4" t="s">
        <v>64</v>
      </c>
      <c r="J384" s="4" t="s">
        <v>1977</v>
      </c>
      <c r="K384" s="22">
        <v>58077233</v>
      </c>
      <c r="L384" s="23" t="s">
        <v>86</v>
      </c>
      <c r="M384" s="4" t="s">
        <v>347</v>
      </c>
      <c r="N384" s="29" t="s">
        <v>348</v>
      </c>
      <c r="O384" s="30">
        <v>600</v>
      </c>
      <c r="P384" s="29" t="s">
        <v>186</v>
      </c>
      <c r="Q384" s="56">
        <v>2</v>
      </c>
      <c r="R384" s="5" t="s">
        <v>78</v>
      </c>
      <c r="S384" s="5" t="s">
        <v>79</v>
      </c>
      <c r="T384" s="36">
        <v>43539</v>
      </c>
      <c r="U384" s="36">
        <v>43532</v>
      </c>
      <c r="V384" s="37">
        <v>43532</v>
      </c>
      <c r="W384" s="38">
        <f t="shared" si="49"/>
        <v>-6</v>
      </c>
      <c r="X384" s="5" t="str">
        <f t="shared" si="50"/>
        <v>CUMPLE</v>
      </c>
      <c r="Y384" s="37">
        <v>43542</v>
      </c>
      <c r="Z384" s="37">
        <v>43542</v>
      </c>
      <c r="AA384" s="44">
        <v>43543</v>
      </c>
      <c r="AB384" s="37">
        <v>43545</v>
      </c>
      <c r="AC384" s="38">
        <f t="shared" si="51"/>
        <v>1</v>
      </c>
      <c r="AD384" s="5" t="str">
        <f t="shared" si="52"/>
        <v>CUMPLE</v>
      </c>
      <c r="AE384" s="5"/>
      <c r="AF384" s="38">
        <f t="shared" si="53"/>
        <v>2</v>
      </c>
      <c r="AG384" s="5" t="str">
        <f t="shared" si="54"/>
        <v>CUMPLE</v>
      </c>
      <c r="AH384" s="6"/>
      <c r="AI384" s="38">
        <f t="shared" si="55"/>
        <v>6</v>
      </c>
      <c r="AJ384" s="5" t="str">
        <f t="shared" si="56"/>
        <v>CUMPLE</v>
      </c>
      <c r="AK384" s="6"/>
      <c r="AL384" s="5" t="str">
        <f t="shared" si="57"/>
        <v/>
      </c>
      <c r="AM384" s="5"/>
      <c r="AN384" s="58"/>
      <c r="AO384" s="49" t="s">
        <v>1978</v>
      </c>
      <c r="AP384" s="50" t="s">
        <v>350</v>
      </c>
      <c r="AQ384" s="50"/>
      <c r="AR384" s="50">
        <v>43526</v>
      </c>
      <c r="AS384" s="50"/>
      <c r="AT384" s="52"/>
    </row>
    <row r="385" spans="1:46" ht="14.1" customHeight="1">
      <c r="A385" s="20" t="s">
        <v>45</v>
      </c>
      <c r="B385" s="21" t="s">
        <v>46</v>
      </c>
      <c r="C385" s="20" t="s">
        <v>1950</v>
      </c>
      <c r="D385" s="54" t="s">
        <v>1979</v>
      </c>
      <c r="E385" s="4" t="s">
        <v>48</v>
      </c>
      <c r="F385" s="4" t="s">
        <v>1980</v>
      </c>
      <c r="G385" s="23" t="s">
        <v>1981</v>
      </c>
      <c r="H385" s="55">
        <v>23299.200000000001</v>
      </c>
      <c r="I385" s="4" t="s">
        <v>64</v>
      </c>
      <c r="J385" s="4" t="s">
        <v>1982</v>
      </c>
      <c r="K385" s="22" t="s">
        <v>1983</v>
      </c>
      <c r="L385" s="23" t="s">
        <v>54</v>
      </c>
      <c r="M385" s="4" t="s">
        <v>347</v>
      </c>
      <c r="N385" s="29" t="s">
        <v>348</v>
      </c>
      <c r="O385" s="30">
        <v>2880</v>
      </c>
      <c r="P385" s="29" t="s">
        <v>186</v>
      </c>
      <c r="Q385" s="56">
        <v>6</v>
      </c>
      <c r="R385" s="5" t="s">
        <v>78</v>
      </c>
      <c r="S385" s="5" t="s">
        <v>79</v>
      </c>
      <c r="T385" s="36">
        <v>43539</v>
      </c>
      <c r="U385" s="36">
        <v>43537</v>
      </c>
      <c r="V385" s="37">
        <v>43537</v>
      </c>
      <c r="W385" s="38">
        <f t="shared" si="49"/>
        <v>-1</v>
      </c>
      <c r="X385" s="5" t="str">
        <f t="shared" si="50"/>
        <v>CUMPLE</v>
      </c>
      <c r="Y385" s="37">
        <v>43542</v>
      </c>
      <c r="Z385" s="37">
        <v>43542</v>
      </c>
      <c r="AA385" s="44">
        <v>43543</v>
      </c>
      <c r="AB385" s="37">
        <v>43545</v>
      </c>
      <c r="AC385" s="38">
        <f t="shared" si="51"/>
        <v>1</v>
      </c>
      <c r="AD385" s="5" t="str">
        <f t="shared" si="52"/>
        <v>CUMPLE</v>
      </c>
      <c r="AE385" s="5"/>
      <c r="AF385" s="38">
        <f t="shared" si="53"/>
        <v>2</v>
      </c>
      <c r="AG385" s="5" t="str">
        <f t="shared" si="54"/>
        <v>CUMPLE</v>
      </c>
      <c r="AH385" s="6"/>
      <c r="AI385" s="38">
        <f t="shared" si="55"/>
        <v>6</v>
      </c>
      <c r="AJ385" s="5" t="str">
        <f t="shared" si="56"/>
        <v>CUMPLE</v>
      </c>
      <c r="AK385" s="6"/>
      <c r="AL385" s="5" t="str">
        <f t="shared" si="57"/>
        <v/>
      </c>
      <c r="AM385" s="5"/>
      <c r="AN385" s="58"/>
      <c r="AO385" s="49" t="s">
        <v>1984</v>
      </c>
      <c r="AP385" s="50" t="s">
        <v>350</v>
      </c>
      <c r="AQ385" s="50"/>
      <c r="AR385" s="50">
        <v>43526</v>
      </c>
      <c r="AS385" s="50"/>
      <c r="AT385" s="52"/>
    </row>
    <row r="386" spans="1:46" ht="14.1" customHeight="1">
      <c r="A386" s="20" t="s">
        <v>45</v>
      </c>
      <c r="B386" s="21" t="s">
        <v>46</v>
      </c>
      <c r="C386" s="20" t="s">
        <v>1950</v>
      </c>
      <c r="D386" s="54">
        <v>4949164936</v>
      </c>
      <c r="E386" s="4" t="s">
        <v>48</v>
      </c>
      <c r="F386" s="4" t="s">
        <v>1985</v>
      </c>
      <c r="G386" s="23" t="s">
        <v>1986</v>
      </c>
      <c r="H386" s="55">
        <v>42880</v>
      </c>
      <c r="I386" s="4" t="s">
        <v>64</v>
      </c>
      <c r="J386" s="4" t="s">
        <v>1987</v>
      </c>
      <c r="K386" s="22">
        <v>58064288</v>
      </c>
      <c r="L386" s="23" t="s">
        <v>86</v>
      </c>
      <c r="M386" s="4" t="s">
        <v>347</v>
      </c>
      <c r="N386" s="29" t="s">
        <v>348</v>
      </c>
      <c r="O386" s="30">
        <v>1600</v>
      </c>
      <c r="P386" s="29" t="s">
        <v>186</v>
      </c>
      <c r="Q386" s="56">
        <v>3</v>
      </c>
      <c r="R386" s="5" t="s">
        <v>78</v>
      </c>
      <c r="S386" s="5" t="s">
        <v>79</v>
      </c>
      <c r="T386" s="36">
        <v>43539</v>
      </c>
      <c r="U386" s="36">
        <v>43525</v>
      </c>
      <c r="V386" s="37">
        <v>43525</v>
      </c>
      <c r="W386" s="38">
        <f t="shared" ref="W386:W449" si="58">IF(R386="AIR",U386-T386,U386-(T386-1))</f>
        <v>-13</v>
      </c>
      <c r="X386" s="5" t="str">
        <f t="shared" ref="X386:X449" si="59">IF(W386&lt;=0,"CUMPLE","NO CUMPLE")</f>
        <v>CUMPLE</v>
      </c>
      <c r="Y386" s="37">
        <v>43542</v>
      </c>
      <c r="Z386" s="37">
        <v>43542</v>
      </c>
      <c r="AA386" s="44">
        <v>43543</v>
      </c>
      <c r="AB386" s="37">
        <v>43546</v>
      </c>
      <c r="AC386" s="38">
        <f t="shared" ref="AC386:AC449" si="60">IF(AA386-MAX(U386,V386,Y386)&lt;=0,1,AA386-MAX(U386,V386,Y386))</f>
        <v>1</v>
      </c>
      <c r="AD386" s="5" t="str">
        <f t="shared" ref="AD386:AD449" si="61">+IF((R386="FCL")*AND(AC386&lt;=2),"CUMPLE",IF((R386="LCL")*AND(AC386&lt;=2),"CUMPLE",IF((R386="AIR")*AND(AC386&lt;=2),"CUMPLE","NO CUMPLE")))</f>
        <v>CUMPLE</v>
      </c>
      <c r="AE386" s="5"/>
      <c r="AF386" s="38">
        <f t="shared" ref="AF386:AF449" si="62">IF(AB386-AA386&lt;=0,1,AB386-AA386)</f>
        <v>3</v>
      </c>
      <c r="AG386" s="5" t="str">
        <f t="shared" ref="AG386:AG449" si="63">+IF((R386="FCL")*AND(AF386&lt;=3),"CUMPLE",IF((R386="LCL")*AND(AF386&lt;=3),"CUMPLE",IF((R386="AIR")*AND(AF386&lt;=1),"CUMPLE","NO CUMPLE")))</f>
        <v>CUMPLE</v>
      </c>
      <c r="AH386" s="6"/>
      <c r="AI386" s="38">
        <f t="shared" si="55"/>
        <v>7</v>
      </c>
      <c r="AJ386" s="5" t="str">
        <f t="shared" si="56"/>
        <v>CUMPLE</v>
      </c>
      <c r="AK386" s="6"/>
      <c r="AL386" s="5" t="str">
        <f t="shared" si="57"/>
        <v/>
      </c>
      <c r="AM386" s="5"/>
      <c r="AN386" s="58"/>
      <c r="AO386" s="49" t="s">
        <v>1988</v>
      </c>
      <c r="AP386" s="50" t="s">
        <v>350</v>
      </c>
      <c r="AQ386" s="50"/>
      <c r="AR386" s="50">
        <v>43526</v>
      </c>
      <c r="AS386" s="50"/>
      <c r="AT386" s="52"/>
    </row>
    <row r="387" spans="1:46" ht="14.1" customHeight="1">
      <c r="A387" s="20" t="s">
        <v>45</v>
      </c>
      <c r="B387" s="21" t="s">
        <v>46</v>
      </c>
      <c r="C387" s="20" t="s">
        <v>1950</v>
      </c>
      <c r="D387" s="54" t="s">
        <v>1989</v>
      </c>
      <c r="E387" s="4" t="s">
        <v>48</v>
      </c>
      <c r="F387" s="4" t="s">
        <v>1990</v>
      </c>
      <c r="G387" s="68" t="s">
        <v>1991</v>
      </c>
      <c r="H387" s="55">
        <v>20169.2</v>
      </c>
      <c r="I387" s="4" t="s">
        <v>64</v>
      </c>
      <c r="J387" s="4" t="s">
        <v>1992</v>
      </c>
      <c r="K387" s="22" t="s">
        <v>1993</v>
      </c>
      <c r="L387" s="23" t="s">
        <v>54</v>
      </c>
      <c r="M387" s="4" t="s">
        <v>347</v>
      </c>
      <c r="N387" s="29" t="s">
        <v>348</v>
      </c>
      <c r="O387" s="30">
        <v>1420</v>
      </c>
      <c r="P387" s="29" t="s">
        <v>57</v>
      </c>
      <c r="Q387" s="56">
        <v>2</v>
      </c>
      <c r="R387" s="5" t="s">
        <v>78</v>
      </c>
      <c r="S387" s="5" t="s">
        <v>79</v>
      </c>
      <c r="T387" s="36">
        <v>43543</v>
      </c>
      <c r="U387" s="36">
        <v>43537</v>
      </c>
      <c r="V387" s="37">
        <v>43537</v>
      </c>
      <c r="W387" s="38">
        <f t="shared" si="58"/>
        <v>-5</v>
      </c>
      <c r="X387" s="5" t="str">
        <f t="shared" si="59"/>
        <v>CUMPLE</v>
      </c>
      <c r="Y387" s="37">
        <v>43545</v>
      </c>
      <c r="Z387" s="37">
        <v>43545</v>
      </c>
      <c r="AA387" s="44">
        <v>43546</v>
      </c>
      <c r="AB387" s="37">
        <v>43552</v>
      </c>
      <c r="AC387" s="38">
        <f t="shared" si="60"/>
        <v>1</v>
      </c>
      <c r="AD387" s="5" t="str">
        <f t="shared" si="61"/>
        <v>CUMPLE</v>
      </c>
      <c r="AE387" s="5"/>
      <c r="AF387" s="38">
        <f t="shared" si="62"/>
        <v>6</v>
      </c>
      <c r="AG387" s="5" t="str">
        <f t="shared" si="63"/>
        <v>NO CUMPLE</v>
      </c>
      <c r="AH387" s="6"/>
      <c r="AI387" s="38">
        <f t="shared" ref="AI387:AI450" si="64">AB387-T387</f>
        <v>9</v>
      </c>
      <c r="AJ387" s="5" t="str">
        <f t="shared" ref="AJ387:AJ450" si="65">+IF((R387="FCL")*AND(AI387&gt;8),"NO CUMPLE",IF((R387="LCL")*AND(AI387&gt;10),"NO CUMPLE",IF((R387="AIR")*AND(AI387&gt;3),"NO CUMPLE","CUMPLE")))</f>
        <v>CUMPLE</v>
      </c>
      <c r="AK387" s="6"/>
      <c r="AL387" s="5" t="str">
        <f t="shared" si="57"/>
        <v/>
      </c>
      <c r="AM387" s="5"/>
      <c r="AN387" s="58"/>
      <c r="AO387" s="49" t="s">
        <v>1994</v>
      </c>
      <c r="AP387" s="50" t="s">
        <v>350</v>
      </c>
      <c r="AQ387" s="50"/>
      <c r="AR387" s="50">
        <v>43531</v>
      </c>
      <c r="AS387" s="50" t="s">
        <v>1082</v>
      </c>
      <c r="AT387" s="52"/>
    </row>
    <row r="388" spans="1:46" ht="14.1" customHeight="1">
      <c r="A388" s="20" t="s">
        <v>45</v>
      </c>
      <c r="B388" s="21" t="s">
        <v>46</v>
      </c>
      <c r="C388" s="20" t="s">
        <v>1950</v>
      </c>
      <c r="D388" s="54" t="s">
        <v>1995</v>
      </c>
      <c r="E388" s="4" t="s">
        <v>48</v>
      </c>
      <c r="F388" s="4" t="s">
        <v>1996</v>
      </c>
      <c r="G388" s="23" t="s">
        <v>1997</v>
      </c>
      <c r="H388" s="55">
        <v>33413.599999999999</v>
      </c>
      <c r="I388" s="4" t="s">
        <v>64</v>
      </c>
      <c r="J388" s="4" t="s">
        <v>1998</v>
      </c>
      <c r="K388" s="22" t="s">
        <v>1999</v>
      </c>
      <c r="L388" s="23" t="s">
        <v>54</v>
      </c>
      <c r="M388" s="4" t="s">
        <v>347</v>
      </c>
      <c r="N388" s="29" t="s">
        <v>584</v>
      </c>
      <c r="O388" s="30">
        <v>2440</v>
      </c>
      <c r="P388" s="29" t="s">
        <v>186</v>
      </c>
      <c r="Q388" s="56">
        <v>1</v>
      </c>
      <c r="R388" s="5" t="s">
        <v>58</v>
      </c>
      <c r="S388" s="5" t="s">
        <v>59</v>
      </c>
      <c r="T388" s="36">
        <v>43546</v>
      </c>
      <c r="U388" s="36">
        <v>43542</v>
      </c>
      <c r="V388" s="37">
        <v>43542</v>
      </c>
      <c r="W388" s="38">
        <f t="shared" si="58"/>
        <v>-3</v>
      </c>
      <c r="X388" s="5" t="str">
        <f t="shared" si="59"/>
        <v>CUMPLE</v>
      </c>
      <c r="Y388" s="37">
        <v>43547</v>
      </c>
      <c r="Z388" s="37">
        <v>43550</v>
      </c>
      <c r="AA388" s="44">
        <v>43550</v>
      </c>
      <c r="AB388" s="37">
        <v>43552</v>
      </c>
      <c r="AC388" s="38">
        <f t="shared" si="60"/>
        <v>3</v>
      </c>
      <c r="AD388" s="5" t="str">
        <f t="shared" si="61"/>
        <v>NO CUMPLE</v>
      </c>
      <c r="AE388" s="5"/>
      <c r="AF388" s="38">
        <f t="shared" si="62"/>
        <v>2</v>
      </c>
      <c r="AG388" s="5" t="str">
        <f t="shared" si="63"/>
        <v>CUMPLE</v>
      </c>
      <c r="AH388" s="6"/>
      <c r="AI388" s="38">
        <f t="shared" si="64"/>
        <v>6</v>
      </c>
      <c r="AJ388" s="5" t="str">
        <f t="shared" si="65"/>
        <v>CUMPLE</v>
      </c>
      <c r="AK388" s="6"/>
      <c r="AL388" s="5" t="str">
        <f t="shared" si="57"/>
        <v/>
      </c>
      <c r="AM388" s="5"/>
      <c r="AN388" s="58"/>
      <c r="AO388" s="49" t="s">
        <v>2000</v>
      </c>
      <c r="AP388" s="50" t="s">
        <v>350</v>
      </c>
      <c r="AQ388" s="50"/>
      <c r="AR388" s="50">
        <v>43530</v>
      </c>
      <c r="AS388" s="50"/>
      <c r="AT388" s="52"/>
    </row>
    <row r="389" spans="1:46" ht="14.1" customHeight="1">
      <c r="A389" s="20" t="s">
        <v>45</v>
      </c>
      <c r="B389" s="21" t="s">
        <v>46</v>
      </c>
      <c r="C389" s="20" t="s">
        <v>1950</v>
      </c>
      <c r="D389" s="54">
        <v>4948536587</v>
      </c>
      <c r="E389" s="4" t="s">
        <v>156</v>
      </c>
      <c r="F389" s="4" t="s">
        <v>2001</v>
      </c>
      <c r="G389" s="23" t="s">
        <v>2002</v>
      </c>
      <c r="H389" s="55">
        <v>3221</v>
      </c>
      <c r="I389" s="4" t="s">
        <v>64</v>
      </c>
      <c r="J389" s="4" t="s">
        <v>1856</v>
      </c>
      <c r="K389" s="22" t="s">
        <v>1857</v>
      </c>
      <c r="L389" s="23" t="s">
        <v>54</v>
      </c>
      <c r="M389" s="4" t="s">
        <v>94</v>
      </c>
      <c r="N389" s="29" t="s">
        <v>108</v>
      </c>
      <c r="O389" s="30">
        <v>100</v>
      </c>
      <c r="P389" s="29" t="s">
        <v>57</v>
      </c>
      <c r="Q389" s="56">
        <v>1</v>
      </c>
      <c r="R389" s="5" t="s">
        <v>78</v>
      </c>
      <c r="S389" s="5" t="s">
        <v>79</v>
      </c>
      <c r="T389" s="36">
        <v>43522</v>
      </c>
      <c r="U389" s="36">
        <v>43508</v>
      </c>
      <c r="V389" s="37">
        <v>43525</v>
      </c>
      <c r="W389" s="38">
        <f t="shared" si="58"/>
        <v>-13</v>
      </c>
      <c r="X389" s="5" t="str">
        <f t="shared" si="59"/>
        <v>CUMPLE</v>
      </c>
      <c r="Y389" s="37">
        <v>43524</v>
      </c>
      <c r="Z389" s="37">
        <v>43525</v>
      </c>
      <c r="AA389" s="44">
        <v>43525</v>
      </c>
      <c r="AB389" s="37">
        <v>43529</v>
      </c>
      <c r="AC389" s="38">
        <f t="shared" si="60"/>
        <v>1</v>
      </c>
      <c r="AD389" s="5" t="str">
        <f t="shared" si="61"/>
        <v>CUMPLE</v>
      </c>
      <c r="AE389" s="5"/>
      <c r="AF389" s="38">
        <f t="shared" si="62"/>
        <v>4</v>
      </c>
      <c r="AG389" s="5" t="str">
        <f t="shared" si="63"/>
        <v>NO CUMPLE</v>
      </c>
      <c r="AH389" s="6"/>
      <c r="AI389" s="38">
        <f t="shared" si="64"/>
        <v>7</v>
      </c>
      <c r="AJ389" s="5" t="str">
        <f t="shared" si="65"/>
        <v>CUMPLE</v>
      </c>
      <c r="AK389" s="6"/>
      <c r="AL389" s="5" t="str">
        <f t="shared" si="57"/>
        <v/>
      </c>
      <c r="AM389" s="5"/>
      <c r="AN389" s="58"/>
      <c r="AO389" s="49" t="s">
        <v>2003</v>
      </c>
      <c r="AP389" s="50" t="s">
        <v>72</v>
      </c>
      <c r="AQ389" s="50"/>
      <c r="AR389" s="50">
        <v>43508</v>
      </c>
      <c r="AS389" s="50" t="s">
        <v>1149</v>
      </c>
      <c r="AT389" s="52"/>
    </row>
    <row r="390" spans="1:46" ht="14.1" customHeight="1">
      <c r="A390" s="20" t="s">
        <v>45</v>
      </c>
      <c r="B390" s="21" t="s">
        <v>46</v>
      </c>
      <c r="C390" s="20" t="s">
        <v>1950</v>
      </c>
      <c r="D390" s="54" t="s">
        <v>2004</v>
      </c>
      <c r="E390" s="4" t="s">
        <v>48</v>
      </c>
      <c r="F390" s="4" t="s">
        <v>2005</v>
      </c>
      <c r="G390" s="23" t="s">
        <v>2006</v>
      </c>
      <c r="H390" s="55">
        <v>69435.600000000006</v>
      </c>
      <c r="I390" s="4" t="s">
        <v>64</v>
      </c>
      <c r="J390" s="4" t="s">
        <v>2007</v>
      </c>
      <c r="K390" s="22" t="s">
        <v>2008</v>
      </c>
      <c r="L390" s="23" t="s">
        <v>54</v>
      </c>
      <c r="M390" s="4" t="s">
        <v>67</v>
      </c>
      <c r="N390" s="29" t="s">
        <v>77</v>
      </c>
      <c r="O390" s="30">
        <v>2040</v>
      </c>
      <c r="P390" s="29" t="s">
        <v>57</v>
      </c>
      <c r="Q390" s="56">
        <v>6</v>
      </c>
      <c r="R390" s="5" t="s">
        <v>78</v>
      </c>
      <c r="S390" s="5" t="s">
        <v>79</v>
      </c>
      <c r="T390" s="36">
        <v>43522</v>
      </c>
      <c r="U390" s="36">
        <v>43514</v>
      </c>
      <c r="V390" s="37">
        <v>43525</v>
      </c>
      <c r="W390" s="38">
        <f t="shared" si="58"/>
        <v>-7</v>
      </c>
      <c r="X390" s="5" t="str">
        <f t="shared" si="59"/>
        <v>CUMPLE</v>
      </c>
      <c r="Y390" s="37">
        <v>43524</v>
      </c>
      <c r="Z390" s="37">
        <v>43525</v>
      </c>
      <c r="AA390" s="44">
        <v>43525</v>
      </c>
      <c r="AB390" s="37">
        <v>43529</v>
      </c>
      <c r="AC390" s="38">
        <f t="shared" si="60"/>
        <v>1</v>
      </c>
      <c r="AD390" s="5" t="str">
        <f t="shared" si="61"/>
        <v>CUMPLE</v>
      </c>
      <c r="AE390" s="5"/>
      <c r="AF390" s="38">
        <f t="shared" si="62"/>
        <v>4</v>
      </c>
      <c r="AG390" s="5" t="str">
        <f t="shared" si="63"/>
        <v>NO CUMPLE</v>
      </c>
      <c r="AH390" s="6"/>
      <c r="AI390" s="38">
        <f t="shared" si="64"/>
        <v>7</v>
      </c>
      <c r="AJ390" s="5" t="str">
        <f t="shared" si="65"/>
        <v>CUMPLE</v>
      </c>
      <c r="AK390" s="6"/>
      <c r="AL390" s="5" t="str">
        <f t="shared" si="57"/>
        <v/>
      </c>
      <c r="AM390" s="5"/>
      <c r="AN390" s="58"/>
      <c r="AO390" s="49" t="s">
        <v>2009</v>
      </c>
      <c r="AP390" s="50" t="s">
        <v>72</v>
      </c>
      <c r="AQ390" s="50"/>
      <c r="AR390" s="50">
        <v>43508</v>
      </c>
      <c r="AS390" s="50"/>
      <c r="AT390" s="52"/>
    </row>
    <row r="391" spans="1:46" ht="14.1" customHeight="1">
      <c r="A391" s="20" t="s">
        <v>45</v>
      </c>
      <c r="B391" s="21" t="s">
        <v>46</v>
      </c>
      <c r="C391" s="20" t="s">
        <v>1950</v>
      </c>
      <c r="D391" s="54">
        <v>4948892055</v>
      </c>
      <c r="E391" s="4" t="s">
        <v>48</v>
      </c>
      <c r="F391" s="4" t="s">
        <v>2010</v>
      </c>
      <c r="G391" s="68" t="s">
        <v>2011</v>
      </c>
      <c r="H391" s="55">
        <v>34600</v>
      </c>
      <c r="I391" s="4" t="s">
        <v>64</v>
      </c>
      <c r="J391" s="4" t="s">
        <v>909</v>
      </c>
      <c r="K391" s="22" t="s">
        <v>910</v>
      </c>
      <c r="L391" s="23" t="s">
        <v>911</v>
      </c>
      <c r="M391" s="4" t="s">
        <v>210</v>
      </c>
      <c r="N391" s="29" t="s">
        <v>912</v>
      </c>
      <c r="O391" s="30">
        <v>20000</v>
      </c>
      <c r="P391" s="29" t="s">
        <v>57</v>
      </c>
      <c r="Q391" s="56">
        <v>1</v>
      </c>
      <c r="R391" s="5" t="s">
        <v>58</v>
      </c>
      <c r="S391" s="5" t="s">
        <v>59</v>
      </c>
      <c r="T391" s="36">
        <v>43529</v>
      </c>
      <c r="U391" s="36">
        <v>43517</v>
      </c>
      <c r="V391" s="37">
        <v>43530</v>
      </c>
      <c r="W391" s="38">
        <f t="shared" si="58"/>
        <v>-11</v>
      </c>
      <c r="X391" s="5" t="str">
        <f t="shared" si="59"/>
        <v>CUMPLE</v>
      </c>
      <c r="Y391" s="37">
        <v>43530</v>
      </c>
      <c r="Z391" s="37">
        <v>43530</v>
      </c>
      <c r="AA391" s="44">
        <v>43531</v>
      </c>
      <c r="AB391" s="37">
        <v>43532</v>
      </c>
      <c r="AC391" s="38">
        <f t="shared" si="60"/>
        <v>1</v>
      </c>
      <c r="AD391" s="5" t="str">
        <f t="shared" si="61"/>
        <v>CUMPLE</v>
      </c>
      <c r="AE391" s="5"/>
      <c r="AF391" s="38">
        <f t="shared" si="62"/>
        <v>1</v>
      </c>
      <c r="AG391" s="5" t="str">
        <f t="shared" si="63"/>
        <v>CUMPLE</v>
      </c>
      <c r="AH391" s="6"/>
      <c r="AI391" s="38">
        <f t="shared" si="64"/>
        <v>3</v>
      </c>
      <c r="AJ391" s="5" t="str">
        <f t="shared" si="65"/>
        <v>CUMPLE</v>
      </c>
      <c r="AK391" s="6"/>
      <c r="AL391" s="5" t="str">
        <f t="shared" si="57"/>
        <v/>
      </c>
      <c r="AM391" s="5"/>
      <c r="AN391" s="58"/>
      <c r="AO391" s="49" t="s">
        <v>2012</v>
      </c>
      <c r="AP391" s="50" t="s">
        <v>325</v>
      </c>
      <c r="AQ391" s="50"/>
      <c r="AR391" s="50">
        <v>43505</v>
      </c>
      <c r="AS391" s="50"/>
      <c r="AT391" s="52"/>
    </row>
    <row r="392" spans="1:46" ht="14.1" customHeight="1">
      <c r="A392" s="20" t="s">
        <v>45</v>
      </c>
      <c r="B392" s="21" t="s">
        <v>46</v>
      </c>
      <c r="C392" s="20" t="s">
        <v>1950</v>
      </c>
      <c r="D392" s="54">
        <v>4948242183</v>
      </c>
      <c r="E392" s="4" t="s">
        <v>48</v>
      </c>
      <c r="F392" s="4" t="s">
        <v>2013</v>
      </c>
      <c r="G392" s="68" t="s">
        <v>2014</v>
      </c>
      <c r="H392" s="55">
        <v>4878.6000000000004</v>
      </c>
      <c r="I392" s="4" t="s">
        <v>64</v>
      </c>
      <c r="J392" s="4" t="s">
        <v>250</v>
      </c>
      <c r="K392" s="22" t="s">
        <v>251</v>
      </c>
      <c r="L392" s="23" t="s">
        <v>54</v>
      </c>
      <c r="M392" s="4" t="s">
        <v>67</v>
      </c>
      <c r="N392" s="29" t="s">
        <v>77</v>
      </c>
      <c r="O392" s="30">
        <v>940</v>
      </c>
      <c r="P392" s="29" t="s">
        <v>57</v>
      </c>
      <c r="Q392" s="56">
        <v>1</v>
      </c>
      <c r="R392" s="5" t="s">
        <v>78</v>
      </c>
      <c r="S392" s="5" t="s">
        <v>79</v>
      </c>
      <c r="T392" s="36">
        <v>43527</v>
      </c>
      <c r="U392" s="36">
        <v>43517</v>
      </c>
      <c r="V392" s="37">
        <v>43530</v>
      </c>
      <c r="W392" s="38">
        <f t="shared" si="58"/>
        <v>-9</v>
      </c>
      <c r="X392" s="5" t="str">
        <f t="shared" si="59"/>
        <v>CUMPLE</v>
      </c>
      <c r="Y392" s="37">
        <v>43530</v>
      </c>
      <c r="Z392" s="37">
        <v>43530</v>
      </c>
      <c r="AA392" s="44">
        <v>43531</v>
      </c>
      <c r="AB392" s="37">
        <v>43535</v>
      </c>
      <c r="AC392" s="38">
        <f t="shared" si="60"/>
        <v>1</v>
      </c>
      <c r="AD392" s="5" t="str">
        <f t="shared" si="61"/>
        <v>CUMPLE</v>
      </c>
      <c r="AE392" s="5"/>
      <c r="AF392" s="38">
        <f t="shared" si="62"/>
        <v>4</v>
      </c>
      <c r="AG392" s="5" t="str">
        <f t="shared" si="63"/>
        <v>NO CUMPLE</v>
      </c>
      <c r="AH392" s="6"/>
      <c r="AI392" s="38">
        <f t="shared" si="64"/>
        <v>8</v>
      </c>
      <c r="AJ392" s="5" t="str">
        <f t="shared" si="65"/>
        <v>CUMPLE</v>
      </c>
      <c r="AK392" s="6"/>
      <c r="AL392" s="5" t="str">
        <f t="shared" si="57"/>
        <v/>
      </c>
      <c r="AM392" s="5"/>
      <c r="AN392" s="58"/>
      <c r="AO392" s="49" t="s">
        <v>2015</v>
      </c>
      <c r="AP392" s="50" t="s">
        <v>72</v>
      </c>
      <c r="AQ392" s="50"/>
      <c r="AR392" s="50">
        <v>43513</v>
      </c>
      <c r="AS392" s="50" t="s">
        <v>1082</v>
      </c>
      <c r="AT392" s="52"/>
    </row>
    <row r="393" spans="1:46" ht="14.1" customHeight="1">
      <c r="A393" s="20" t="s">
        <v>45</v>
      </c>
      <c r="B393" s="21" t="s">
        <v>46</v>
      </c>
      <c r="C393" s="20" t="s">
        <v>1950</v>
      </c>
      <c r="D393" s="54">
        <v>4948522604</v>
      </c>
      <c r="E393" s="4" t="s">
        <v>48</v>
      </c>
      <c r="F393" s="4" t="s">
        <v>2016</v>
      </c>
      <c r="G393" s="68" t="s">
        <v>2017</v>
      </c>
      <c r="H393" s="55">
        <v>14718</v>
      </c>
      <c r="I393" s="4" t="s">
        <v>64</v>
      </c>
      <c r="J393" s="4" t="s">
        <v>2018</v>
      </c>
      <c r="K393" s="22" t="s">
        <v>146</v>
      </c>
      <c r="L393" s="23" t="s">
        <v>86</v>
      </c>
      <c r="M393" s="4" t="s">
        <v>147</v>
      </c>
      <c r="N393" s="29" t="s">
        <v>148</v>
      </c>
      <c r="O393" s="30">
        <v>8494.2000000000007</v>
      </c>
      <c r="P393" s="29" t="s">
        <v>57</v>
      </c>
      <c r="Q393" s="56">
        <v>1</v>
      </c>
      <c r="R393" s="5" t="s">
        <v>58</v>
      </c>
      <c r="S393" s="5" t="s">
        <v>59</v>
      </c>
      <c r="T393" s="36">
        <v>43525</v>
      </c>
      <c r="U393" s="36">
        <v>43515</v>
      </c>
      <c r="V393" s="37">
        <v>43515</v>
      </c>
      <c r="W393" s="38">
        <f t="shared" si="58"/>
        <v>-9</v>
      </c>
      <c r="X393" s="5" t="str">
        <f t="shared" si="59"/>
        <v>CUMPLE</v>
      </c>
      <c r="Y393" s="37">
        <v>43528</v>
      </c>
      <c r="Z393" s="37">
        <v>43528</v>
      </c>
      <c r="AA393" s="44">
        <v>43529</v>
      </c>
      <c r="AB393" s="37">
        <v>43535</v>
      </c>
      <c r="AC393" s="38">
        <f t="shared" si="60"/>
        <v>1</v>
      </c>
      <c r="AD393" s="5" t="str">
        <f t="shared" si="61"/>
        <v>CUMPLE</v>
      </c>
      <c r="AE393" s="5"/>
      <c r="AF393" s="38">
        <f t="shared" si="62"/>
        <v>6</v>
      </c>
      <c r="AG393" s="5" t="str">
        <f t="shared" si="63"/>
        <v>NO CUMPLE</v>
      </c>
      <c r="AH393" s="6"/>
      <c r="AI393" s="38">
        <f t="shared" si="64"/>
        <v>10</v>
      </c>
      <c r="AJ393" s="5" t="str">
        <f t="shared" si="65"/>
        <v>NO CUMPLE</v>
      </c>
      <c r="AK393" s="6" t="s">
        <v>306</v>
      </c>
      <c r="AL393" s="5" t="str">
        <f t="shared" si="57"/>
        <v/>
      </c>
      <c r="AM393" s="5"/>
      <c r="AN393" s="58"/>
      <c r="AO393" s="49" t="s">
        <v>2019</v>
      </c>
      <c r="AP393" s="50" t="s">
        <v>72</v>
      </c>
      <c r="AQ393" s="50"/>
      <c r="AR393" s="50">
        <v>43513</v>
      </c>
      <c r="AS393" s="50"/>
      <c r="AT393" s="52"/>
    </row>
    <row r="394" spans="1:46" ht="14.1" customHeight="1">
      <c r="A394" s="20" t="s">
        <v>45</v>
      </c>
      <c r="B394" s="21" t="s">
        <v>46</v>
      </c>
      <c r="C394" s="20" t="s">
        <v>1950</v>
      </c>
      <c r="D394" s="54">
        <v>4949163509</v>
      </c>
      <c r="E394" s="4" t="s">
        <v>156</v>
      </c>
      <c r="F394" s="4" t="s">
        <v>2020</v>
      </c>
      <c r="G394" s="23" t="s">
        <v>2021</v>
      </c>
      <c r="H394" s="55">
        <v>12006</v>
      </c>
      <c r="I394" s="4" t="s">
        <v>64</v>
      </c>
      <c r="J394" s="4" t="s">
        <v>1624</v>
      </c>
      <c r="K394" s="22">
        <v>50050099</v>
      </c>
      <c r="L394" s="23" t="s">
        <v>54</v>
      </c>
      <c r="M394" s="4" t="s">
        <v>94</v>
      </c>
      <c r="N394" s="29" t="s">
        <v>108</v>
      </c>
      <c r="O394" s="30">
        <v>600</v>
      </c>
      <c r="P394" s="29" t="s">
        <v>57</v>
      </c>
      <c r="Q394" s="56">
        <v>1</v>
      </c>
      <c r="R394" s="5" t="s">
        <v>78</v>
      </c>
      <c r="S394" s="5" t="s">
        <v>79</v>
      </c>
      <c r="T394" s="36">
        <v>43529</v>
      </c>
      <c r="U394" s="36">
        <v>43507</v>
      </c>
      <c r="V394" s="37">
        <v>43533</v>
      </c>
      <c r="W394" s="38">
        <f t="shared" si="58"/>
        <v>-21</v>
      </c>
      <c r="X394" s="5" t="str">
        <f t="shared" si="59"/>
        <v>CUMPLE</v>
      </c>
      <c r="Y394" s="37">
        <v>43532</v>
      </c>
      <c r="Z394" s="37">
        <v>43533</v>
      </c>
      <c r="AA394" s="44">
        <v>43535</v>
      </c>
      <c r="AB394" s="37">
        <v>43539</v>
      </c>
      <c r="AC394" s="38">
        <f t="shared" si="60"/>
        <v>2</v>
      </c>
      <c r="AD394" s="5" t="str">
        <f t="shared" si="61"/>
        <v>CUMPLE</v>
      </c>
      <c r="AE394" s="5"/>
      <c r="AF394" s="38">
        <f t="shared" si="62"/>
        <v>4</v>
      </c>
      <c r="AG394" s="5" t="str">
        <f t="shared" si="63"/>
        <v>NO CUMPLE</v>
      </c>
      <c r="AH394" s="6"/>
      <c r="AI394" s="38">
        <f t="shared" si="64"/>
        <v>10</v>
      </c>
      <c r="AJ394" s="5" t="str">
        <f t="shared" si="65"/>
        <v>CUMPLE</v>
      </c>
      <c r="AK394" s="6"/>
      <c r="AL394" s="5" t="str">
        <f t="shared" si="57"/>
        <v/>
      </c>
      <c r="AM394" s="5"/>
      <c r="AN394" s="58"/>
      <c r="AO394" s="49" t="s">
        <v>2022</v>
      </c>
      <c r="AP394" s="50" t="s">
        <v>72</v>
      </c>
      <c r="AQ394" s="50"/>
      <c r="AR394" s="50">
        <v>43507</v>
      </c>
      <c r="AS394" s="50"/>
      <c r="AT394" s="52"/>
    </row>
    <row r="395" spans="1:46" ht="14.1" customHeight="1">
      <c r="A395" s="20" t="s">
        <v>45</v>
      </c>
      <c r="B395" s="21" t="s">
        <v>46</v>
      </c>
      <c r="C395" s="20" t="s">
        <v>1950</v>
      </c>
      <c r="D395" s="54" t="s">
        <v>2023</v>
      </c>
      <c r="E395" s="4" t="s">
        <v>48</v>
      </c>
      <c r="F395" s="4" t="s">
        <v>2024</v>
      </c>
      <c r="G395" s="23" t="s">
        <v>2025</v>
      </c>
      <c r="H395" s="55">
        <v>23615.9</v>
      </c>
      <c r="I395" s="4" t="s">
        <v>64</v>
      </c>
      <c r="J395" s="4" t="s">
        <v>2026</v>
      </c>
      <c r="K395" s="22" t="s">
        <v>2027</v>
      </c>
      <c r="L395" s="23" t="s">
        <v>54</v>
      </c>
      <c r="M395" s="4" t="s">
        <v>184</v>
      </c>
      <c r="N395" s="29" t="s">
        <v>348</v>
      </c>
      <c r="O395" s="30">
        <v>9205</v>
      </c>
      <c r="P395" s="29" t="s">
        <v>57</v>
      </c>
      <c r="Q395" s="56">
        <v>1</v>
      </c>
      <c r="R395" s="5" t="s">
        <v>58</v>
      </c>
      <c r="S395" s="5" t="s">
        <v>69</v>
      </c>
      <c r="T395" s="36">
        <v>43536</v>
      </c>
      <c r="U395" s="36">
        <v>43535</v>
      </c>
      <c r="V395" s="37">
        <v>43535</v>
      </c>
      <c r="W395" s="38">
        <f t="shared" si="58"/>
        <v>0</v>
      </c>
      <c r="X395" s="5" t="str">
        <f t="shared" si="59"/>
        <v>CUMPLE</v>
      </c>
      <c r="Y395" s="37">
        <v>43538</v>
      </c>
      <c r="Z395" s="37">
        <v>43538</v>
      </c>
      <c r="AA395" s="44">
        <v>43538</v>
      </c>
      <c r="AB395" s="37">
        <v>43542</v>
      </c>
      <c r="AC395" s="38">
        <f t="shared" si="60"/>
        <v>1</v>
      </c>
      <c r="AD395" s="5" t="str">
        <f t="shared" si="61"/>
        <v>CUMPLE</v>
      </c>
      <c r="AE395" s="5"/>
      <c r="AF395" s="38">
        <f t="shared" si="62"/>
        <v>4</v>
      </c>
      <c r="AG395" s="5" t="str">
        <f t="shared" si="63"/>
        <v>NO CUMPLE</v>
      </c>
      <c r="AH395" s="6"/>
      <c r="AI395" s="38">
        <f t="shared" si="64"/>
        <v>6</v>
      </c>
      <c r="AJ395" s="5" t="str">
        <f t="shared" si="65"/>
        <v>CUMPLE</v>
      </c>
      <c r="AK395" s="6"/>
      <c r="AL395" s="5" t="str">
        <f t="shared" si="57"/>
        <v/>
      </c>
      <c r="AM395" s="5"/>
      <c r="AN395" s="58"/>
      <c r="AO395" s="49" t="s">
        <v>2028</v>
      </c>
      <c r="AP395" s="50" t="s">
        <v>325</v>
      </c>
      <c r="AQ395" s="50" t="s">
        <v>72</v>
      </c>
      <c r="AR395" s="50">
        <v>43520</v>
      </c>
      <c r="AS395" s="50"/>
      <c r="AT395" s="52"/>
    </row>
    <row r="396" spans="1:46" ht="14.1" customHeight="1">
      <c r="A396" s="20" t="s">
        <v>45</v>
      </c>
      <c r="B396" s="21" t="s">
        <v>46</v>
      </c>
      <c r="C396" s="20" t="s">
        <v>1950</v>
      </c>
      <c r="D396" s="54">
        <v>4948952444</v>
      </c>
      <c r="E396" s="4" t="s">
        <v>48</v>
      </c>
      <c r="F396" s="4" t="s">
        <v>2029</v>
      </c>
      <c r="G396" s="68" t="s">
        <v>2030</v>
      </c>
      <c r="H396" s="55">
        <v>79515</v>
      </c>
      <c r="I396" s="4" t="s">
        <v>64</v>
      </c>
      <c r="J396" s="4" t="s">
        <v>514</v>
      </c>
      <c r="K396" s="22" t="s">
        <v>515</v>
      </c>
      <c r="L396" s="23" t="s">
        <v>86</v>
      </c>
      <c r="M396" s="4" t="s">
        <v>210</v>
      </c>
      <c r="N396" s="29" t="s">
        <v>516</v>
      </c>
      <c r="O396" s="30">
        <v>85500</v>
      </c>
      <c r="P396" s="29" t="s">
        <v>57</v>
      </c>
      <c r="Q396" s="56">
        <v>4</v>
      </c>
      <c r="R396" s="5" t="s">
        <v>58</v>
      </c>
      <c r="S396" s="5" t="s">
        <v>230</v>
      </c>
      <c r="T396" s="36">
        <v>43526</v>
      </c>
      <c r="U396" s="36">
        <v>43517</v>
      </c>
      <c r="V396" s="37">
        <v>43517</v>
      </c>
      <c r="W396" s="38">
        <f t="shared" si="58"/>
        <v>-8</v>
      </c>
      <c r="X396" s="5" t="str">
        <f t="shared" si="59"/>
        <v>CUMPLE</v>
      </c>
      <c r="Y396" s="37">
        <v>43528</v>
      </c>
      <c r="Z396" s="37">
        <v>43528</v>
      </c>
      <c r="AA396" s="44">
        <v>43529</v>
      </c>
      <c r="AB396" s="37">
        <v>43532</v>
      </c>
      <c r="AC396" s="38">
        <f t="shared" si="60"/>
        <v>1</v>
      </c>
      <c r="AD396" s="5" t="str">
        <f t="shared" si="61"/>
        <v>CUMPLE</v>
      </c>
      <c r="AE396" s="5"/>
      <c r="AF396" s="38">
        <f t="shared" si="62"/>
        <v>3</v>
      </c>
      <c r="AG396" s="5" t="str">
        <f t="shared" si="63"/>
        <v>CUMPLE</v>
      </c>
      <c r="AH396" s="6"/>
      <c r="AI396" s="38">
        <f t="shared" si="64"/>
        <v>6</v>
      </c>
      <c r="AJ396" s="5" t="str">
        <f t="shared" si="65"/>
        <v>CUMPLE</v>
      </c>
      <c r="AK396" s="6"/>
      <c r="AL396" s="5" t="str">
        <f t="shared" si="57"/>
        <v/>
      </c>
      <c r="AM396" s="5"/>
      <c r="AN396" s="58"/>
      <c r="AO396" s="49" t="s">
        <v>2031</v>
      </c>
      <c r="AP396" s="50" t="s">
        <v>232</v>
      </c>
      <c r="AQ396" s="50"/>
      <c r="AR396" s="50">
        <v>43509</v>
      </c>
      <c r="AS396" s="50"/>
      <c r="AT396" s="52"/>
    </row>
    <row r="397" spans="1:46" ht="14.1" customHeight="1">
      <c r="A397" s="20" t="s">
        <v>45</v>
      </c>
      <c r="B397" s="21" t="s">
        <v>46</v>
      </c>
      <c r="C397" s="20" t="s">
        <v>1950</v>
      </c>
      <c r="D397" s="54">
        <v>4948773541</v>
      </c>
      <c r="E397" s="4" t="s">
        <v>48</v>
      </c>
      <c r="F397" s="4" t="s">
        <v>2032</v>
      </c>
      <c r="G397" s="23" t="s">
        <v>2033</v>
      </c>
      <c r="H397" s="55">
        <v>11620</v>
      </c>
      <c r="I397" s="4" t="s">
        <v>64</v>
      </c>
      <c r="J397" s="4" t="s">
        <v>2034</v>
      </c>
      <c r="K397" s="22">
        <v>58074164</v>
      </c>
      <c r="L397" s="23" t="s">
        <v>54</v>
      </c>
      <c r="M397" s="4" t="s">
        <v>184</v>
      </c>
      <c r="N397" s="29" t="s">
        <v>348</v>
      </c>
      <c r="O397" s="30">
        <v>1400</v>
      </c>
      <c r="P397" s="29" t="s">
        <v>186</v>
      </c>
      <c r="Q397" s="56">
        <v>2</v>
      </c>
      <c r="R397" s="5" t="s">
        <v>78</v>
      </c>
      <c r="S397" s="5" t="s">
        <v>79</v>
      </c>
      <c r="T397" s="36">
        <v>43536</v>
      </c>
      <c r="U397" s="36">
        <v>43528</v>
      </c>
      <c r="V397" s="37">
        <v>43528</v>
      </c>
      <c r="W397" s="38">
        <f t="shared" si="58"/>
        <v>-7</v>
      </c>
      <c r="X397" s="5" t="str">
        <f t="shared" si="59"/>
        <v>CUMPLE</v>
      </c>
      <c r="Y397" s="37">
        <v>43539</v>
      </c>
      <c r="Z397" s="37">
        <v>43539</v>
      </c>
      <c r="AA397" s="44">
        <v>43540</v>
      </c>
      <c r="AB397" s="37">
        <v>43543</v>
      </c>
      <c r="AC397" s="38">
        <f t="shared" si="60"/>
        <v>1</v>
      </c>
      <c r="AD397" s="5" t="str">
        <f t="shared" si="61"/>
        <v>CUMPLE</v>
      </c>
      <c r="AE397" s="5"/>
      <c r="AF397" s="38">
        <f t="shared" si="62"/>
        <v>3</v>
      </c>
      <c r="AG397" s="5" t="str">
        <f t="shared" si="63"/>
        <v>CUMPLE</v>
      </c>
      <c r="AH397" s="6"/>
      <c r="AI397" s="38">
        <f t="shared" si="64"/>
        <v>7</v>
      </c>
      <c r="AJ397" s="5" t="str">
        <f t="shared" si="65"/>
        <v>CUMPLE</v>
      </c>
      <c r="AK397" s="6"/>
      <c r="AL397" s="5" t="str">
        <f t="shared" si="57"/>
        <v/>
      </c>
      <c r="AM397" s="5"/>
      <c r="AN397" s="58"/>
      <c r="AO397" s="49" t="s">
        <v>2035</v>
      </c>
      <c r="AP397" s="50" t="s">
        <v>325</v>
      </c>
      <c r="AQ397" s="50"/>
      <c r="AR397" s="50">
        <v>43510</v>
      </c>
      <c r="AS397" s="50"/>
      <c r="AT397" s="52"/>
    </row>
    <row r="398" spans="1:46" ht="14.1" customHeight="1">
      <c r="A398" s="20" t="s">
        <v>45</v>
      </c>
      <c r="B398" s="21" t="s">
        <v>46</v>
      </c>
      <c r="C398" s="20" t="s">
        <v>1950</v>
      </c>
      <c r="D398" s="54">
        <v>4949037270</v>
      </c>
      <c r="E398" s="4" t="s">
        <v>48</v>
      </c>
      <c r="F398" s="4" t="s">
        <v>2036</v>
      </c>
      <c r="G398" s="23" t="s">
        <v>2037</v>
      </c>
      <c r="H398" s="55">
        <v>4319.6400000000003</v>
      </c>
      <c r="I398" s="4" t="s">
        <v>64</v>
      </c>
      <c r="J398" s="4" t="s">
        <v>544</v>
      </c>
      <c r="K398" s="22" t="s">
        <v>2038</v>
      </c>
      <c r="L398" s="23" t="s">
        <v>119</v>
      </c>
      <c r="M398" s="4" t="s">
        <v>67</v>
      </c>
      <c r="N398" s="29" t="s">
        <v>336</v>
      </c>
      <c r="O398" s="30">
        <v>852</v>
      </c>
      <c r="P398" s="29" t="s">
        <v>57</v>
      </c>
      <c r="Q398" s="56">
        <v>1</v>
      </c>
      <c r="R398" s="5" t="s">
        <v>78</v>
      </c>
      <c r="S398" s="5" t="s">
        <v>79</v>
      </c>
      <c r="T398" s="36">
        <v>43535</v>
      </c>
      <c r="U398" s="36">
        <v>43536</v>
      </c>
      <c r="V398" s="37">
        <v>43536</v>
      </c>
      <c r="W398" s="38">
        <f t="shared" si="58"/>
        <v>2</v>
      </c>
      <c r="X398" s="5" t="str">
        <f t="shared" si="59"/>
        <v>NO CUMPLE</v>
      </c>
      <c r="Y398" s="37">
        <v>43537</v>
      </c>
      <c r="Z398" s="37">
        <v>43537</v>
      </c>
      <c r="AA398" s="44">
        <v>43538</v>
      </c>
      <c r="AB398" s="37">
        <v>43543</v>
      </c>
      <c r="AC398" s="38">
        <f t="shared" si="60"/>
        <v>1</v>
      </c>
      <c r="AD398" s="5" t="str">
        <f t="shared" si="61"/>
        <v>CUMPLE</v>
      </c>
      <c r="AE398" s="5"/>
      <c r="AF398" s="38">
        <f t="shared" si="62"/>
        <v>5</v>
      </c>
      <c r="AG398" s="5" t="str">
        <f t="shared" si="63"/>
        <v>NO CUMPLE</v>
      </c>
      <c r="AH398" s="6"/>
      <c r="AI398" s="38">
        <f t="shared" si="64"/>
        <v>8</v>
      </c>
      <c r="AJ398" s="5" t="str">
        <f t="shared" si="65"/>
        <v>CUMPLE</v>
      </c>
      <c r="AK398" s="6"/>
      <c r="AL398" s="5" t="str">
        <f t="shared" si="57"/>
        <v/>
      </c>
      <c r="AM398" s="5"/>
      <c r="AN398" s="58"/>
      <c r="AO398" s="49" t="s">
        <v>2039</v>
      </c>
      <c r="AP398" s="50" t="s">
        <v>72</v>
      </c>
      <c r="AQ398" s="50"/>
      <c r="AR398" s="50">
        <v>43508</v>
      </c>
      <c r="AS398" s="50"/>
      <c r="AT398" s="52"/>
    </row>
    <row r="399" spans="1:46" ht="14.1" customHeight="1">
      <c r="A399" s="20" t="s">
        <v>45</v>
      </c>
      <c r="B399" s="21" t="s">
        <v>46</v>
      </c>
      <c r="C399" s="20" t="s">
        <v>1950</v>
      </c>
      <c r="D399" s="54">
        <v>4948952439</v>
      </c>
      <c r="E399" s="4" t="s">
        <v>48</v>
      </c>
      <c r="F399" s="4" t="s">
        <v>2040</v>
      </c>
      <c r="G399" s="68" t="s">
        <v>2041</v>
      </c>
      <c r="H399" s="55">
        <v>79563.600000000006</v>
      </c>
      <c r="I399" s="4" t="s">
        <v>64</v>
      </c>
      <c r="J399" s="4" t="s">
        <v>514</v>
      </c>
      <c r="K399" s="22" t="s">
        <v>515</v>
      </c>
      <c r="L399" s="23" t="s">
        <v>86</v>
      </c>
      <c r="M399" s="4" t="s">
        <v>210</v>
      </c>
      <c r="N399" s="29" t="s">
        <v>516</v>
      </c>
      <c r="O399" s="30">
        <v>85520</v>
      </c>
      <c r="P399" s="29" t="s">
        <v>57</v>
      </c>
      <c r="Q399" s="56">
        <v>4</v>
      </c>
      <c r="R399" s="5" t="s">
        <v>58</v>
      </c>
      <c r="S399" s="5" t="s">
        <v>230</v>
      </c>
      <c r="T399" s="36">
        <v>43526</v>
      </c>
      <c r="U399" s="36">
        <v>43517</v>
      </c>
      <c r="V399" s="37">
        <v>43517</v>
      </c>
      <c r="W399" s="38">
        <f t="shared" si="58"/>
        <v>-8</v>
      </c>
      <c r="X399" s="5" t="str">
        <f t="shared" si="59"/>
        <v>CUMPLE</v>
      </c>
      <c r="Y399" s="37">
        <v>43528</v>
      </c>
      <c r="Z399" s="37">
        <v>43528</v>
      </c>
      <c r="AA399" s="44">
        <v>43529</v>
      </c>
      <c r="AB399" s="37">
        <v>43532</v>
      </c>
      <c r="AC399" s="38">
        <f t="shared" si="60"/>
        <v>1</v>
      </c>
      <c r="AD399" s="5" t="str">
        <f t="shared" si="61"/>
        <v>CUMPLE</v>
      </c>
      <c r="AE399" s="5"/>
      <c r="AF399" s="38">
        <f t="shared" si="62"/>
        <v>3</v>
      </c>
      <c r="AG399" s="5" t="str">
        <f t="shared" si="63"/>
        <v>CUMPLE</v>
      </c>
      <c r="AH399" s="6"/>
      <c r="AI399" s="38">
        <f t="shared" si="64"/>
        <v>6</v>
      </c>
      <c r="AJ399" s="5" t="str">
        <f t="shared" si="65"/>
        <v>CUMPLE</v>
      </c>
      <c r="AK399" s="6"/>
      <c r="AL399" s="5" t="str">
        <f t="shared" si="57"/>
        <v/>
      </c>
      <c r="AM399" s="5"/>
      <c r="AN399" s="58"/>
      <c r="AO399" s="49" t="s">
        <v>2042</v>
      </c>
      <c r="AP399" s="50" t="s">
        <v>232</v>
      </c>
      <c r="AQ399" s="50"/>
      <c r="AR399" s="50">
        <v>43508</v>
      </c>
      <c r="AS399" s="50"/>
      <c r="AT399" s="52"/>
    </row>
    <row r="400" spans="1:46" ht="14.1" customHeight="1">
      <c r="A400" s="20" t="s">
        <v>45</v>
      </c>
      <c r="B400" s="21" t="s">
        <v>46</v>
      </c>
      <c r="C400" s="20" t="s">
        <v>1950</v>
      </c>
      <c r="D400" s="54" t="s">
        <v>2043</v>
      </c>
      <c r="E400" s="4" t="s">
        <v>48</v>
      </c>
      <c r="F400" s="4" t="s">
        <v>2044</v>
      </c>
      <c r="G400" s="23" t="s">
        <v>2045</v>
      </c>
      <c r="H400" s="55">
        <v>31018.5</v>
      </c>
      <c r="I400" s="4" t="s">
        <v>64</v>
      </c>
      <c r="J400" s="4" t="s">
        <v>2046</v>
      </c>
      <c r="K400" s="22" t="s">
        <v>2047</v>
      </c>
      <c r="L400" s="23" t="s">
        <v>54</v>
      </c>
      <c r="M400" s="4" t="s">
        <v>184</v>
      </c>
      <c r="N400" s="29" t="s">
        <v>348</v>
      </c>
      <c r="O400" s="30">
        <v>13725</v>
      </c>
      <c r="P400" s="29" t="s">
        <v>57</v>
      </c>
      <c r="Q400" s="56">
        <v>1</v>
      </c>
      <c r="R400" s="5" t="s">
        <v>58</v>
      </c>
      <c r="S400" s="5" t="s">
        <v>69</v>
      </c>
      <c r="T400" s="36">
        <v>43543</v>
      </c>
      <c r="U400" s="36">
        <v>43537</v>
      </c>
      <c r="V400" s="37">
        <v>43537</v>
      </c>
      <c r="W400" s="38">
        <f t="shared" si="58"/>
        <v>-5</v>
      </c>
      <c r="X400" s="5" t="str">
        <f t="shared" si="59"/>
        <v>CUMPLE</v>
      </c>
      <c r="Y400" s="37">
        <v>43544</v>
      </c>
      <c r="Z400" s="37">
        <v>43544</v>
      </c>
      <c r="AA400" s="44">
        <v>43544</v>
      </c>
      <c r="AB400" s="37">
        <v>43547</v>
      </c>
      <c r="AC400" s="38">
        <f t="shared" si="60"/>
        <v>1</v>
      </c>
      <c r="AD400" s="5" t="str">
        <f t="shared" si="61"/>
        <v>CUMPLE</v>
      </c>
      <c r="AE400" s="5"/>
      <c r="AF400" s="38">
        <f t="shared" si="62"/>
        <v>3</v>
      </c>
      <c r="AG400" s="5" t="str">
        <f t="shared" si="63"/>
        <v>CUMPLE</v>
      </c>
      <c r="AH400" s="6"/>
      <c r="AI400" s="38">
        <f t="shared" si="64"/>
        <v>4</v>
      </c>
      <c r="AJ400" s="5" t="str">
        <f t="shared" si="65"/>
        <v>CUMPLE</v>
      </c>
      <c r="AK400" s="6"/>
      <c r="AL400" s="5" t="str">
        <f t="shared" si="57"/>
        <v/>
      </c>
      <c r="AM400" s="5"/>
      <c r="AN400" s="58"/>
      <c r="AO400" s="49" t="s">
        <v>2048</v>
      </c>
      <c r="AP400" s="50" t="s">
        <v>2049</v>
      </c>
      <c r="AQ400" s="50"/>
      <c r="AR400" s="50">
        <v>43522</v>
      </c>
      <c r="AS400" s="50"/>
      <c r="AT400" s="52"/>
    </row>
    <row r="401" spans="1:46" ht="14.1" customHeight="1">
      <c r="A401" s="20" t="s">
        <v>45</v>
      </c>
      <c r="B401" s="21" t="s">
        <v>46</v>
      </c>
      <c r="C401" s="20" t="s">
        <v>1950</v>
      </c>
      <c r="D401" s="54" t="s">
        <v>2050</v>
      </c>
      <c r="E401" s="4" t="s">
        <v>48</v>
      </c>
      <c r="F401" s="4" t="s">
        <v>2051</v>
      </c>
      <c r="G401" s="23" t="s">
        <v>2052</v>
      </c>
      <c r="H401" s="55">
        <v>24637.599999999999</v>
      </c>
      <c r="I401" s="4" t="s">
        <v>64</v>
      </c>
      <c r="J401" s="4" t="s">
        <v>2053</v>
      </c>
      <c r="K401" s="22" t="s">
        <v>2054</v>
      </c>
      <c r="L401" s="23" t="s">
        <v>54</v>
      </c>
      <c r="M401" s="4" t="s">
        <v>67</v>
      </c>
      <c r="N401" s="29" t="s">
        <v>77</v>
      </c>
      <c r="O401" s="30">
        <v>560</v>
      </c>
      <c r="P401" s="29" t="s">
        <v>57</v>
      </c>
      <c r="Q401" s="56">
        <v>2</v>
      </c>
      <c r="R401" s="5" t="s">
        <v>78</v>
      </c>
      <c r="S401" s="5" t="s">
        <v>79</v>
      </c>
      <c r="T401" s="36">
        <v>43543</v>
      </c>
      <c r="U401" s="36">
        <v>43535</v>
      </c>
      <c r="V401" s="37">
        <v>43535</v>
      </c>
      <c r="W401" s="38">
        <f t="shared" si="58"/>
        <v>-7</v>
      </c>
      <c r="X401" s="5" t="str">
        <f t="shared" si="59"/>
        <v>CUMPLE</v>
      </c>
      <c r="Y401" s="37">
        <v>43545</v>
      </c>
      <c r="Z401" s="37">
        <v>43545</v>
      </c>
      <c r="AA401" s="44">
        <v>43545</v>
      </c>
      <c r="AB401" s="37">
        <v>43550</v>
      </c>
      <c r="AC401" s="38">
        <f t="shared" si="60"/>
        <v>1</v>
      </c>
      <c r="AD401" s="5" t="str">
        <f t="shared" si="61"/>
        <v>CUMPLE</v>
      </c>
      <c r="AE401" s="5"/>
      <c r="AF401" s="38">
        <f t="shared" si="62"/>
        <v>5</v>
      </c>
      <c r="AG401" s="5" t="str">
        <f t="shared" si="63"/>
        <v>NO CUMPLE</v>
      </c>
      <c r="AH401" s="6"/>
      <c r="AI401" s="38">
        <f t="shared" si="64"/>
        <v>7</v>
      </c>
      <c r="AJ401" s="5" t="str">
        <f t="shared" si="65"/>
        <v>CUMPLE</v>
      </c>
      <c r="AK401" s="6"/>
      <c r="AL401" s="5" t="str">
        <f t="shared" si="57"/>
        <v/>
      </c>
      <c r="AM401" s="5"/>
      <c r="AN401" s="58"/>
      <c r="AO401" s="49" t="s">
        <v>2055</v>
      </c>
      <c r="AP401" s="50" t="s">
        <v>72</v>
      </c>
      <c r="AQ401" s="50"/>
      <c r="AR401" s="50">
        <v>43531</v>
      </c>
      <c r="AS401" s="50"/>
      <c r="AT401" s="52"/>
    </row>
    <row r="402" spans="1:46" ht="14.1" customHeight="1">
      <c r="A402" s="20" t="s">
        <v>45</v>
      </c>
      <c r="B402" s="21" t="s">
        <v>46</v>
      </c>
      <c r="C402" s="20" t="s">
        <v>1950</v>
      </c>
      <c r="D402" s="54">
        <v>4949286591</v>
      </c>
      <c r="E402" s="4" t="s">
        <v>48</v>
      </c>
      <c r="F402" s="4" t="s">
        <v>2056</v>
      </c>
      <c r="G402" s="23" t="s">
        <v>2057</v>
      </c>
      <c r="H402" s="55">
        <v>29646</v>
      </c>
      <c r="I402" s="4" t="s">
        <v>64</v>
      </c>
      <c r="J402" s="4" t="s">
        <v>2058</v>
      </c>
      <c r="K402" s="22" t="s">
        <v>2059</v>
      </c>
      <c r="L402" s="23" t="s">
        <v>54</v>
      </c>
      <c r="M402" s="4" t="s">
        <v>67</v>
      </c>
      <c r="N402" s="29" t="s">
        <v>77</v>
      </c>
      <c r="O402" s="30">
        <v>540</v>
      </c>
      <c r="P402" s="29" t="s">
        <v>57</v>
      </c>
      <c r="Q402" s="56">
        <v>1</v>
      </c>
      <c r="R402" s="5" t="s">
        <v>78</v>
      </c>
      <c r="S402" s="5" t="s">
        <v>79</v>
      </c>
      <c r="T402" s="36">
        <v>43543</v>
      </c>
      <c r="U402" s="36">
        <v>43535</v>
      </c>
      <c r="V402" s="37">
        <v>43535</v>
      </c>
      <c r="W402" s="38">
        <f t="shared" si="58"/>
        <v>-7</v>
      </c>
      <c r="X402" s="5" t="str">
        <f t="shared" si="59"/>
        <v>CUMPLE</v>
      </c>
      <c r="Y402" s="37">
        <v>43545</v>
      </c>
      <c r="Z402" s="37">
        <v>43545</v>
      </c>
      <c r="AA402" s="44">
        <v>43545</v>
      </c>
      <c r="AB402" s="37">
        <v>43550</v>
      </c>
      <c r="AC402" s="38">
        <f t="shared" si="60"/>
        <v>1</v>
      </c>
      <c r="AD402" s="5" t="str">
        <f t="shared" si="61"/>
        <v>CUMPLE</v>
      </c>
      <c r="AE402" s="5"/>
      <c r="AF402" s="38">
        <f t="shared" si="62"/>
        <v>5</v>
      </c>
      <c r="AG402" s="5" t="str">
        <f t="shared" si="63"/>
        <v>NO CUMPLE</v>
      </c>
      <c r="AH402" s="6"/>
      <c r="AI402" s="38">
        <f t="shared" si="64"/>
        <v>7</v>
      </c>
      <c r="AJ402" s="5" t="str">
        <f t="shared" si="65"/>
        <v>CUMPLE</v>
      </c>
      <c r="AK402" s="6"/>
      <c r="AL402" s="5" t="str">
        <f t="shared" si="57"/>
        <v/>
      </c>
      <c r="AM402" s="5"/>
      <c r="AN402" s="58"/>
      <c r="AO402" s="49" t="s">
        <v>2060</v>
      </c>
      <c r="AP402" s="50" t="s">
        <v>72</v>
      </c>
      <c r="AQ402" s="50"/>
      <c r="AR402" s="50">
        <v>43531</v>
      </c>
      <c r="AS402" s="50"/>
      <c r="AT402" s="52"/>
    </row>
    <row r="403" spans="1:46" ht="14.1" customHeight="1">
      <c r="A403" s="20" t="s">
        <v>45</v>
      </c>
      <c r="B403" s="21" t="s">
        <v>46</v>
      </c>
      <c r="C403" s="20" t="s">
        <v>1950</v>
      </c>
      <c r="D403" s="54" t="s">
        <v>2061</v>
      </c>
      <c r="E403" s="4" t="s">
        <v>156</v>
      </c>
      <c r="F403" s="4" t="s">
        <v>2062</v>
      </c>
      <c r="G403" s="23" t="s">
        <v>2063</v>
      </c>
      <c r="H403" s="55">
        <v>43560</v>
      </c>
      <c r="I403" s="4" t="s">
        <v>64</v>
      </c>
      <c r="J403" s="4" t="s">
        <v>2064</v>
      </c>
      <c r="K403" s="22" t="s">
        <v>93</v>
      </c>
      <c r="L403" s="23" t="s">
        <v>54</v>
      </c>
      <c r="M403" s="4" t="s">
        <v>94</v>
      </c>
      <c r="N403" s="29" t="s">
        <v>95</v>
      </c>
      <c r="O403" s="30">
        <v>39600</v>
      </c>
      <c r="P403" s="29" t="s">
        <v>57</v>
      </c>
      <c r="Q403" s="56">
        <v>2</v>
      </c>
      <c r="R403" s="5" t="s">
        <v>58</v>
      </c>
      <c r="S403" s="5" t="s">
        <v>59</v>
      </c>
      <c r="T403" s="36">
        <v>43543</v>
      </c>
      <c r="U403" s="36">
        <v>43536</v>
      </c>
      <c r="V403" s="37">
        <v>43536</v>
      </c>
      <c r="W403" s="38">
        <f t="shared" si="58"/>
        <v>-6</v>
      </c>
      <c r="X403" s="5" t="str">
        <f t="shared" si="59"/>
        <v>CUMPLE</v>
      </c>
      <c r="Y403" s="37">
        <v>43544</v>
      </c>
      <c r="Z403" s="37">
        <v>43544</v>
      </c>
      <c r="AA403" s="44">
        <v>43544</v>
      </c>
      <c r="AB403" s="37">
        <v>43544</v>
      </c>
      <c r="AC403" s="38">
        <f t="shared" si="60"/>
        <v>1</v>
      </c>
      <c r="AD403" s="5" t="str">
        <f t="shared" si="61"/>
        <v>CUMPLE</v>
      </c>
      <c r="AE403" s="5"/>
      <c r="AF403" s="38">
        <f t="shared" si="62"/>
        <v>1</v>
      </c>
      <c r="AG403" s="5" t="str">
        <f t="shared" si="63"/>
        <v>CUMPLE</v>
      </c>
      <c r="AH403" s="6"/>
      <c r="AI403" s="38">
        <f t="shared" si="64"/>
        <v>1</v>
      </c>
      <c r="AJ403" s="5" t="str">
        <f t="shared" si="65"/>
        <v>CUMPLE</v>
      </c>
      <c r="AK403" s="6"/>
      <c r="AL403" s="5" t="str">
        <f t="shared" si="57"/>
        <v/>
      </c>
      <c r="AM403" s="5"/>
      <c r="AN403" s="58"/>
      <c r="AO403" s="49" t="s">
        <v>2065</v>
      </c>
      <c r="AP403" s="50" t="s">
        <v>232</v>
      </c>
      <c r="AQ403" s="50" t="s">
        <v>2066</v>
      </c>
      <c r="AR403" s="50">
        <v>43508</v>
      </c>
      <c r="AS403" s="50" t="s">
        <v>1082</v>
      </c>
      <c r="AT403" s="52"/>
    </row>
    <row r="404" spans="1:46" ht="14.1" customHeight="1">
      <c r="A404" s="20" t="s">
        <v>45</v>
      </c>
      <c r="B404" s="21" t="s">
        <v>46</v>
      </c>
      <c r="C404" s="20" t="s">
        <v>1950</v>
      </c>
      <c r="D404" s="54">
        <v>4946611870</v>
      </c>
      <c r="E404" s="4" t="s">
        <v>48</v>
      </c>
      <c r="F404" s="4" t="s">
        <v>2067</v>
      </c>
      <c r="G404" s="23" t="s">
        <v>2068</v>
      </c>
      <c r="H404" s="55">
        <v>16560</v>
      </c>
      <c r="I404" s="4" t="s">
        <v>64</v>
      </c>
      <c r="J404" s="4" t="s">
        <v>2069</v>
      </c>
      <c r="K404" s="22" t="s">
        <v>2070</v>
      </c>
      <c r="L404" s="23" t="s">
        <v>54</v>
      </c>
      <c r="M404" s="4" t="s">
        <v>347</v>
      </c>
      <c r="N404" s="29" t="s">
        <v>348</v>
      </c>
      <c r="O404" s="30">
        <v>1440</v>
      </c>
      <c r="P404" s="29" t="s">
        <v>57</v>
      </c>
      <c r="Q404" s="56">
        <v>2</v>
      </c>
      <c r="R404" s="5" t="s">
        <v>78</v>
      </c>
      <c r="S404" s="5" t="s">
        <v>79</v>
      </c>
      <c r="T404" s="36">
        <v>43541</v>
      </c>
      <c r="U404" s="36">
        <v>43537</v>
      </c>
      <c r="V404" s="37">
        <v>43537</v>
      </c>
      <c r="W404" s="38">
        <f t="shared" si="58"/>
        <v>-3</v>
      </c>
      <c r="X404" s="5" t="str">
        <f t="shared" si="59"/>
        <v>CUMPLE</v>
      </c>
      <c r="Y404" s="37">
        <v>43543</v>
      </c>
      <c r="Z404" s="37">
        <v>43543</v>
      </c>
      <c r="AA404" s="44">
        <v>43545</v>
      </c>
      <c r="AB404" s="37">
        <v>43550</v>
      </c>
      <c r="AC404" s="38">
        <f t="shared" si="60"/>
        <v>2</v>
      </c>
      <c r="AD404" s="5" t="str">
        <f t="shared" si="61"/>
        <v>CUMPLE</v>
      </c>
      <c r="AE404" s="5"/>
      <c r="AF404" s="38">
        <f t="shared" si="62"/>
        <v>5</v>
      </c>
      <c r="AG404" s="5" t="str">
        <f t="shared" si="63"/>
        <v>NO CUMPLE</v>
      </c>
      <c r="AH404" s="6"/>
      <c r="AI404" s="38">
        <f t="shared" si="64"/>
        <v>9</v>
      </c>
      <c r="AJ404" s="5" t="str">
        <f t="shared" si="65"/>
        <v>CUMPLE</v>
      </c>
      <c r="AK404" s="6"/>
      <c r="AL404" s="5" t="str">
        <f t="shared" si="57"/>
        <v/>
      </c>
      <c r="AM404" s="5"/>
      <c r="AN404" s="58"/>
      <c r="AO404" s="49" t="s">
        <v>2071</v>
      </c>
      <c r="AP404" s="50" t="s">
        <v>350</v>
      </c>
      <c r="AQ404" s="50"/>
      <c r="AR404" s="50">
        <v>43527</v>
      </c>
      <c r="AS404" s="50"/>
      <c r="AT404" s="52"/>
    </row>
    <row r="405" spans="1:46" ht="14.1" customHeight="1">
      <c r="A405" s="20" t="s">
        <v>45</v>
      </c>
      <c r="B405" s="21" t="s">
        <v>46</v>
      </c>
      <c r="C405" s="20" t="s">
        <v>1950</v>
      </c>
      <c r="D405" s="28" t="s">
        <v>2072</v>
      </c>
      <c r="E405" s="4" t="s">
        <v>48</v>
      </c>
      <c r="F405" s="4" t="s">
        <v>2073</v>
      </c>
      <c r="G405" s="23" t="s">
        <v>2074</v>
      </c>
      <c r="H405" s="55">
        <v>130578.4</v>
      </c>
      <c r="I405" s="4" t="s">
        <v>64</v>
      </c>
      <c r="J405" s="28" t="s">
        <v>2075</v>
      </c>
      <c r="K405" s="28" t="s">
        <v>2076</v>
      </c>
      <c r="L405" s="23" t="s">
        <v>54</v>
      </c>
      <c r="M405" s="4" t="s">
        <v>67</v>
      </c>
      <c r="N405" s="29" t="s">
        <v>77</v>
      </c>
      <c r="O405" s="30">
        <v>10060</v>
      </c>
      <c r="P405" s="29" t="s">
        <v>57</v>
      </c>
      <c r="Q405" s="56">
        <v>1</v>
      </c>
      <c r="R405" s="5" t="s">
        <v>58</v>
      </c>
      <c r="S405" s="5" t="s">
        <v>59</v>
      </c>
      <c r="T405" s="36">
        <v>43543</v>
      </c>
      <c r="U405" s="36">
        <v>43535</v>
      </c>
      <c r="V405" s="37">
        <v>43545</v>
      </c>
      <c r="W405" s="38">
        <f t="shared" si="58"/>
        <v>-7</v>
      </c>
      <c r="X405" s="5" t="str">
        <f t="shared" si="59"/>
        <v>CUMPLE</v>
      </c>
      <c r="Y405" s="37">
        <v>43545</v>
      </c>
      <c r="Z405" s="37">
        <v>43545</v>
      </c>
      <c r="AA405" s="44">
        <v>43546</v>
      </c>
      <c r="AB405" s="37">
        <v>43550</v>
      </c>
      <c r="AC405" s="38">
        <f t="shared" si="60"/>
        <v>1</v>
      </c>
      <c r="AD405" s="5" t="str">
        <f t="shared" si="61"/>
        <v>CUMPLE</v>
      </c>
      <c r="AE405" s="5"/>
      <c r="AF405" s="38">
        <f t="shared" si="62"/>
        <v>4</v>
      </c>
      <c r="AG405" s="5" t="str">
        <f t="shared" si="63"/>
        <v>NO CUMPLE</v>
      </c>
      <c r="AH405" s="6"/>
      <c r="AI405" s="38">
        <f t="shared" si="64"/>
        <v>7</v>
      </c>
      <c r="AJ405" s="5" t="str">
        <f t="shared" si="65"/>
        <v>CUMPLE</v>
      </c>
      <c r="AK405" s="6"/>
      <c r="AL405" s="5" t="str">
        <f t="shared" si="57"/>
        <v/>
      </c>
      <c r="AM405" s="5"/>
      <c r="AN405" s="58"/>
      <c r="AO405" s="49" t="s">
        <v>2077</v>
      </c>
      <c r="AP405" s="50" t="s">
        <v>72</v>
      </c>
      <c r="AQ405" s="50"/>
      <c r="AR405" s="50">
        <v>43522</v>
      </c>
      <c r="AS405" s="50"/>
      <c r="AT405" s="52"/>
    </row>
    <row r="406" spans="1:46" ht="14.1" customHeight="1">
      <c r="A406" s="20" t="s">
        <v>45</v>
      </c>
      <c r="B406" s="21" t="s">
        <v>46</v>
      </c>
      <c r="C406" s="20" t="s">
        <v>1950</v>
      </c>
      <c r="D406" s="54" t="s">
        <v>2078</v>
      </c>
      <c r="E406" s="4" t="s">
        <v>48</v>
      </c>
      <c r="F406" s="4" t="s">
        <v>2079</v>
      </c>
      <c r="G406" s="23" t="s">
        <v>2080</v>
      </c>
      <c r="H406" s="55">
        <v>21561.200000000001</v>
      </c>
      <c r="I406" s="4" t="s">
        <v>64</v>
      </c>
      <c r="J406" s="4" t="s">
        <v>2081</v>
      </c>
      <c r="K406" s="22" t="s">
        <v>2082</v>
      </c>
      <c r="L406" s="23" t="s">
        <v>54</v>
      </c>
      <c r="M406" s="4" t="s">
        <v>67</v>
      </c>
      <c r="N406" s="29" t="s">
        <v>77</v>
      </c>
      <c r="O406" s="30">
        <v>12520</v>
      </c>
      <c r="P406" s="29" t="s">
        <v>57</v>
      </c>
      <c r="Q406" s="56">
        <v>1</v>
      </c>
      <c r="R406" s="5" t="s">
        <v>58</v>
      </c>
      <c r="S406" s="5" t="s">
        <v>59</v>
      </c>
      <c r="T406" s="36">
        <v>43543</v>
      </c>
      <c r="U406" s="36">
        <v>43536</v>
      </c>
      <c r="V406" s="37">
        <v>43536</v>
      </c>
      <c r="W406" s="38">
        <f t="shared" si="58"/>
        <v>-6</v>
      </c>
      <c r="X406" s="5" t="str">
        <f t="shared" si="59"/>
        <v>CUMPLE</v>
      </c>
      <c r="Y406" s="37">
        <v>43544</v>
      </c>
      <c r="Z406" s="37">
        <v>43544</v>
      </c>
      <c r="AA406" s="44">
        <v>43544</v>
      </c>
      <c r="AB406" s="37">
        <v>43550</v>
      </c>
      <c r="AC406" s="38">
        <f t="shared" si="60"/>
        <v>1</v>
      </c>
      <c r="AD406" s="5" t="str">
        <f t="shared" si="61"/>
        <v>CUMPLE</v>
      </c>
      <c r="AE406" s="5"/>
      <c r="AF406" s="38">
        <f t="shared" si="62"/>
        <v>6</v>
      </c>
      <c r="AG406" s="5" t="str">
        <f t="shared" si="63"/>
        <v>NO CUMPLE</v>
      </c>
      <c r="AH406" s="6"/>
      <c r="AI406" s="38">
        <f t="shared" si="64"/>
        <v>7</v>
      </c>
      <c r="AJ406" s="5" t="str">
        <f t="shared" si="65"/>
        <v>CUMPLE</v>
      </c>
      <c r="AK406" s="6"/>
      <c r="AL406" s="5" t="str">
        <f t="shared" si="57"/>
        <v/>
      </c>
      <c r="AM406" s="5"/>
      <c r="AN406" s="58"/>
      <c r="AO406" s="49" t="s">
        <v>2083</v>
      </c>
      <c r="AP406" s="50" t="s">
        <v>72</v>
      </c>
      <c r="AQ406" s="50"/>
      <c r="AR406" s="50">
        <v>43514</v>
      </c>
      <c r="AS406" s="50" t="s">
        <v>1082</v>
      </c>
      <c r="AT406" s="52"/>
    </row>
    <row r="407" spans="1:46" ht="14.1" customHeight="1">
      <c r="A407" s="20" t="s">
        <v>45</v>
      </c>
      <c r="B407" s="21" t="s">
        <v>46</v>
      </c>
      <c r="C407" s="20" t="s">
        <v>1950</v>
      </c>
      <c r="D407" s="28" t="s">
        <v>2084</v>
      </c>
      <c r="E407" s="4" t="s">
        <v>48</v>
      </c>
      <c r="F407" s="4" t="s">
        <v>2085</v>
      </c>
      <c r="G407" s="23" t="s">
        <v>2086</v>
      </c>
      <c r="H407" s="55">
        <v>35802.800000000003</v>
      </c>
      <c r="I407" s="4" t="s">
        <v>64</v>
      </c>
      <c r="J407" s="28" t="s">
        <v>2087</v>
      </c>
      <c r="K407" s="28" t="s">
        <v>2088</v>
      </c>
      <c r="L407" s="23" t="s">
        <v>54</v>
      </c>
      <c r="M407" s="4" t="s">
        <v>67</v>
      </c>
      <c r="N407" s="29" t="s">
        <v>77</v>
      </c>
      <c r="O407" s="30">
        <v>9040</v>
      </c>
      <c r="P407" s="29" t="s">
        <v>57</v>
      </c>
      <c r="Q407" s="56">
        <v>1</v>
      </c>
      <c r="R407" s="5" t="s">
        <v>58</v>
      </c>
      <c r="S407" s="5" t="s">
        <v>59</v>
      </c>
      <c r="T407" s="36">
        <v>43543</v>
      </c>
      <c r="U407" s="36">
        <v>43535</v>
      </c>
      <c r="V407" s="37">
        <v>43535</v>
      </c>
      <c r="W407" s="38">
        <f t="shared" si="58"/>
        <v>-7</v>
      </c>
      <c r="X407" s="5" t="str">
        <f t="shared" si="59"/>
        <v>CUMPLE</v>
      </c>
      <c r="Y407" s="37">
        <v>43544</v>
      </c>
      <c r="Z407" s="37">
        <v>43544</v>
      </c>
      <c r="AA407" s="44">
        <v>43544</v>
      </c>
      <c r="AB407" s="37">
        <v>43550</v>
      </c>
      <c r="AC407" s="38">
        <f t="shared" si="60"/>
        <v>1</v>
      </c>
      <c r="AD407" s="5" t="str">
        <f t="shared" si="61"/>
        <v>CUMPLE</v>
      </c>
      <c r="AE407" s="5"/>
      <c r="AF407" s="38">
        <f t="shared" si="62"/>
        <v>6</v>
      </c>
      <c r="AG407" s="5" t="str">
        <f t="shared" si="63"/>
        <v>NO CUMPLE</v>
      </c>
      <c r="AH407" s="6"/>
      <c r="AI407" s="38">
        <f t="shared" si="64"/>
        <v>7</v>
      </c>
      <c r="AJ407" s="5" t="str">
        <f t="shared" si="65"/>
        <v>CUMPLE</v>
      </c>
      <c r="AK407" s="6"/>
      <c r="AL407" s="5" t="str">
        <f t="shared" si="57"/>
        <v/>
      </c>
      <c r="AM407" s="5"/>
      <c r="AN407" s="58"/>
      <c r="AO407" s="49" t="s">
        <v>2089</v>
      </c>
      <c r="AP407" s="50" t="s">
        <v>72</v>
      </c>
      <c r="AQ407" s="50"/>
      <c r="AR407" s="50">
        <v>43522</v>
      </c>
      <c r="AS407" s="50"/>
      <c r="AT407" s="52"/>
    </row>
    <row r="408" spans="1:46" ht="14.1" customHeight="1">
      <c r="A408" s="20" t="s">
        <v>45</v>
      </c>
      <c r="B408" s="21" t="s">
        <v>46</v>
      </c>
      <c r="C408" s="20" t="s">
        <v>1950</v>
      </c>
      <c r="D408" s="54">
        <v>4948950535</v>
      </c>
      <c r="E408" s="4" t="s">
        <v>156</v>
      </c>
      <c r="F408" s="4" t="s">
        <v>2090</v>
      </c>
      <c r="G408" s="23" t="s">
        <v>2091</v>
      </c>
      <c r="H408" s="55">
        <v>2600</v>
      </c>
      <c r="I408" s="4" t="s">
        <v>64</v>
      </c>
      <c r="J408" s="4" t="s">
        <v>2092</v>
      </c>
      <c r="K408" s="22">
        <v>52052241</v>
      </c>
      <c r="L408" s="23" t="s">
        <v>590</v>
      </c>
      <c r="M408" s="4" t="s">
        <v>112</v>
      </c>
      <c r="N408" s="29" t="s">
        <v>468</v>
      </c>
      <c r="O408" s="30">
        <v>800</v>
      </c>
      <c r="P408" s="29" t="s">
        <v>57</v>
      </c>
      <c r="Q408" s="56">
        <v>1</v>
      </c>
      <c r="R408" s="5" t="s">
        <v>78</v>
      </c>
      <c r="S408" s="5" t="s">
        <v>79</v>
      </c>
      <c r="T408" s="36">
        <v>43539</v>
      </c>
      <c r="U408" s="36">
        <v>43521</v>
      </c>
      <c r="V408" s="37">
        <v>43514</v>
      </c>
      <c r="W408" s="38">
        <f t="shared" si="58"/>
        <v>-17</v>
      </c>
      <c r="X408" s="5" t="str">
        <f t="shared" si="59"/>
        <v>CUMPLE</v>
      </c>
      <c r="Y408" s="37">
        <v>43543</v>
      </c>
      <c r="Z408" s="37">
        <v>43543</v>
      </c>
      <c r="AA408" s="44">
        <v>43543</v>
      </c>
      <c r="AB408" s="37">
        <v>43550</v>
      </c>
      <c r="AC408" s="38">
        <f t="shared" si="60"/>
        <v>1</v>
      </c>
      <c r="AD408" s="5" t="str">
        <f t="shared" si="61"/>
        <v>CUMPLE</v>
      </c>
      <c r="AE408" s="5"/>
      <c r="AF408" s="38">
        <f t="shared" si="62"/>
        <v>7</v>
      </c>
      <c r="AG408" s="5" t="str">
        <f t="shared" si="63"/>
        <v>NO CUMPLE</v>
      </c>
      <c r="AH408" s="6"/>
      <c r="AI408" s="38">
        <f t="shared" si="64"/>
        <v>11</v>
      </c>
      <c r="AJ408" s="5" t="str">
        <f t="shared" si="65"/>
        <v>NO CUMPLE</v>
      </c>
      <c r="AK408" s="6" t="s">
        <v>2093</v>
      </c>
      <c r="AL408" s="5" t="str">
        <f t="shared" si="57"/>
        <v/>
      </c>
      <c r="AM408" s="5"/>
      <c r="AN408" s="58"/>
      <c r="AO408" s="49" t="s">
        <v>2094</v>
      </c>
      <c r="AP408" s="50" t="s">
        <v>72</v>
      </c>
      <c r="AQ408" s="50"/>
      <c r="AR408" s="50">
        <v>43525</v>
      </c>
      <c r="AS408" s="50"/>
      <c r="AT408" s="52"/>
    </row>
    <row r="409" spans="1:46" ht="14.1" customHeight="1">
      <c r="A409" s="20" t="s">
        <v>45</v>
      </c>
      <c r="B409" s="21" t="s">
        <v>46</v>
      </c>
      <c r="C409" s="20" t="s">
        <v>1950</v>
      </c>
      <c r="D409" s="54" t="s">
        <v>2095</v>
      </c>
      <c r="E409" s="4" t="s">
        <v>48</v>
      </c>
      <c r="F409" s="4" t="s">
        <v>2096</v>
      </c>
      <c r="G409" s="23" t="s">
        <v>2097</v>
      </c>
      <c r="H409" s="55">
        <v>10353</v>
      </c>
      <c r="I409" s="4" t="s">
        <v>64</v>
      </c>
      <c r="J409" s="4" t="s">
        <v>2098</v>
      </c>
      <c r="K409" s="22" t="s">
        <v>2099</v>
      </c>
      <c r="L409" s="23" t="s">
        <v>86</v>
      </c>
      <c r="M409" s="4" t="s">
        <v>87</v>
      </c>
      <c r="N409" s="29" t="s">
        <v>88</v>
      </c>
      <c r="O409" s="30">
        <v>5100</v>
      </c>
      <c r="P409" s="29" t="s">
        <v>57</v>
      </c>
      <c r="Q409" s="56">
        <v>5</v>
      </c>
      <c r="R409" s="5" t="s">
        <v>78</v>
      </c>
      <c r="S409" s="5" t="s">
        <v>79</v>
      </c>
      <c r="T409" s="36">
        <v>43539</v>
      </c>
      <c r="U409" s="36">
        <v>43536</v>
      </c>
      <c r="V409" s="37">
        <v>43536</v>
      </c>
      <c r="W409" s="38">
        <f t="shared" si="58"/>
        <v>-2</v>
      </c>
      <c r="X409" s="5" t="str">
        <f t="shared" si="59"/>
        <v>CUMPLE</v>
      </c>
      <c r="Y409" s="37">
        <v>43542</v>
      </c>
      <c r="Z409" s="37">
        <v>43542</v>
      </c>
      <c r="AA409" s="44">
        <v>43543</v>
      </c>
      <c r="AB409" s="37">
        <v>43550</v>
      </c>
      <c r="AC409" s="38">
        <f t="shared" si="60"/>
        <v>1</v>
      </c>
      <c r="AD409" s="5" t="str">
        <f t="shared" si="61"/>
        <v>CUMPLE</v>
      </c>
      <c r="AE409" s="5"/>
      <c r="AF409" s="38">
        <f t="shared" si="62"/>
        <v>7</v>
      </c>
      <c r="AG409" s="5" t="str">
        <f t="shared" si="63"/>
        <v>NO CUMPLE</v>
      </c>
      <c r="AH409" s="6"/>
      <c r="AI409" s="38">
        <f t="shared" si="64"/>
        <v>11</v>
      </c>
      <c r="AJ409" s="5" t="str">
        <f t="shared" si="65"/>
        <v>NO CUMPLE</v>
      </c>
      <c r="AK409" s="6" t="s">
        <v>386</v>
      </c>
      <c r="AL409" s="5" t="str">
        <f t="shared" si="57"/>
        <v/>
      </c>
      <c r="AM409" s="5"/>
      <c r="AN409" s="58"/>
      <c r="AO409" s="49" t="s">
        <v>2100</v>
      </c>
      <c r="AP409" s="50" t="s">
        <v>61</v>
      </c>
      <c r="AQ409" s="50"/>
      <c r="AR409" s="50">
        <v>43526</v>
      </c>
      <c r="AS409" s="50"/>
      <c r="AT409" s="52"/>
    </row>
    <row r="410" spans="1:46" ht="14.1" customHeight="1">
      <c r="A410" s="20" t="s">
        <v>45</v>
      </c>
      <c r="B410" s="21" t="s">
        <v>46</v>
      </c>
      <c r="C410" s="20" t="s">
        <v>1950</v>
      </c>
      <c r="D410" s="54">
        <v>4949286580</v>
      </c>
      <c r="E410" s="4" t="s">
        <v>48</v>
      </c>
      <c r="F410" s="4" t="s">
        <v>2101</v>
      </c>
      <c r="G410" s="23" t="s">
        <v>2102</v>
      </c>
      <c r="H410" s="55">
        <v>20113.2</v>
      </c>
      <c r="I410" s="4" t="s">
        <v>64</v>
      </c>
      <c r="J410" s="4" t="s">
        <v>563</v>
      </c>
      <c r="K410" s="22" t="s">
        <v>564</v>
      </c>
      <c r="L410" s="23" t="s">
        <v>119</v>
      </c>
      <c r="M410" s="4" t="s">
        <v>67</v>
      </c>
      <c r="N410" s="29" t="s">
        <v>77</v>
      </c>
      <c r="O410" s="30">
        <v>3330</v>
      </c>
      <c r="P410" s="29" t="s">
        <v>57</v>
      </c>
      <c r="Q410" s="56">
        <v>1</v>
      </c>
      <c r="R410" s="5" t="s">
        <v>58</v>
      </c>
      <c r="S410" s="5" t="s">
        <v>59</v>
      </c>
      <c r="T410" s="36">
        <v>43540</v>
      </c>
      <c r="U410" s="36">
        <v>43539</v>
      </c>
      <c r="V410" s="37">
        <v>43539</v>
      </c>
      <c r="W410" s="38">
        <f t="shared" si="58"/>
        <v>0</v>
      </c>
      <c r="X410" s="5" t="str">
        <f t="shared" si="59"/>
        <v>CUMPLE</v>
      </c>
      <c r="Y410" s="37">
        <v>43542</v>
      </c>
      <c r="Z410" s="37">
        <v>43542</v>
      </c>
      <c r="AA410" s="44">
        <v>43543</v>
      </c>
      <c r="AB410" s="37">
        <v>43550</v>
      </c>
      <c r="AC410" s="38">
        <f t="shared" si="60"/>
        <v>1</v>
      </c>
      <c r="AD410" s="5" t="str">
        <f t="shared" si="61"/>
        <v>CUMPLE</v>
      </c>
      <c r="AE410" s="5"/>
      <c r="AF410" s="38">
        <f t="shared" si="62"/>
        <v>7</v>
      </c>
      <c r="AG410" s="5" t="str">
        <f t="shared" si="63"/>
        <v>NO CUMPLE</v>
      </c>
      <c r="AH410" s="6"/>
      <c r="AI410" s="38">
        <f t="shared" si="64"/>
        <v>10</v>
      </c>
      <c r="AJ410" s="5" t="str">
        <f t="shared" si="65"/>
        <v>NO CUMPLE</v>
      </c>
      <c r="AK410" s="6" t="s">
        <v>149</v>
      </c>
      <c r="AL410" s="5" t="str">
        <f t="shared" si="57"/>
        <v/>
      </c>
      <c r="AM410" s="5"/>
      <c r="AN410" s="58"/>
      <c r="AO410" s="49" t="s">
        <v>2103</v>
      </c>
      <c r="AP410" s="50" t="s">
        <v>61</v>
      </c>
      <c r="AQ410" s="50"/>
      <c r="AR410" s="50">
        <v>43523</v>
      </c>
      <c r="AS410" s="50"/>
      <c r="AT410" s="52"/>
    </row>
    <row r="411" spans="1:46" ht="14.1" customHeight="1">
      <c r="A411" s="20" t="s">
        <v>45</v>
      </c>
      <c r="B411" s="21" t="s">
        <v>46</v>
      </c>
      <c r="C411" s="20" t="s">
        <v>1950</v>
      </c>
      <c r="D411" s="54">
        <v>4948892086</v>
      </c>
      <c r="E411" s="4" t="s">
        <v>48</v>
      </c>
      <c r="F411" s="4" t="s">
        <v>2104</v>
      </c>
      <c r="G411" s="23" t="s">
        <v>2105</v>
      </c>
      <c r="H411" s="55">
        <v>109980</v>
      </c>
      <c r="I411" s="4" t="s">
        <v>64</v>
      </c>
      <c r="J411" s="4" t="s">
        <v>1783</v>
      </c>
      <c r="K411" s="22" t="s">
        <v>1784</v>
      </c>
      <c r="L411" s="23" t="s">
        <v>119</v>
      </c>
      <c r="M411" s="4" t="s">
        <v>210</v>
      </c>
      <c r="N411" s="29" t="s">
        <v>1731</v>
      </c>
      <c r="O411" s="30">
        <v>58500</v>
      </c>
      <c r="P411" s="29" t="s">
        <v>57</v>
      </c>
      <c r="Q411" s="56">
        <v>3</v>
      </c>
      <c r="R411" s="5" t="s">
        <v>58</v>
      </c>
      <c r="S411" s="5" t="s">
        <v>59</v>
      </c>
      <c r="T411" s="36">
        <v>43545</v>
      </c>
      <c r="U411" s="36">
        <v>43538</v>
      </c>
      <c r="V411" s="37">
        <v>43546</v>
      </c>
      <c r="W411" s="38">
        <f t="shared" si="58"/>
        <v>-6</v>
      </c>
      <c r="X411" s="5" t="str">
        <f t="shared" si="59"/>
        <v>CUMPLE</v>
      </c>
      <c r="Y411" s="37">
        <v>43546</v>
      </c>
      <c r="Z411" s="37">
        <v>43546</v>
      </c>
      <c r="AA411" s="44">
        <v>43547</v>
      </c>
      <c r="AB411" s="37">
        <v>43551</v>
      </c>
      <c r="AC411" s="38">
        <f t="shared" si="60"/>
        <v>1</v>
      </c>
      <c r="AD411" s="5" t="str">
        <f t="shared" si="61"/>
        <v>CUMPLE</v>
      </c>
      <c r="AE411" s="5"/>
      <c r="AF411" s="38">
        <f t="shared" si="62"/>
        <v>4</v>
      </c>
      <c r="AG411" s="5" t="str">
        <f t="shared" si="63"/>
        <v>NO CUMPLE</v>
      </c>
      <c r="AH411" s="6"/>
      <c r="AI411" s="38">
        <f t="shared" si="64"/>
        <v>6</v>
      </c>
      <c r="AJ411" s="5" t="str">
        <f t="shared" si="65"/>
        <v>CUMPLE</v>
      </c>
      <c r="AK411" s="6"/>
      <c r="AL411" s="5" t="str">
        <f t="shared" si="57"/>
        <v/>
      </c>
      <c r="AM411" s="5"/>
      <c r="AN411" s="58"/>
      <c r="AO411" s="49" t="s">
        <v>2106</v>
      </c>
      <c r="AP411" s="50" t="s">
        <v>325</v>
      </c>
      <c r="AQ411" s="50"/>
      <c r="AR411" s="50">
        <v>43521</v>
      </c>
      <c r="AS411" s="50"/>
      <c r="AT411" s="52"/>
    </row>
    <row r="412" spans="1:46" ht="14.1" customHeight="1">
      <c r="A412" s="20" t="s">
        <v>45</v>
      </c>
      <c r="B412" s="21" t="s">
        <v>46</v>
      </c>
      <c r="C412" s="20" t="s">
        <v>1950</v>
      </c>
      <c r="D412" s="54">
        <v>4948892084</v>
      </c>
      <c r="E412" s="4" t="s">
        <v>48</v>
      </c>
      <c r="F412" s="4" t="s">
        <v>2107</v>
      </c>
      <c r="G412" s="23" t="s">
        <v>2108</v>
      </c>
      <c r="H412" s="55">
        <v>36660</v>
      </c>
      <c r="I412" s="4" t="s">
        <v>64</v>
      </c>
      <c r="J412" s="4" t="s">
        <v>1783</v>
      </c>
      <c r="K412" s="22" t="s">
        <v>1784</v>
      </c>
      <c r="L412" s="23" t="s">
        <v>119</v>
      </c>
      <c r="M412" s="4" t="s">
        <v>210</v>
      </c>
      <c r="N412" s="29" t="s">
        <v>1731</v>
      </c>
      <c r="O412" s="30">
        <v>19500</v>
      </c>
      <c r="P412" s="29" t="s">
        <v>57</v>
      </c>
      <c r="Q412" s="56">
        <v>1</v>
      </c>
      <c r="R412" s="5" t="s">
        <v>58</v>
      </c>
      <c r="S412" s="5" t="s">
        <v>59</v>
      </c>
      <c r="T412" s="36">
        <v>43545</v>
      </c>
      <c r="U412" s="36">
        <v>43538</v>
      </c>
      <c r="V412" s="37">
        <v>43546</v>
      </c>
      <c r="W412" s="38">
        <f t="shared" si="58"/>
        <v>-6</v>
      </c>
      <c r="X412" s="5" t="str">
        <f t="shared" si="59"/>
        <v>CUMPLE</v>
      </c>
      <c r="Y412" s="37">
        <v>43546</v>
      </c>
      <c r="Z412" s="37">
        <v>43546</v>
      </c>
      <c r="AA412" s="44">
        <v>43547</v>
      </c>
      <c r="AB412" s="37">
        <v>43551</v>
      </c>
      <c r="AC412" s="38">
        <f t="shared" si="60"/>
        <v>1</v>
      </c>
      <c r="AD412" s="5" t="str">
        <f t="shared" si="61"/>
        <v>CUMPLE</v>
      </c>
      <c r="AE412" s="5"/>
      <c r="AF412" s="38">
        <f t="shared" si="62"/>
        <v>4</v>
      </c>
      <c r="AG412" s="5" t="str">
        <f t="shared" si="63"/>
        <v>NO CUMPLE</v>
      </c>
      <c r="AH412" s="6"/>
      <c r="AI412" s="38">
        <f t="shared" si="64"/>
        <v>6</v>
      </c>
      <c r="AJ412" s="5" t="str">
        <f t="shared" si="65"/>
        <v>CUMPLE</v>
      </c>
      <c r="AK412" s="6"/>
      <c r="AL412" s="5" t="str">
        <f t="shared" si="57"/>
        <v/>
      </c>
      <c r="AM412" s="5"/>
      <c r="AN412" s="58"/>
      <c r="AO412" s="49" t="s">
        <v>2109</v>
      </c>
      <c r="AP412" s="50" t="s">
        <v>2110</v>
      </c>
      <c r="AQ412" s="50"/>
      <c r="AR412" s="50">
        <v>43529</v>
      </c>
      <c r="AS412" s="50"/>
      <c r="AT412" s="52"/>
    </row>
    <row r="413" spans="1:46" ht="14.1" customHeight="1">
      <c r="A413" s="20" t="s">
        <v>45</v>
      </c>
      <c r="B413" s="21" t="s">
        <v>46</v>
      </c>
      <c r="C413" s="20" t="s">
        <v>1950</v>
      </c>
      <c r="D413" s="54">
        <v>4946607246</v>
      </c>
      <c r="E413" s="4" t="s">
        <v>48</v>
      </c>
      <c r="F413" s="4" t="s">
        <v>2111</v>
      </c>
      <c r="G413" s="23" t="s">
        <v>2112</v>
      </c>
      <c r="H413" s="55">
        <v>20937.599999999999</v>
      </c>
      <c r="I413" s="4" t="s">
        <v>64</v>
      </c>
      <c r="J413" s="4" t="s">
        <v>1508</v>
      </c>
      <c r="K413" s="22">
        <v>58988612</v>
      </c>
      <c r="L413" s="23" t="s">
        <v>54</v>
      </c>
      <c r="M413" s="4" t="s">
        <v>184</v>
      </c>
      <c r="N413" s="29" t="s">
        <v>584</v>
      </c>
      <c r="O413" s="30">
        <v>1440</v>
      </c>
      <c r="P413" s="29" t="s">
        <v>186</v>
      </c>
      <c r="Q413" s="56">
        <v>2</v>
      </c>
      <c r="R413" s="5" t="s">
        <v>78</v>
      </c>
      <c r="S413" s="5" t="s">
        <v>79</v>
      </c>
      <c r="T413" s="36">
        <v>43543</v>
      </c>
      <c r="U413" s="36">
        <v>43509</v>
      </c>
      <c r="V413" s="37">
        <v>43509</v>
      </c>
      <c r="W413" s="38">
        <f t="shared" si="58"/>
        <v>-33</v>
      </c>
      <c r="X413" s="5" t="str">
        <f t="shared" si="59"/>
        <v>CUMPLE</v>
      </c>
      <c r="Y413" s="37">
        <v>43545</v>
      </c>
      <c r="Z413" s="37">
        <v>43545</v>
      </c>
      <c r="AA413" s="44">
        <v>43547</v>
      </c>
      <c r="AB413" s="37">
        <v>43552</v>
      </c>
      <c r="AC413" s="38">
        <f t="shared" si="60"/>
        <v>2</v>
      </c>
      <c r="AD413" s="5" t="str">
        <f t="shared" si="61"/>
        <v>CUMPLE</v>
      </c>
      <c r="AE413" s="5"/>
      <c r="AF413" s="38">
        <f t="shared" si="62"/>
        <v>5</v>
      </c>
      <c r="AG413" s="5" t="str">
        <f t="shared" si="63"/>
        <v>NO CUMPLE</v>
      </c>
      <c r="AH413" s="6"/>
      <c r="AI413" s="38">
        <f t="shared" si="64"/>
        <v>9</v>
      </c>
      <c r="AJ413" s="5" t="str">
        <f t="shared" si="65"/>
        <v>CUMPLE</v>
      </c>
      <c r="AK413" s="6"/>
      <c r="AL413" s="5" t="str">
        <f t="shared" si="57"/>
        <v/>
      </c>
      <c r="AM413" s="5"/>
      <c r="AN413" s="58"/>
      <c r="AO413" s="49" t="s">
        <v>2113</v>
      </c>
      <c r="AP413" s="50" t="s">
        <v>72</v>
      </c>
      <c r="AQ413" s="50"/>
      <c r="AR413" s="50">
        <v>43531</v>
      </c>
      <c r="AS413" s="50"/>
      <c r="AT413" s="52"/>
    </row>
    <row r="414" spans="1:46" ht="14.1" customHeight="1">
      <c r="A414" s="20" t="s">
        <v>45</v>
      </c>
      <c r="B414" s="21" t="s">
        <v>46</v>
      </c>
      <c r="C414" s="20" t="s">
        <v>1950</v>
      </c>
      <c r="D414" s="54">
        <v>4948892087</v>
      </c>
      <c r="E414" s="4" t="s">
        <v>48</v>
      </c>
      <c r="F414" s="4" t="s">
        <v>2114</v>
      </c>
      <c r="G414" s="23" t="s">
        <v>2115</v>
      </c>
      <c r="H414" s="55">
        <v>109980</v>
      </c>
      <c r="I414" s="4" t="s">
        <v>64</v>
      </c>
      <c r="J414" s="4" t="s">
        <v>1783</v>
      </c>
      <c r="K414" s="22" t="s">
        <v>1784</v>
      </c>
      <c r="L414" s="23" t="s">
        <v>119</v>
      </c>
      <c r="M414" s="4" t="s">
        <v>210</v>
      </c>
      <c r="N414" s="29" t="s">
        <v>1731</v>
      </c>
      <c r="O414" s="30">
        <v>58500</v>
      </c>
      <c r="P414" s="29" t="s">
        <v>57</v>
      </c>
      <c r="Q414" s="56">
        <v>3</v>
      </c>
      <c r="R414" s="5" t="s">
        <v>58</v>
      </c>
      <c r="S414" s="5" t="s">
        <v>59</v>
      </c>
      <c r="T414" s="36">
        <v>43545</v>
      </c>
      <c r="U414" s="36">
        <v>43538</v>
      </c>
      <c r="V414" s="37">
        <v>43546</v>
      </c>
      <c r="W414" s="38">
        <f t="shared" si="58"/>
        <v>-6</v>
      </c>
      <c r="X414" s="5" t="str">
        <f t="shared" si="59"/>
        <v>CUMPLE</v>
      </c>
      <c r="Y414" s="37">
        <v>43546</v>
      </c>
      <c r="Z414" s="37">
        <v>43546</v>
      </c>
      <c r="AA414" s="44">
        <v>43547</v>
      </c>
      <c r="AB414" s="37">
        <v>43552</v>
      </c>
      <c r="AC414" s="38">
        <f t="shared" si="60"/>
        <v>1</v>
      </c>
      <c r="AD414" s="5" t="str">
        <f t="shared" si="61"/>
        <v>CUMPLE</v>
      </c>
      <c r="AE414" s="5"/>
      <c r="AF414" s="38">
        <f t="shared" si="62"/>
        <v>5</v>
      </c>
      <c r="AG414" s="5" t="str">
        <f t="shared" si="63"/>
        <v>NO CUMPLE</v>
      </c>
      <c r="AH414" s="6"/>
      <c r="AI414" s="38">
        <f t="shared" si="64"/>
        <v>7</v>
      </c>
      <c r="AJ414" s="5" t="str">
        <f t="shared" si="65"/>
        <v>CUMPLE</v>
      </c>
      <c r="AK414" s="6"/>
      <c r="AL414" s="5" t="str">
        <f t="shared" si="57"/>
        <v/>
      </c>
      <c r="AM414" s="5"/>
      <c r="AN414" s="58"/>
      <c r="AO414" s="49" t="s">
        <v>2116</v>
      </c>
      <c r="AP414" s="50" t="s">
        <v>2110</v>
      </c>
      <c r="AQ414" s="50"/>
      <c r="AR414" s="50">
        <v>43529</v>
      </c>
      <c r="AS414" s="50"/>
      <c r="AT414" s="52"/>
    </row>
    <row r="415" spans="1:46" ht="14.1" customHeight="1">
      <c r="A415" s="20" t="s">
        <v>45</v>
      </c>
      <c r="B415" s="21" t="s">
        <v>46</v>
      </c>
      <c r="C415" s="20" t="s">
        <v>1950</v>
      </c>
      <c r="D415" s="54" t="s">
        <v>2117</v>
      </c>
      <c r="E415" s="4" t="s">
        <v>48</v>
      </c>
      <c r="F415" s="4" t="s">
        <v>2118</v>
      </c>
      <c r="G415" s="23" t="s">
        <v>2119</v>
      </c>
      <c r="H415" s="55">
        <v>24806.25</v>
      </c>
      <c r="I415" s="4" t="s">
        <v>64</v>
      </c>
      <c r="J415" s="4" t="s">
        <v>2120</v>
      </c>
      <c r="K415" s="22" t="s">
        <v>2121</v>
      </c>
      <c r="L415" s="23" t="s">
        <v>54</v>
      </c>
      <c r="M415" s="4" t="s">
        <v>67</v>
      </c>
      <c r="N415" s="29" t="s">
        <v>77</v>
      </c>
      <c r="O415" s="30">
        <v>6875</v>
      </c>
      <c r="P415" s="29" t="s">
        <v>57</v>
      </c>
      <c r="Q415" s="56">
        <v>1</v>
      </c>
      <c r="R415" s="5" t="s">
        <v>58</v>
      </c>
      <c r="S415" s="5" t="s">
        <v>59</v>
      </c>
      <c r="T415" s="36">
        <v>43543</v>
      </c>
      <c r="U415" s="36">
        <v>43531</v>
      </c>
      <c r="V415" s="37">
        <v>43531</v>
      </c>
      <c r="W415" s="38">
        <f t="shared" si="58"/>
        <v>-11</v>
      </c>
      <c r="X415" s="5" t="str">
        <f t="shared" si="59"/>
        <v>CUMPLE</v>
      </c>
      <c r="Y415" s="37">
        <v>43546</v>
      </c>
      <c r="Z415" s="37">
        <v>43546</v>
      </c>
      <c r="AA415" s="44">
        <v>43547</v>
      </c>
      <c r="AB415" s="37">
        <v>43553</v>
      </c>
      <c r="AC415" s="38">
        <f t="shared" si="60"/>
        <v>1</v>
      </c>
      <c r="AD415" s="5" t="str">
        <f t="shared" si="61"/>
        <v>CUMPLE</v>
      </c>
      <c r="AE415" s="5"/>
      <c r="AF415" s="38">
        <f t="shared" si="62"/>
        <v>6</v>
      </c>
      <c r="AG415" s="5" t="str">
        <f t="shared" si="63"/>
        <v>NO CUMPLE</v>
      </c>
      <c r="AH415" s="6"/>
      <c r="AI415" s="38">
        <f t="shared" si="64"/>
        <v>10</v>
      </c>
      <c r="AJ415" s="5" t="str">
        <f t="shared" si="65"/>
        <v>NO CUMPLE</v>
      </c>
      <c r="AK415" s="6" t="s">
        <v>2122</v>
      </c>
      <c r="AL415" s="5" t="str">
        <f t="shared" si="57"/>
        <v/>
      </c>
      <c r="AM415" s="5"/>
      <c r="AN415" s="58"/>
      <c r="AO415" s="49" t="s">
        <v>2123</v>
      </c>
      <c r="AP415" s="50" t="s">
        <v>72</v>
      </c>
      <c r="AQ415" s="50"/>
      <c r="AR415" s="50">
        <v>43530</v>
      </c>
      <c r="AS415" s="50"/>
      <c r="AT415" s="52"/>
    </row>
    <row r="416" spans="1:46" ht="14.1" customHeight="1">
      <c r="A416" s="20" t="s">
        <v>45</v>
      </c>
      <c r="B416" s="21" t="s">
        <v>46</v>
      </c>
      <c r="C416" s="20" t="s">
        <v>1950</v>
      </c>
      <c r="D416" s="54" t="s">
        <v>2124</v>
      </c>
      <c r="E416" s="4" t="s">
        <v>48</v>
      </c>
      <c r="F416" s="4" t="s">
        <v>2125</v>
      </c>
      <c r="G416" s="23" t="s">
        <v>2126</v>
      </c>
      <c r="H416" s="55">
        <v>97689</v>
      </c>
      <c r="I416" s="4" t="s">
        <v>64</v>
      </c>
      <c r="J416" s="4" t="s">
        <v>2127</v>
      </c>
      <c r="K416" s="22" t="s">
        <v>2128</v>
      </c>
      <c r="L416" s="23" t="s">
        <v>54</v>
      </c>
      <c r="M416" s="4" t="s">
        <v>94</v>
      </c>
      <c r="N416" s="29" t="s">
        <v>95</v>
      </c>
      <c r="O416" s="30">
        <v>1450</v>
      </c>
      <c r="P416" s="29" t="s">
        <v>57</v>
      </c>
      <c r="Q416" s="56">
        <v>3</v>
      </c>
      <c r="R416" s="5" t="s">
        <v>78</v>
      </c>
      <c r="S416" s="5" t="s">
        <v>79</v>
      </c>
      <c r="T416" s="36">
        <v>43522</v>
      </c>
      <c r="U416" s="36">
        <v>43511</v>
      </c>
      <c r="V416" s="37">
        <v>43525</v>
      </c>
      <c r="W416" s="38">
        <f t="shared" si="58"/>
        <v>-10</v>
      </c>
      <c r="X416" s="5" t="str">
        <f t="shared" si="59"/>
        <v>CUMPLE</v>
      </c>
      <c r="Y416" s="37">
        <v>43524</v>
      </c>
      <c r="Z416" s="37">
        <v>43525</v>
      </c>
      <c r="AA416" s="44">
        <v>43525</v>
      </c>
      <c r="AB416" s="37">
        <v>43529</v>
      </c>
      <c r="AC416" s="38">
        <f t="shared" si="60"/>
        <v>1</v>
      </c>
      <c r="AD416" s="5" t="str">
        <f t="shared" si="61"/>
        <v>CUMPLE</v>
      </c>
      <c r="AE416" s="5"/>
      <c r="AF416" s="38">
        <f t="shared" si="62"/>
        <v>4</v>
      </c>
      <c r="AG416" s="5" t="str">
        <f t="shared" si="63"/>
        <v>NO CUMPLE</v>
      </c>
      <c r="AH416" s="6"/>
      <c r="AI416" s="38">
        <f t="shared" si="64"/>
        <v>7</v>
      </c>
      <c r="AJ416" s="5" t="str">
        <f t="shared" si="65"/>
        <v>CUMPLE</v>
      </c>
      <c r="AK416" s="6"/>
      <c r="AL416" s="5" t="str">
        <f t="shared" si="57"/>
        <v/>
      </c>
      <c r="AM416" s="5"/>
      <c r="AN416" s="58"/>
      <c r="AO416" s="49" t="s">
        <v>2129</v>
      </c>
      <c r="AP416" s="50" t="s">
        <v>72</v>
      </c>
      <c r="AQ416" s="50"/>
      <c r="AR416" s="50">
        <v>43508</v>
      </c>
      <c r="AS416" s="50"/>
      <c r="AT416" s="52"/>
    </row>
    <row r="417" spans="1:46" ht="14.1" customHeight="1">
      <c r="A417" s="20" t="s">
        <v>45</v>
      </c>
      <c r="B417" s="21" t="s">
        <v>46</v>
      </c>
      <c r="C417" s="20" t="s">
        <v>1950</v>
      </c>
      <c r="D417" s="28" t="s">
        <v>2130</v>
      </c>
      <c r="E417" s="4" t="s">
        <v>48</v>
      </c>
      <c r="F417" s="4" t="s">
        <v>2131</v>
      </c>
      <c r="G417" s="23" t="s">
        <v>2132</v>
      </c>
      <c r="H417" s="55">
        <v>65331.59</v>
      </c>
      <c r="I417" s="4" t="s">
        <v>64</v>
      </c>
      <c r="J417" s="4" t="s">
        <v>821</v>
      </c>
      <c r="K417" s="22" t="s">
        <v>1884</v>
      </c>
      <c r="L417" s="23" t="s">
        <v>650</v>
      </c>
      <c r="M417" s="4" t="s">
        <v>147</v>
      </c>
      <c r="N417" s="29" t="s">
        <v>167</v>
      </c>
      <c r="O417" s="30">
        <v>18333.64</v>
      </c>
      <c r="P417" s="29" t="s">
        <v>57</v>
      </c>
      <c r="Q417" s="56">
        <v>1</v>
      </c>
      <c r="R417" s="5" t="s">
        <v>58</v>
      </c>
      <c r="S417" s="5" t="s">
        <v>69</v>
      </c>
      <c r="T417" s="36">
        <v>43522</v>
      </c>
      <c r="U417" s="36">
        <v>43514</v>
      </c>
      <c r="V417" s="37">
        <v>43525</v>
      </c>
      <c r="W417" s="38">
        <f t="shared" si="58"/>
        <v>-7</v>
      </c>
      <c r="X417" s="5" t="str">
        <f t="shared" si="59"/>
        <v>CUMPLE</v>
      </c>
      <c r="Y417" s="37">
        <v>43524</v>
      </c>
      <c r="Z417" s="37">
        <v>43525</v>
      </c>
      <c r="AA417" s="44">
        <v>43526</v>
      </c>
      <c r="AB417" s="37">
        <v>43531</v>
      </c>
      <c r="AC417" s="38">
        <f t="shared" si="60"/>
        <v>1</v>
      </c>
      <c r="AD417" s="5" t="str">
        <f t="shared" si="61"/>
        <v>CUMPLE</v>
      </c>
      <c r="AE417" s="5"/>
      <c r="AF417" s="38">
        <f t="shared" si="62"/>
        <v>5</v>
      </c>
      <c r="AG417" s="5" t="str">
        <f t="shared" si="63"/>
        <v>NO CUMPLE</v>
      </c>
      <c r="AH417" s="6"/>
      <c r="AI417" s="38">
        <f t="shared" si="64"/>
        <v>9</v>
      </c>
      <c r="AJ417" s="5" t="str">
        <f t="shared" si="65"/>
        <v>NO CUMPLE</v>
      </c>
      <c r="AK417" s="6" t="s">
        <v>2133</v>
      </c>
      <c r="AL417" s="5" t="str">
        <f t="shared" si="57"/>
        <v/>
      </c>
      <c r="AM417" s="5"/>
      <c r="AN417" s="58"/>
      <c r="AO417" s="49" t="s">
        <v>2134</v>
      </c>
      <c r="AP417" s="50" t="s">
        <v>72</v>
      </c>
      <c r="AQ417" s="50"/>
      <c r="AR417" s="50">
        <v>43500</v>
      </c>
      <c r="AS417" s="50"/>
      <c r="AT417" s="52"/>
    </row>
    <row r="418" spans="1:46" ht="14.1" customHeight="1">
      <c r="A418" s="20" t="s">
        <v>45</v>
      </c>
      <c r="B418" s="21" t="s">
        <v>46</v>
      </c>
      <c r="C418" s="20" t="s">
        <v>1950</v>
      </c>
      <c r="D418" s="54">
        <v>4947816328</v>
      </c>
      <c r="E418" s="4" t="s">
        <v>48</v>
      </c>
      <c r="F418" s="4" t="s">
        <v>2135</v>
      </c>
      <c r="G418" s="23" t="s">
        <v>2136</v>
      </c>
      <c r="H418" s="55">
        <v>2458.5</v>
      </c>
      <c r="I418" s="4" t="s">
        <v>64</v>
      </c>
      <c r="J418" s="4" t="s">
        <v>2018</v>
      </c>
      <c r="K418" s="22" t="s">
        <v>2137</v>
      </c>
      <c r="L418" s="23" t="s">
        <v>86</v>
      </c>
      <c r="M418" s="4" t="s">
        <v>147</v>
      </c>
      <c r="N418" s="29" t="s">
        <v>148</v>
      </c>
      <c r="O418" s="30">
        <v>1650</v>
      </c>
      <c r="P418" s="29" t="s">
        <v>186</v>
      </c>
      <c r="Q418" s="56">
        <v>3</v>
      </c>
      <c r="R418" s="5" t="s">
        <v>78</v>
      </c>
      <c r="S418" s="5" t="s">
        <v>79</v>
      </c>
      <c r="T418" s="36">
        <v>43525</v>
      </c>
      <c r="U418" s="36">
        <v>43509</v>
      </c>
      <c r="V418" s="37">
        <v>43528</v>
      </c>
      <c r="W418" s="38">
        <f t="shared" si="58"/>
        <v>-15</v>
      </c>
      <c r="X418" s="5" t="str">
        <f t="shared" si="59"/>
        <v>CUMPLE</v>
      </c>
      <c r="Y418" s="37">
        <v>43528</v>
      </c>
      <c r="Z418" s="37">
        <v>43528</v>
      </c>
      <c r="AA418" s="44">
        <v>43529</v>
      </c>
      <c r="AB418" s="37">
        <v>43535</v>
      </c>
      <c r="AC418" s="38">
        <f t="shared" si="60"/>
        <v>1</v>
      </c>
      <c r="AD418" s="5" t="str">
        <f t="shared" si="61"/>
        <v>CUMPLE</v>
      </c>
      <c r="AE418" s="5"/>
      <c r="AF418" s="38">
        <f t="shared" si="62"/>
        <v>6</v>
      </c>
      <c r="AG418" s="5" t="str">
        <f t="shared" si="63"/>
        <v>NO CUMPLE</v>
      </c>
      <c r="AH418" s="6"/>
      <c r="AI418" s="38">
        <f t="shared" si="64"/>
        <v>10</v>
      </c>
      <c r="AJ418" s="5" t="str">
        <f t="shared" si="65"/>
        <v>CUMPLE</v>
      </c>
      <c r="AK418" s="6"/>
      <c r="AL418" s="5" t="str">
        <f t="shared" si="57"/>
        <v/>
      </c>
      <c r="AM418" s="5"/>
      <c r="AN418" s="58"/>
      <c r="AO418" s="49" t="s">
        <v>2138</v>
      </c>
      <c r="AP418" s="50" t="s">
        <v>72</v>
      </c>
      <c r="AQ418" s="50"/>
      <c r="AR418" s="50">
        <v>43513</v>
      </c>
      <c r="AS418" s="50"/>
      <c r="AT418" s="52"/>
    </row>
    <row r="419" spans="1:46" ht="14.1" customHeight="1">
      <c r="A419" s="20" t="s">
        <v>45</v>
      </c>
      <c r="B419" s="21" t="s">
        <v>46</v>
      </c>
      <c r="C419" s="20" t="s">
        <v>1950</v>
      </c>
      <c r="D419" s="54" t="s">
        <v>2139</v>
      </c>
      <c r="E419" s="4" t="s">
        <v>48</v>
      </c>
      <c r="F419" s="4" t="s">
        <v>2140</v>
      </c>
      <c r="G419" s="68" t="s">
        <v>2141</v>
      </c>
      <c r="H419" s="55">
        <v>5337.2</v>
      </c>
      <c r="I419" s="4" t="s">
        <v>64</v>
      </c>
      <c r="J419" s="4" t="s">
        <v>2142</v>
      </c>
      <c r="K419" s="22" t="s">
        <v>2143</v>
      </c>
      <c r="L419" s="23" t="s">
        <v>54</v>
      </c>
      <c r="M419" s="4" t="s">
        <v>67</v>
      </c>
      <c r="N419" s="29" t="s">
        <v>77</v>
      </c>
      <c r="O419" s="30">
        <v>920</v>
      </c>
      <c r="P419" s="29" t="s">
        <v>57</v>
      </c>
      <c r="Q419" s="56">
        <v>3</v>
      </c>
      <c r="R419" s="5" t="s">
        <v>78</v>
      </c>
      <c r="S419" s="5" t="s">
        <v>79</v>
      </c>
      <c r="T419" s="36">
        <v>43527</v>
      </c>
      <c r="U419" s="36">
        <v>43517</v>
      </c>
      <c r="V419" s="37">
        <v>43530</v>
      </c>
      <c r="W419" s="38">
        <f t="shared" si="58"/>
        <v>-9</v>
      </c>
      <c r="X419" s="5" t="str">
        <f t="shared" si="59"/>
        <v>CUMPLE</v>
      </c>
      <c r="Y419" s="37">
        <v>43530</v>
      </c>
      <c r="Z419" s="37">
        <v>43530</v>
      </c>
      <c r="AA419" s="44">
        <v>43531</v>
      </c>
      <c r="AB419" s="37">
        <v>43535</v>
      </c>
      <c r="AC419" s="38">
        <f t="shared" si="60"/>
        <v>1</v>
      </c>
      <c r="AD419" s="5" t="str">
        <f t="shared" si="61"/>
        <v>CUMPLE</v>
      </c>
      <c r="AE419" s="5"/>
      <c r="AF419" s="38">
        <f t="shared" si="62"/>
        <v>4</v>
      </c>
      <c r="AG419" s="5" t="str">
        <f t="shared" si="63"/>
        <v>NO CUMPLE</v>
      </c>
      <c r="AH419" s="6"/>
      <c r="AI419" s="38">
        <f t="shared" si="64"/>
        <v>8</v>
      </c>
      <c r="AJ419" s="5" t="str">
        <f t="shared" si="65"/>
        <v>CUMPLE</v>
      </c>
      <c r="AK419" s="6"/>
      <c r="AL419" s="5" t="str">
        <f t="shared" si="57"/>
        <v/>
      </c>
      <c r="AM419" s="5"/>
      <c r="AN419" s="58"/>
      <c r="AO419" s="49" t="s">
        <v>2144</v>
      </c>
      <c r="AP419" s="50" t="s">
        <v>72</v>
      </c>
      <c r="AQ419" s="50"/>
      <c r="AR419" s="50">
        <v>43513</v>
      </c>
      <c r="AS419" s="50"/>
      <c r="AT419" s="52"/>
    </row>
    <row r="420" spans="1:46" ht="14.1" customHeight="1">
      <c r="A420" s="20" t="s">
        <v>45</v>
      </c>
      <c r="B420" s="21" t="s">
        <v>46</v>
      </c>
      <c r="C420" s="20" t="s">
        <v>1950</v>
      </c>
      <c r="D420" s="54" t="s">
        <v>2145</v>
      </c>
      <c r="E420" s="4" t="s">
        <v>48</v>
      </c>
      <c r="F420" s="4" t="s">
        <v>2146</v>
      </c>
      <c r="G420" s="68" t="s">
        <v>2147</v>
      </c>
      <c r="H420" s="55">
        <v>15804</v>
      </c>
      <c r="I420" s="4" t="s">
        <v>64</v>
      </c>
      <c r="J420" s="4" t="s">
        <v>2148</v>
      </c>
      <c r="K420" s="22" t="s">
        <v>2149</v>
      </c>
      <c r="L420" s="23" t="s">
        <v>54</v>
      </c>
      <c r="M420" s="4" t="s">
        <v>67</v>
      </c>
      <c r="N420" s="29" t="s">
        <v>336</v>
      </c>
      <c r="O420" s="30">
        <v>7200</v>
      </c>
      <c r="P420" s="29" t="s">
        <v>57</v>
      </c>
      <c r="Q420" s="56">
        <v>1</v>
      </c>
      <c r="R420" s="5" t="s">
        <v>58</v>
      </c>
      <c r="S420" s="5" t="s">
        <v>174</v>
      </c>
      <c r="T420" s="36">
        <v>43529</v>
      </c>
      <c r="U420" s="36">
        <v>43523</v>
      </c>
      <c r="V420" s="37">
        <v>43530</v>
      </c>
      <c r="W420" s="38">
        <f t="shared" si="58"/>
        <v>-5</v>
      </c>
      <c r="X420" s="5" t="str">
        <f t="shared" si="59"/>
        <v>CUMPLE</v>
      </c>
      <c r="Y420" s="37">
        <v>43530</v>
      </c>
      <c r="Z420" s="37">
        <v>43530</v>
      </c>
      <c r="AA420" s="44">
        <v>43531</v>
      </c>
      <c r="AB420" s="37">
        <v>43535</v>
      </c>
      <c r="AC420" s="38">
        <f t="shared" si="60"/>
        <v>1</v>
      </c>
      <c r="AD420" s="5" t="str">
        <f t="shared" si="61"/>
        <v>CUMPLE</v>
      </c>
      <c r="AE420" s="5"/>
      <c r="AF420" s="38">
        <f t="shared" si="62"/>
        <v>4</v>
      </c>
      <c r="AG420" s="5" t="str">
        <f t="shared" si="63"/>
        <v>NO CUMPLE</v>
      </c>
      <c r="AH420" s="6"/>
      <c r="AI420" s="38">
        <f t="shared" si="64"/>
        <v>6</v>
      </c>
      <c r="AJ420" s="5" t="str">
        <f t="shared" si="65"/>
        <v>CUMPLE</v>
      </c>
      <c r="AK420" s="6"/>
      <c r="AL420" s="5" t="str">
        <f t="shared" si="57"/>
        <v/>
      </c>
      <c r="AM420" s="5"/>
      <c r="AN420" s="58"/>
      <c r="AO420" s="49" t="s">
        <v>2150</v>
      </c>
      <c r="AP420" s="50" t="s">
        <v>72</v>
      </c>
      <c r="AQ420" s="50" t="s">
        <v>325</v>
      </c>
      <c r="AR420" s="50">
        <v>43508</v>
      </c>
      <c r="AS420" s="50"/>
      <c r="AT420" s="52"/>
    </row>
    <row r="421" spans="1:46" ht="14.1" customHeight="1">
      <c r="A421" s="20" t="s">
        <v>45</v>
      </c>
      <c r="B421" s="21" t="s">
        <v>46</v>
      </c>
      <c r="C421" s="20" t="s">
        <v>1950</v>
      </c>
      <c r="D421" s="28" t="s">
        <v>2151</v>
      </c>
      <c r="E421" s="4" t="s">
        <v>48</v>
      </c>
      <c r="F421" s="4" t="s">
        <v>2152</v>
      </c>
      <c r="G421" s="23" t="s">
        <v>2153</v>
      </c>
      <c r="H421" s="55">
        <v>221901.6</v>
      </c>
      <c r="I421" s="4" t="s">
        <v>64</v>
      </c>
      <c r="J421" s="4" t="s">
        <v>2154</v>
      </c>
      <c r="K421" s="22" t="s">
        <v>2155</v>
      </c>
      <c r="L421" s="23" t="s">
        <v>54</v>
      </c>
      <c r="M421" s="4" t="s">
        <v>184</v>
      </c>
      <c r="N421" s="29" t="s">
        <v>348</v>
      </c>
      <c r="O421" s="30">
        <v>9960</v>
      </c>
      <c r="P421" s="29" t="s">
        <v>57</v>
      </c>
      <c r="Q421" s="56">
        <v>1</v>
      </c>
      <c r="R421" s="5" t="s">
        <v>58</v>
      </c>
      <c r="S421" s="5" t="s">
        <v>69</v>
      </c>
      <c r="T421" s="36">
        <v>43529</v>
      </c>
      <c r="U421" s="36">
        <v>43525</v>
      </c>
      <c r="V421" s="37">
        <v>43530</v>
      </c>
      <c r="W421" s="38">
        <f t="shared" si="58"/>
        <v>-3</v>
      </c>
      <c r="X421" s="5" t="str">
        <f t="shared" si="59"/>
        <v>CUMPLE</v>
      </c>
      <c r="Y421" s="37">
        <v>43530</v>
      </c>
      <c r="Z421" s="37">
        <v>43530</v>
      </c>
      <c r="AA421" s="44">
        <v>43531</v>
      </c>
      <c r="AB421" s="37">
        <v>43535</v>
      </c>
      <c r="AC421" s="38">
        <f t="shared" si="60"/>
        <v>1</v>
      </c>
      <c r="AD421" s="5" t="str">
        <f t="shared" si="61"/>
        <v>CUMPLE</v>
      </c>
      <c r="AE421" s="5"/>
      <c r="AF421" s="38">
        <f t="shared" si="62"/>
        <v>4</v>
      </c>
      <c r="AG421" s="5" t="str">
        <f t="shared" si="63"/>
        <v>NO CUMPLE</v>
      </c>
      <c r="AH421" s="6"/>
      <c r="AI421" s="38">
        <f t="shared" si="64"/>
        <v>6</v>
      </c>
      <c r="AJ421" s="5" t="str">
        <f t="shared" si="65"/>
        <v>CUMPLE</v>
      </c>
      <c r="AK421" s="6"/>
      <c r="AL421" s="5" t="str">
        <f t="shared" si="57"/>
        <v/>
      </c>
      <c r="AM421" s="5"/>
      <c r="AN421" s="58"/>
      <c r="AO421" s="49" t="s">
        <v>2156</v>
      </c>
      <c r="AP421" s="50" t="s">
        <v>72</v>
      </c>
      <c r="AQ421" s="50"/>
      <c r="AR421" s="50">
        <v>43505</v>
      </c>
      <c r="AS421" s="50"/>
      <c r="AT421" s="52"/>
    </row>
    <row r="422" spans="1:46" ht="14.1" customHeight="1">
      <c r="A422" s="20" t="s">
        <v>45</v>
      </c>
      <c r="B422" s="21" t="s">
        <v>46</v>
      </c>
      <c r="C422" s="20" t="s">
        <v>1950</v>
      </c>
      <c r="D422" s="54">
        <v>4947514934</v>
      </c>
      <c r="E422" s="4" t="s">
        <v>48</v>
      </c>
      <c r="F422" s="4" t="s">
        <v>2157</v>
      </c>
      <c r="G422" s="23" t="s">
        <v>2158</v>
      </c>
      <c r="H422" s="55">
        <v>117559.2</v>
      </c>
      <c r="I422" s="4" t="s">
        <v>64</v>
      </c>
      <c r="J422" s="4" t="s">
        <v>2159</v>
      </c>
      <c r="K422" s="22">
        <v>58115393</v>
      </c>
      <c r="L422" s="23" t="s">
        <v>54</v>
      </c>
      <c r="M422" s="4" t="s">
        <v>184</v>
      </c>
      <c r="N422" s="29" t="s">
        <v>348</v>
      </c>
      <c r="O422" s="30">
        <v>14640</v>
      </c>
      <c r="P422" s="29" t="s">
        <v>186</v>
      </c>
      <c r="Q422" s="56">
        <v>1</v>
      </c>
      <c r="R422" s="5" t="s">
        <v>58</v>
      </c>
      <c r="S422" s="5" t="s">
        <v>69</v>
      </c>
      <c r="T422" s="36">
        <v>43529</v>
      </c>
      <c r="U422" s="36">
        <v>43525</v>
      </c>
      <c r="V422" s="37">
        <v>43530</v>
      </c>
      <c r="W422" s="38">
        <f t="shared" si="58"/>
        <v>-3</v>
      </c>
      <c r="X422" s="5" t="str">
        <f t="shared" si="59"/>
        <v>CUMPLE</v>
      </c>
      <c r="Y422" s="37">
        <v>43530</v>
      </c>
      <c r="Z422" s="37">
        <v>43530</v>
      </c>
      <c r="AA422" s="44">
        <v>43531</v>
      </c>
      <c r="AB422" s="37">
        <v>43535</v>
      </c>
      <c r="AC422" s="38">
        <f t="shared" si="60"/>
        <v>1</v>
      </c>
      <c r="AD422" s="5" t="str">
        <f t="shared" si="61"/>
        <v>CUMPLE</v>
      </c>
      <c r="AE422" s="5"/>
      <c r="AF422" s="38">
        <f t="shared" si="62"/>
        <v>4</v>
      </c>
      <c r="AG422" s="5" t="str">
        <f t="shared" si="63"/>
        <v>NO CUMPLE</v>
      </c>
      <c r="AH422" s="6"/>
      <c r="AI422" s="38">
        <f t="shared" si="64"/>
        <v>6</v>
      </c>
      <c r="AJ422" s="5" t="str">
        <f t="shared" si="65"/>
        <v>CUMPLE</v>
      </c>
      <c r="AK422" s="6"/>
      <c r="AL422" s="5" t="str">
        <f t="shared" si="57"/>
        <v/>
      </c>
      <c r="AM422" s="5"/>
      <c r="AN422" s="58"/>
      <c r="AO422" s="49" t="s">
        <v>2160</v>
      </c>
      <c r="AP422" s="50" t="s">
        <v>325</v>
      </c>
      <c r="AQ422" s="50"/>
      <c r="AR422" s="50">
        <v>43503</v>
      </c>
      <c r="AS422" s="50"/>
      <c r="AT422" s="52"/>
    </row>
    <row r="423" spans="1:46" ht="14.1" customHeight="1">
      <c r="A423" s="20" t="s">
        <v>45</v>
      </c>
      <c r="B423" s="21" t="s">
        <v>46</v>
      </c>
      <c r="C423" s="20" t="s">
        <v>1950</v>
      </c>
      <c r="D423" s="54">
        <v>4948985834</v>
      </c>
      <c r="E423" s="4" t="s">
        <v>48</v>
      </c>
      <c r="F423" s="4" t="s">
        <v>2161</v>
      </c>
      <c r="G423" s="23" t="s">
        <v>2162</v>
      </c>
      <c r="H423" s="55">
        <v>15676.41</v>
      </c>
      <c r="I423" s="4" t="s">
        <v>64</v>
      </c>
      <c r="J423" s="4" t="s">
        <v>2163</v>
      </c>
      <c r="K423" s="22">
        <v>50158654</v>
      </c>
      <c r="L423" s="23" t="s">
        <v>54</v>
      </c>
      <c r="M423" s="4" t="s">
        <v>112</v>
      </c>
      <c r="N423" s="29" t="s">
        <v>468</v>
      </c>
      <c r="O423" s="30">
        <v>10886.4</v>
      </c>
      <c r="P423" s="29" t="s">
        <v>57</v>
      </c>
      <c r="Q423" s="56">
        <v>1</v>
      </c>
      <c r="R423" s="5" t="s">
        <v>58</v>
      </c>
      <c r="S423" s="5" t="s">
        <v>69</v>
      </c>
      <c r="T423" s="36">
        <v>43529</v>
      </c>
      <c r="U423" s="36">
        <v>43528</v>
      </c>
      <c r="V423" s="37">
        <v>43530</v>
      </c>
      <c r="W423" s="38">
        <f t="shared" si="58"/>
        <v>0</v>
      </c>
      <c r="X423" s="5" t="str">
        <f t="shared" si="59"/>
        <v>CUMPLE</v>
      </c>
      <c r="Y423" s="37">
        <v>43530</v>
      </c>
      <c r="Z423" s="37">
        <v>43530</v>
      </c>
      <c r="AA423" s="44">
        <v>43531</v>
      </c>
      <c r="AB423" s="37">
        <v>43535</v>
      </c>
      <c r="AC423" s="38">
        <f t="shared" si="60"/>
        <v>1</v>
      </c>
      <c r="AD423" s="5" t="str">
        <f t="shared" si="61"/>
        <v>CUMPLE</v>
      </c>
      <c r="AE423" s="5"/>
      <c r="AF423" s="38">
        <f t="shared" si="62"/>
        <v>4</v>
      </c>
      <c r="AG423" s="5" t="str">
        <f t="shared" si="63"/>
        <v>NO CUMPLE</v>
      </c>
      <c r="AH423" s="6"/>
      <c r="AI423" s="38">
        <f t="shared" si="64"/>
        <v>6</v>
      </c>
      <c r="AJ423" s="5" t="str">
        <f t="shared" si="65"/>
        <v>CUMPLE</v>
      </c>
      <c r="AK423" s="6"/>
      <c r="AL423" s="5" t="str">
        <f t="shared" si="57"/>
        <v/>
      </c>
      <c r="AM423" s="5"/>
      <c r="AN423" s="58"/>
      <c r="AO423" s="49" t="s">
        <v>2164</v>
      </c>
      <c r="AP423" s="50" t="s">
        <v>72</v>
      </c>
      <c r="AQ423" s="50"/>
      <c r="AR423" s="50">
        <v>43511</v>
      </c>
      <c r="AS423" s="50"/>
      <c r="AT423" s="52"/>
    </row>
    <row r="424" spans="1:46" ht="14.1" customHeight="1">
      <c r="A424" s="20" t="s">
        <v>45</v>
      </c>
      <c r="B424" s="21" t="s">
        <v>46</v>
      </c>
      <c r="C424" s="20" t="s">
        <v>1950</v>
      </c>
      <c r="D424" s="54">
        <v>4949046592</v>
      </c>
      <c r="E424" s="4" t="s">
        <v>48</v>
      </c>
      <c r="F424" s="4" t="s">
        <v>2165</v>
      </c>
      <c r="G424" s="23" t="s">
        <v>2166</v>
      </c>
      <c r="H424" s="55">
        <v>1960.69</v>
      </c>
      <c r="I424" s="4" t="s">
        <v>64</v>
      </c>
      <c r="J424" s="4" t="s">
        <v>310</v>
      </c>
      <c r="K424" s="22">
        <v>51722052</v>
      </c>
      <c r="L424" s="23" t="s">
        <v>119</v>
      </c>
      <c r="M424" s="4" t="s">
        <v>238</v>
      </c>
      <c r="N424" s="29" t="s">
        <v>278</v>
      </c>
      <c r="O424" s="30">
        <v>133</v>
      </c>
      <c r="P424" s="29" t="s">
        <v>168</v>
      </c>
      <c r="Q424" s="56">
        <v>3</v>
      </c>
      <c r="R424" s="5" t="s">
        <v>78</v>
      </c>
      <c r="S424" s="5" t="s">
        <v>79</v>
      </c>
      <c r="T424" s="36">
        <v>43527</v>
      </c>
      <c r="U424" s="36">
        <v>43523</v>
      </c>
      <c r="V424" s="37">
        <v>43531</v>
      </c>
      <c r="W424" s="38">
        <f t="shared" si="58"/>
        <v>-3</v>
      </c>
      <c r="X424" s="5" t="str">
        <f t="shared" si="59"/>
        <v>CUMPLE</v>
      </c>
      <c r="Y424" s="37">
        <v>43531</v>
      </c>
      <c r="Z424" s="37">
        <v>43531</v>
      </c>
      <c r="AA424" s="44">
        <v>43532</v>
      </c>
      <c r="AB424" s="37">
        <v>43535</v>
      </c>
      <c r="AC424" s="38">
        <f t="shared" si="60"/>
        <v>1</v>
      </c>
      <c r="AD424" s="5" t="str">
        <f t="shared" si="61"/>
        <v>CUMPLE</v>
      </c>
      <c r="AE424" s="5"/>
      <c r="AF424" s="38">
        <f t="shared" si="62"/>
        <v>3</v>
      </c>
      <c r="AG424" s="5" t="str">
        <f t="shared" si="63"/>
        <v>CUMPLE</v>
      </c>
      <c r="AH424" s="6"/>
      <c r="AI424" s="38">
        <f t="shared" si="64"/>
        <v>8</v>
      </c>
      <c r="AJ424" s="5" t="str">
        <f t="shared" si="65"/>
        <v>CUMPLE</v>
      </c>
      <c r="AK424" s="6"/>
      <c r="AL424" s="5" t="str">
        <f t="shared" si="57"/>
        <v/>
      </c>
      <c r="AM424" s="5"/>
      <c r="AN424" s="58"/>
      <c r="AO424" s="49" t="s">
        <v>2167</v>
      </c>
      <c r="AP424" s="50" t="s">
        <v>241</v>
      </c>
      <c r="AQ424" s="50"/>
      <c r="AR424" s="50">
        <v>43493</v>
      </c>
      <c r="AS424" s="50"/>
      <c r="AT424" s="52"/>
    </row>
    <row r="425" spans="1:46" ht="14.1" customHeight="1">
      <c r="A425" s="20" t="s">
        <v>45</v>
      </c>
      <c r="B425" s="21" t="s">
        <v>46</v>
      </c>
      <c r="C425" s="20" t="s">
        <v>1950</v>
      </c>
      <c r="D425" s="54">
        <v>4949035724</v>
      </c>
      <c r="E425" s="4" t="s">
        <v>48</v>
      </c>
      <c r="F425" s="4" t="s">
        <v>2168</v>
      </c>
      <c r="G425" s="68" t="s">
        <v>2169</v>
      </c>
      <c r="H425" s="55">
        <v>22648</v>
      </c>
      <c r="I425" s="4" t="s">
        <v>64</v>
      </c>
      <c r="J425" s="4" t="s">
        <v>2170</v>
      </c>
      <c r="K425" s="22" t="s">
        <v>2171</v>
      </c>
      <c r="L425" s="23" t="s">
        <v>54</v>
      </c>
      <c r="M425" s="4" t="s">
        <v>67</v>
      </c>
      <c r="N425" s="29" t="s">
        <v>77</v>
      </c>
      <c r="O425" s="30">
        <v>800</v>
      </c>
      <c r="P425" s="29" t="s">
        <v>57</v>
      </c>
      <c r="Q425" s="56">
        <v>2</v>
      </c>
      <c r="R425" s="5" t="s">
        <v>78</v>
      </c>
      <c r="S425" s="5" t="s">
        <v>79</v>
      </c>
      <c r="T425" s="36">
        <v>43529</v>
      </c>
      <c r="U425" s="36">
        <v>43521</v>
      </c>
      <c r="V425" s="37">
        <v>43531</v>
      </c>
      <c r="W425" s="38">
        <f t="shared" si="58"/>
        <v>-7</v>
      </c>
      <c r="X425" s="5" t="str">
        <f t="shared" si="59"/>
        <v>CUMPLE</v>
      </c>
      <c r="Y425" s="37">
        <v>43531</v>
      </c>
      <c r="Z425" s="37">
        <v>43531</v>
      </c>
      <c r="AA425" s="44">
        <v>43532</v>
      </c>
      <c r="AB425" s="37">
        <v>43535</v>
      </c>
      <c r="AC425" s="38">
        <f t="shared" si="60"/>
        <v>1</v>
      </c>
      <c r="AD425" s="5" t="str">
        <f t="shared" si="61"/>
        <v>CUMPLE</v>
      </c>
      <c r="AE425" s="5"/>
      <c r="AF425" s="38">
        <f t="shared" si="62"/>
        <v>3</v>
      </c>
      <c r="AG425" s="5" t="str">
        <f t="shared" si="63"/>
        <v>CUMPLE</v>
      </c>
      <c r="AH425" s="6"/>
      <c r="AI425" s="38">
        <f t="shared" si="64"/>
        <v>6</v>
      </c>
      <c r="AJ425" s="5" t="str">
        <f t="shared" si="65"/>
        <v>CUMPLE</v>
      </c>
      <c r="AK425" s="6"/>
      <c r="AL425" s="5" t="str">
        <f t="shared" si="57"/>
        <v/>
      </c>
      <c r="AM425" s="5"/>
      <c r="AN425" s="58"/>
      <c r="AO425" s="49" t="s">
        <v>2172</v>
      </c>
      <c r="AP425" s="50" t="s">
        <v>72</v>
      </c>
      <c r="AQ425" s="50"/>
      <c r="AR425" s="50">
        <v>43507</v>
      </c>
      <c r="AS425" s="50"/>
      <c r="AT425" s="52"/>
    </row>
    <row r="426" spans="1:46" ht="14.1" customHeight="1">
      <c r="A426" s="20" t="s">
        <v>45</v>
      </c>
      <c r="B426" s="21" t="s">
        <v>46</v>
      </c>
      <c r="C426" s="20" t="s">
        <v>1950</v>
      </c>
      <c r="D426" s="54">
        <v>4948739502</v>
      </c>
      <c r="E426" s="4" t="s">
        <v>48</v>
      </c>
      <c r="F426" s="4" t="s">
        <v>2173</v>
      </c>
      <c r="G426" s="23" t="s">
        <v>2174</v>
      </c>
      <c r="H426" s="55">
        <v>79002</v>
      </c>
      <c r="I426" s="4" t="s">
        <v>51</v>
      </c>
      <c r="J426" s="4" t="s">
        <v>255</v>
      </c>
      <c r="K426" s="22" t="s">
        <v>256</v>
      </c>
      <c r="L426" s="23" t="s">
        <v>1015</v>
      </c>
      <c r="M426" s="4" t="s">
        <v>238</v>
      </c>
      <c r="N426" s="29" t="s">
        <v>239</v>
      </c>
      <c r="O426" s="30">
        <v>59400</v>
      </c>
      <c r="P426" s="29" t="s">
        <v>57</v>
      </c>
      <c r="Q426" s="56">
        <v>3</v>
      </c>
      <c r="R426" s="5" t="s">
        <v>58</v>
      </c>
      <c r="S426" s="5" t="s">
        <v>59</v>
      </c>
      <c r="T426" s="36">
        <v>43523</v>
      </c>
      <c r="U426" s="36">
        <v>43515</v>
      </c>
      <c r="V426" s="37">
        <v>43525</v>
      </c>
      <c r="W426" s="38">
        <f t="shared" si="58"/>
        <v>-7</v>
      </c>
      <c r="X426" s="5" t="str">
        <f t="shared" si="59"/>
        <v>CUMPLE</v>
      </c>
      <c r="Y426" s="37">
        <v>43524</v>
      </c>
      <c r="Z426" s="37">
        <v>43525</v>
      </c>
      <c r="AA426" s="44">
        <v>43525</v>
      </c>
      <c r="AB426" s="37">
        <v>43531</v>
      </c>
      <c r="AC426" s="38">
        <f t="shared" si="60"/>
        <v>1</v>
      </c>
      <c r="AD426" s="5" t="str">
        <f t="shared" si="61"/>
        <v>CUMPLE</v>
      </c>
      <c r="AE426" s="5"/>
      <c r="AF426" s="38">
        <f t="shared" si="62"/>
        <v>6</v>
      </c>
      <c r="AG426" s="5" t="str">
        <f t="shared" si="63"/>
        <v>NO CUMPLE</v>
      </c>
      <c r="AH426" s="6"/>
      <c r="AI426" s="38">
        <f t="shared" si="64"/>
        <v>8</v>
      </c>
      <c r="AJ426" s="5" t="str">
        <f t="shared" si="65"/>
        <v>CUMPLE</v>
      </c>
      <c r="AK426" s="6"/>
      <c r="AL426" s="5" t="str">
        <f t="shared" si="57"/>
        <v/>
      </c>
      <c r="AM426" s="5"/>
      <c r="AN426" s="58"/>
      <c r="AO426" s="49" t="s">
        <v>2175</v>
      </c>
      <c r="AP426" s="50" t="s">
        <v>241</v>
      </c>
      <c r="AQ426" s="50"/>
      <c r="AR426" s="50">
        <v>43491</v>
      </c>
      <c r="AS426" s="50"/>
      <c r="AT426" s="52"/>
    </row>
    <row r="427" spans="1:46" ht="14.1" customHeight="1">
      <c r="A427" s="20" t="s">
        <v>45</v>
      </c>
      <c r="B427" s="21" t="s">
        <v>46</v>
      </c>
      <c r="C427" s="20" t="s">
        <v>1950</v>
      </c>
      <c r="D427" s="54">
        <v>4949229729</v>
      </c>
      <c r="E427" s="4" t="s">
        <v>48</v>
      </c>
      <c r="F427" s="4" t="s">
        <v>2176</v>
      </c>
      <c r="G427" s="23" t="s">
        <v>2177</v>
      </c>
      <c r="H427" s="55">
        <v>34201.24</v>
      </c>
      <c r="I427" s="4" t="s">
        <v>64</v>
      </c>
      <c r="J427" s="4" t="s">
        <v>441</v>
      </c>
      <c r="K427" s="22">
        <v>56455374</v>
      </c>
      <c r="L427" s="23" t="s">
        <v>119</v>
      </c>
      <c r="M427" s="4" t="s">
        <v>210</v>
      </c>
      <c r="N427" s="29" t="s">
        <v>211</v>
      </c>
      <c r="O427" s="30">
        <v>19803.843000000001</v>
      </c>
      <c r="P427" s="29" t="s">
        <v>57</v>
      </c>
      <c r="Q427" s="56">
        <v>1</v>
      </c>
      <c r="R427" s="5" t="s">
        <v>58</v>
      </c>
      <c r="S427" s="5" t="s">
        <v>230</v>
      </c>
      <c r="T427" s="36">
        <v>43527</v>
      </c>
      <c r="U427" s="36">
        <v>43525</v>
      </c>
      <c r="V427" s="37">
        <v>43528</v>
      </c>
      <c r="W427" s="38">
        <f t="shared" si="58"/>
        <v>-1</v>
      </c>
      <c r="X427" s="5" t="str">
        <f t="shared" si="59"/>
        <v>CUMPLE</v>
      </c>
      <c r="Y427" s="37">
        <v>43528</v>
      </c>
      <c r="Z427" s="37">
        <v>43528</v>
      </c>
      <c r="AA427" s="44">
        <v>43529</v>
      </c>
      <c r="AB427" s="37">
        <v>43532</v>
      </c>
      <c r="AC427" s="38">
        <f t="shared" si="60"/>
        <v>1</v>
      </c>
      <c r="AD427" s="5" t="str">
        <f t="shared" si="61"/>
        <v>CUMPLE</v>
      </c>
      <c r="AE427" s="5"/>
      <c r="AF427" s="38">
        <f t="shared" si="62"/>
        <v>3</v>
      </c>
      <c r="AG427" s="5" t="str">
        <f t="shared" si="63"/>
        <v>CUMPLE</v>
      </c>
      <c r="AH427" s="6"/>
      <c r="AI427" s="38">
        <f t="shared" si="64"/>
        <v>5</v>
      </c>
      <c r="AJ427" s="5" t="str">
        <f t="shared" si="65"/>
        <v>CUMPLE</v>
      </c>
      <c r="AK427" s="6"/>
      <c r="AL427" s="5" t="str">
        <f t="shared" si="57"/>
        <v/>
      </c>
      <c r="AM427" s="5"/>
      <c r="AN427" s="58"/>
      <c r="AO427" s="49" t="s">
        <v>2178</v>
      </c>
      <c r="AP427" s="50" t="s">
        <v>232</v>
      </c>
      <c r="AQ427" s="50"/>
      <c r="AR427" s="50">
        <v>43510</v>
      </c>
      <c r="AS427" s="50"/>
      <c r="AT427" s="52"/>
    </row>
    <row r="428" spans="1:46" ht="14.1" customHeight="1">
      <c r="A428" s="20" t="s">
        <v>45</v>
      </c>
      <c r="B428" s="21" t="s">
        <v>46</v>
      </c>
      <c r="C428" s="20" t="s">
        <v>1950</v>
      </c>
      <c r="D428" s="28" t="s">
        <v>2179</v>
      </c>
      <c r="E428" s="4" t="s">
        <v>48</v>
      </c>
      <c r="F428" s="4" t="s">
        <v>2180</v>
      </c>
      <c r="G428" s="23" t="s">
        <v>2181</v>
      </c>
      <c r="H428" s="55">
        <v>45422.5</v>
      </c>
      <c r="I428" s="4" t="s">
        <v>64</v>
      </c>
      <c r="J428" s="28" t="s">
        <v>2182</v>
      </c>
      <c r="K428" s="28" t="s">
        <v>2183</v>
      </c>
      <c r="L428" s="23" t="s">
        <v>54</v>
      </c>
      <c r="M428" s="4" t="s">
        <v>67</v>
      </c>
      <c r="N428" s="29" t="s">
        <v>77</v>
      </c>
      <c r="O428" s="30">
        <v>12375</v>
      </c>
      <c r="P428" s="29" t="s">
        <v>57</v>
      </c>
      <c r="Q428" s="56">
        <v>1</v>
      </c>
      <c r="R428" s="5" t="s">
        <v>58</v>
      </c>
      <c r="S428" s="5" t="s">
        <v>59</v>
      </c>
      <c r="T428" s="36">
        <v>43529</v>
      </c>
      <c r="U428" s="36">
        <v>43525</v>
      </c>
      <c r="V428" s="37">
        <v>43531</v>
      </c>
      <c r="W428" s="38">
        <f t="shared" si="58"/>
        <v>-3</v>
      </c>
      <c r="X428" s="5" t="str">
        <f t="shared" si="59"/>
        <v>CUMPLE</v>
      </c>
      <c r="Y428" s="37">
        <v>43531</v>
      </c>
      <c r="Z428" s="37">
        <v>43531</v>
      </c>
      <c r="AA428" s="44">
        <v>43532</v>
      </c>
      <c r="AB428" s="37">
        <v>43538</v>
      </c>
      <c r="AC428" s="38">
        <f t="shared" si="60"/>
        <v>1</v>
      </c>
      <c r="AD428" s="5" t="str">
        <f t="shared" si="61"/>
        <v>CUMPLE</v>
      </c>
      <c r="AE428" s="5"/>
      <c r="AF428" s="38">
        <f t="shared" si="62"/>
        <v>6</v>
      </c>
      <c r="AG428" s="5" t="str">
        <f t="shared" si="63"/>
        <v>NO CUMPLE</v>
      </c>
      <c r="AH428" s="6"/>
      <c r="AI428" s="38">
        <f t="shared" si="64"/>
        <v>9</v>
      </c>
      <c r="AJ428" s="5" t="str">
        <f t="shared" si="65"/>
        <v>NO CUMPLE</v>
      </c>
      <c r="AK428" s="6" t="s">
        <v>2184</v>
      </c>
      <c r="AL428" s="5" t="str">
        <f t="shared" si="57"/>
        <v/>
      </c>
      <c r="AM428" s="5"/>
      <c r="AN428" s="58"/>
      <c r="AO428" s="49" t="s">
        <v>2185</v>
      </c>
      <c r="AP428" s="50" t="s">
        <v>72</v>
      </c>
      <c r="AQ428" s="50"/>
      <c r="AR428" s="50">
        <v>43507</v>
      </c>
      <c r="AS428" s="50" t="s">
        <v>1082</v>
      </c>
      <c r="AT428" s="52"/>
    </row>
    <row r="429" spans="1:46" ht="14.1" customHeight="1">
      <c r="A429" s="20" t="s">
        <v>45</v>
      </c>
      <c r="B429" s="21" t="s">
        <v>46</v>
      </c>
      <c r="C429" s="20" t="s">
        <v>1950</v>
      </c>
      <c r="D429" s="54">
        <v>4949037267</v>
      </c>
      <c r="E429" s="4" t="s">
        <v>48</v>
      </c>
      <c r="F429" s="4" t="s">
        <v>2186</v>
      </c>
      <c r="G429" s="68" t="s">
        <v>2187</v>
      </c>
      <c r="H429" s="55">
        <v>1792</v>
      </c>
      <c r="I429" s="4" t="s">
        <v>64</v>
      </c>
      <c r="J429" s="4" t="s">
        <v>1562</v>
      </c>
      <c r="K429" s="22">
        <v>50450048</v>
      </c>
      <c r="L429" s="23" t="s">
        <v>86</v>
      </c>
      <c r="M429" s="4" t="s">
        <v>67</v>
      </c>
      <c r="N429" s="29" t="s">
        <v>128</v>
      </c>
      <c r="O429" s="30">
        <v>1600</v>
      </c>
      <c r="P429" s="29" t="s">
        <v>57</v>
      </c>
      <c r="Q429" s="56">
        <v>2</v>
      </c>
      <c r="R429" s="5" t="s">
        <v>78</v>
      </c>
      <c r="S429" s="5" t="s">
        <v>79</v>
      </c>
      <c r="T429" s="36">
        <v>43532</v>
      </c>
      <c r="U429" s="36">
        <v>43523</v>
      </c>
      <c r="V429" s="37">
        <v>43535</v>
      </c>
      <c r="W429" s="38">
        <f t="shared" si="58"/>
        <v>-8</v>
      </c>
      <c r="X429" s="5" t="str">
        <f t="shared" si="59"/>
        <v>CUMPLE</v>
      </c>
      <c r="Y429" s="37">
        <v>43535</v>
      </c>
      <c r="Z429" s="37">
        <v>43535</v>
      </c>
      <c r="AA429" s="44">
        <v>43535</v>
      </c>
      <c r="AB429" s="37">
        <v>43539</v>
      </c>
      <c r="AC429" s="38">
        <f t="shared" si="60"/>
        <v>1</v>
      </c>
      <c r="AD429" s="5" t="str">
        <f t="shared" si="61"/>
        <v>CUMPLE</v>
      </c>
      <c r="AE429" s="5"/>
      <c r="AF429" s="38">
        <f t="shared" si="62"/>
        <v>4</v>
      </c>
      <c r="AG429" s="5" t="str">
        <f t="shared" si="63"/>
        <v>NO CUMPLE</v>
      </c>
      <c r="AH429" s="6"/>
      <c r="AI429" s="38">
        <f t="shared" si="64"/>
        <v>7</v>
      </c>
      <c r="AJ429" s="5" t="str">
        <f t="shared" si="65"/>
        <v>CUMPLE</v>
      </c>
      <c r="AK429" s="6"/>
      <c r="AL429" s="5" t="str">
        <f t="shared" si="57"/>
        <v/>
      </c>
      <c r="AM429" s="5"/>
      <c r="AN429" s="58"/>
      <c r="AO429" s="49" t="s">
        <v>2188</v>
      </c>
      <c r="AP429" s="50" t="s">
        <v>61</v>
      </c>
      <c r="AQ429" s="50"/>
      <c r="AR429" s="50">
        <v>43520</v>
      </c>
      <c r="AS429" s="50"/>
      <c r="AT429" s="52"/>
    </row>
    <row r="430" spans="1:46" ht="14.1" customHeight="1">
      <c r="A430" s="20" t="s">
        <v>45</v>
      </c>
      <c r="B430" s="21" t="s">
        <v>46</v>
      </c>
      <c r="C430" s="20" t="s">
        <v>1950</v>
      </c>
      <c r="D430" s="54">
        <v>4949192130</v>
      </c>
      <c r="E430" s="4" t="s">
        <v>48</v>
      </c>
      <c r="F430" s="4" t="s">
        <v>2189</v>
      </c>
      <c r="G430" s="23" t="s">
        <v>2190</v>
      </c>
      <c r="H430" s="55">
        <v>113602</v>
      </c>
      <c r="I430" s="4" t="s">
        <v>64</v>
      </c>
      <c r="J430" s="4" t="s">
        <v>65</v>
      </c>
      <c r="K430" s="22" t="s">
        <v>66</v>
      </c>
      <c r="L430" s="23" t="s">
        <v>54</v>
      </c>
      <c r="M430" s="4" t="s">
        <v>67</v>
      </c>
      <c r="N430" s="29" t="s">
        <v>336</v>
      </c>
      <c r="O430" s="30">
        <v>35950</v>
      </c>
      <c r="P430" s="29" t="s">
        <v>57</v>
      </c>
      <c r="Q430" s="56">
        <v>2</v>
      </c>
      <c r="R430" s="5" t="s">
        <v>58</v>
      </c>
      <c r="S430" s="5" t="s">
        <v>69</v>
      </c>
      <c r="T430" s="36">
        <v>43536</v>
      </c>
      <c r="U430" s="36">
        <v>43518</v>
      </c>
      <c r="V430" s="37">
        <v>43538</v>
      </c>
      <c r="W430" s="38">
        <f t="shared" si="58"/>
        <v>-17</v>
      </c>
      <c r="X430" s="5" t="str">
        <f t="shared" si="59"/>
        <v>CUMPLE</v>
      </c>
      <c r="Y430" s="37">
        <v>43538</v>
      </c>
      <c r="Z430" s="37">
        <v>43538</v>
      </c>
      <c r="AA430" s="44">
        <v>43539</v>
      </c>
      <c r="AB430" s="37">
        <v>43542</v>
      </c>
      <c r="AC430" s="38">
        <f t="shared" si="60"/>
        <v>1</v>
      </c>
      <c r="AD430" s="5" t="str">
        <f t="shared" si="61"/>
        <v>CUMPLE</v>
      </c>
      <c r="AE430" s="5"/>
      <c r="AF430" s="38">
        <f t="shared" si="62"/>
        <v>3</v>
      </c>
      <c r="AG430" s="5" t="str">
        <f t="shared" si="63"/>
        <v>CUMPLE</v>
      </c>
      <c r="AH430" s="6"/>
      <c r="AI430" s="38">
        <f t="shared" si="64"/>
        <v>6</v>
      </c>
      <c r="AJ430" s="5" t="str">
        <f t="shared" si="65"/>
        <v>CUMPLE</v>
      </c>
      <c r="AK430" s="6"/>
      <c r="AL430" s="5" t="str">
        <f t="shared" si="57"/>
        <v/>
      </c>
      <c r="AM430" s="5"/>
      <c r="AN430" s="58"/>
      <c r="AO430" s="49" t="s">
        <v>2191</v>
      </c>
      <c r="AP430" s="50" t="s">
        <v>72</v>
      </c>
      <c r="AQ430" s="50"/>
      <c r="AR430" s="50">
        <v>43511</v>
      </c>
      <c r="AS430" s="50"/>
      <c r="AT430" s="52"/>
    </row>
    <row r="431" spans="1:46" ht="14.1" customHeight="1">
      <c r="A431" s="20" t="s">
        <v>45</v>
      </c>
      <c r="B431" s="21" t="s">
        <v>46</v>
      </c>
      <c r="C431" s="20" t="s">
        <v>1950</v>
      </c>
      <c r="D431" s="28" t="s">
        <v>2192</v>
      </c>
      <c r="E431" s="4" t="s">
        <v>156</v>
      </c>
      <c r="F431" s="4" t="s">
        <v>2193</v>
      </c>
      <c r="G431" s="23" t="s">
        <v>2194</v>
      </c>
      <c r="H431" s="55">
        <v>80141.7</v>
      </c>
      <c r="I431" s="4" t="s">
        <v>64</v>
      </c>
      <c r="J431" s="28" t="s">
        <v>2195</v>
      </c>
      <c r="K431" s="28" t="s">
        <v>2196</v>
      </c>
      <c r="L431" s="23" t="s">
        <v>54</v>
      </c>
      <c r="M431" s="4" t="s">
        <v>67</v>
      </c>
      <c r="N431" s="29" t="s">
        <v>77</v>
      </c>
      <c r="O431" s="30">
        <v>19440</v>
      </c>
      <c r="P431" s="29" t="s">
        <v>57</v>
      </c>
      <c r="Q431" s="56">
        <v>1</v>
      </c>
      <c r="R431" s="5" t="s">
        <v>58</v>
      </c>
      <c r="S431" s="5" t="s">
        <v>69</v>
      </c>
      <c r="T431" s="36">
        <v>43536</v>
      </c>
      <c r="U431" s="36">
        <v>43528</v>
      </c>
      <c r="V431" s="37">
        <v>43538</v>
      </c>
      <c r="W431" s="38">
        <f t="shared" si="58"/>
        <v>-7</v>
      </c>
      <c r="X431" s="5" t="str">
        <f t="shared" si="59"/>
        <v>CUMPLE</v>
      </c>
      <c r="Y431" s="37">
        <v>43538</v>
      </c>
      <c r="Z431" s="37">
        <v>43538</v>
      </c>
      <c r="AA431" s="44">
        <v>43539</v>
      </c>
      <c r="AB431" s="37">
        <v>43542</v>
      </c>
      <c r="AC431" s="38">
        <f t="shared" si="60"/>
        <v>1</v>
      </c>
      <c r="AD431" s="5" t="str">
        <f t="shared" si="61"/>
        <v>CUMPLE</v>
      </c>
      <c r="AE431" s="5"/>
      <c r="AF431" s="38">
        <f t="shared" si="62"/>
        <v>3</v>
      </c>
      <c r="AG431" s="5" t="str">
        <f t="shared" si="63"/>
        <v>CUMPLE</v>
      </c>
      <c r="AH431" s="6"/>
      <c r="AI431" s="38">
        <f t="shared" si="64"/>
        <v>6</v>
      </c>
      <c r="AJ431" s="5" t="str">
        <f t="shared" si="65"/>
        <v>CUMPLE</v>
      </c>
      <c r="AK431" s="6"/>
      <c r="AL431" s="5" t="str">
        <f t="shared" si="57"/>
        <v/>
      </c>
      <c r="AM431" s="5"/>
      <c r="AN431" s="58"/>
      <c r="AO431" s="49" t="s">
        <v>2197</v>
      </c>
      <c r="AP431" s="50" t="s">
        <v>72</v>
      </c>
      <c r="AQ431" s="50"/>
      <c r="AR431" s="50">
        <v>43519</v>
      </c>
      <c r="AS431" s="50"/>
      <c r="AT431" s="52"/>
    </row>
    <row r="432" spans="1:46" ht="14.1" customHeight="1">
      <c r="A432" s="20" t="s">
        <v>45</v>
      </c>
      <c r="B432" s="21" t="s">
        <v>46</v>
      </c>
      <c r="C432" s="20" t="s">
        <v>1950</v>
      </c>
      <c r="D432" s="54">
        <v>4949192130</v>
      </c>
      <c r="E432" s="4" t="s">
        <v>48</v>
      </c>
      <c r="F432" s="4" t="s">
        <v>2198</v>
      </c>
      <c r="G432" s="68" t="s">
        <v>2199</v>
      </c>
      <c r="H432" s="55">
        <v>56880</v>
      </c>
      <c r="I432" s="4" t="s">
        <v>64</v>
      </c>
      <c r="J432" s="4" t="s">
        <v>65</v>
      </c>
      <c r="K432" s="22">
        <v>50164255</v>
      </c>
      <c r="L432" s="23" t="s">
        <v>54</v>
      </c>
      <c r="M432" s="4" t="s">
        <v>67</v>
      </c>
      <c r="N432" s="29" t="s">
        <v>336</v>
      </c>
      <c r="O432" s="30">
        <v>18000</v>
      </c>
      <c r="P432" s="29" t="s">
        <v>57</v>
      </c>
      <c r="Q432" s="56">
        <v>1</v>
      </c>
      <c r="R432" s="5" t="s">
        <v>58</v>
      </c>
      <c r="S432" s="5" t="s">
        <v>69</v>
      </c>
      <c r="T432" s="36">
        <v>43536</v>
      </c>
      <c r="U432" s="36">
        <v>43518</v>
      </c>
      <c r="V432" s="37">
        <v>43518</v>
      </c>
      <c r="W432" s="38">
        <f t="shared" si="58"/>
        <v>-17</v>
      </c>
      <c r="X432" s="5" t="str">
        <f t="shared" si="59"/>
        <v>CUMPLE</v>
      </c>
      <c r="Y432" s="37">
        <v>43538</v>
      </c>
      <c r="Z432" s="37">
        <v>43538</v>
      </c>
      <c r="AA432" s="44">
        <v>43539</v>
      </c>
      <c r="AB432" s="37">
        <v>43542</v>
      </c>
      <c r="AC432" s="38">
        <f t="shared" si="60"/>
        <v>1</v>
      </c>
      <c r="AD432" s="5" t="str">
        <f t="shared" si="61"/>
        <v>CUMPLE</v>
      </c>
      <c r="AE432" s="5"/>
      <c r="AF432" s="38">
        <f t="shared" si="62"/>
        <v>3</v>
      </c>
      <c r="AG432" s="5" t="str">
        <f t="shared" si="63"/>
        <v>CUMPLE</v>
      </c>
      <c r="AH432" s="6"/>
      <c r="AI432" s="38">
        <f t="shared" si="64"/>
        <v>6</v>
      </c>
      <c r="AJ432" s="5" t="str">
        <f t="shared" si="65"/>
        <v>CUMPLE</v>
      </c>
      <c r="AK432" s="6"/>
      <c r="AL432" s="5" t="str">
        <f t="shared" si="57"/>
        <v/>
      </c>
      <c r="AM432" s="5"/>
      <c r="AN432" s="58"/>
      <c r="AO432" s="49" t="s">
        <v>2200</v>
      </c>
      <c r="AP432" s="50" t="s">
        <v>72</v>
      </c>
      <c r="AQ432" s="50"/>
      <c r="AR432" s="50">
        <v>43511</v>
      </c>
      <c r="AS432" s="50"/>
      <c r="AT432" s="52"/>
    </row>
    <row r="433" spans="1:46" ht="14.1" customHeight="1">
      <c r="A433" s="20" t="s">
        <v>45</v>
      </c>
      <c r="B433" s="21" t="s">
        <v>46</v>
      </c>
      <c r="C433" s="20" t="s">
        <v>1950</v>
      </c>
      <c r="D433" s="54" t="s">
        <v>2201</v>
      </c>
      <c r="E433" s="4" t="s">
        <v>48</v>
      </c>
      <c r="F433" s="4" t="s">
        <v>2202</v>
      </c>
      <c r="G433" s="68" t="s">
        <v>2203</v>
      </c>
      <c r="H433" s="55">
        <v>27504</v>
      </c>
      <c r="I433" s="4" t="s">
        <v>64</v>
      </c>
      <c r="J433" s="4" t="s">
        <v>2204</v>
      </c>
      <c r="K433" s="22" t="s">
        <v>2205</v>
      </c>
      <c r="L433" s="23" t="s">
        <v>54</v>
      </c>
      <c r="M433" s="4" t="s">
        <v>67</v>
      </c>
      <c r="N433" s="29" t="s">
        <v>77</v>
      </c>
      <c r="O433" s="30">
        <v>10800</v>
      </c>
      <c r="P433" s="29" t="s">
        <v>57</v>
      </c>
      <c r="Q433" s="56">
        <v>1</v>
      </c>
      <c r="R433" s="5" t="s">
        <v>58</v>
      </c>
      <c r="S433" s="5" t="s">
        <v>59</v>
      </c>
      <c r="T433" s="36">
        <v>43535</v>
      </c>
      <c r="U433" s="36">
        <v>43524</v>
      </c>
      <c r="V433" s="37">
        <v>43537</v>
      </c>
      <c r="W433" s="38">
        <f t="shared" si="58"/>
        <v>-10</v>
      </c>
      <c r="X433" s="5" t="str">
        <f t="shared" si="59"/>
        <v>CUMPLE</v>
      </c>
      <c r="Y433" s="37">
        <v>43537</v>
      </c>
      <c r="Z433" s="37">
        <v>43537</v>
      </c>
      <c r="AA433" s="44">
        <v>43537</v>
      </c>
      <c r="AB433" s="37">
        <v>43543</v>
      </c>
      <c r="AC433" s="38">
        <f t="shared" si="60"/>
        <v>1</v>
      </c>
      <c r="AD433" s="5" t="str">
        <f t="shared" si="61"/>
        <v>CUMPLE</v>
      </c>
      <c r="AE433" s="5"/>
      <c r="AF433" s="38">
        <f t="shared" si="62"/>
        <v>6</v>
      </c>
      <c r="AG433" s="5" t="str">
        <f t="shared" si="63"/>
        <v>NO CUMPLE</v>
      </c>
      <c r="AH433" s="6"/>
      <c r="AI433" s="38">
        <f t="shared" si="64"/>
        <v>8</v>
      </c>
      <c r="AJ433" s="5" t="str">
        <f t="shared" si="65"/>
        <v>CUMPLE</v>
      </c>
      <c r="AK433" s="6"/>
      <c r="AL433" s="5" t="str">
        <f t="shared" si="57"/>
        <v/>
      </c>
      <c r="AM433" s="5"/>
      <c r="AN433" s="58"/>
      <c r="AO433" s="49" t="s">
        <v>2206</v>
      </c>
      <c r="AP433" s="50" t="s">
        <v>61</v>
      </c>
      <c r="AQ433" s="50"/>
      <c r="AR433" s="50">
        <v>43512</v>
      </c>
      <c r="AS433" s="50"/>
      <c r="AT433" s="52"/>
    </row>
    <row r="434" spans="1:46" ht="14.1" customHeight="1">
      <c r="A434" s="20" t="s">
        <v>45</v>
      </c>
      <c r="B434" s="21" t="s">
        <v>46</v>
      </c>
      <c r="C434" s="20" t="s">
        <v>1950</v>
      </c>
      <c r="D434" s="54">
        <v>4948776527</v>
      </c>
      <c r="E434" s="4" t="s">
        <v>48</v>
      </c>
      <c r="F434" s="4" t="s">
        <v>2207</v>
      </c>
      <c r="G434" s="23" t="s">
        <v>2208</v>
      </c>
      <c r="H434" s="55">
        <v>36842.400000000001</v>
      </c>
      <c r="I434" s="4" t="s">
        <v>64</v>
      </c>
      <c r="J434" s="4" t="s">
        <v>190</v>
      </c>
      <c r="K434" s="22" t="s">
        <v>191</v>
      </c>
      <c r="L434" s="23" t="s">
        <v>119</v>
      </c>
      <c r="M434" s="4" t="s">
        <v>67</v>
      </c>
      <c r="N434" s="29" t="s">
        <v>77</v>
      </c>
      <c r="O434" s="30">
        <v>15480</v>
      </c>
      <c r="P434" s="29" t="s">
        <v>57</v>
      </c>
      <c r="Q434" s="56">
        <v>1</v>
      </c>
      <c r="R434" s="5" t="s">
        <v>58</v>
      </c>
      <c r="S434" s="5" t="s">
        <v>59</v>
      </c>
      <c r="T434" s="36">
        <v>43535</v>
      </c>
      <c r="U434" s="36">
        <v>43531</v>
      </c>
      <c r="V434" s="37">
        <v>43537</v>
      </c>
      <c r="W434" s="38">
        <f t="shared" si="58"/>
        <v>-3</v>
      </c>
      <c r="X434" s="5" t="str">
        <f t="shared" si="59"/>
        <v>CUMPLE</v>
      </c>
      <c r="Y434" s="37">
        <v>43537</v>
      </c>
      <c r="Z434" s="37">
        <v>43537</v>
      </c>
      <c r="AA434" s="44">
        <v>43537</v>
      </c>
      <c r="AB434" s="37">
        <v>43543</v>
      </c>
      <c r="AC434" s="38">
        <f t="shared" si="60"/>
        <v>1</v>
      </c>
      <c r="AD434" s="5" t="str">
        <f t="shared" si="61"/>
        <v>CUMPLE</v>
      </c>
      <c r="AE434" s="5"/>
      <c r="AF434" s="38">
        <f t="shared" si="62"/>
        <v>6</v>
      </c>
      <c r="AG434" s="5" t="str">
        <f t="shared" si="63"/>
        <v>NO CUMPLE</v>
      </c>
      <c r="AH434" s="6"/>
      <c r="AI434" s="38">
        <f t="shared" si="64"/>
        <v>8</v>
      </c>
      <c r="AJ434" s="5" t="str">
        <f t="shared" si="65"/>
        <v>CUMPLE</v>
      </c>
      <c r="AK434" s="6"/>
      <c r="AL434" s="5" t="str">
        <f t="shared" si="57"/>
        <v/>
      </c>
      <c r="AM434" s="5"/>
      <c r="AN434" s="58"/>
      <c r="AO434" s="49" t="s">
        <v>2209</v>
      </c>
      <c r="AP434" s="50" t="s">
        <v>61</v>
      </c>
      <c r="AQ434" s="50"/>
      <c r="AR434" s="50">
        <v>43510</v>
      </c>
      <c r="AS434" s="50"/>
      <c r="AT434" s="52"/>
    </row>
    <row r="435" spans="1:46" ht="14.1" customHeight="1">
      <c r="A435" s="20" t="s">
        <v>45</v>
      </c>
      <c r="B435" s="21" t="s">
        <v>46</v>
      </c>
      <c r="C435" s="20" t="s">
        <v>1950</v>
      </c>
      <c r="D435" s="54">
        <v>4949366039</v>
      </c>
      <c r="E435" s="4" t="s">
        <v>48</v>
      </c>
      <c r="F435" s="4" t="s">
        <v>2210</v>
      </c>
      <c r="G435" s="23" t="s">
        <v>2211</v>
      </c>
      <c r="H435" s="55">
        <v>138.80000000000001</v>
      </c>
      <c r="I435" s="4" t="s">
        <v>64</v>
      </c>
      <c r="J435" s="4" t="s">
        <v>2212</v>
      </c>
      <c r="K435" s="22">
        <v>56164990</v>
      </c>
      <c r="L435" s="23" t="s">
        <v>54</v>
      </c>
      <c r="M435" s="4" t="s">
        <v>67</v>
      </c>
      <c r="N435" s="29" t="s">
        <v>77</v>
      </c>
      <c r="O435" s="30">
        <v>40</v>
      </c>
      <c r="P435" s="29" t="s">
        <v>57</v>
      </c>
      <c r="Q435" s="56">
        <v>1</v>
      </c>
      <c r="R435" s="5" t="s">
        <v>78</v>
      </c>
      <c r="S435" s="5" t="s">
        <v>79</v>
      </c>
      <c r="T435" s="36">
        <v>43536</v>
      </c>
      <c r="U435" s="36">
        <v>43525</v>
      </c>
      <c r="V435" s="37">
        <v>43525</v>
      </c>
      <c r="W435" s="38">
        <f t="shared" si="58"/>
        <v>-10</v>
      </c>
      <c r="X435" s="5" t="str">
        <f t="shared" si="59"/>
        <v>CUMPLE</v>
      </c>
      <c r="Y435" s="37">
        <v>43539</v>
      </c>
      <c r="Z435" s="37">
        <v>43539</v>
      </c>
      <c r="AA435" s="44">
        <v>43539</v>
      </c>
      <c r="AB435" s="37">
        <v>43543</v>
      </c>
      <c r="AC435" s="38">
        <f t="shared" si="60"/>
        <v>1</v>
      </c>
      <c r="AD435" s="5" t="str">
        <f t="shared" si="61"/>
        <v>CUMPLE</v>
      </c>
      <c r="AE435" s="5"/>
      <c r="AF435" s="38">
        <f t="shared" si="62"/>
        <v>4</v>
      </c>
      <c r="AG435" s="5" t="str">
        <f t="shared" si="63"/>
        <v>NO CUMPLE</v>
      </c>
      <c r="AH435" s="6"/>
      <c r="AI435" s="38">
        <f t="shared" si="64"/>
        <v>7</v>
      </c>
      <c r="AJ435" s="5" t="str">
        <f t="shared" si="65"/>
        <v>CUMPLE</v>
      </c>
      <c r="AK435" s="6"/>
      <c r="AL435" s="5" t="str">
        <f t="shared" si="57"/>
        <v/>
      </c>
      <c r="AM435" s="5"/>
      <c r="AN435" s="58"/>
      <c r="AO435" s="49" t="s">
        <v>2213</v>
      </c>
      <c r="AP435" s="50" t="s">
        <v>72</v>
      </c>
      <c r="AQ435" s="50"/>
      <c r="AR435" s="50">
        <v>43510</v>
      </c>
      <c r="AS435" s="50"/>
      <c r="AT435" s="52"/>
    </row>
    <row r="436" spans="1:46" ht="14.1" customHeight="1">
      <c r="A436" s="20" t="s">
        <v>45</v>
      </c>
      <c r="B436" s="21" t="s">
        <v>46</v>
      </c>
      <c r="C436" s="20" t="s">
        <v>1950</v>
      </c>
      <c r="D436" s="54">
        <v>4948892084</v>
      </c>
      <c r="E436" s="4" t="s">
        <v>48</v>
      </c>
      <c r="F436" s="4" t="s">
        <v>2214</v>
      </c>
      <c r="G436" s="23" t="s">
        <v>2215</v>
      </c>
      <c r="H436" s="55">
        <v>73320</v>
      </c>
      <c r="I436" s="4" t="s">
        <v>64</v>
      </c>
      <c r="J436" s="4" t="s">
        <v>1783</v>
      </c>
      <c r="K436" s="22" t="s">
        <v>1784</v>
      </c>
      <c r="L436" s="23" t="s">
        <v>119</v>
      </c>
      <c r="M436" s="4" t="s">
        <v>210</v>
      </c>
      <c r="N436" s="29" t="s">
        <v>1731</v>
      </c>
      <c r="O436" s="30">
        <v>39000</v>
      </c>
      <c r="P436" s="29" t="s">
        <v>57</v>
      </c>
      <c r="Q436" s="56">
        <v>2</v>
      </c>
      <c r="R436" s="5" t="s">
        <v>58</v>
      </c>
      <c r="S436" s="5" t="s">
        <v>59</v>
      </c>
      <c r="T436" s="36">
        <v>43536</v>
      </c>
      <c r="U436" s="36">
        <v>43531</v>
      </c>
      <c r="V436" s="37">
        <v>43531</v>
      </c>
      <c r="W436" s="38">
        <f t="shared" si="58"/>
        <v>-4</v>
      </c>
      <c r="X436" s="5" t="str">
        <f t="shared" si="59"/>
        <v>CUMPLE</v>
      </c>
      <c r="Y436" s="37">
        <v>43538</v>
      </c>
      <c r="Z436" s="37">
        <v>43538</v>
      </c>
      <c r="AA436" s="44">
        <v>43539</v>
      </c>
      <c r="AB436" s="37">
        <v>43544</v>
      </c>
      <c r="AC436" s="38">
        <f t="shared" si="60"/>
        <v>1</v>
      </c>
      <c r="AD436" s="5" t="str">
        <f t="shared" si="61"/>
        <v>CUMPLE</v>
      </c>
      <c r="AE436" s="5"/>
      <c r="AF436" s="38">
        <f t="shared" si="62"/>
        <v>5</v>
      </c>
      <c r="AG436" s="5" t="str">
        <f t="shared" si="63"/>
        <v>NO CUMPLE</v>
      </c>
      <c r="AH436" s="6"/>
      <c r="AI436" s="38">
        <f t="shared" si="64"/>
        <v>8</v>
      </c>
      <c r="AJ436" s="5" t="str">
        <f t="shared" si="65"/>
        <v>CUMPLE</v>
      </c>
      <c r="AK436" s="6"/>
      <c r="AL436" s="5" t="str">
        <f t="shared" si="57"/>
        <v/>
      </c>
      <c r="AM436" s="5"/>
      <c r="AN436" s="58"/>
      <c r="AO436" s="49" t="s">
        <v>2216</v>
      </c>
      <c r="AP436" s="50" t="s">
        <v>325</v>
      </c>
      <c r="AQ436" s="50"/>
      <c r="AR436" s="50">
        <v>43508</v>
      </c>
      <c r="AS436" s="50"/>
      <c r="AT436" s="52"/>
    </row>
    <row r="437" spans="1:46" ht="14.1" customHeight="1">
      <c r="A437" s="20" t="s">
        <v>45</v>
      </c>
      <c r="B437" s="21" t="s">
        <v>46</v>
      </c>
      <c r="C437" s="20" t="s">
        <v>1950</v>
      </c>
      <c r="D437" s="54" t="s">
        <v>2217</v>
      </c>
      <c r="E437" s="4" t="s">
        <v>48</v>
      </c>
      <c r="F437" s="4" t="s">
        <v>2218</v>
      </c>
      <c r="G437" s="23" t="s">
        <v>2219</v>
      </c>
      <c r="H437" s="55">
        <v>68183.13</v>
      </c>
      <c r="I437" s="4" t="s">
        <v>64</v>
      </c>
      <c r="J437" s="4" t="s">
        <v>441</v>
      </c>
      <c r="K437" s="22" t="s">
        <v>442</v>
      </c>
      <c r="L437" s="23" t="s">
        <v>119</v>
      </c>
      <c r="M437" s="4" t="s">
        <v>210</v>
      </c>
      <c r="N437" s="29" t="s">
        <v>211</v>
      </c>
      <c r="O437" s="30">
        <v>39480.68</v>
      </c>
      <c r="P437" s="29" t="s">
        <v>57</v>
      </c>
      <c r="Q437" s="56">
        <v>1</v>
      </c>
      <c r="R437" s="5" t="s">
        <v>58</v>
      </c>
      <c r="S437" s="5" t="s">
        <v>230</v>
      </c>
      <c r="T437" s="36">
        <v>43535</v>
      </c>
      <c r="U437" s="36">
        <v>43532</v>
      </c>
      <c r="V437" s="37">
        <v>43537</v>
      </c>
      <c r="W437" s="38">
        <f t="shared" si="58"/>
        <v>-2</v>
      </c>
      <c r="X437" s="5" t="str">
        <f t="shared" si="59"/>
        <v>CUMPLE</v>
      </c>
      <c r="Y437" s="37">
        <v>43537</v>
      </c>
      <c r="Z437" s="37">
        <v>43537</v>
      </c>
      <c r="AA437" s="44">
        <v>43537</v>
      </c>
      <c r="AB437" s="37">
        <v>43541</v>
      </c>
      <c r="AC437" s="38">
        <f t="shared" si="60"/>
        <v>1</v>
      </c>
      <c r="AD437" s="5" t="str">
        <f t="shared" si="61"/>
        <v>CUMPLE</v>
      </c>
      <c r="AE437" s="5"/>
      <c r="AF437" s="38">
        <f t="shared" si="62"/>
        <v>4</v>
      </c>
      <c r="AG437" s="5" t="str">
        <f t="shared" si="63"/>
        <v>NO CUMPLE</v>
      </c>
      <c r="AH437" s="6"/>
      <c r="AI437" s="38">
        <f t="shared" si="64"/>
        <v>6</v>
      </c>
      <c r="AJ437" s="5" t="str">
        <f t="shared" si="65"/>
        <v>CUMPLE</v>
      </c>
      <c r="AK437" s="6"/>
      <c r="AL437" s="5" t="str">
        <f t="shared" si="57"/>
        <v/>
      </c>
      <c r="AM437" s="5"/>
      <c r="AN437" s="58"/>
      <c r="AO437" s="49" t="s">
        <v>2220</v>
      </c>
      <c r="AP437" s="50" t="s">
        <v>232</v>
      </c>
      <c r="AQ437" s="50"/>
      <c r="AR437" s="50">
        <v>43511</v>
      </c>
      <c r="AS437" s="50"/>
      <c r="AT437" s="52"/>
    </row>
    <row r="438" spans="1:46" ht="14.1" customHeight="1">
      <c r="A438" s="20" t="s">
        <v>45</v>
      </c>
      <c r="B438" s="21" t="s">
        <v>46</v>
      </c>
      <c r="C438" s="20" t="s">
        <v>1950</v>
      </c>
      <c r="D438" s="54">
        <v>4949329797</v>
      </c>
      <c r="E438" s="4" t="s">
        <v>48</v>
      </c>
      <c r="F438" s="4" t="s">
        <v>2221</v>
      </c>
      <c r="G438" s="23" t="s">
        <v>2222</v>
      </c>
      <c r="H438" s="55">
        <v>18576</v>
      </c>
      <c r="I438" s="4" t="s">
        <v>51</v>
      </c>
      <c r="J438" s="4" t="s">
        <v>333</v>
      </c>
      <c r="K438" s="22" t="s">
        <v>334</v>
      </c>
      <c r="L438" s="23" t="s">
        <v>335</v>
      </c>
      <c r="M438" s="4" t="s">
        <v>67</v>
      </c>
      <c r="N438" s="29" t="s">
        <v>336</v>
      </c>
      <c r="O438" s="30">
        <v>21600</v>
      </c>
      <c r="P438" s="29" t="s">
        <v>57</v>
      </c>
      <c r="Q438" s="56">
        <v>1</v>
      </c>
      <c r="R438" s="5" t="s">
        <v>58</v>
      </c>
      <c r="S438" s="5" t="s">
        <v>59</v>
      </c>
      <c r="T438" s="36">
        <v>43539</v>
      </c>
      <c r="U438" s="36">
        <v>43537</v>
      </c>
      <c r="V438" s="37">
        <v>43542</v>
      </c>
      <c r="W438" s="38">
        <f t="shared" si="58"/>
        <v>-1</v>
      </c>
      <c r="X438" s="5" t="str">
        <f t="shared" si="59"/>
        <v>CUMPLE</v>
      </c>
      <c r="Y438" s="37">
        <v>43542</v>
      </c>
      <c r="Z438" s="37">
        <v>43542</v>
      </c>
      <c r="AA438" s="44">
        <v>43543</v>
      </c>
      <c r="AB438" s="37">
        <v>43544</v>
      </c>
      <c r="AC438" s="38">
        <f t="shared" si="60"/>
        <v>1</v>
      </c>
      <c r="AD438" s="5" t="str">
        <f t="shared" si="61"/>
        <v>CUMPLE</v>
      </c>
      <c r="AE438" s="5"/>
      <c r="AF438" s="38">
        <f t="shared" si="62"/>
        <v>1</v>
      </c>
      <c r="AG438" s="5" t="str">
        <f t="shared" si="63"/>
        <v>CUMPLE</v>
      </c>
      <c r="AH438" s="6"/>
      <c r="AI438" s="38">
        <f t="shared" si="64"/>
        <v>5</v>
      </c>
      <c r="AJ438" s="5" t="str">
        <f t="shared" si="65"/>
        <v>CUMPLE</v>
      </c>
      <c r="AK438" s="6"/>
      <c r="AL438" s="5" t="str">
        <f t="shared" si="57"/>
        <v/>
      </c>
      <c r="AM438" s="5"/>
      <c r="AN438" s="58"/>
      <c r="AO438" s="49" t="s">
        <v>2223</v>
      </c>
      <c r="AP438" s="50" t="s">
        <v>61</v>
      </c>
      <c r="AQ438" s="50"/>
      <c r="AR438" s="50">
        <v>43531</v>
      </c>
      <c r="AS438" s="50"/>
      <c r="AT438" s="52"/>
    </row>
    <row r="439" spans="1:46" ht="14.1" customHeight="1">
      <c r="A439" s="20" t="s">
        <v>45</v>
      </c>
      <c r="B439" s="21" t="s">
        <v>46</v>
      </c>
      <c r="C439" s="20" t="s">
        <v>1950</v>
      </c>
      <c r="D439" s="54">
        <v>4949355681</v>
      </c>
      <c r="E439" s="4" t="s">
        <v>156</v>
      </c>
      <c r="F439" s="4" t="s">
        <v>2224</v>
      </c>
      <c r="G439" s="23" t="s">
        <v>2225</v>
      </c>
      <c r="H439" s="55">
        <v>63148.4</v>
      </c>
      <c r="I439" s="4" t="s">
        <v>51</v>
      </c>
      <c r="J439" s="4" t="s">
        <v>227</v>
      </c>
      <c r="K439" s="22">
        <v>57885314</v>
      </c>
      <c r="L439" s="23" t="s">
        <v>204</v>
      </c>
      <c r="M439" s="4" t="s">
        <v>55</v>
      </c>
      <c r="N439" s="29" t="s">
        <v>265</v>
      </c>
      <c r="O439" s="30">
        <v>47480</v>
      </c>
      <c r="P439" s="29" t="s">
        <v>57</v>
      </c>
      <c r="Q439" s="56">
        <v>2</v>
      </c>
      <c r="R439" s="5" t="s">
        <v>58</v>
      </c>
      <c r="S439" s="5" t="s">
        <v>230</v>
      </c>
      <c r="T439" s="36">
        <v>43539</v>
      </c>
      <c r="U439" s="36">
        <v>43531</v>
      </c>
      <c r="V439" s="37">
        <v>43542</v>
      </c>
      <c r="W439" s="38">
        <f t="shared" si="58"/>
        <v>-7</v>
      </c>
      <c r="X439" s="5" t="str">
        <f t="shared" si="59"/>
        <v>CUMPLE</v>
      </c>
      <c r="Y439" s="37">
        <v>43542</v>
      </c>
      <c r="Z439" s="37">
        <v>43542</v>
      </c>
      <c r="AA439" s="44">
        <v>43542</v>
      </c>
      <c r="AB439" s="37">
        <v>43542</v>
      </c>
      <c r="AC439" s="38">
        <f t="shared" si="60"/>
        <v>1</v>
      </c>
      <c r="AD439" s="5" t="str">
        <f t="shared" si="61"/>
        <v>CUMPLE</v>
      </c>
      <c r="AE439" s="5"/>
      <c r="AF439" s="38">
        <f t="shared" si="62"/>
        <v>1</v>
      </c>
      <c r="AG439" s="5" t="str">
        <f t="shared" si="63"/>
        <v>CUMPLE</v>
      </c>
      <c r="AH439" s="6"/>
      <c r="AI439" s="38">
        <f t="shared" si="64"/>
        <v>3</v>
      </c>
      <c r="AJ439" s="5" t="str">
        <f t="shared" si="65"/>
        <v>CUMPLE</v>
      </c>
      <c r="AK439" s="6"/>
      <c r="AL439" s="5" t="str">
        <f t="shared" si="57"/>
        <v/>
      </c>
      <c r="AM439" s="5"/>
      <c r="AN439" s="58"/>
      <c r="AO439" s="49" t="s">
        <v>2226</v>
      </c>
      <c r="AP439" s="50" t="s">
        <v>232</v>
      </c>
      <c r="AQ439" s="50" t="s">
        <v>2227</v>
      </c>
      <c r="AR439" s="50">
        <v>43528</v>
      </c>
      <c r="AS439" s="50"/>
      <c r="AT439" s="52"/>
    </row>
    <row r="440" spans="1:46" ht="14.1" customHeight="1">
      <c r="A440" s="20" t="s">
        <v>45</v>
      </c>
      <c r="B440" s="21" t="s">
        <v>46</v>
      </c>
      <c r="C440" s="20" t="s">
        <v>1950</v>
      </c>
      <c r="D440" s="54">
        <v>4949816212</v>
      </c>
      <c r="E440" s="4" t="s">
        <v>156</v>
      </c>
      <c r="F440" s="4" t="s">
        <v>2228</v>
      </c>
      <c r="G440" s="23" t="s">
        <v>2229</v>
      </c>
      <c r="H440" s="55">
        <v>32199.3</v>
      </c>
      <c r="I440" s="4" t="s">
        <v>51</v>
      </c>
      <c r="J440" s="4" t="s">
        <v>227</v>
      </c>
      <c r="K440" s="22" t="s">
        <v>228</v>
      </c>
      <c r="L440" s="23" t="s">
        <v>204</v>
      </c>
      <c r="M440" s="4" t="s">
        <v>55</v>
      </c>
      <c r="N440" s="29" t="s">
        <v>265</v>
      </c>
      <c r="O440" s="30">
        <v>24210</v>
      </c>
      <c r="P440" s="29" t="s">
        <v>57</v>
      </c>
      <c r="Q440" s="56">
        <v>1</v>
      </c>
      <c r="R440" s="5" t="s">
        <v>58</v>
      </c>
      <c r="S440" s="5" t="s">
        <v>230</v>
      </c>
      <c r="T440" s="36">
        <v>43539</v>
      </c>
      <c r="U440" s="36">
        <v>43531</v>
      </c>
      <c r="V440" s="37">
        <v>43542</v>
      </c>
      <c r="W440" s="38">
        <f t="shared" si="58"/>
        <v>-7</v>
      </c>
      <c r="X440" s="5" t="str">
        <f t="shared" si="59"/>
        <v>CUMPLE</v>
      </c>
      <c r="Y440" s="37">
        <v>43542</v>
      </c>
      <c r="Z440" s="37">
        <v>43542</v>
      </c>
      <c r="AA440" s="44">
        <v>43542</v>
      </c>
      <c r="AB440" s="37">
        <v>43542</v>
      </c>
      <c r="AC440" s="38">
        <f t="shared" si="60"/>
        <v>1</v>
      </c>
      <c r="AD440" s="5" t="str">
        <f t="shared" si="61"/>
        <v>CUMPLE</v>
      </c>
      <c r="AE440" s="5"/>
      <c r="AF440" s="38">
        <f t="shared" si="62"/>
        <v>1</v>
      </c>
      <c r="AG440" s="5" t="str">
        <f t="shared" si="63"/>
        <v>CUMPLE</v>
      </c>
      <c r="AH440" s="6"/>
      <c r="AI440" s="38">
        <f t="shared" si="64"/>
        <v>3</v>
      </c>
      <c r="AJ440" s="5" t="str">
        <f t="shared" si="65"/>
        <v>CUMPLE</v>
      </c>
      <c r="AK440" s="6"/>
      <c r="AL440" s="5" t="str">
        <f t="shared" ref="AL440:AL503" si="66">+IF(F440="Rojo",IF((R440="FCL")*AND(AI440&gt;7),"NO CUMPLE",IF((R440="LCL")*AND(AI440&gt;9),"NO CUMPLE",IF((R440="AIR")*AND(AI440&gt;2),"NO CUMPLE","CUMPLE"))),"")</f>
        <v/>
      </c>
      <c r="AM440" s="5"/>
      <c r="AN440" s="58"/>
      <c r="AO440" s="49" t="s">
        <v>2226</v>
      </c>
      <c r="AP440" s="50" t="s">
        <v>232</v>
      </c>
      <c r="AQ440" s="50" t="s">
        <v>2227</v>
      </c>
      <c r="AR440" s="50">
        <v>43528</v>
      </c>
      <c r="AS440" s="50"/>
      <c r="AT440" s="52"/>
    </row>
    <row r="441" spans="1:46" ht="14.1" customHeight="1">
      <c r="A441" s="20" t="s">
        <v>45</v>
      </c>
      <c r="B441" s="21" t="s">
        <v>46</v>
      </c>
      <c r="C441" s="20" t="s">
        <v>1950</v>
      </c>
      <c r="D441" s="28" t="s">
        <v>2230</v>
      </c>
      <c r="E441" s="4" t="s">
        <v>48</v>
      </c>
      <c r="F441" s="4" t="s">
        <v>2231</v>
      </c>
      <c r="G441" s="23" t="s">
        <v>2232</v>
      </c>
      <c r="H441" s="55">
        <v>37954.5</v>
      </c>
      <c r="I441" s="4" t="s">
        <v>64</v>
      </c>
      <c r="J441" s="28" t="s">
        <v>2233</v>
      </c>
      <c r="K441" s="28" t="s">
        <v>2234</v>
      </c>
      <c r="L441" s="23" t="s">
        <v>54</v>
      </c>
      <c r="M441" s="4" t="s">
        <v>67</v>
      </c>
      <c r="N441" s="29" t="s">
        <v>77</v>
      </c>
      <c r="O441" s="30">
        <v>5175</v>
      </c>
      <c r="P441" s="29" t="s">
        <v>57</v>
      </c>
      <c r="Q441" s="56">
        <v>7</v>
      </c>
      <c r="R441" s="5" t="s">
        <v>78</v>
      </c>
      <c r="S441" s="5" t="s">
        <v>79</v>
      </c>
      <c r="T441" s="36">
        <v>43536</v>
      </c>
      <c r="U441" s="36">
        <v>43529</v>
      </c>
      <c r="V441" s="37">
        <v>43529</v>
      </c>
      <c r="W441" s="38">
        <f t="shared" si="58"/>
        <v>-6</v>
      </c>
      <c r="X441" s="5" t="str">
        <f t="shared" si="59"/>
        <v>CUMPLE</v>
      </c>
      <c r="Y441" s="37">
        <v>43538</v>
      </c>
      <c r="Z441" s="37">
        <v>43538</v>
      </c>
      <c r="AA441" s="44">
        <v>43538</v>
      </c>
      <c r="AB441" s="37">
        <v>43543</v>
      </c>
      <c r="AC441" s="38">
        <f t="shared" si="60"/>
        <v>1</v>
      </c>
      <c r="AD441" s="5" t="str">
        <f t="shared" si="61"/>
        <v>CUMPLE</v>
      </c>
      <c r="AE441" s="5"/>
      <c r="AF441" s="38">
        <f t="shared" si="62"/>
        <v>5</v>
      </c>
      <c r="AG441" s="5" t="str">
        <f t="shared" si="63"/>
        <v>NO CUMPLE</v>
      </c>
      <c r="AH441" s="6"/>
      <c r="AI441" s="38">
        <f t="shared" si="64"/>
        <v>7</v>
      </c>
      <c r="AJ441" s="5" t="str">
        <f t="shared" si="65"/>
        <v>CUMPLE</v>
      </c>
      <c r="AK441" s="6"/>
      <c r="AL441" s="5" t="str">
        <f t="shared" si="66"/>
        <v/>
      </c>
      <c r="AM441" s="5"/>
      <c r="AN441" s="58"/>
      <c r="AO441" s="49" t="s">
        <v>2235</v>
      </c>
      <c r="AP441" s="50" t="s">
        <v>61</v>
      </c>
      <c r="AQ441" s="50"/>
      <c r="AR441" s="50">
        <v>43526</v>
      </c>
      <c r="AS441" s="50"/>
      <c r="AT441" s="52"/>
    </row>
    <row r="442" spans="1:46" ht="14.1" customHeight="1">
      <c r="A442" s="20" t="s">
        <v>45</v>
      </c>
      <c r="B442" s="21" t="s">
        <v>46</v>
      </c>
      <c r="C442" s="20" t="s">
        <v>1950</v>
      </c>
      <c r="D442" s="54">
        <v>4948957158</v>
      </c>
      <c r="E442" s="4" t="s">
        <v>48</v>
      </c>
      <c r="F442" s="4" t="s">
        <v>2236</v>
      </c>
      <c r="G442" s="23" t="s">
        <v>2237</v>
      </c>
      <c r="H442" s="55">
        <v>79524.3</v>
      </c>
      <c r="I442" s="4" t="s">
        <v>64</v>
      </c>
      <c r="J442" s="4" t="s">
        <v>514</v>
      </c>
      <c r="K442" s="22">
        <v>50257976</v>
      </c>
      <c r="L442" s="23" t="s">
        <v>86</v>
      </c>
      <c r="M442" s="4" t="s">
        <v>210</v>
      </c>
      <c r="N442" s="29" t="s">
        <v>516</v>
      </c>
      <c r="O442" s="30">
        <v>85510</v>
      </c>
      <c r="P442" s="29" t="s">
        <v>57</v>
      </c>
      <c r="Q442" s="56">
        <v>4</v>
      </c>
      <c r="R442" s="5" t="s">
        <v>58</v>
      </c>
      <c r="S442" s="5" t="s">
        <v>230</v>
      </c>
      <c r="T442" s="36">
        <v>43533</v>
      </c>
      <c r="U442" s="36">
        <v>43524</v>
      </c>
      <c r="V442" s="37">
        <v>43535</v>
      </c>
      <c r="W442" s="38">
        <f t="shared" si="58"/>
        <v>-8</v>
      </c>
      <c r="X442" s="5" t="str">
        <f t="shared" si="59"/>
        <v>CUMPLE</v>
      </c>
      <c r="Y442" s="37">
        <v>43535</v>
      </c>
      <c r="Z442" s="37">
        <v>43535</v>
      </c>
      <c r="AA442" s="44">
        <v>43536</v>
      </c>
      <c r="AB442" s="37">
        <v>43535</v>
      </c>
      <c r="AC442" s="38">
        <f t="shared" si="60"/>
        <v>1</v>
      </c>
      <c r="AD442" s="5" t="str">
        <f t="shared" si="61"/>
        <v>CUMPLE</v>
      </c>
      <c r="AE442" s="5"/>
      <c r="AF442" s="38">
        <f t="shared" si="62"/>
        <v>1</v>
      </c>
      <c r="AG442" s="5" t="str">
        <f t="shared" si="63"/>
        <v>CUMPLE</v>
      </c>
      <c r="AH442" s="6"/>
      <c r="AI442" s="38">
        <f t="shared" si="64"/>
        <v>2</v>
      </c>
      <c r="AJ442" s="5" t="str">
        <f t="shared" si="65"/>
        <v>CUMPLE</v>
      </c>
      <c r="AK442" s="6"/>
      <c r="AL442" s="5" t="str">
        <f t="shared" si="66"/>
        <v/>
      </c>
      <c r="AM442" s="5"/>
      <c r="AN442" s="58"/>
      <c r="AO442" s="49" t="s">
        <v>2238</v>
      </c>
      <c r="AP442" s="50" t="s">
        <v>232</v>
      </c>
      <c r="AQ442" s="50"/>
      <c r="AR442" s="50">
        <v>43515</v>
      </c>
      <c r="AS442" s="50"/>
      <c r="AT442" s="52"/>
    </row>
    <row r="443" spans="1:46" ht="14.1" customHeight="1">
      <c r="A443" s="20" t="s">
        <v>45</v>
      </c>
      <c r="B443" s="21" t="s">
        <v>46</v>
      </c>
      <c r="C443" s="20" t="s">
        <v>1950</v>
      </c>
      <c r="D443" s="54">
        <v>4949599812</v>
      </c>
      <c r="E443" s="4" t="s">
        <v>156</v>
      </c>
      <c r="F443" s="4" t="s">
        <v>2239</v>
      </c>
      <c r="G443" s="23" t="s">
        <v>2240</v>
      </c>
      <c r="H443" s="55">
        <v>64465.1</v>
      </c>
      <c r="I443" s="4" t="s">
        <v>51</v>
      </c>
      <c r="J443" s="4" t="s">
        <v>227</v>
      </c>
      <c r="K443" s="22" t="s">
        <v>228</v>
      </c>
      <c r="L443" s="23" t="s">
        <v>204</v>
      </c>
      <c r="M443" s="4" t="s">
        <v>55</v>
      </c>
      <c r="N443" s="29" t="s">
        <v>265</v>
      </c>
      <c r="O443" s="30">
        <v>48470</v>
      </c>
      <c r="P443" s="29" t="s">
        <v>57</v>
      </c>
      <c r="Q443" s="56">
        <v>2</v>
      </c>
      <c r="R443" s="5" t="s">
        <v>58</v>
      </c>
      <c r="S443" s="5" t="s">
        <v>230</v>
      </c>
      <c r="T443" s="36">
        <v>43539</v>
      </c>
      <c r="U443" s="36">
        <v>43531</v>
      </c>
      <c r="V443" s="37">
        <v>43542</v>
      </c>
      <c r="W443" s="38">
        <f t="shared" si="58"/>
        <v>-7</v>
      </c>
      <c r="X443" s="5" t="str">
        <f t="shared" si="59"/>
        <v>CUMPLE</v>
      </c>
      <c r="Y443" s="37">
        <v>43542</v>
      </c>
      <c r="Z443" s="37">
        <v>43542</v>
      </c>
      <c r="AA443" s="44">
        <v>43542</v>
      </c>
      <c r="AB443" s="37">
        <v>43542</v>
      </c>
      <c r="AC443" s="38">
        <f t="shared" si="60"/>
        <v>1</v>
      </c>
      <c r="AD443" s="5" t="str">
        <f t="shared" si="61"/>
        <v>CUMPLE</v>
      </c>
      <c r="AE443" s="5"/>
      <c r="AF443" s="38">
        <f t="shared" si="62"/>
        <v>1</v>
      </c>
      <c r="AG443" s="5" t="str">
        <f t="shared" si="63"/>
        <v>CUMPLE</v>
      </c>
      <c r="AH443" s="6"/>
      <c r="AI443" s="38">
        <f t="shared" si="64"/>
        <v>3</v>
      </c>
      <c r="AJ443" s="5" t="str">
        <f t="shared" si="65"/>
        <v>CUMPLE</v>
      </c>
      <c r="AK443" s="6"/>
      <c r="AL443" s="5" t="str">
        <f t="shared" si="66"/>
        <v/>
      </c>
      <c r="AM443" s="5"/>
      <c r="AN443" s="58"/>
      <c r="AO443" s="49" t="s">
        <v>2241</v>
      </c>
      <c r="AP443" s="50" t="s">
        <v>232</v>
      </c>
      <c r="AQ443" s="50" t="s">
        <v>2227</v>
      </c>
      <c r="AR443" s="50">
        <v>43528</v>
      </c>
      <c r="AS443" s="50"/>
      <c r="AT443" s="52"/>
    </row>
    <row r="444" spans="1:46" ht="14.1" customHeight="1">
      <c r="A444" s="20" t="s">
        <v>45</v>
      </c>
      <c r="B444" s="21" t="s">
        <v>46</v>
      </c>
      <c r="C444" s="20" t="s">
        <v>1950</v>
      </c>
      <c r="D444" s="54">
        <v>4948561423</v>
      </c>
      <c r="E444" s="4" t="s">
        <v>48</v>
      </c>
      <c r="F444" s="4" t="s">
        <v>2242</v>
      </c>
      <c r="G444" s="23" t="s">
        <v>2243</v>
      </c>
      <c r="H444" s="55">
        <v>3483.58</v>
      </c>
      <c r="I444" s="4" t="s">
        <v>51</v>
      </c>
      <c r="J444" s="4" t="s">
        <v>2244</v>
      </c>
      <c r="K444" s="22">
        <v>53604346</v>
      </c>
      <c r="L444" s="23" t="s">
        <v>119</v>
      </c>
      <c r="M444" s="4" t="s">
        <v>55</v>
      </c>
      <c r="N444" s="29" t="s">
        <v>120</v>
      </c>
      <c r="O444" s="30">
        <v>1741.7919999999999</v>
      </c>
      <c r="P444" s="29" t="s">
        <v>57</v>
      </c>
      <c r="Q444" s="56">
        <v>2</v>
      </c>
      <c r="R444" s="5" t="s">
        <v>78</v>
      </c>
      <c r="S444" s="5" t="s">
        <v>79</v>
      </c>
      <c r="T444" s="36">
        <v>43542</v>
      </c>
      <c r="U444" s="36">
        <v>43535</v>
      </c>
      <c r="V444" s="37">
        <v>43543</v>
      </c>
      <c r="W444" s="38">
        <f t="shared" si="58"/>
        <v>-6</v>
      </c>
      <c r="X444" s="5" t="str">
        <f t="shared" si="59"/>
        <v>CUMPLE</v>
      </c>
      <c r="Y444" s="37">
        <v>43543</v>
      </c>
      <c r="Z444" s="37">
        <v>43543</v>
      </c>
      <c r="AA444" s="44">
        <v>43544</v>
      </c>
      <c r="AB444" s="37">
        <v>43546</v>
      </c>
      <c r="AC444" s="38">
        <f t="shared" si="60"/>
        <v>1</v>
      </c>
      <c r="AD444" s="5" t="str">
        <f t="shared" si="61"/>
        <v>CUMPLE</v>
      </c>
      <c r="AE444" s="5"/>
      <c r="AF444" s="38">
        <f t="shared" si="62"/>
        <v>2</v>
      </c>
      <c r="AG444" s="5" t="str">
        <f t="shared" si="63"/>
        <v>CUMPLE</v>
      </c>
      <c r="AH444" s="6"/>
      <c r="AI444" s="38">
        <f t="shared" si="64"/>
        <v>4</v>
      </c>
      <c r="AJ444" s="5" t="str">
        <f t="shared" si="65"/>
        <v>CUMPLE</v>
      </c>
      <c r="AK444" s="6"/>
      <c r="AL444" s="5" t="str">
        <f t="shared" si="66"/>
        <v/>
      </c>
      <c r="AM444" s="5"/>
      <c r="AN444" s="58"/>
      <c r="AO444" s="49" t="s">
        <v>2245</v>
      </c>
      <c r="AP444" s="50" t="s">
        <v>61</v>
      </c>
      <c r="AQ444" s="50"/>
      <c r="AR444" s="50">
        <v>43483</v>
      </c>
      <c r="AS444" s="50"/>
      <c r="AT444" s="52"/>
    </row>
    <row r="445" spans="1:46" ht="14.1" customHeight="1">
      <c r="A445" s="20" t="s">
        <v>45</v>
      </c>
      <c r="B445" s="21" t="s">
        <v>46</v>
      </c>
      <c r="C445" s="20" t="s">
        <v>1950</v>
      </c>
      <c r="D445" s="54">
        <v>4948931073</v>
      </c>
      <c r="E445" s="4" t="s">
        <v>48</v>
      </c>
      <c r="F445" s="4" t="s">
        <v>2246</v>
      </c>
      <c r="G445" s="23" t="s">
        <v>2247</v>
      </c>
      <c r="H445" s="55">
        <v>67105.5</v>
      </c>
      <c r="I445" s="4" t="s">
        <v>64</v>
      </c>
      <c r="J445" s="28" t="s">
        <v>2248</v>
      </c>
      <c r="K445" s="28" t="s">
        <v>2249</v>
      </c>
      <c r="L445" s="23" t="s">
        <v>318</v>
      </c>
      <c r="M445" s="4" t="s">
        <v>238</v>
      </c>
      <c r="N445" s="29" t="s">
        <v>278</v>
      </c>
      <c r="O445" s="30">
        <v>8396</v>
      </c>
      <c r="P445" s="29" t="s">
        <v>168</v>
      </c>
      <c r="Q445" s="56">
        <v>1</v>
      </c>
      <c r="R445" s="5" t="s">
        <v>58</v>
      </c>
      <c r="S445" s="5" t="s">
        <v>69</v>
      </c>
      <c r="T445" s="36">
        <v>43539</v>
      </c>
      <c r="U445" s="36">
        <v>43536</v>
      </c>
      <c r="V445" s="37">
        <v>43536</v>
      </c>
      <c r="W445" s="38">
        <f t="shared" si="58"/>
        <v>-2</v>
      </c>
      <c r="X445" s="5" t="str">
        <f t="shared" si="59"/>
        <v>CUMPLE</v>
      </c>
      <c r="Y445" s="37">
        <v>43542</v>
      </c>
      <c r="Z445" s="37">
        <v>43542</v>
      </c>
      <c r="AA445" s="44">
        <v>43543</v>
      </c>
      <c r="AB445" s="37">
        <v>43546</v>
      </c>
      <c r="AC445" s="38">
        <f t="shared" si="60"/>
        <v>1</v>
      </c>
      <c r="AD445" s="5" t="str">
        <f t="shared" si="61"/>
        <v>CUMPLE</v>
      </c>
      <c r="AE445" s="5"/>
      <c r="AF445" s="38">
        <f t="shared" si="62"/>
        <v>3</v>
      </c>
      <c r="AG445" s="5" t="str">
        <f t="shared" si="63"/>
        <v>CUMPLE</v>
      </c>
      <c r="AH445" s="6"/>
      <c r="AI445" s="38">
        <f t="shared" si="64"/>
        <v>7</v>
      </c>
      <c r="AJ445" s="5" t="str">
        <f t="shared" si="65"/>
        <v>CUMPLE</v>
      </c>
      <c r="AK445" s="6"/>
      <c r="AL445" s="5" t="str">
        <f t="shared" si="66"/>
        <v/>
      </c>
      <c r="AM445" s="5"/>
      <c r="AN445" s="58"/>
      <c r="AO445" s="49" t="s">
        <v>2250</v>
      </c>
      <c r="AP445" s="50" t="s">
        <v>1904</v>
      </c>
      <c r="AQ445" s="50"/>
      <c r="AR445" s="50">
        <v>43517</v>
      </c>
      <c r="AS445" s="50"/>
      <c r="AT445" s="52"/>
    </row>
    <row r="446" spans="1:46" ht="14.1" customHeight="1">
      <c r="A446" s="20" t="s">
        <v>45</v>
      </c>
      <c r="B446" s="21" t="s">
        <v>46</v>
      </c>
      <c r="C446" s="20" t="s">
        <v>1950</v>
      </c>
      <c r="D446" s="54">
        <v>4948561427</v>
      </c>
      <c r="E446" s="4" t="s">
        <v>48</v>
      </c>
      <c r="F446" s="4" t="s">
        <v>2251</v>
      </c>
      <c r="G446" s="23" t="s">
        <v>2252</v>
      </c>
      <c r="H446" s="55">
        <v>6653.65</v>
      </c>
      <c r="I446" s="4" t="s">
        <v>51</v>
      </c>
      <c r="J446" s="4" t="s">
        <v>2253</v>
      </c>
      <c r="K446" s="22">
        <v>53605194</v>
      </c>
      <c r="L446" s="23" t="s">
        <v>119</v>
      </c>
      <c r="M446" s="4" t="s">
        <v>55</v>
      </c>
      <c r="N446" s="29" t="s">
        <v>120</v>
      </c>
      <c r="O446" s="30">
        <v>3483.5839999999998</v>
      </c>
      <c r="P446" s="29" t="s">
        <v>57</v>
      </c>
      <c r="Q446" s="56">
        <v>4</v>
      </c>
      <c r="R446" s="5" t="s">
        <v>78</v>
      </c>
      <c r="S446" s="5" t="s">
        <v>79</v>
      </c>
      <c r="T446" s="36">
        <v>43542</v>
      </c>
      <c r="U446" s="36">
        <v>43535</v>
      </c>
      <c r="V446" s="37">
        <v>43543</v>
      </c>
      <c r="W446" s="38">
        <f t="shared" si="58"/>
        <v>-6</v>
      </c>
      <c r="X446" s="5" t="str">
        <f t="shared" si="59"/>
        <v>CUMPLE</v>
      </c>
      <c r="Y446" s="37">
        <v>43543</v>
      </c>
      <c r="Z446" s="37">
        <v>43543</v>
      </c>
      <c r="AA446" s="44">
        <v>43544</v>
      </c>
      <c r="AB446" s="37">
        <v>43547</v>
      </c>
      <c r="AC446" s="38">
        <f t="shared" si="60"/>
        <v>1</v>
      </c>
      <c r="AD446" s="5" t="str">
        <f t="shared" si="61"/>
        <v>CUMPLE</v>
      </c>
      <c r="AE446" s="5"/>
      <c r="AF446" s="38">
        <f t="shared" si="62"/>
        <v>3</v>
      </c>
      <c r="AG446" s="5" t="str">
        <f t="shared" si="63"/>
        <v>CUMPLE</v>
      </c>
      <c r="AH446" s="6"/>
      <c r="AI446" s="38">
        <f t="shared" si="64"/>
        <v>5</v>
      </c>
      <c r="AJ446" s="5" t="str">
        <f t="shared" si="65"/>
        <v>CUMPLE</v>
      </c>
      <c r="AK446" s="6"/>
      <c r="AL446" s="5" t="str">
        <f t="shared" si="66"/>
        <v/>
      </c>
      <c r="AM446" s="5"/>
      <c r="AN446" s="58"/>
      <c r="AO446" s="49" t="s">
        <v>2254</v>
      </c>
      <c r="AP446" s="50" t="s">
        <v>61</v>
      </c>
      <c r="AQ446" s="50"/>
      <c r="AR446" s="50">
        <v>43524</v>
      </c>
      <c r="AS446" s="50"/>
      <c r="AT446" s="52"/>
    </row>
    <row r="447" spans="1:46" ht="14.1" customHeight="1">
      <c r="A447" s="20" t="s">
        <v>45</v>
      </c>
      <c r="B447" s="21" t="s">
        <v>46</v>
      </c>
      <c r="C447" s="20" t="s">
        <v>1950</v>
      </c>
      <c r="D447" s="54">
        <v>4949197088</v>
      </c>
      <c r="E447" s="4" t="s">
        <v>48</v>
      </c>
      <c r="F447" s="4" t="s">
        <v>2255</v>
      </c>
      <c r="G447" s="23" t="s">
        <v>2256</v>
      </c>
      <c r="H447" s="55">
        <v>54595.11</v>
      </c>
      <c r="I447" s="4" t="s">
        <v>64</v>
      </c>
      <c r="J447" s="28" t="s">
        <v>2257</v>
      </c>
      <c r="K447" s="28" t="s">
        <v>2258</v>
      </c>
      <c r="L447" s="23" t="s">
        <v>650</v>
      </c>
      <c r="M447" s="4" t="s">
        <v>238</v>
      </c>
      <c r="N447" s="29" t="s">
        <v>278</v>
      </c>
      <c r="O447" s="30">
        <v>985</v>
      </c>
      <c r="P447" s="29" t="s">
        <v>168</v>
      </c>
      <c r="Q447" s="56">
        <v>2</v>
      </c>
      <c r="R447" s="5" t="s">
        <v>58</v>
      </c>
      <c r="S447" s="5" t="s">
        <v>69</v>
      </c>
      <c r="T447" s="36">
        <v>43543</v>
      </c>
      <c r="U447" s="36">
        <v>43542</v>
      </c>
      <c r="V447" s="37">
        <v>43544</v>
      </c>
      <c r="W447" s="38">
        <f t="shared" si="58"/>
        <v>0</v>
      </c>
      <c r="X447" s="5" t="str">
        <f t="shared" si="59"/>
        <v>CUMPLE</v>
      </c>
      <c r="Y447" s="37">
        <v>43544</v>
      </c>
      <c r="Z447" s="37">
        <v>43544</v>
      </c>
      <c r="AA447" s="44">
        <v>43545</v>
      </c>
      <c r="AB447" s="37">
        <v>43550</v>
      </c>
      <c r="AC447" s="38">
        <f t="shared" si="60"/>
        <v>1</v>
      </c>
      <c r="AD447" s="5" t="str">
        <f t="shared" si="61"/>
        <v>CUMPLE</v>
      </c>
      <c r="AE447" s="5"/>
      <c r="AF447" s="38">
        <f t="shared" si="62"/>
        <v>5</v>
      </c>
      <c r="AG447" s="5" t="str">
        <f t="shared" si="63"/>
        <v>NO CUMPLE</v>
      </c>
      <c r="AH447" s="6"/>
      <c r="AI447" s="38">
        <f t="shared" si="64"/>
        <v>7</v>
      </c>
      <c r="AJ447" s="5" t="str">
        <f t="shared" si="65"/>
        <v>CUMPLE</v>
      </c>
      <c r="AK447" s="6"/>
      <c r="AL447" s="5" t="str">
        <f t="shared" si="66"/>
        <v/>
      </c>
      <c r="AM447" s="5"/>
      <c r="AN447" s="58"/>
      <c r="AO447" s="49" t="s">
        <v>2259</v>
      </c>
      <c r="AP447" s="50" t="s">
        <v>1904</v>
      </c>
      <c r="AQ447" s="50"/>
      <c r="AR447" s="50">
        <v>43522</v>
      </c>
      <c r="AS447" s="50"/>
      <c r="AT447" s="52"/>
    </row>
    <row r="448" spans="1:46" ht="14.1" customHeight="1">
      <c r="A448" s="20" t="s">
        <v>45</v>
      </c>
      <c r="B448" s="21" t="s">
        <v>46</v>
      </c>
      <c r="C448" s="20" t="s">
        <v>1950</v>
      </c>
      <c r="D448" s="54">
        <v>4949168415</v>
      </c>
      <c r="E448" s="4" t="s">
        <v>48</v>
      </c>
      <c r="F448" s="4" t="s">
        <v>2260</v>
      </c>
      <c r="G448" s="23" t="s">
        <v>2261</v>
      </c>
      <c r="H448" s="55">
        <v>73098</v>
      </c>
      <c r="I448" s="4" t="s">
        <v>64</v>
      </c>
      <c r="J448" s="4" t="s">
        <v>514</v>
      </c>
      <c r="K448" s="22" t="s">
        <v>515</v>
      </c>
      <c r="L448" s="23" t="s">
        <v>86</v>
      </c>
      <c r="M448" s="4" t="s">
        <v>210</v>
      </c>
      <c r="N448" s="29" t="s">
        <v>516</v>
      </c>
      <c r="O448" s="30">
        <v>78600</v>
      </c>
      <c r="P448" s="29" t="s">
        <v>57</v>
      </c>
      <c r="Q448" s="56">
        <v>4</v>
      </c>
      <c r="R448" s="5" t="s">
        <v>58</v>
      </c>
      <c r="S448" s="5" t="s">
        <v>230</v>
      </c>
      <c r="T448" s="36">
        <v>43533</v>
      </c>
      <c r="U448" s="36">
        <v>43524</v>
      </c>
      <c r="V448" s="37">
        <v>43535</v>
      </c>
      <c r="W448" s="38">
        <f t="shared" si="58"/>
        <v>-8</v>
      </c>
      <c r="X448" s="5" t="str">
        <f t="shared" si="59"/>
        <v>CUMPLE</v>
      </c>
      <c r="Y448" s="37">
        <v>43535</v>
      </c>
      <c r="Z448" s="37">
        <v>43535</v>
      </c>
      <c r="AA448" s="44">
        <v>43536</v>
      </c>
      <c r="AB448" s="37">
        <v>43535</v>
      </c>
      <c r="AC448" s="38">
        <f t="shared" si="60"/>
        <v>1</v>
      </c>
      <c r="AD448" s="5" t="str">
        <f t="shared" si="61"/>
        <v>CUMPLE</v>
      </c>
      <c r="AE448" s="5"/>
      <c r="AF448" s="38">
        <f t="shared" si="62"/>
        <v>1</v>
      </c>
      <c r="AG448" s="5" t="str">
        <f t="shared" si="63"/>
        <v>CUMPLE</v>
      </c>
      <c r="AH448" s="6"/>
      <c r="AI448" s="38">
        <f t="shared" si="64"/>
        <v>2</v>
      </c>
      <c r="AJ448" s="5" t="str">
        <f t="shared" si="65"/>
        <v>CUMPLE</v>
      </c>
      <c r="AK448" s="6"/>
      <c r="AL448" s="5" t="str">
        <f t="shared" si="66"/>
        <v/>
      </c>
      <c r="AM448" s="5"/>
      <c r="AN448" s="58"/>
      <c r="AO448" s="67" t="s">
        <v>2262</v>
      </c>
      <c r="AP448" s="50" t="s">
        <v>232</v>
      </c>
      <c r="AQ448" s="50"/>
      <c r="AR448" s="50">
        <v>43516</v>
      </c>
      <c r="AS448" s="50"/>
      <c r="AT448" s="52"/>
    </row>
    <row r="449" spans="1:46" ht="14.1" customHeight="1">
      <c r="A449" s="20" t="s">
        <v>45</v>
      </c>
      <c r="B449" s="21" t="s">
        <v>46</v>
      </c>
      <c r="C449" s="20" t="s">
        <v>1950</v>
      </c>
      <c r="D449" s="54">
        <v>4948774467</v>
      </c>
      <c r="E449" s="4" t="s">
        <v>48</v>
      </c>
      <c r="F449" s="4" t="s">
        <v>2263</v>
      </c>
      <c r="G449" s="23" t="s">
        <v>2264</v>
      </c>
      <c r="H449" s="55">
        <v>30996</v>
      </c>
      <c r="I449" s="4" t="s">
        <v>64</v>
      </c>
      <c r="J449" s="4" t="s">
        <v>1075</v>
      </c>
      <c r="K449" s="22" t="s">
        <v>1076</v>
      </c>
      <c r="L449" s="23" t="s">
        <v>54</v>
      </c>
      <c r="M449" s="4" t="s">
        <v>67</v>
      </c>
      <c r="N449" s="29" t="s">
        <v>77</v>
      </c>
      <c r="O449" s="30">
        <v>16400</v>
      </c>
      <c r="P449" s="29" t="s">
        <v>57</v>
      </c>
      <c r="Q449" s="56">
        <v>1</v>
      </c>
      <c r="R449" s="5" t="s">
        <v>58</v>
      </c>
      <c r="S449" s="5" t="s">
        <v>59</v>
      </c>
      <c r="T449" s="36">
        <v>43541</v>
      </c>
      <c r="U449" s="36">
        <v>43523</v>
      </c>
      <c r="V449" s="37">
        <v>43542</v>
      </c>
      <c r="W449" s="38">
        <f t="shared" si="58"/>
        <v>-17</v>
      </c>
      <c r="X449" s="5" t="str">
        <f t="shared" si="59"/>
        <v>CUMPLE</v>
      </c>
      <c r="Y449" s="37">
        <v>43542</v>
      </c>
      <c r="Z449" s="37">
        <v>43542</v>
      </c>
      <c r="AA449" s="44">
        <v>43543</v>
      </c>
      <c r="AB449" s="37">
        <v>43553</v>
      </c>
      <c r="AC449" s="38">
        <f t="shared" si="60"/>
        <v>1</v>
      </c>
      <c r="AD449" s="5" t="str">
        <f t="shared" si="61"/>
        <v>CUMPLE</v>
      </c>
      <c r="AE449" s="5"/>
      <c r="AF449" s="38">
        <f t="shared" si="62"/>
        <v>10</v>
      </c>
      <c r="AG449" s="5" t="str">
        <f t="shared" si="63"/>
        <v>NO CUMPLE</v>
      </c>
      <c r="AH449" s="6"/>
      <c r="AI449" s="38">
        <f t="shared" si="64"/>
        <v>12</v>
      </c>
      <c r="AJ449" s="5" t="str">
        <f t="shared" si="65"/>
        <v>NO CUMPLE</v>
      </c>
      <c r="AK449" s="6" t="s">
        <v>306</v>
      </c>
      <c r="AL449" s="5" t="str">
        <f t="shared" si="66"/>
        <v/>
      </c>
      <c r="AM449" s="5"/>
      <c r="AN449" s="58"/>
      <c r="AO449" s="49" t="s">
        <v>2265</v>
      </c>
      <c r="AP449" s="50" t="s">
        <v>72</v>
      </c>
      <c r="AQ449" s="50"/>
      <c r="AR449" s="50">
        <v>43515</v>
      </c>
      <c r="AS449" s="50"/>
      <c r="AT449" s="52"/>
    </row>
    <row r="450" spans="1:46" ht="14.1" customHeight="1">
      <c r="A450" s="20" t="s">
        <v>45</v>
      </c>
      <c r="B450" s="21" t="s">
        <v>46</v>
      </c>
      <c r="C450" s="20" t="s">
        <v>1950</v>
      </c>
      <c r="D450" s="54">
        <v>4949100373</v>
      </c>
      <c r="E450" s="4" t="s">
        <v>48</v>
      </c>
      <c r="F450" s="4" t="s">
        <v>2266</v>
      </c>
      <c r="G450" s="68" t="s">
        <v>2267</v>
      </c>
      <c r="H450" s="55">
        <v>26610.400000000001</v>
      </c>
      <c r="I450" s="4" t="s">
        <v>51</v>
      </c>
      <c r="J450" s="4" t="s">
        <v>263</v>
      </c>
      <c r="K450" s="22">
        <v>50059674</v>
      </c>
      <c r="L450" s="23" t="s">
        <v>54</v>
      </c>
      <c r="M450" s="4" t="s">
        <v>55</v>
      </c>
      <c r="N450" s="29" t="s">
        <v>265</v>
      </c>
      <c r="O450" s="30">
        <v>22940</v>
      </c>
      <c r="P450" s="29" t="s">
        <v>57</v>
      </c>
      <c r="Q450" s="56">
        <v>1</v>
      </c>
      <c r="R450" s="5" t="s">
        <v>58</v>
      </c>
      <c r="S450" s="5" t="s">
        <v>230</v>
      </c>
      <c r="T450" s="36">
        <v>43547</v>
      </c>
      <c r="U450" s="36">
        <v>43536</v>
      </c>
      <c r="V450" s="37">
        <v>43550</v>
      </c>
      <c r="W450" s="38">
        <f t="shared" ref="W450:W513" si="67">IF(R450="AIR",U450-T450,U450-(T450-1))</f>
        <v>-10</v>
      </c>
      <c r="X450" s="5" t="str">
        <f t="shared" ref="X450:X513" si="68">IF(W450&lt;=0,"CUMPLE","NO CUMPLE")</f>
        <v>CUMPLE</v>
      </c>
      <c r="Y450" s="37">
        <v>43550</v>
      </c>
      <c r="Z450" s="37">
        <v>43550</v>
      </c>
      <c r="AA450" s="44">
        <v>43551</v>
      </c>
      <c r="AB450" s="37">
        <v>43553</v>
      </c>
      <c r="AC450" s="38">
        <f t="shared" ref="AC450:AC513" si="69">IF(AA450-MAX(U450,V450,Y450)&lt;=0,1,AA450-MAX(U450,V450,Y450))</f>
        <v>1</v>
      </c>
      <c r="AD450" s="5" t="str">
        <f t="shared" ref="AD450:AD513" si="70">+IF((R450="FCL")*AND(AC450&lt;=2),"CUMPLE",IF((R450="LCL")*AND(AC450&lt;=2),"CUMPLE",IF((R450="AIR")*AND(AC450&lt;=2),"CUMPLE","NO CUMPLE")))</f>
        <v>CUMPLE</v>
      </c>
      <c r="AE450" s="5"/>
      <c r="AF450" s="38">
        <f t="shared" ref="AF450:AF513" si="71">IF(AB450-AA450&lt;=0,1,AB450-AA450)</f>
        <v>2</v>
      </c>
      <c r="AG450" s="5" t="str">
        <f t="shared" ref="AG450:AG513" si="72">+IF((R450="FCL")*AND(AF450&lt;=3),"CUMPLE",IF((R450="LCL")*AND(AF450&lt;=3),"CUMPLE",IF((R450="AIR")*AND(AF450&lt;=1),"CUMPLE","NO CUMPLE")))</f>
        <v>CUMPLE</v>
      </c>
      <c r="AH450" s="6"/>
      <c r="AI450" s="38">
        <f t="shared" si="64"/>
        <v>6</v>
      </c>
      <c r="AJ450" s="5" t="str">
        <f t="shared" si="65"/>
        <v>CUMPLE</v>
      </c>
      <c r="AK450" s="6"/>
      <c r="AL450" s="5" t="str">
        <f t="shared" si="66"/>
        <v/>
      </c>
      <c r="AM450" s="5"/>
      <c r="AN450" s="58"/>
      <c r="AO450" s="49" t="s">
        <v>2268</v>
      </c>
      <c r="AP450" s="50" t="s">
        <v>268</v>
      </c>
      <c r="AQ450" s="50"/>
      <c r="AR450" s="50">
        <v>43523</v>
      </c>
      <c r="AS450" s="50"/>
      <c r="AT450" s="52"/>
    </row>
    <row r="451" spans="1:46" ht="14.1" customHeight="1">
      <c r="A451" s="20" t="s">
        <v>45</v>
      </c>
      <c r="B451" s="21" t="s">
        <v>46</v>
      </c>
      <c r="C451" s="20" t="s">
        <v>1950</v>
      </c>
      <c r="D451" s="54">
        <v>4949100334</v>
      </c>
      <c r="E451" s="4" t="s">
        <v>48</v>
      </c>
      <c r="F451" s="4" t="s">
        <v>2269</v>
      </c>
      <c r="G451" s="23" t="s">
        <v>2270</v>
      </c>
      <c r="H451" s="55">
        <v>27515.200000000001</v>
      </c>
      <c r="I451" s="4" t="s">
        <v>51</v>
      </c>
      <c r="J451" s="4" t="s">
        <v>263</v>
      </c>
      <c r="K451" s="22" t="s">
        <v>264</v>
      </c>
      <c r="L451" s="23" t="s">
        <v>54</v>
      </c>
      <c r="M451" s="4" t="s">
        <v>55</v>
      </c>
      <c r="N451" s="29" t="s">
        <v>265</v>
      </c>
      <c r="O451" s="30">
        <v>23720</v>
      </c>
      <c r="P451" s="29" t="s">
        <v>57</v>
      </c>
      <c r="Q451" s="56">
        <v>1</v>
      </c>
      <c r="R451" s="5" t="s">
        <v>58</v>
      </c>
      <c r="S451" s="5" t="s">
        <v>230</v>
      </c>
      <c r="T451" s="36">
        <v>43547</v>
      </c>
      <c r="U451" s="36">
        <v>43542</v>
      </c>
      <c r="V451" s="37">
        <v>43550</v>
      </c>
      <c r="W451" s="38">
        <f t="shared" si="67"/>
        <v>-4</v>
      </c>
      <c r="X451" s="5" t="str">
        <f t="shared" si="68"/>
        <v>CUMPLE</v>
      </c>
      <c r="Y451" s="37">
        <v>43550</v>
      </c>
      <c r="Z451" s="37">
        <v>43550</v>
      </c>
      <c r="AA451" s="44">
        <v>43551</v>
      </c>
      <c r="AB451" s="37">
        <v>43553</v>
      </c>
      <c r="AC451" s="38">
        <f t="shared" si="69"/>
        <v>1</v>
      </c>
      <c r="AD451" s="5" t="str">
        <f t="shared" si="70"/>
        <v>CUMPLE</v>
      </c>
      <c r="AE451" s="5"/>
      <c r="AF451" s="38">
        <f t="shared" si="71"/>
        <v>2</v>
      </c>
      <c r="AG451" s="5" t="str">
        <f t="shared" si="72"/>
        <v>CUMPLE</v>
      </c>
      <c r="AH451" s="6"/>
      <c r="AI451" s="38">
        <f t="shared" ref="AI451:AI514" si="73">AB451-T451</f>
        <v>6</v>
      </c>
      <c r="AJ451" s="5" t="str">
        <f t="shared" ref="AJ451:AJ514" si="74">+IF((R451="FCL")*AND(AI451&gt;8),"NO CUMPLE",IF((R451="LCL")*AND(AI451&gt;10),"NO CUMPLE",IF((R451="AIR")*AND(AI451&gt;3),"NO CUMPLE","CUMPLE")))</f>
        <v>CUMPLE</v>
      </c>
      <c r="AK451" s="6"/>
      <c r="AL451" s="5" t="str">
        <f t="shared" si="66"/>
        <v/>
      </c>
      <c r="AM451" s="5"/>
      <c r="AN451" s="58"/>
      <c r="AO451" s="49" t="s">
        <v>2271</v>
      </c>
      <c r="AP451" s="50" t="s">
        <v>268</v>
      </c>
      <c r="AQ451" s="50"/>
      <c r="AR451" s="50">
        <v>43537</v>
      </c>
      <c r="AS451" s="50"/>
      <c r="AT451" s="52"/>
    </row>
    <row r="452" spans="1:46" ht="14.1" customHeight="1">
      <c r="A452" s="20" t="s">
        <v>45</v>
      </c>
      <c r="B452" s="21" t="s">
        <v>46</v>
      </c>
      <c r="C452" s="20" t="s">
        <v>1950</v>
      </c>
      <c r="D452" s="54">
        <v>4948771043</v>
      </c>
      <c r="E452" s="4" t="s">
        <v>48</v>
      </c>
      <c r="F452" s="4" t="s">
        <v>2272</v>
      </c>
      <c r="G452" s="23" t="s">
        <v>2273</v>
      </c>
      <c r="H452" s="55">
        <v>3349.5</v>
      </c>
      <c r="I452" s="4" t="s">
        <v>64</v>
      </c>
      <c r="J452" s="4" t="s">
        <v>2274</v>
      </c>
      <c r="K452" s="22" t="s">
        <v>2275</v>
      </c>
      <c r="L452" s="23" t="s">
        <v>54</v>
      </c>
      <c r="M452" s="4" t="s">
        <v>67</v>
      </c>
      <c r="N452" s="29" t="s">
        <v>77</v>
      </c>
      <c r="O452" s="30">
        <v>1050</v>
      </c>
      <c r="P452" s="29" t="s">
        <v>57</v>
      </c>
      <c r="Q452" s="56">
        <v>2</v>
      </c>
      <c r="R452" s="5" t="s">
        <v>78</v>
      </c>
      <c r="S452" s="5" t="s">
        <v>79</v>
      </c>
      <c r="T452" s="36">
        <v>43522</v>
      </c>
      <c r="U452" s="36">
        <v>43511</v>
      </c>
      <c r="V452" s="37">
        <v>43525</v>
      </c>
      <c r="W452" s="38">
        <f t="shared" si="67"/>
        <v>-10</v>
      </c>
      <c r="X452" s="5" t="str">
        <f t="shared" si="68"/>
        <v>CUMPLE</v>
      </c>
      <c r="Y452" s="37">
        <v>43524</v>
      </c>
      <c r="Z452" s="37">
        <v>43525</v>
      </c>
      <c r="AA452" s="44">
        <v>43526</v>
      </c>
      <c r="AB452" s="37">
        <v>43530</v>
      </c>
      <c r="AC452" s="38">
        <f t="shared" si="69"/>
        <v>1</v>
      </c>
      <c r="AD452" s="5" t="str">
        <f t="shared" si="70"/>
        <v>CUMPLE</v>
      </c>
      <c r="AE452" s="5"/>
      <c r="AF452" s="38">
        <f t="shared" si="71"/>
        <v>4</v>
      </c>
      <c r="AG452" s="5" t="str">
        <f t="shared" si="72"/>
        <v>NO CUMPLE</v>
      </c>
      <c r="AH452" s="6"/>
      <c r="AI452" s="38">
        <f t="shared" si="73"/>
        <v>8</v>
      </c>
      <c r="AJ452" s="5" t="str">
        <f t="shared" si="74"/>
        <v>CUMPLE</v>
      </c>
      <c r="AK452" s="6"/>
      <c r="AL452" s="5" t="str">
        <f t="shared" si="66"/>
        <v/>
      </c>
      <c r="AM452" s="5"/>
      <c r="AN452" s="58"/>
      <c r="AO452" s="49" t="s">
        <v>2276</v>
      </c>
      <c r="AP452" s="50" t="s">
        <v>72</v>
      </c>
      <c r="AQ452" s="50"/>
      <c r="AR452" s="50">
        <v>43508</v>
      </c>
      <c r="AS452" s="50"/>
      <c r="AT452" s="52"/>
    </row>
    <row r="453" spans="1:46" ht="14.1" customHeight="1">
      <c r="A453" s="20" t="s">
        <v>45</v>
      </c>
      <c r="B453" s="21" t="s">
        <v>46</v>
      </c>
      <c r="C453" s="20" t="s">
        <v>1950</v>
      </c>
      <c r="D453" s="54" t="s">
        <v>2277</v>
      </c>
      <c r="E453" s="4" t="s">
        <v>48</v>
      </c>
      <c r="F453" s="4" t="s">
        <v>2278</v>
      </c>
      <c r="G453" s="23" t="s">
        <v>2279</v>
      </c>
      <c r="H453" s="55">
        <v>33514.25</v>
      </c>
      <c r="I453" s="4" t="s">
        <v>64</v>
      </c>
      <c r="J453" s="4" t="s">
        <v>2280</v>
      </c>
      <c r="K453" s="22" t="s">
        <v>2281</v>
      </c>
      <c r="L453" s="23" t="s">
        <v>54</v>
      </c>
      <c r="M453" s="4" t="s">
        <v>67</v>
      </c>
      <c r="N453" s="29" t="s">
        <v>77</v>
      </c>
      <c r="O453" s="30">
        <v>2455</v>
      </c>
      <c r="P453" s="29" t="s">
        <v>57</v>
      </c>
      <c r="Q453" s="56">
        <v>4</v>
      </c>
      <c r="R453" s="5" t="s">
        <v>78</v>
      </c>
      <c r="S453" s="5" t="s">
        <v>79</v>
      </c>
      <c r="T453" s="36">
        <v>43522</v>
      </c>
      <c r="U453" s="36">
        <v>43511</v>
      </c>
      <c r="V453" s="37">
        <v>43525</v>
      </c>
      <c r="W453" s="38">
        <f t="shared" si="67"/>
        <v>-10</v>
      </c>
      <c r="X453" s="5" t="str">
        <f t="shared" si="68"/>
        <v>CUMPLE</v>
      </c>
      <c r="Y453" s="37">
        <v>43524</v>
      </c>
      <c r="Z453" s="37">
        <v>43525</v>
      </c>
      <c r="AA453" s="44">
        <v>43526</v>
      </c>
      <c r="AB453" s="37">
        <v>43530</v>
      </c>
      <c r="AC453" s="38">
        <f t="shared" si="69"/>
        <v>1</v>
      </c>
      <c r="AD453" s="5" t="str">
        <f t="shared" si="70"/>
        <v>CUMPLE</v>
      </c>
      <c r="AE453" s="5"/>
      <c r="AF453" s="38">
        <f t="shared" si="71"/>
        <v>4</v>
      </c>
      <c r="AG453" s="5" t="str">
        <f t="shared" si="72"/>
        <v>NO CUMPLE</v>
      </c>
      <c r="AH453" s="6"/>
      <c r="AI453" s="38">
        <f t="shared" si="73"/>
        <v>8</v>
      </c>
      <c r="AJ453" s="5" t="str">
        <f t="shared" si="74"/>
        <v>CUMPLE</v>
      </c>
      <c r="AK453" s="6"/>
      <c r="AL453" s="5" t="str">
        <f t="shared" si="66"/>
        <v/>
      </c>
      <c r="AM453" s="5"/>
      <c r="AN453" s="58"/>
      <c r="AO453" s="49" t="s">
        <v>2282</v>
      </c>
      <c r="AP453" s="50" t="s">
        <v>72</v>
      </c>
      <c r="AQ453" s="50"/>
      <c r="AR453" s="50">
        <v>43508</v>
      </c>
      <c r="AS453" s="50"/>
      <c r="AT453" s="52"/>
    </row>
    <row r="454" spans="1:46" ht="14.1" customHeight="1">
      <c r="A454" s="20" t="s">
        <v>45</v>
      </c>
      <c r="B454" s="21" t="s">
        <v>46</v>
      </c>
      <c r="C454" s="20" t="s">
        <v>1950</v>
      </c>
      <c r="D454" s="54">
        <v>4949035725</v>
      </c>
      <c r="E454" s="4" t="s">
        <v>48</v>
      </c>
      <c r="F454" s="4" t="s">
        <v>2283</v>
      </c>
      <c r="G454" s="23" t="s">
        <v>2284</v>
      </c>
      <c r="H454" s="55">
        <v>1951.2</v>
      </c>
      <c r="I454" s="4" t="s">
        <v>64</v>
      </c>
      <c r="J454" s="4" t="s">
        <v>499</v>
      </c>
      <c r="K454" s="22" t="s">
        <v>500</v>
      </c>
      <c r="L454" s="23" t="s">
        <v>54</v>
      </c>
      <c r="M454" s="4" t="s">
        <v>67</v>
      </c>
      <c r="N454" s="29" t="s">
        <v>77</v>
      </c>
      <c r="O454" s="30">
        <v>120</v>
      </c>
      <c r="P454" s="29" t="s">
        <v>57</v>
      </c>
      <c r="Q454" s="56">
        <v>1</v>
      </c>
      <c r="R454" s="5" t="s">
        <v>78</v>
      </c>
      <c r="S454" s="5" t="s">
        <v>79</v>
      </c>
      <c r="T454" s="36">
        <v>43522</v>
      </c>
      <c r="U454" s="36">
        <v>43511</v>
      </c>
      <c r="V454" s="37">
        <v>43525</v>
      </c>
      <c r="W454" s="38">
        <f t="shared" si="67"/>
        <v>-10</v>
      </c>
      <c r="X454" s="5" t="str">
        <f t="shared" si="68"/>
        <v>CUMPLE</v>
      </c>
      <c r="Y454" s="37">
        <v>43524</v>
      </c>
      <c r="Z454" s="37">
        <v>43525</v>
      </c>
      <c r="AA454" s="44">
        <v>43526</v>
      </c>
      <c r="AB454" s="37">
        <v>43530</v>
      </c>
      <c r="AC454" s="38">
        <f t="shared" si="69"/>
        <v>1</v>
      </c>
      <c r="AD454" s="5" t="str">
        <f t="shared" si="70"/>
        <v>CUMPLE</v>
      </c>
      <c r="AE454" s="5"/>
      <c r="AF454" s="38">
        <f t="shared" si="71"/>
        <v>4</v>
      </c>
      <c r="AG454" s="5" t="str">
        <f t="shared" si="72"/>
        <v>NO CUMPLE</v>
      </c>
      <c r="AH454" s="6"/>
      <c r="AI454" s="38">
        <f t="shared" si="73"/>
        <v>8</v>
      </c>
      <c r="AJ454" s="5" t="str">
        <f t="shared" si="74"/>
        <v>CUMPLE</v>
      </c>
      <c r="AK454" s="6"/>
      <c r="AL454" s="5" t="str">
        <f t="shared" si="66"/>
        <v/>
      </c>
      <c r="AM454" s="5"/>
      <c r="AN454" s="58"/>
      <c r="AO454" s="49" t="s">
        <v>2285</v>
      </c>
      <c r="AP454" s="50" t="s">
        <v>72</v>
      </c>
      <c r="AQ454" s="50"/>
      <c r="AR454" s="50">
        <v>43508</v>
      </c>
      <c r="AS454" s="50"/>
      <c r="AT454" s="52"/>
    </row>
    <row r="455" spans="1:46" ht="14.1" customHeight="1">
      <c r="A455" s="20" t="s">
        <v>45</v>
      </c>
      <c r="B455" s="21" t="s">
        <v>46</v>
      </c>
      <c r="C455" s="20" t="s">
        <v>1950</v>
      </c>
      <c r="D455" s="54">
        <v>4949035713</v>
      </c>
      <c r="E455" s="4" t="s">
        <v>48</v>
      </c>
      <c r="F455" s="4" t="s">
        <v>2286</v>
      </c>
      <c r="G455" s="68" t="s">
        <v>2287</v>
      </c>
      <c r="H455" s="55">
        <v>391.5</v>
      </c>
      <c r="I455" s="4" t="s">
        <v>605</v>
      </c>
      <c r="J455" s="4" t="s">
        <v>2288</v>
      </c>
      <c r="K455" s="22" t="s">
        <v>2289</v>
      </c>
      <c r="L455" s="23" t="s">
        <v>54</v>
      </c>
      <c r="M455" s="4" t="s">
        <v>67</v>
      </c>
      <c r="N455" s="29" t="s">
        <v>77</v>
      </c>
      <c r="O455" s="30">
        <v>10</v>
      </c>
      <c r="P455" s="29" t="s">
        <v>57</v>
      </c>
      <c r="Q455" s="56">
        <v>1</v>
      </c>
      <c r="R455" s="5" t="s">
        <v>608</v>
      </c>
      <c r="S455" s="5" t="s">
        <v>79</v>
      </c>
      <c r="T455" s="36">
        <v>43525</v>
      </c>
      <c r="U455" s="36">
        <v>43523</v>
      </c>
      <c r="V455" s="37">
        <v>43528</v>
      </c>
      <c r="W455" s="38">
        <f t="shared" si="67"/>
        <v>-2</v>
      </c>
      <c r="X455" s="5" t="str">
        <f t="shared" si="68"/>
        <v>CUMPLE</v>
      </c>
      <c r="Y455" s="37">
        <v>43528</v>
      </c>
      <c r="Z455" s="37">
        <v>43528</v>
      </c>
      <c r="AA455" s="44">
        <v>43529</v>
      </c>
      <c r="AB455" s="37">
        <v>43529</v>
      </c>
      <c r="AC455" s="38">
        <f t="shared" si="69"/>
        <v>1</v>
      </c>
      <c r="AD455" s="5" t="str">
        <f t="shared" si="70"/>
        <v>CUMPLE</v>
      </c>
      <c r="AE455" s="5"/>
      <c r="AF455" s="38">
        <f t="shared" si="71"/>
        <v>1</v>
      </c>
      <c r="AG455" s="5" t="str">
        <f t="shared" si="72"/>
        <v>CUMPLE</v>
      </c>
      <c r="AH455" s="6"/>
      <c r="AI455" s="38">
        <f t="shared" si="73"/>
        <v>4</v>
      </c>
      <c r="AJ455" s="5" t="str">
        <f t="shared" si="74"/>
        <v>NO CUMPLE</v>
      </c>
      <c r="AK455" s="6" t="s">
        <v>149</v>
      </c>
      <c r="AL455" s="5" t="str">
        <f t="shared" si="66"/>
        <v/>
      </c>
      <c r="AM455" s="5"/>
      <c r="AN455" s="58"/>
      <c r="AO455" s="49" t="s">
        <v>2290</v>
      </c>
      <c r="AP455" s="50" t="s">
        <v>72</v>
      </c>
      <c r="AQ455" s="50"/>
      <c r="AR455" s="50">
        <v>43524</v>
      </c>
      <c r="AS455" s="50"/>
      <c r="AT455" s="52"/>
    </row>
    <row r="456" spans="1:46" ht="14.1" customHeight="1">
      <c r="A456" s="20" t="s">
        <v>45</v>
      </c>
      <c r="B456" s="21" t="s">
        <v>46</v>
      </c>
      <c r="C456" s="20" t="s">
        <v>1950</v>
      </c>
      <c r="D456" s="54">
        <v>4949162082</v>
      </c>
      <c r="E456" s="4" t="s">
        <v>48</v>
      </c>
      <c r="F456" s="4" t="s">
        <v>2291</v>
      </c>
      <c r="G456" s="68" t="s">
        <v>2292</v>
      </c>
      <c r="H456" s="55">
        <v>4415.25</v>
      </c>
      <c r="I456" s="4" t="s">
        <v>605</v>
      </c>
      <c r="J456" s="4" t="s">
        <v>677</v>
      </c>
      <c r="K456" s="22" t="s">
        <v>678</v>
      </c>
      <c r="L456" s="23" t="s">
        <v>54</v>
      </c>
      <c r="M456" s="4" t="s">
        <v>67</v>
      </c>
      <c r="N456" s="29" t="s">
        <v>77</v>
      </c>
      <c r="O456" s="30">
        <v>35</v>
      </c>
      <c r="P456" s="29" t="s">
        <v>57</v>
      </c>
      <c r="Q456" s="56">
        <v>7</v>
      </c>
      <c r="R456" s="5" t="s">
        <v>608</v>
      </c>
      <c r="S456" s="5" t="s">
        <v>79</v>
      </c>
      <c r="T456" s="36">
        <v>43527</v>
      </c>
      <c r="U456" s="36">
        <v>43522</v>
      </c>
      <c r="V456" s="37">
        <v>43528</v>
      </c>
      <c r="W456" s="38">
        <f t="shared" si="67"/>
        <v>-5</v>
      </c>
      <c r="X456" s="5" t="str">
        <f t="shared" si="68"/>
        <v>CUMPLE</v>
      </c>
      <c r="Y456" s="37">
        <v>43528</v>
      </c>
      <c r="Z456" s="37">
        <v>43528</v>
      </c>
      <c r="AA456" s="44">
        <v>43529</v>
      </c>
      <c r="AB456" s="37">
        <v>43529</v>
      </c>
      <c r="AC456" s="38">
        <f t="shared" si="69"/>
        <v>1</v>
      </c>
      <c r="AD456" s="5" t="str">
        <f t="shared" si="70"/>
        <v>CUMPLE</v>
      </c>
      <c r="AE456" s="5"/>
      <c r="AF456" s="38">
        <f t="shared" si="71"/>
        <v>1</v>
      </c>
      <c r="AG456" s="5" t="str">
        <f t="shared" si="72"/>
        <v>CUMPLE</v>
      </c>
      <c r="AH456" s="6"/>
      <c r="AI456" s="38">
        <f t="shared" si="73"/>
        <v>2</v>
      </c>
      <c r="AJ456" s="5" t="str">
        <f t="shared" si="74"/>
        <v>CUMPLE</v>
      </c>
      <c r="AK456" s="6"/>
      <c r="AL456" s="5" t="str">
        <f t="shared" si="66"/>
        <v/>
      </c>
      <c r="AM456" s="5"/>
      <c r="AN456" s="58"/>
      <c r="AO456" s="49" t="s">
        <v>2293</v>
      </c>
      <c r="AP456" s="50" t="s">
        <v>72</v>
      </c>
      <c r="AQ456" s="50"/>
      <c r="AR456" s="50">
        <v>43525</v>
      </c>
      <c r="AS456" s="50"/>
      <c r="AT456" s="52"/>
    </row>
    <row r="457" spans="1:46" ht="14.1" customHeight="1">
      <c r="A457" s="20" t="s">
        <v>45</v>
      </c>
      <c r="B457" s="21" t="s">
        <v>46</v>
      </c>
      <c r="C457" s="20" t="s">
        <v>1950</v>
      </c>
      <c r="D457" s="54">
        <v>4949386335</v>
      </c>
      <c r="E457" s="4" t="s">
        <v>156</v>
      </c>
      <c r="F457" s="4" t="s">
        <v>2294</v>
      </c>
      <c r="G457" s="68" t="s">
        <v>2295</v>
      </c>
      <c r="H457" s="55">
        <v>3930</v>
      </c>
      <c r="I457" s="4" t="s">
        <v>605</v>
      </c>
      <c r="J457" s="4" t="s">
        <v>2296</v>
      </c>
      <c r="K457" s="22" t="s">
        <v>2297</v>
      </c>
      <c r="L457" s="23" t="s">
        <v>86</v>
      </c>
      <c r="M457" s="4" t="s">
        <v>184</v>
      </c>
      <c r="N457" s="29" t="s">
        <v>385</v>
      </c>
      <c r="O457" s="30">
        <v>500</v>
      </c>
      <c r="P457" s="29" t="s">
        <v>168</v>
      </c>
      <c r="Q457" s="56">
        <v>1</v>
      </c>
      <c r="R457" s="5" t="s">
        <v>608</v>
      </c>
      <c r="S457" s="5" t="s">
        <v>79</v>
      </c>
      <c r="T457" s="36">
        <v>43527</v>
      </c>
      <c r="U457" s="36">
        <v>43528</v>
      </c>
      <c r="V457" s="37">
        <v>43528</v>
      </c>
      <c r="W457" s="38">
        <f t="shared" si="67"/>
        <v>1</v>
      </c>
      <c r="X457" s="5" t="str">
        <f t="shared" si="68"/>
        <v>NO CUMPLE</v>
      </c>
      <c r="Y457" s="37">
        <v>43528</v>
      </c>
      <c r="Z457" s="37">
        <v>43528</v>
      </c>
      <c r="AA457" s="44">
        <v>43529</v>
      </c>
      <c r="AB457" s="37">
        <v>43529</v>
      </c>
      <c r="AC457" s="38">
        <f t="shared" si="69"/>
        <v>1</v>
      </c>
      <c r="AD457" s="5" t="str">
        <f t="shared" si="70"/>
        <v>CUMPLE</v>
      </c>
      <c r="AE457" s="5"/>
      <c r="AF457" s="38">
        <f t="shared" si="71"/>
        <v>1</v>
      </c>
      <c r="AG457" s="5" t="str">
        <f t="shared" si="72"/>
        <v>CUMPLE</v>
      </c>
      <c r="AH457" s="6"/>
      <c r="AI457" s="38">
        <f t="shared" si="73"/>
        <v>2</v>
      </c>
      <c r="AJ457" s="5" t="str">
        <f t="shared" si="74"/>
        <v>CUMPLE</v>
      </c>
      <c r="AK457" s="6"/>
      <c r="AL457" s="5" t="str">
        <f t="shared" si="66"/>
        <v/>
      </c>
      <c r="AM457" s="5"/>
      <c r="AN457" s="58"/>
      <c r="AO457" s="49" t="s">
        <v>2298</v>
      </c>
      <c r="AP457" s="50" t="s">
        <v>72</v>
      </c>
      <c r="AQ457" s="50"/>
      <c r="AR457" s="50">
        <v>43526</v>
      </c>
      <c r="AS457" s="50"/>
      <c r="AT457" s="52"/>
    </row>
    <row r="458" spans="1:46" ht="14.1" customHeight="1">
      <c r="A458" s="20" t="s">
        <v>45</v>
      </c>
      <c r="B458" s="21" t="s">
        <v>46</v>
      </c>
      <c r="C458" s="20" t="s">
        <v>1950</v>
      </c>
      <c r="D458" s="28" t="s">
        <v>2299</v>
      </c>
      <c r="E458" s="4" t="s">
        <v>156</v>
      </c>
      <c r="F458" s="4" t="s">
        <v>2300</v>
      </c>
      <c r="G458" s="68" t="s">
        <v>2301</v>
      </c>
      <c r="H458" s="55">
        <v>3487.1</v>
      </c>
      <c r="I458" s="4" t="s">
        <v>605</v>
      </c>
      <c r="J458" s="28" t="s">
        <v>2302</v>
      </c>
      <c r="K458" s="28" t="s">
        <v>2303</v>
      </c>
      <c r="L458" s="23" t="s">
        <v>54</v>
      </c>
      <c r="M458" s="4" t="s">
        <v>67</v>
      </c>
      <c r="N458" s="29" t="s">
        <v>77</v>
      </c>
      <c r="O458" s="30">
        <v>65</v>
      </c>
      <c r="P458" s="29" t="s">
        <v>57</v>
      </c>
      <c r="Q458" s="56">
        <v>1</v>
      </c>
      <c r="R458" s="5" t="s">
        <v>608</v>
      </c>
      <c r="S458" s="5" t="s">
        <v>79</v>
      </c>
      <c r="T458" s="36">
        <v>43527</v>
      </c>
      <c r="U458" s="36">
        <v>43523</v>
      </c>
      <c r="V458" s="37">
        <v>43528</v>
      </c>
      <c r="W458" s="38">
        <f t="shared" si="67"/>
        <v>-4</v>
      </c>
      <c r="X458" s="5" t="str">
        <f t="shared" si="68"/>
        <v>CUMPLE</v>
      </c>
      <c r="Y458" s="37">
        <v>43528</v>
      </c>
      <c r="Z458" s="37">
        <v>43528</v>
      </c>
      <c r="AA458" s="44">
        <v>43529</v>
      </c>
      <c r="AB458" s="37">
        <v>43529</v>
      </c>
      <c r="AC458" s="38">
        <f t="shared" si="69"/>
        <v>1</v>
      </c>
      <c r="AD458" s="5" t="str">
        <f t="shared" si="70"/>
        <v>CUMPLE</v>
      </c>
      <c r="AE458" s="5"/>
      <c r="AF458" s="38">
        <f t="shared" si="71"/>
        <v>1</v>
      </c>
      <c r="AG458" s="5" t="str">
        <f t="shared" si="72"/>
        <v>CUMPLE</v>
      </c>
      <c r="AH458" s="6"/>
      <c r="AI458" s="38">
        <f t="shared" si="73"/>
        <v>2</v>
      </c>
      <c r="AJ458" s="5" t="str">
        <f t="shared" si="74"/>
        <v>CUMPLE</v>
      </c>
      <c r="AK458" s="6"/>
      <c r="AL458" s="5" t="str">
        <f t="shared" si="66"/>
        <v/>
      </c>
      <c r="AM458" s="5"/>
      <c r="AN458" s="58"/>
      <c r="AO458" s="49" t="s">
        <v>2304</v>
      </c>
      <c r="AP458" s="50" t="s">
        <v>72</v>
      </c>
      <c r="AQ458" s="50"/>
      <c r="AR458" s="50">
        <v>43526</v>
      </c>
      <c r="AS458" s="50"/>
      <c r="AT458" s="52"/>
    </row>
    <row r="459" spans="1:46" ht="14.1" customHeight="1">
      <c r="A459" s="20" t="s">
        <v>45</v>
      </c>
      <c r="B459" s="21" t="s">
        <v>46</v>
      </c>
      <c r="C459" s="20" t="s">
        <v>1950</v>
      </c>
      <c r="D459" s="54">
        <v>4949654737</v>
      </c>
      <c r="E459" s="4" t="s">
        <v>48</v>
      </c>
      <c r="F459" s="4" t="s">
        <v>2305</v>
      </c>
      <c r="G459" s="68" t="s">
        <v>2306</v>
      </c>
      <c r="H459" s="55">
        <v>828.2</v>
      </c>
      <c r="I459" s="4" t="s">
        <v>605</v>
      </c>
      <c r="J459" s="4" t="s">
        <v>2307</v>
      </c>
      <c r="K459" s="22" t="s">
        <v>2308</v>
      </c>
      <c r="L459" s="23" t="s">
        <v>54</v>
      </c>
      <c r="M459" s="4" t="s">
        <v>67</v>
      </c>
      <c r="N459" s="29" t="s">
        <v>77</v>
      </c>
      <c r="O459" s="30">
        <v>10</v>
      </c>
      <c r="P459" s="29" t="s">
        <v>57</v>
      </c>
      <c r="Q459" s="56">
        <v>1</v>
      </c>
      <c r="R459" s="5" t="s">
        <v>608</v>
      </c>
      <c r="S459" s="5" t="s">
        <v>79</v>
      </c>
      <c r="T459" s="36">
        <v>43527</v>
      </c>
      <c r="U459" s="36">
        <v>43523</v>
      </c>
      <c r="V459" s="37">
        <v>43528</v>
      </c>
      <c r="W459" s="38">
        <f t="shared" si="67"/>
        <v>-4</v>
      </c>
      <c r="X459" s="5" t="str">
        <f t="shared" si="68"/>
        <v>CUMPLE</v>
      </c>
      <c r="Y459" s="37">
        <v>43528</v>
      </c>
      <c r="Z459" s="37">
        <v>43528</v>
      </c>
      <c r="AA459" s="44">
        <v>43529</v>
      </c>
      <c r="AB459" s="37">
        <v>43529</v>
      </c>
      <c r="AC459" s="38">
        <f t="shared" si="69"/>
        <v>1</v>
      </c>
      <c r="AD459" s="5" t="str">
        <f t="shared" si="70"/>
        <v>CUMPLE</v>
      </c>
      <c r="AE459" s="5"/>
      <c r="AF459" s="38">
        <f t="shared" si="71"/>
        <v>1</v>
      </c>
      <c r="AG459" s="5" t="str">
        <f t="shared" si="72"/>
        <v>CUMPLE</v>
      </c>
      <c r="AH459" s="6"/>
      <c r="AI459" s="38">
        <f t="shared" si="73"/>
        <v>2</v>
      </c>
      <c r="AJ459" s="5" t="str">
        <f t="shared" si="74"/>
        <v>CUMPLE</v>
      </c>
      <c r="AK459" s="6"/>
      <c r="AL459" s="5" t="str">
        <f t="shared" si="66"/>
        <v/>
      </c>
      <c r="AM459" s="5"/>
      <c r="AN459" s="58"/>
      <c r="AO459" s="49" t="s">
        <v>2304</v>
      </c>
      <c r="AP459" s="50" t="s">
        <v>72</v>
      </c>
      <c r="AQ459" s="50"/>
      <c r="AR459" s="50">
        <v>43527</v>
      </c>
      <c r="AS459" s="50"/>
      <c r="AT459" s="52"/>
    </row>
    <row r="460" spans="1:46" ht="14.1" customHeight="1">
      <c r="A460" s="20" t="s">
        <v>45</v>
      </c>
      <c r="B460" s="21" t="s">
        <v>46</v>
      </c>
      <c r="C460" s="20" t="s">
        <v>1950</v>
      </c>
      <c r="D460" s="54">
        <v>4947940815</v>
      </c>
      <c r="E460" s="4" t="s">
        <v>48</v>
      </c>
      <c r="F460" s="4" t="s">
        <v>2309</v>
      </c>
      <c r="G460" s="23">
        <v>1025129606</v>
      </c>
      <c r="H460" s="55">
        <v>522</v>
      </c>
      <c r="I460" s="4" t="s">
        <v>605</v>
      </c>
      <c r="J460" s="4" t="s">
        <v>2310</v>
      </c>
      <c r="K460" s="22" t="s">
        <v>2311</v>
      </c>
      <c r="L460" s="23" t="s">
        <v>166</v>
      </c>
      <c r="M460" s="4" t="s">
        <v>147</v>
      </c>
      <c r="N460" s="29" t="s">
        <v>148</v>
      </c>
      <c r="O460" s="30">
        <v>180</v>
      </c>
      <c r="P460" s="29" t="s">
        <v>57</v>
      </c>
      <c r="Q460" s="56">
        <v>1</v>
      </c>
      <c r="R460" s="5" t="s">
        <v>608</v>
      </c>
      <c r="S460" s="5" t="s">
        <v>79</v>
      </c>
      <c r="T460" s="36">
        <v>43529</v>
      </c>
      <c r="U460" s="36">
        <v>43521</v>
      </c>
      <c r="V460" s="37">
        <v>43529</v>
      </c>
      <c r="W460" s="38">
        <f t="shared" si="67"/>
        <v>-8</v>
      </c>
      <c r="X460" s="5" t="str">
        <f t="shared" si="68"/>
        <v>CUMPLE</v>
      </c>
      <c r="Y460" s="37">
        <v>43529</v>
      </c>
      <c r="Z460" s="37">
        <v>43529</v>
      </c>
      <c r="AA460" s="44">
        <v>43530</v>
      </c>
      <c r="AB460" s="37">
        <v>43530</v>
      </c>
      <c r="AC460" s="38">
        <f t="shared" si="69"/>
        <v>1</v>
      </c>
      <c r="AD460" s="5" t="str">
        <f t="shared" si="70"/>
        <v>CUMPLE</v>
      </c>
      <c r="AE460" s="5"/>
      <c r="AF460" s="38">
        <f t="shared" si="71"/>
        <v>1</v>
      </c>
      <c r="AG460" s="5" t="str">
        <f t="shared" si="72"/>
        <v>CUMPLE</v>
      </c>
      <c r="AH460" s="6"/>
      <c r="AI460" s="38">
        <f t="shared" si="73"/>
        <v>1</v>
      </c>
      <c r="AJ460" s="5" t="str">
        <f t="shared" si="74"/>
        <v>CUMPLE</v>
      </c>
      <c r="AK460" s="6"/>
      <c r="AL460" s="5" t="str">
        <f t="shared" si="66"/>
        <v/>
      </c>
      <c r="AM460" s="5"/>
      <c r="AN460" s="58"/>
      <c r="AO460" s="67" t="s">
        <v>2312</v>
      </c>
      <c r="AP460" s="50" t="s">
        <v>72</v>
      </c>
      <c r="AQ460" s="50"/>
      <c r="AR460" s="50">
        <v>43529</v>
      </c>
      <c r="AS460" s="50"/>
      <c r="AT460" s="52"/>
    </row>
    <row r="461" spans="1:46" ht="14.1" customHeight="1">
      <c r="A461" s="20" t="s">
        <v>45</v>
      </c>
      <c r="B461" s="21" t="s">
        <v>46</v>
      </c>
      <c r="C461" s="20" t="s">
        <v>1950</v>
      </c>
      <c r="D461" s="54">
        <v>4949162876</v>
      </c>
      <c r="E461" s="4" t="s">
        <v>156</v>
      </c>
      <c r="F461" s="4" t="s">
        <v>2313</v>
      </c>
      <c r="G461" s="68" t="s">
        <v>2314</v>
      </c>
      <c r="H461" s="55">
        <v>44050</v>
      </c>
      <c r="I461" s="4" t="s">
        <v>64</v>
      </c>
      <c r="J461" s="4" t="s">
        <v>2315</v>
      </c>
      <c r="K461" s="22" t="s">
        <v>2316</v>
      </c>
      <c r="L461" s="23" t="s">
        <v>54</v>
      </c>
      <c r="M461" s="4" t="s">
        <v>94</v>
      </c>
      <c r="N461" s="29" t="s">
        <v>108</v>
      </c>
      <c r="O461" s="30">
        <v>500</v>
      </c>
      <c r="P461" s="29" t="s">
        <v>57</v>
      </c>
      <c r="Q461" s="56">
        <v>3</v>
      </c>
      <c r="R461" s="5" t="s">
        <v>78</v>
      </c>
      <c r="S461" s="5" t="s">
        <v>79</v>
      </c>
      <c r="T461" s="36">
        <v>43522</v>
      </c>
      <c r="U461" s="36">
        <v>43511</v>
      </c>
      <c r="V461" s="37">
        <v>43525</v>
      </c>
      <c r="W461" s="38">
        <f t="shared" si="67"/>
        <v>-10</v>
      </c>
      <c r="X461" s="5" t="str">
        <f t="shared" si="68"/>
        <v>CUMPLE</v>
      </c>
      <c r="Y461" s="37">
        <v>43524</v>
      </c>
      <c r="Z461" s="37">
        <v>43525</v>
      </c>
      <c r="AA461" s="44">
        <v>43526</v>
      </c>
      <c r="AB461" s="37">
        <v>43530</v>
      </c>
      <c r="AC461" s="38">
        <f t="shared" si="69"/>
        <v>1</v>
      </c>
      <c r="AD461" s="5" t="str">
        <f t="shared" si="70"/>
        <v>CUMPLE</v>
      </c>
      <c r="AE461" s="5"/>
      <c r="AF461" s="38">
        <f t="shared" si="71"/>
        <v>4</v>
      </c>
      <c r="AG461" s="5" t="str">
        <f t="shared" si="72"/>
        <v>NO CUMPLE</v>
      </c>
      <c r="AH461" s="6"/>
      <c r="AI461" s="38">
        <f t="shared" si="73"/>
        <v>8</v>
      </c>
      <c r="AJ461" s="5" t="str">
        <f t="shared" si="74"/>
        <v>CUMPLE</v>
      </c>
      <c r="AK461" s="6"/>
      <c r="AL461" s="5" t="str">
        <f t="shared" si="66"/>
        <v/>
      </c>
      <c r="AM461" s="5"/>
      <c r="AN461" s="58"/>
      <c r="AO461" s="49" t="s">
        <v>2317</v>
      </c>
      <c r="AP461" s="50" t="s">
        <v>72</v>
      </c>
      <c r="AQ461" s="50"/>
      <c r="AR461" s="50">
        <v>43508</v>
      </c>
      <c r="AS461" s="50"/>
      <c r="AT461" s="52"/>
    </row>
    <row r="462" spans="1:46" ht="14.1" customHeight="1">
      <c r="A462" s="20" t="s">
        <v>45</v>
      </c>
      <c r="B462" s="21" t="s">
        <v>46</v>
      </c>
      <c r="C462" s="20" t="s">
        <v>1950</v>
      </c>
      <c r="D462" s="54">
        <v>4949425520</v>
      </c>
      <c r="E462" s="4" t="s">
        <v>48</v>
      </c>
      <c r="F462" s="4" t="s">
        <v>2318</v>
      </c>
      <c r="G462" s="68" t="s">
        <v>2319</v>
      </c>
      <c r="H462" s="55">
        <v>2318</v>
      </c>
      <c r="I462" s="4" t="s">
        <v>605</v>
      </c>
      <c r="J462" s="4" t="s">
        <v>617</v>
      </c>
      <c r="K462" s="22" t="s">
        <v>618</v>
      </c>
      <c r="L462" s="23" t="s">
        <v>619</v>
      </c>
      <c r="M462" s="4" t="s">
        <v>238</v>
      </c>
      <c r="N462" s="29" t="s">
        <v>278</v>
      </c>
      <c r="O462" s="30">
        <v>100</v>
      </c>
      <c r="P462" s="29" t="s">
        <v>57</v>
      </c>
      <c r="Q462" s="56">
        <v>4</v>
      </c>
      <c r="R462" s="5" t="s">
        <v>608</v>
      </c>
      <c r="S462" s="5" t="s">
        <v>79</v>
      </c>
      <c r="T462" s="36">
        <v>43524</v>
      </c>
      <c r="U462" s="36">
        <v>43517</v>
      </c>
      <c r="V462" s="37">
        <v>43525</v>
      </c>
      <c r="W462" s="38">
        <f t="shared" si="67"/>
        <v>-7</v>
      </c>
      <c r="X462" s="5" t="str">
        <f t="shared" si="68"/>
        <v>CUMPLE</v>
      </c>
      <c r="Y462" s="37">
        <v>43524</v>
      </c>
      <c r="Z462" s="37">
        <v>43525</v>
      </c>
      <c r="AA462" s="44">
        <v>43525</v>
      </c>
      <c r="AB462" s="37">
        <v>43525</v>
      </c>
      <c r="AC462" s="38">
        <f t="shared" si="69"/>
        <v>1</v>
      </c>
      <c r="AD462" s="5" t="str">
        <f t="shared" si="70"/>
        <v>CUMPLE</v>
      </c>
      <c r="AE462" s="5"/>
      <c r="AF462" s="38">
        <f t="shared" si="71"/>
        <v>1</v>
      </c>
      <c r="AG462" s="5" t="str">
        <f t="shared" si="72"/>
        <v>CUMPLE</v>
      </c>
      <c r="AH462" s="6"/>
      <c r="AI462" s="38">
        <f t="shared" si="73"/>
        <v>1</v>
      </c>
      <c r="AJ462" s="5" t="str">
        <f t="shared" si="74"/>
        <v>CUMPLE</v>
      </c>
      <c r="AK462" s="6"/>
      <c r="AL462" s="5" t="str">
        <f t="shared" si="66"/>
        <v/>
      </c>
      <c r="AM462" s="5"/>
      <c r="AN462" s="58"/>
      <c r="AO462" s="49" t="s">
        <v>2320</v>
      </c>
      <c r="AP462" s="50" t="s">
        <v>1904</v>
      </c>
      <c r="AQ462" s="50"/>
      <c r="AR462" s="50">
        <v>43524</v>
      </c>
      <c r="AS462" s="50"/>
      <c r="AT462" s="52"/>
    </row>
    <row r="463" spans="1:46" ht="14.1" customHeight="1">
      <c r="A463" s="20" t="s">
        <v>45</v>
      </c>
      <c r="B463" s="21" t="s">
        <v>46</v>
      </c>
      <c r="C463" s="20" t="s">
        <v>1950</v>
      </c>
      <c r="D463" s="54">
        <v>4949355660</v>
      </c>
      <c r="E463" s="4" t="s">
        <v>48</v>
      </c>
      <c r="F463" s="4" t="s">
        <v>2321</v>
      </c>
      <c r="G463" s="23" t="s">
        <v>2322</v>
      </c>
      <c r="H463" s="55">
        <v>5274.36</v>
      </c>
      <c r="I463" s="4" t="s">
        <v>605</v>
      </c>
      <c r="J463" s="4" t="s">
        <v>145</v>
      </c>
      <c r="K463" s="22" t="s">
        <v>1080</v>
      </c>
      <c r="L463" s="23" t="s">
        <v>86</v>
      </c>
      <c r="M463" s="4" t="s">
        <v>147</v>
      </c>
      <c r="N463" s="29" t="s">
        <v>167</v>
      </c>
      <c r="O463" s="30">
        <v>2704.8</v>
      </c>
      <c r="P463" s="29" t="s">
        <v>57</v>
      </c>
      <c r="Q463" s="56">
        <v>21</v>
      </c>
      <c r="R463" s="5" t="s">
        <v>608</v>
      </c>
      <c r="S463" s="5" t="s">
        <v>79</v>
      </c>
      <c r="T463" s="36">
        <v>43523</v>
      </c>
      <c r="U463" s="36">
        <v>43521</v>
      </c>
      <c r="V463" s="37">
        <v>43525</v>
      </c>
      <c r="W463" s="38">
        <f t="shared" si="67"/>
        <v>-2</v>
      </c>
      <c r="X463" s="5" t="str">
        <f t="shared" si="68"/>
        <v>CUMPLE</v>
      </c>
      <c r="Y463" s="37">
        <v>43524</v>
      </c>
      <c r="Z463" s="37">
        <v>43525</v>
      </c>
      <c r="AA463" s="44">
        <v>43526</v>
      </c>
      <c r="AB463" s="37">
        <v>43528</v>
      </c>
      <c r="AC463" s="38">
        <f t="shared" si="69"/>
        <v>1</v>
      </c>
      <c r="AD463" s="5" t="str">
        <f t="shared" si="70"/>
        <v>CUMPLE</v>
      </c>
      <c r="AE463" s="5"/>
      <c r="AF463" s="38">
        <f t="shared" si="71"/>
        <v>2</v>
      </c>
      <c r="AG463" s="5" t="str">
        <f t="shared" si="72"/>
        <v>NO CUMPLE</v>
      </c>
      <c r="AH463" s="6"/>
      <c r="AI463" s="38">
        <f t="shared" si="73"/>
        <v>5</v>
      </c>
      <c r="AJ463" s="5" t="str">
        <f t="shared" si="74"/>
        <v>NO CUMPLE</v>
      </c>
      <c r="AK463" s="6" t="s">
        <v>1442</v>
      </c>
      <c r="AL463" s="5" t="str">
        <f t="shared" si="66"/>
        <v/>
      </c>
      <c r="AM463" s="5"/>
      <c r="AN463" s="58"/>
      <c r="AO463" s="49" t="s">
        <v>2323</v>
      </c>
      <c r="AP463" s="50" t="s">
        <v>72</v>
      </c>
      <c r="AQ463" s="50"/>
      <c r="AR463" s="50">
        <v>43523</v>
      </c>
      <c r="AS463" s="50"/>
      <c r="AT463" s="52"/>
    </row>
    <row r="464" spans="1:46" ht="14.1" customHeight="1">
      <c r="A464" s="20" t="s">
        <v>45</v>
      </c>
      <c r="B464" s="21" t="s">
        <v>46</v>
      </c>
      <c r="C464" s="20" t="s">
        <v>1950</v>
      </c>
      <c r="D464" s="54">
        <v>4949470462</v>
      </c>
      <c r="E464" s="4" t="s">
        <v>48</v>
      </c>
      <c r="F464" s="4" t="s">
        <v>2324</v>
      </c>
      <c r="G464" s="68" t="s">
        <v>2325</v>
      </c>
      <c r="H464" s="55">
        <v>415.85</v>
      </c>
      <c r="I464" s="4" t="s">
        <v>605</v>
      </c>
      <c r="J464" s="4" t="s">
        <v>2253</v>
      </c>
      <c r="K464" s="22" t="s">
        <v>2326</v>
      </c>
      <c r="L464" s="23" t="s">
        <v>119</v>
      </c>
      <c r="M464" s="4" t="s">
        <v>55</v>
      </c>
      <c r="N464" s="29" t="s">
        <v>120</v>
      </c>
      <c r="O464" s="30">
        <v>217724</v>
      </c>
      <c r="P464" s="29" t="s">
        <v>57</v>
      </c>
      <c r="Q464" s="56">
        <v>1</v>
      </c>
      <c r="R464" s="5" t="s">
        <v>608</v>
      </c>
      <c r="S464" s="5" t="s">
        <v>79</v>
      </c>
      <c r="T464" s="36">
        <v>43524</v>
      </c>
      <c r="U464" s="36">
        <v>43523</v>
      </c>
      <c r="V464" s="37">
        <v>43525</v>
      </c>
      <c r="W464" s="38">
        <f t="shared" si="67"/>
        <v>-1</v>
      </c>
      <c r="X464" s="5" t="str">
        <f t="shared" si="68"/>
        <v>CUMPLE</v>
      </c>
      <c r="Y464" s="37">
        <v>43525</v>
      </c>
      <c r="Z464" s="37">
        <v>43525</v>
      </c>
      <c r="AA464" s="44">
        <v>43526</v>
      </c>
      <c r="AB464" s="37">
        <v>43528</v>
      </c>
      <c r="AC464" s="38">
        <f t="shared" si="69"/>
        <v>1</v>
      </c>
      <c r="AD464" s="5" t="str">
        <f t="shared" si="70"/>
        <v>CUMPLE</v>
      </c>
      <c r="AE464" s="5"/>
      <c r="AF464" s="38">
        <f t="shared" si="71"/>
        <v>2</v>
      </c>
      <c r="AG464" s="5" t="str">
        <f t="shared" si="72"/>
        <v>NO CUMPLE</v>
      </c>
      <c r="AH464" s="6"/>
      <c r="AI464" s="38">
        <f t="shared" si="73"/>
        <v>4</v>
      </c>
      <c r="AJ464" s="5" t="str">
        <f t="shared" si="74"/>
        <v>NO CUMPLE</v>
      </c>
      <c r="AK464" s="6" t="s">
        <v>149</v>
      </c>
      <c r="AL464" s="5" t="str">
        <f t="shared" si="66"/>
        <v/>
      </c>
      <c r="AM464" s="5"/>
      <c r="AN464" s="58"/>
      <c r="AO464" s="49" t="s">
        <v>2327</v>
      </c>
      <c r="AP464" s="50" t="s">
        <v>72</v>
      </c>
      <c r="AQ464" s="50"/>
      <c r="AR464" s="50">
        <v>43524</v>
      </c>
      <c r="AS464" s="50"/>
      <c r="AT464" s="52"/>
    </row>
    <row r="465" spans="1:46" ht="14.1" customHeight="1">
      <c r="A465" s="20" t="s">
        <v>45</v>
      </c>
      <c r="B465" s="21" t="s">
        <v>46</v>
      </c>
      <c r="C465" s="20" t="s">
        <v>1950</v>
      </c>
      <c r="D465" s="54">
        <v>4948242197</v>
      </c>
      <c r="E465" s="4" t="s">
        <v>156</v>
      </c>
      <c r="F465" s="4" t="s">
        <v>2328</v>
      </c>
      <c r="G465" s="68" t="s">
        <v>2329</v>
      </c>
      <c r="H465" s="55">
        <v>42400.800000000003</v>
      </c>
      <c r="I465" s="4" t="s">
        <v>64</v>
      </c>
      <c r="J465" s="4" t="s">
        <v>563</v>
      </c>
      <c r="K465" s="22" t="s">
        <v>564</v>
      </c>
      <c r="L465" s="23" t="s">
        <v>119</v>
      </c>
      <c r="M465" s="4" t="s">
        <v>67</v>
      </c>
      <c r="N465" s="29" t="s">
        <v>77</v>
      </c>
      <c r="O465" s="30">
        <v>7020</v>
      </c>
      <c r="P465" s="29" t="s">
        <v>57</v>
      </c>
      <c r="Q465" s="56">
        <v>1</v>
      </c>
      <c r="R465" s="5" t="s">
        <v>58</v>
      </c>
      <c r="S465" s="5" t="s">
        <v>59</v>
      </c>
      <c r="T465" s="36">
        <v>43527</v>
      </c>
      <c r="U465" s="36">
        <v>43525</v>
      </c>
      <c r="V465" s="37">
        <v>43528</v>
      </c>
      <c r="W465" s="38">
        <f t="shared" si="67"/>
        <v>-1</v>
      </c>
      <c r="X465" s="5" t="str">
        <f t="shared" si="68"/>
        <v>CUMPLE</v>
      </c>
      <c r="Y465" s="37">
        <v>43528</v>
      </c>
      <c r="Z465" s="37">
        <v>43528</v>
      </c>
      <c r="AA465" s="44">
        <v>43529</v>
      </c>
      <c r="AB465" s="37">
        <v>43532</v>
      </c>
      <c r="AC465" s="38">
        <f t="shared" si="69"/>
        <v>1</v>
      </c>
      <c r="AD465" s="5" t="str">
        <f t="shared" si="70"/>
        <v>CUMPLE</v>
      </c>
      <c r="AE465" s="5"/>
      <c r="AF465" s="38">
        <f t="shared" si="71"/>
        <v>3</v>
      </c>
      <c r="AG465" s="5" t="str">
        <f t="shared" si="72"/>
        <v>CUMPLE</v>
      </c>
      <c r="AH465" s="6"/>
      <c r="AI465" s="38">
        <f t="shared" si="73"/>
        <v>5</v>
      </c>
      <c r="AJ465" s="5" t="str">
        <f t="shared" si="74"/>
        <v>CUMPLE</v>
      </c>
      <c r="AK465" s="6"/>
      <c r="AL465" s="5" t="str">
        <f t="shared" si="66"/>
        <v/>
      </c>
      <c r="AM465" s="5"/>
      <c r="AN465" s="58"/>
      <c r="AO465" s="49" t="s">
        <v>2330</v>
      </c>
      <c r="AP465" s="50" t="s">
        <v>61</v>
      </c>
      <c r="AQ465" s="50"/>
      <c r="AR465" s="50">
        <v>43515</v>
      </c>
      <c r="AS465" s="50"/>
      <c r="AT465" s="52"/>
    </row>
    <row r="466" spans="1:46" ht="14.1" customHeight="1">
      <c r="A466" s="20" t="s">
        <v>45</v>
      </c>
      <c r="B466" s="21" t="s">
        <v>46</v>
      </c>
      <c r="C466" s="20" t="s">
        <v>1950</v>
      </c>
      <c r="D466" s="54" t="s">
        <v>2331</v>
      </c>
      <c r="E466" s="4" t="s">
        <v>48</v>
      </c>
      <c r="F466" s="4" t="s">
        <v>2332</v>
      </c>
      <c r="G466" s="23" t="s">
        <v>2333</v>
      </c>
      <c r="H466" s="55">
        <v>89928</v>
      </c>
      <c r="I466" s="4" t="s">
        <v>64</v>
      </c>
      <c r="J466" s="4" t="s">
        <v>714</v>
      </c>
      <c r="K466" s="22" t="s">
        <v>715</v>
      </c>
      <c r="L466" s="23" t="s">
        <v>583</v>
      </c>
      <c r="M466" s="4" t="s">
        <v>184</v>
      </c>
      <c r="N466" s="29" t="s">
        <v>584</v>
      </c>
      <c r="O466" s="30">
        <v>3600</v>
      </c>
      <c r="P466" s="29" t="s">
        <v>57</v>
      </c>
      <c r="Q466" s="56">
        <v>1</v>
      </c>
      <c r="R466" s="5" t="s">
        <v>58</v>
      </c>
      <c r="S466" s="5" t="s">
        <v>59</v>
      </c>
      <c r="T466" s="36">
        <v>43525</v>
      </c>
      <c r="U466" s="36">
        <v>43525</v>
      </c>
      <c r="V466" s="37">
        <v>43529</v>
      </c>
      <c r="W466" s="38">
        <f t="shared" si="67"/>
        <v>1</v>
      </c>
      <c r="X466" s="5" t="str">
        <f t="shared" si="68"/>
        <v>NO CUMPLE</v>
      </c>
      <c r="Y466" s="37">
        <v>43528</v>
      </c>
      <c r="Z466" s="37">
        <v>43529</v>
      </c>
      <c r="AA466" s="44">
        <v>43530</v>
      </c>
      <c r="AB466" s="37">
        <v>43535</v>
      </c>
      <c r="AC466" s="38">
        <f t="shared" si="69"/>
        <v>1</v>
      </c>
      <c r="AD466" s="5" t="str">
        <f t="shared" si="70"/>
        <v>CUMPLE</v>
      </c>
      <c r="AE466" s="5"/>
      <c r="AF466" s="38">
        <f t="shared" si="71"/>
        <v>5</v>
      </c>
      <c r="AG466" s="5" t="str">
        <f t="shared" si="72"/>
        <v>NO CUMPLE</v>
      </c>
      <c r="AH466" s="6"/>
      <c r="AI466" s="38">
        <f t="shared" si="73"/>
        <v>10</v>
      </c>
      <c r="AJ466" s="5" t="str">
        <f t="shared" si="74"/>
        <v>NO CUMPLE</v>
      </c>
      <c r="AK466" s="6" t="s">
        <v>449</v>
      </c>
      <c r="AL466" s="5" t="str">
        <f t="shared" si="66"/>
        <v/>
      </c>
      <c r="AM466" s="5"/>
      <c r="AN466" s="58"/>
      <c r="AO466" s="49" t="s">
        <v>2334</v>
      </c>
      <c r="AP466" s="50" t="s">
        <v>72</v>
      </c>
      <c r="AQ466" s="50"/>
      <c r="AR466" s="50">
        <v>43515</v>
      </c>
      <c r="AS466" s="50"/>
      <c r="AT466" s="52"/>
    </row>
    <row r="467" spans="1:46" ht="14.1" customHeight="1">
      <c r="A467" s="20" t="s">
        <v>45</v>
      </c>
      <c r="B467" s="21" t="s">
        <v>46</v>
      </c>
      <c r="C467" s="20" t="s">
        <v>1950</v>
      </c>
      <c r="D467" s="54">
        <v>4948951742</v>
      </c>
      <c r="E467" s="4" t="s">
        <v>48</v>
      </c>
      <c r="F467" s="4" t="s">
        <v>2335</v>
      </c>
      <c r="G467" s="68" t="s">
        <v>2336</v>
      </c>
      <c r="H467" s="55">
        <v>1840</v>
      </c>
      <c r="I467" s="4" t="s">
        <v>64</v>
      </c>
      <c r="J467" s="4" t="s">
        <v>2337</v>
      </c>
      <c r="K467" s="22">
        <v>50329487</v>
      </c>
      <c r="L467" s="23" t="s">
        <v>86</v>
      </c>
      <c r="M467" s="4" t="s">
        <v>67</v>
      </c>
      <c r="N467" s="29" t="s">
        <v>128</v>
      </c>
      <c r="O467" s="30">
        <v>800</v>
      </c>
      <c r="P467" s="29" t="s">
        <v>57</v>
      </c>
      <c r="Q467" s="56">
        <v>1</v>
      </c>
      <c r="R467" s="5" t="s">
        <v>78</v>
      </c>
      <c r="S467" s="5" t="s">
        <v>79</v>
      </c>
      <c r="T467" s="36">
        <v>43525</v>
      </c>
      <c r="U467" s="36">
        <v>43517</v>
      </c>
      <c r="V467" s="37">
        <v>43529</v>
      </c>
      <c r="W467" s="38">
        <f t="shared" si="67"/>
        <v>-7</v>
      </c>
      <c r="X467" s="5" t="str">
        <f t="shared" si="68"/>
        <v>CUMPLE</v>
      </c>
      <c r="Y467" s="37">
        <v>43529</v>
      </c>
      <c r="Z467" s="37">
        <v>43529</v>
      </c>
      <c r="AA467" s="44">
        <v>43529</v>
      </c>
      <c r="AB467" s="37">
        <v>43535</v>
      </c>
      <c r="AC467" s="38">
        <f t="shared" si="69"/>
        <v>1</v>
      </c>
      <c r="AD467" s="5" t="str">
        <f t="shared" si="70"/>
        <v>CUMPLE</v>
      </c>
      <c r="AE467" s="5"/>
      <c r="AF467" s="38">
        <f t="shared" si="71"/>
        <v>6</v>
      </c>
      <c r="AG467" s="5" t="str">
        <f t="shared" si="72"/>
        <v>NO CUMPLE</v>
      </c>
      <c r="AH467" s="6"/>
      <c r="AI467" s="38">
        <f t="shared" si="73"/>
        <v>10</v>
      </c>
      <c r="AJ467" s="5" t="str">
        <f t="shared" si="74"/>
        <v>CUMPLE</v>
      </c>
      <c r="AK467" s="6"/>
      <c r="AL467" s="5" t="str">
        <f t="shared" si="66"/>
        <v/>
      </c>
      <c r="AM467" s="5"/>
      <c r="AN467" s="58"/>
      <c r="AO467" s="49" t="s">
        <v>2338</v>
      </c>
      <c r="AP467" s="50" t="s">
        <v>72</v>
      </c>
      <c r="AQ467" s="50"/>
      <c r="AR467" s="50">
        <v>43513</v>
      </c>
      <c r="AS467" s="50"/>
      <c r="AT467" s="52"/>
    </row>
    <row r="468" spans="1:46" ht="14.1" customHeight="1">
      <c r="A468" s="20" t="s">
        <v>45</v>
      </c>
      <c r="B468" s="21" t="s">
        <v>46</v>
      </c>
      <c r="C468" s="20" t="s">
        <v>1950</v>
      </c>
      <c r="D468" s="54" t="s">
        <v>2339</v>
      </c>
      <c r="E468" s="4" t="s">
        <v>48</v>
      </c>
      <c r="F468" s="4" t="s">
        <v>2340</v>
      </c>
      <c r="G468" s="68" t="s">
        <v>2341</v>
      </c>
      <c r="H468" s="55">
        <v>28368</v>
      </c>
      <c r="I468" s="4" t="s">
        <v>64</v>
      </c>
      <c r="J468" s="4" t="s">
        <v>2342</v>
      </c>
      <c r="K468" s="22" t="s">
        <v>2343</v>
      </c>
      <c r="L468" s="23" t="s">
        <v>54</v>
      </c>
      <c r="M468" s="4" t="s">
        <v>184</v>
      </c>
      <c r="N468" s="29" t="s">
        <v>584</v>
      </c>
      <c r="O468" s="30">
        <v>3040</v>
      </c>
      <c r="P468" s="29" t="s">
        <v>186</v>
      </c>
      <c r="Q468" s="56">
        <v>7</v>
      </c>
      <c r="R468" s="5" t="s">
        <v>78</v>
      </c>
      <c r="S468" s="5" t="s">
        <v>79</v>
      </c>
      <c r="T468" s="36">
        <v>43525</v>
      </c>
      <c r="U468" s="36">
        <v>43521</v>
      </c>
      <c r="V468" s="37">
        <v>43529</v>
      </c>
      <c r="W468" s="38">
        <f t="shared" si="67"/>
        <v>-3</v>
      </c>
      <c r="X468" s="5" t="str">
        <f t="shared" si="68"/>
        <v>CUMPLE</v>
      </c>
      <c r="Y468" s="37">
        <v>43529</v>
      </c>
      <c r="Z468" s="37">
        <v>43529</v>
      </c>
      <c r="AA468" s="44">
        <v>43530</v>
      </c>
      <c r="AB468" s="37">
        <v>43535</v>
      </c>
      <c r="AC468" s="38">
        <f t="shared" si="69"/>
        <v>1</v>
      </c>
      <c r="AD468" s="5" t="str">
        <f t="shared" si="70"/>
        <v>CUMPLE</v>
      </c>
      <c r="AE468" s="5"/>
      <c r="AF468" s="38">
        <f t="shared" si="71"/>
        <v>5</v>
      </c>
      <c r="AG468" s="5" t="str">
        <f t="shared" si="72"/>
        <v>NO CUMPLE</v>
      </c>
      <c r="AH468" s="6"/>
      <c r="AI468" s="38">
        <f t="shared" si="73"/>
        <v>10</v>
      </c>
      <c r="AJ468" s="5" t="str">
        <f t="shared" si="74"/>
        <v>CUMPLE</v>
      </c>
      <c r="AK468" s="6"/>
      <c r="AL468" s="5" t="str">
        <f t="shared" si="66"/>
        <v/>
      </c>
      <c r="AM468" s="5"/>
      <c r="AN468" s="58"/>
      <c r="AO468" s="49" t="s">
        <v>2344</v>
      </c>
      <c r="AP468" s="50" t="s">
        <v>72</v>
      </c>
      <c r="AQ468" s="50"/>
      <c r="AR468" s="50">
        <v>43513</v>
      </c>
      <c r="AS468" s="50"/>
      <c r="AT468" s="52"/>
    </row>
    <row r="469" spans="1:46" ht="14.1" customHeight="1">
      <c r="A469" s="20" t="s">
        <v>45</v>
      </c>
      <c r="B469" s="21" t="s">
        <v>46</v>
      </c>
      <c r="C469" s="20" t="s">
        <v>1950</v>
      </c>
      <c r="D469" s="28" t="s">
        <v>2345</v>
      </c>
      <c r="E469" s="4" t="s">
        <v>48</v>
      </c>
      <c r="F469" s="4" t="s">
        <v>2346</v>
      </c>
      <c r="G469" s="68" t="s">
        <v>2347</v>
      </c>
      <c r="H469" s="55">
        <v>80270.5</v>
      </c>
      <c r="I469" s="4" t="s">
        <v>64</v>
      </c>
      <c r="J469" s="28" t="s">
        <v>2348</v>
      </c>
      <c r="K469" s="28" t="s">
        <v>2349</v>
      </c>
      <c r="L469" s="23" t="s">
        <v>54</v>
      </c>
      <c r="M469" s="4" t="s">
        <v>67</v>
      </c>
      <c r="N469" s="29" t="s">
        <v>128</v>
      </c>
      <c r="O469" s="30">
        <v>23240</v>
      </c>
      <c r="P469" s="29" t="s">
        <v>57</v>
      </c>
      <c r="Q469" s="56">
        <v>1</v>
      </c>
      <c r="R469" s="5" t="s">
        <v>58</v>
      </c>
      <c r="S469" s="5" t="s">
        <v>69</v>
      </c>
      <c r="T469" s="36">
        <v>43522</v>
      </c>
      <c r="U469" s="36">
        <v>43516</v>
      </c>
      <c r="V469" s="37">
        <v>43529</v>
      </c>
      <c r="W469" s="38">
        <f t="shared" si="67"/>
        <v>-5</v>
      </c>
      <c r="X469" s="5" t="str">
        <f t="shared" si="68"/>
        <v>CUMPLE</v>
      </c>
      <c r="Y469" s="37">
        <v>43523</v>
      </c>
      <c r="Z469" s="37">
        <v>43530</v>
      </c>
      <c r="AA469" s="44">
        <v>43530</v>
      </c>
      <c r="AB469" s="37">
        <v>43535</v>
      </c>
      <c r="AC469" s="38">
        <f t="shared" si="69"/>
        <v>1</v>
      </c>
      <c r="AD469" s="5" t="str">
        <f t="shared" si="70"/>
        <v>CUMPLE</v>
      </c>
      <c r="AE469" s="5"/>
      <c r="AF469" s="38">
        <f t="shared" si="71"/>
        <v>5</v>
      </c>
      <c r="AG469" s="5" t="str">
        <f t="shared" si="72"/>
        <v>NO CUMPLE</v>
      </c>
      <c r="AH469" s="6"/>
      <c r="AI469" s="38">
        <f t="shared" si="73"/>
        <v>13</v>
      </c>
      <c r="AJ469" s="5" t="str">
        <f t="shared" si="74"/>
        <v>NO CUMPLE</v>
      </c>
      <c r="AK469" s="6" t="s">
        <v>2350</v>
      </c>
      <c r="AL469" s="5" t="str">
        <f t="shared" si="66"/>
        <v/>
      </c>
      <c r="AM469" s="5"/>
      <c r="AN469" s="58"/>
      <c r="AO469" s="49" t="s">
        <v>2351</v>
      </c>
      <c r="AP469" s="50" t="s">
        <v>61</v>
      </c>
      <c r="AQ469" s="50"/>
      <c r="AR469" s="50">
        <v>43508</v>
      </c>
      <c r="AS469" s="50"/>
      <c r="AT469" s="52"/>
    </row>
    <row r="470" spans="1:46" ht="14.1" customHeight="1">
      <c r="A470" s="20" t="s">
        <v>45</v>
      </c>
      <c r="B470" s="21" t="s">
        <v>46</v>
      </c>
      <c r="C470" s="20" t="s">
        <v>1950</v>
      </c>
      <c r="D470" s="54">
        <v>4948828022</v>
      </c>
      <c r="E470" s="4" t="s">
        <v>48</v>
      </c>
      <c r="F470" s="4" t="s">
        <v>2352</v>
      </c>
      <c r="G470" s="23" t="s">
        <v>2353</v>
      </c>
      <c r="H470" s="55">
        <v>207088</v>
      </c>
      <c r="I470" s="4" t="s">
        <v>64</v>
      </c>
      <c r="J470" s="4" t="s">
        <v>1513</v>
      </c>
      <c r="K470" s="22" t="s">
        <v>1514</v>
      </c>
      <c r="L470" s="23" t="s">
        <v>86</v>
      </c>
      <c r="M470" s="4" t="s">
        <v>67</v>
      </c>
      <c r="N470" s="29" t="s">
        <v>77</v>
      </c>
      <c r="O470" s="30">
        <v>1600</v>
      </c>
      <c r="P470" s="29" t="s">
        <v>57</v>
      </c>
      <c r="Q470" s="56">
        <v>5</v>
      </c>
      <c r="R470" s="5" t="s">
        <v>78</v>
      </c>
      <c r="S470" s="5" t="s">
        <v>79</v>
      </c>
      <c r="T470" s="36">
        <v>43525</v>
      </c>
      <c r="U470" s="36">
        <v>43501</v>
      </c>
      <c r="V470" s="37">
        <v>43529</v>
      </c>
      <c r="W470" s="38">
        <f t="shared" si="67"/>
        <v>-23</v>
      </c>
      <c r="X470" s="5" t="str">
        <f t="shared" si="68"/>
        <v>CUMPLE</v>
      </c>
      <c r="Y470" s="37">
        <v>43529</v>
      </c>
      <c r="Z470" s="37">
        <v>43530</v>
      </c>
      <c r="AA470" s="44">
        <v>43530</v>
      </c>
      <c r="AB470" s="37">
        <v>43535</v>
      </c>
      <c r="AC470" s="38">
        <f t="shared" si="69"/>
        <v>1</v>
      </c>
      <c r="AD470" s="5" t="str">
        <f t="shared" si="70"/>
        <v>CUMPLE</v>
      </c>
      <c r="AE470" s="5"/>
      <c r="AF470" s="38">
        <f t="shared" si="71"/>
        <v>5</v>
      </c>
      <c r="AG470" s="5" t="str">
        <f t="shared" si="72"/>
        <v>NO CUMPLE</v>
      </c>
      <c r="AH470" s="6"/>
      <c r="AI470" s="38">
        <f t="shared" si="73"/>
        <v>10</v>
      </c>
      <c r="AJ470" s="5" t="str">
        <f t="shared" si="74"/>
        <v>CUMPLE</v>
      </c>
      <c r="AK470" s="6"/>
      <c r="AL470" s="5" t="str">
        <f t="shared" si="66"/>
        <v/>
      </c>
      <c r="AM470" s="5"/>
      <c r="AN470" s="58"/>
      <c r="AO470" s="49" t="s">
        <v>2354</v>
      </c>
      <c r="AP470" s="50" t="s">
        <v>72</v>
      </c>
      <c r="AQ470" s="50"/>
      <c r="AR470" s="50">
        <v>43513</v>
      </c>
      <c r="AS470" s="50"/>
      <c r="AT470" s="52"/>
    </row>
    <row r="471" spans="1:46" ht="14.1" customHeight="1">
      <c r="A471" s="20" t="s">
        <v>45</v>
      </c>
      <c r="B471" s="21" t="s">
        <v>46</v>
      </c>
      <c r="C471" s="20" t="s">
        <v>1950</v>
      </c>
      <c r="D471" s="54">
        <v>4947226208</v>
      </c>
      <c r="E471" s="4" t="s">
        <v>48</v>
      </c>
      <c r="F471" s="4" t="s">
        <v>2355</v>
      </c>
      <c r="G471" s="68" t="s">
        <v>2356</v>
      </c>
      <c r="H471" s="55">
        <v>220002.3</v>
      </c>
      <c r="I471" s="4" t="s">
        <v>64</v>
      </c>
      <c r="J471" s="4" t="s">
        <v>1322</v>
      </c>
      <c r="K471" s="22" t="s">
        <v>1323</v>
      </c>
      <c r="L471" s="23" t="s">
        <v>408</v>
      </c>
      <c r="M471" s="4" t="s">
        <v>184</v>
      </c>
      <c r="N471" s="29" t="s">
        <v>385</v>
      </c>
      <c r="O471" s="30">
        <v>12240</v>
      </c>
      <c r="P471" s="29" t="s">
        <v>186</v>
      </c>
      <c r="Q471" s="56">
        <v>1</v>
      </c>
      <c r="R471" s="5" t="s">
        <v>58</v>
      </c>
      <c r="S471" s="5" t="s">
        <v>69</v>
      </c>
      <c r="T471" s="36">
        <v>43526</v>
      </c>
      <c r="U471" s="36">
        <v>43521</v>
      </c>
      <c r="V471" s="37">
        <v>43529</v>
      </c>
      <c r="W471" s="38">
        <f t="shared" si="67"/>
        <v>-4</v>
      </c>
      <c r="X471" s="5" t="str">
        <f t="shared" si="68"/>
        <v>CUMPLE</v>
      </c>
      <c r="Y471" s="37">
        <v>43529</v>
      </c>
      <c r="Z471" s="37">
        <v>43530</v>
      </c>
      <c r="AA471" s="44">
        <v>43530</v>
      </c>
      <c r="AB471" s="37">
        <v>43535</v>
      </c>
      <c r="AC471" s="38">
        <f t="shared" si="69"/>
        <v>1</v>
      </c>
      <c r="AD471" s="5" t="str">
        <f t="shared" si="70"/>
        <v>CUMPLE</v>
      </c>
      <c r="AE471" s="5"/>
      <c r="AF471" s="38">
        <f t="shared" si="71"/>
        <v>5</v>
      </c>
      <c r="AG471" s="5" t="str">
        <f t="shared" si="72"/>
        <v>NO CUMPLE</v>
      </c>
      <c r="AH471" s="6"/>
      <c r="AI471" s="38">
        <f t="shared" si="73"/>
        <v>9</v>
      </c>
      <c r="AJ471" s="5" t="str">
        <f t="shared" si="74"/>
        <v>NO CUMPLE</v>
      </c>
      <c r="AK471" s="6" t="s">
        <v>2357</v>
      </c>
      <c r="AL471" s="5" t="str">
        <f t="shared" si="66"/>
        <v/>
      </c>
      <c r="AM471" s="5"/>
      <c r="AN471" s="58"/>
      <c r="AO471" s="49" t="s">
        <v>2358</v>
      </c>
      <c r="AP471" s="50" t="s">
        <v>72</v>
      </c>
      <c r="AQ471" s="50"/>
      <c r="AR471" s="50">
        <v>43514</v>
      </c>
      <c r="AS471" s="50"/>
      <c r="AT471" s="52"/>
    </row>
    <row r="472" spans="1:46" ht="14.1" customHeight="1">
      <c r="A472" s="20" t="s">
        <v>45</v>
      </c>
      <c r="B472" s="21" t="s">
        <v>46</v>
      </c>
      <c r="C472" s="20" t="s">
        <v>1950</v>
      </c>
      <c r="D472" s="28" t="s">
        <v>2359</v>
      </c>
      <c r="E472" s="4" t="s">
        <v>48</v>
      </c>
      <c r="F472" s="4" t="s">
        <v>2360</v>
      </c>
      <c r="G472" s="68" t="s">
        <v>2361</v>
      </c>
      <c r="H472" s="55">
        <v>51313.599999999999</v>
      </c>
      <c r="I472" s="4" t="s">
        <v>64</v>
      </c>
      <c r="J472" s="4" t="s">
        <v>2362</v>
      </c>
      <c r="K472" s="22" t="s">
        <v>2363</v>
      </c>
      <c r="L472" s="23" t="s">
        <v>54</v>
      </c>
      <c r="M472" s="4" t="s">
        <v>67</v>
      </c>
      <c r="N472" s="29" t="s">
        <v>77</v>
      </c>
      <c r="O472" s="30">
        <v>880</v>
      </c>
      <c r="P472" s="29" t="s">
        <v>57</v>
      </c>
      <c r="Q472" s="56">
        <v>3</v>
      </c>
      <c r="R472" s="5" t="s">
        <v>78</v>
      </c>
      <c r="S472" s="5" t="s">
        <v>79</v>
      </c>
      <c r="T472" s="36">
        <v>43529</v>
      </c>
      <c r="U472" s="36">
        <v>43523</v>
      </c>
      <c r="V472" s="37">
        <v>43532</v>
      </c>
      <c r="W472" s="38">
        <f t="shared" si="67"/>
        <v>-5</v>
      </c>
      <c r="X472" s="5" t="str">
        <f t="shared" si="68"/>
        <v>CUMPLE</v>
      </c>
      <c r="Y472" s="37">
        <v>43532</v>
      </c>
      <c r="Z472" s="37">
        <v>43532</v>
      </c>
      <c r="AA472" s="44">
        <v>43533</v>
      </c>
      <c r="AB472" s="37">
        <v>43535</v>
      </c>
      <c r="AC472" s="38">
        <f t="shared" si="69"/>
        <v>1</v>
      </c>
      <c r="AD472" s="5" t="str">
        <f t="shared" si="70"/>
        <v>CUMPLE</v>
      </c>
      <c r="AE472" s="5"/>
      <c r="AF472" s="38">
        <f t="shared" si="71"/>
        <v>2</v>
      </c>
      <c r="AG472" s="5" t="str">
        <f t="shared" si="72"/>
        <v>CUMPLE</v>
      </c>
      <c r="AH472" s="6"/>
      <c r="AI472" s="38">
        <f t="shared" si="73"/>
        <v>6</v>
      </c>
      <c r="AJ472" s="5" t="str">
        <f t="shared" si="74"/>
        <v>CUMPLE</v>
      </c>
      <c r="AK472" s="6"/>
      <c r="AL472" s="5" t="str">
        <f t="shared" si="66"/>
        <v/>
      </c>
      <c r="AM472" s="5"/>
      <c r="AN472" s="58"/>
      <c r="AO472" s="49" t="s">
        <v>2364</v>
      </c>
      <c r="AP472" s="50" t="s">
        <v>72</v>
      </c>
      <c r="AQ472" s="50"/>
      <c r="AR472" s="50">
        <v>43507</v>
      </c>
      <c r="AS472" s="50"/>
      <c r="AT472" s="52"/>
    </row>
    <row r="473" spans="1:46" ht="14.1" customHeight="1">
      <c r="A473" s="20" t="s">
        <v>45</v>
      </c>
      <c r="B473" s="21" t="s">
        <v>46</v>
      </c>
      <c r="C473" s="20" t="s">
        <v>1950</v>
      </c>
      <c r="D473" s="28" t="s">
        <v>2365</v>
      </c>
      <c r="E473" s="4" t="s">
        <v>48</v>
      </c>
      <c r="F473" s="4" t="s">
        <v>2366</v>
      </c>
      <c r="G473" s="23" t="s">
        <v>2367</v>
      </c>
      <c r="H473" s="55">
        <v>25439.95</v>
      </c>
      <c r="I473" s="4" t="s">
        <v>64</v>
      </c>
      <c r="J473" s="28" t="s">
        <v>2368</v>
      </c>
      <c r="K473" s="28" t="s">
        <v>2369</v>
      </c>
      <c r="L473" s="23" t="s">
        <v>54</v>
      </c>
      <c r="M473" s="4" t="s">
        <v>55</v>
      </c>
      <c r="N473" s="29" t="s">
        <v>56</v>
      </c>
      <c r="O473" s="30">
        <v>2235</v>
      </c>
      <c r="P473" s="29" t="s">
        <v>57</v>
      </c>
      <c r="Q473" s="56">
        <v>3</v>
      </c>
      <c r="R473" s="5" t="s">
        <v>78</v>
      </c>
      <c r="S473" s="5" t="s">
        <v>79</v>
      </c>
      <c r="T473" s="36">
        <v>43529</v>
      </c>
      <c r="U473" s="36">
        <v>43528</v>
      </c>
      <c r="V473" s="37">
        <v>43532</v>
      </c>
      <c r="W473" s="38">
        <f t="shared" si="67"/>
        <v>0</v>
      </c>
      <c r="X473" s="5" t="str">
        <f t="shared" si="68"/>
        <v>CUMPLE</v>
      </c>
      <c r="Y473" s="37">
        <v>43532</v>
      </c>
      <c r="Z473" s="37">
        <v>43532</v>
      </c>
      <c r="AA473" s="44">
        <v>43532</v>
      </c>
      <c r="AB473" s="37">
        <v>43535</v>
      </c>
      <c r="AC473" s="38">
        <f t="shared" si="69"/>
        <v>1</v>
      </c>
      <c r="AD473" s="5" t="str">
        <f t="shared" si="70"/>
        <v>CUMPLE</v>
      </c>
      <c r="AE473" s="5"/>
      <c r="AF473" s="38">
        <f t="shared" si="71"/>
        <v>3</v>
      </c>
      <c r="AG473" s="5" t="str">
        <f t="shared" si="72"/>
        <v>CUMPLE</v>
      </c>
      <c r="AH473" s="6"/>
      <c r="AI473" s="38">
        <f t="shared" si="73"/>
        <v>6</v>
      </c>
      <c r="AJ473" s="5" t="str">
        <f t="shared" si="74"/>
        <v>CUMPLE</v>
      </c>
      <c r="AK473" s="6"/>
      <c r="AL473" s="5" t="str">
        <f t="shared" si="66"/>
        <v/>
      </c>
      <c r="AM473" s="5"/>
      <c r="AN473" s="58"/>
      <c r="AO473" s="49" t="s">
        <v>2370</v>
      </c>
      <c r="AP473" s="50" t="s">
        <v>72</v>
      </c>
      <c r="AQ473" s="50"/>
      <c r="AR473" s="50">
        <v>43507</v>
      </c>
      <c r="AS473" s="50"/>
      <c r="AT473" s="52"/>
    </row>
    <row r="474" spans="1:46" ht="14.1" customHeight="1">
      <c r="A474" s="20" t="s">
        <v>45</v>
      </c>
      <c r="B474" s="21" t="s">
        <v>46</v>
      </c>
      <c r="C474" s="20" t="s">
        <v>1950</v>
      </c>
      <c r="D474" s="54">
        <v>4948773130</v>
      </c>
      <c r="E474" s="4" t="s">
        <v>48</v>
      </c>
      <c r="F474" s="4" t="s">
        <v>2371</v>
      </c>
      <c r="G474" s="23" t="s">
        <v>2372</v>
      </c>
      <c r="H474" s="55">
        <v>11800</v>
      </c>
      <c r="I474" s="4" t="s">
        <v>64</v>
      </c>
      <c r="J474" s="4" t="s">
        <v>2373</v>
      </c>
      <c r="K474" s="22" t="s">
        <v>2374</v>
      </c>
      <c r="L474" s="23" t="s">
        <v>119</v>
      </c>
      <c r="M474" s="4" t="s">
        <v>94</v>
      </c>
      <c r="N474" s="29" t="s">
        <v>95</v>
      </c>
      <c r="O474" s="30">
        <v>20000</v>
      </c>
      <c r="P474" s="29" t="s">
        <v>57</v>
      </c>
      <c r="Q474" s="56">
        <v>1</v>
      </c>
      <c r="R474" s="5" t="s">
        <v>58</v>
      </c>
      <c r="S474" s="5" t="s">
        <v>69</v>
      </c>
      <c r="T474" s="36">
        <v>43529</v>
      </c>
      <c r="U474" s="36">
        <v>43525</v>
      </c>
      <c r="V474" s="37">
        <v>43532</v>
      </c>
      <c r="W474" s="38">
        <f t="shared" si="67"/>
        <v>-3</v>
      </c>
      <c r="X474" s="5" t="str">
        <f t="shared" si="68"/>
        <v>CUMPLE</v>
      </c>
      <c r="Y474" s="37">
        <v>43532</v>
      </c>
      <c r="Z474" s="37">
        <v>43532</v>
      </c>
      <c r="AA474" s="44">
        <v>43533</v>
      </c>
      <c r="AB474" s="37">
        <v>43535</v>
      </c>
      <c r="AC474" s="38">
        <f t="shared" si="69"/>
        <v>1</v>
      </c>
      <c r="AD474" s="5" t="str">
        <f t="shared" si="70"/>
        <v>CUMPLE</v>
      </c>
      <c r="AE474" s="5"/>
      <c r="AF474" s="38">
        <f t="shared" si="71"/>
        <v>2</v>
      </c>
      <c r="AG474" s="5" t="str">
        <f t="shared" si="72"/>
        <v>CUMPLE</v>
      </c>
      <c r="AH474" s="6"/>
      <c r="AI474" s="38">
        <f t="shared" si="73"/>
        <v>6</v>
      </c>
      <c r="AJ474" s="5" t="str">
        <f t="shared" si="74"/>
        <v>CUMPLE</v>
      </c>
      <c r="AK474" s="6"/>
      <c r="AL474" s="5" t="str">
        <f t="shared" si="66"/>
        <v/>
      </c>
      <c r="AM474" s="5"/>
      <c r="AN474" s="58"/>
      <c r="AO474" s="49" t="s">
        <v>2375</v>
      </c>
      <c r="AP474" s="50" t="s">
        <v>72</v>
      </c>
      <c r="AQ474" s="50"/>
      <c r="AR474" s="50">
        <v>43502</v>
      </c>
      <c r="AS474" s="50"/>
      <c r="AT474" s="52"/>
    </row>
    <row r="475" spans="1:46" ht="14.1" customHeight="1">
      <c r="A475" s="20" t="s">
        <v>45</v>
      </c>
      <c r="B475" s="21" t="s">
        <v>46</v>
      </c>
      <c r="C475" s="20" t="s">
        <v>1950</v>
      </c>
      <c r="D475" s="54">
        <v>4949718140</v>
      </c>
      <c r="E475" s="4" t="s">
        <v>48</v>
      </c>
      <c r="F475" s="4" t="s">
        <v>2376</v>
      </c>
      <c r="G475" s="68" t="s">
        <v>2377</v>
      </c>
      <c r="H475" s="55">
        <v>2528.4</v>
      </c>
      <c r="I475" s="4" t="s">
        <v>605</v>
      </c>
      <c r="J475" s="4" t="s">
        <v>2378</v>
      </c>
      <c r="K475" s="22" t="s">
        <v>2379</v>
      </c>
      <c r="L475" s="23" t="s">
        <v>54</v>
      </c>
      <c r="M475" s="4" t="s">
        <v>67</v>
      </c>
      <c r="N475" s="29" t="s">
        <v>77</v>
      </c>
      <c r="O475" s="30">
        <v>420</v>
      </c>
      <c r="P475" s="29" t="s">
        <v>57</v>
      </c>
      <c r="Q475" s="56">
        <v>1</v>
      </c>
      <c r="R475" s="5" t="s">
        <v>608</v>
      </c>
      <c r="S475" s="5" t="s">
        <v>79</v>
      </c>
      <c r="T475" s="36">
        <v>43532</v>
      </c>
      <c r="U475" s="36">
        <v>43528</v>
      </c>
      <c r="V475" s="37">
        <v>43535</v>
      </c>
      <c r="W475" s="38">
        <f t="shared" si="67"/>
        <v>-4</v>
      </c>
      <c r="X475" s="5" t="str">
        <f t="shared" si="68"/>
        <v>CUMPLE</v>
      </c>
      <c r="Y475" s="37">
        <v>43535</v>
      </c>
      <c r="Z475" s="37">
        <v>43535</v>
      </c>
      <c r="AA475" s="44">
        <v>43536</v>
      </c>
      <c r="AB475" s="37">
        <v>43536</v>
      </c>
      <c r="AC475" s="38">
        <f t="shared" si="69"/>
        <v>1</v>
      </c>
      <c r="AD475" s="5" t="str">
        <f t="shared" si="70"/>
        <v>CUMPLE</v>
      </c>
      <c r="AE475" s="5"/>
      <c r="AF475" s="38">
        <f t="shared" si="71"/>
        <v>1</v>
      </c>
      <c r="AG475" s="5" t="str">
        <f t="shared" si="72"/>
        <v>CUMPLE</v>
      </c>
      <c r="AH475" s="6"/>
      <c r="AI475" s="38">
        <f t="shared" si="73"/>
        <v>4</v>
      </c>
      <c r="AJ475" s="5" t="str">
        <f t="shared" si="74"/>
        <v>NO CUMPLE</v>
      </c>
      <c r="AK475" s="6" t="s">
        <v>149</v>
      </c>
      <c r="AL475" s="5" t="str">
        <f t="shared" si="66"/>
        <v/>
      </c>
      <c r="AM475" s="5"/>
      <c r="AN475" s="58"/>
      <c r="AO475" s="67" t="s">
        <v>2380</v>
      </c>
      <c r="AP475" s="50" t="s">
        <v>72</v>
      </c>
      <c r="AQ475" s="50"/>
      <c r="AR475" s="50">
        <v>43532</v>
      </c>
      <c r="AS475" s="50"/>
      <c r="AT475" s="52"/>
    </row>
    <row r="476" spans="1:46" ht="14.1" customHeight="1">
      <c r="A476" s="20" t="s">
        <v>45</v>
      </c>
      <c r="B476" s="21" t="s">
        <v>46</v>
      </c>
      <c r="C476" s="20" t="s">
        <v>1950</v>
      </c>
      <c r="D476" s="54">
        <v>4949571458</v>
      </c>
      <c r="E476" s="4" t="s">
        <v>48</v>
      </c>
      <c r="F476" s="4" t="s">
        <v>2381</v>
      </c>
      <c r="G476" s="68" t="s">
        <v>2382</v>
      </c>
      <c r="H476" s="55">
        <v>1854</v>
      </c>
      <c r="I476" s="4" t="s">
        <v>605</v>
      </c>
      <c r="J476" s="4" t="s">
        <v>2383</v>
      </c>
      <c r="K476" s="22" t="s">
        <v>2384</v>
      </c>
      <c r="L476" s="23" t="s">
        <v>54</v>
      </c>
      <c r="M476" s="4" t="s">
        <v>67</v>
      </c>
      <c r="N476" s="29" t="s">
        <v>77</v>
      </c>
      <c r="O476" s="30">
        <v>60</v>
      </c>
      <c r="P476" s="29" t="s">
        <v>57</v>
      </c>
      <c r="Q476" s="56">
        <v>1</v>
      </c>
      <c r="R476" s="5" t="s">
        <v>608</v>
      </c>
      <c r="S476" s="5" t="s">
        <v>79</v>
      </c>
      <c r="T476" s="36">
        <v>43532</v>
      </c>
      <c r="U476" s="36">
        <v>43525</v>
      </c>
      <c r="V476" s="37">
        <v>43535</v>
      </c>
      <c r="W476" s="38">
        <f t="shared" si="67"/>
        <v>-7</v>
      </c>
      <c r="X476" s="5" t="str">
        <f t="shared" si="68"/>
        <v>CUMPLE</v>
      </c>
      <c r="Y476" s="37">
        <v>43535</v>
      </c>
      <c r="Z476" s="37">
        <v>43535</v>
      </c>
      <c r="AA476" s="44">
        <v>43536</v>
      </c>
      <c r="AB476" s="37">
        <v>43536</v>
      </c>
      <c r="AC476" s="38">
        <f t="shared" si="69"/>
        <v>1</v>
      </c>
      <c r="AD476" s="5" t="str">
        <f t="shared" si="70"/>
        <v>CUMPLE</v>
      </c>
      <c r="AE476" s="5"/>
      <c r="AF476" s="38">
        <f t="shared" si="71"/>
        <v>1</v>
      </c>
      <c r="AG476" s="5" t="str">
        <f t="shared" si="72"/>
        <v>CUMPLE</v>
      </c>
      <c r="AH476" s="6"/>
      <c r="AI476" s="38">
        <f t="shared" si="73"/>
        <v>4</v>
      </c>
      <c r="AJ476" s="5" t="str">
        <f t="shared" si="74"/>
        <v>NO CUMPLE</v>
      </c>
      <c r="AK476" s="6" t="s">
        <v>149</v>
      </c>
      <c r="AL476" s="5" t="str">
        <f t="shared" si="66"/>
        <v/>
      </c>
      <c r="AM476" s="5"/>
      <c r="AN476" s="58"/>
      <c r="AO476" s="67" t="s">
        <v>2385</v>
      </c>
      <c r="AP476" s="50" t="s">
        <v>72</v>
      </c>
      <c r="AQ476" s="50"/>
      <c r="AR476" s="50">
        <v>43531</v>
      </c>
      <c r="AS476" s="50"/>
      <c r="AT476" s="52"/>
    </row>
    <row r="477" spans="1:46" ht="14.1" customHeight="1">
      <c r="A477" s="20" t="s">
        <v>45</v>
      </c>
      <c r="B477" s="21" t="s">
        <v>46</v>
      </c>
      <c r="C477" s="20" t="s">
        <v>1950</v>
      </c>
      <c r="D477" s="54">
        <v>4949419400</v>
      </c>
      <c r="E477" s="4" t="s">
        <v>48</v>
      </c>
      <c r="F477" s="4" t="s">
        <v>2386</v>
      </c>
      <c r="G477" s="68" t="s">
        <v>2387</v>
      </c>
      <c r="H477" s="55">
        <v>1061.22</v>
      </c>
      <c r="I477" s="4" t="s">
        <v>605</v>
      </c>
      <c r="J477" s="4" t="s">
        <v>821</v>
      </c>
      <c r="K477" s="22" t="s">
        <v>822</v>
      </c>
      <c r="L477" s="23" t="s">
        <v>650</v>
      </c>
      <c r="M477" s="4" t="s">
        <v>147</v>
      </c>
      <c r="N477" s="29" t="s">
        <v>167</v>
      </c>
      <c r="O477" s="30">
        <v>92.57</v>
      </c>
      <c r="P477" s="29" t="s">
        <v>57</v>
      </c>
      <c r="Q477" s="56">
        <v>2</v>
      </c>
      <c r="R477" s="5" t="s">
        <v>608</v>
      </c>
      <c r="S477" s="5" t="s">
        <v>79</v>
      </c>
      <c r="T477" s="36">
        <v>43533</v>
      </c>
      <c r="U477" s="36">
        <v>43521</v>
      </c>
      <c r="V477" s="37">
        <v>43535</v>
      </c>
      <c r="W477" s="38">
        <f t="shared" si="67"/>
        <v>-12</v>
      </c>
      <c r="X477" s="5" t="str">
        <f t="shared" si="68"/>
        <v>CUMPLE</v>
      </c>
      <c r="Y477" s="37">
        <v>43535</v>
      </c>
      <c r="Z477" s="37">
        <v>43535</v>
      </c>
      <c r="AA477" s="44">
        <v>43536</v>
      </c>
      <c r="AB477" s="37">
        <v>43536</v>
      </c>
      <c r="AC477" s="38">
        <f t="shared" si="69"/>
        <v>1</v>
      </c>
      <c r="AD477" s="5" t="str">
        <f t="shared" si="70"/>
        <v>CUMPLE</v>
      </c>
      <c r="AE477" s="5"/>
      <c r="AF477" s="38">
        <f t="shared" si="71"/>
        <v>1</v>
      </c>
      <c r="AG477" s="5" t="str">
        <f t="shared" si="72"/>
        <v>CUMPLE</v>
      </c>
      <c r="AH477" s="6"/>
      <c r="AI477" s="38">
        <f t="shared" si="73"/>
        <v>3</v>
      </c>
      <c r="AJ477" s="5" t="str">
        <f t="shared" si="74"/>
        <v>CUMPLE</v>
      </c>
      <c r="AK477" s="6"/>
      <c r="AL477" s="5" t="str">
        <f t="shared" si="66"/>
        <v/>
      </c>
      <c r="AM477" s="5"/>
      <c r="AN477" s="58"/>
      <c r="AO477" s="67" t="s">
        <v>2388</v>
      </c>
      <c r="AP477" s="50" t="s">
        <v>72</v>
      </c>
      <c r="AQ477" s="50"/>
      <c r="AR477" s="50">
        <v>43533</v>
      </c>
      <c r="AS477" s="50"/>
      <c r="AT477" s="52"/>
    </row>
    <row r="478" spans="1:46" ht="14.1" customHeight="1">
      <c r="A478" s="20" t="s">
        <v>45</v>
      </c>
      <c r="B478" s="21" t="s">
        <v>46</v>
      </c>
      <c r="C478" s="20" t="s">
        <v>1950</v>
      </c>
      <c r="D478" s="54">
        <v>4949681908</v>
      </c>
      <c r="E478" s="4" t="s">
        <v>48</v>
      </c>
      <c r="F478" s="4" t="s">
        <v>2389</v>
      </c>
      <c r="G478" s="68" t="s">
        <v>2390</v>
      </c>
      <c r="H478" s="55">
        <v>828.2</v>
      </c>
      <c r="I478" s="4" t="s">
        <v>605</v>
      </c>
      <c r="J478" s="4" t="s">
        <v>2307</v>
      </c>
      <c r="K478" s="22" t="s">
        <v>2308</v>
      </c>
      <c r="L478" s="23" t="s">
        <v>54</v>
      </c>
      <c r="M478" s="4" t="s">
        <v>67</v>
      </c>
      <c r="N478" s="29" t="s">
        <v>77</v>
      </c>
      <c r="O478" s="30">
        <v>10</v>
      </c>
      <c r="P478" s="29" t="s">
        <v>57</v>
      </c>
      <c r="Q478" s="56">
        <v>1</v>
      </c>
      <c r="R478" s="5" t="s">
        <v>608</v>
      </c>
      <c r="S478" s="5" t="s">
        <v>79</v>
      </c>
      <c r="T478" s="36">
        <v>43532</v>
      </c>
      <c r="U478" s="36">
        <v>43531</v>
      </c>
      <c r="V478" s="37">
        <v>43535</v>
      </c>
      <c r="W478" s="38">
        <f t="shared" si="67"/>
        <v>-1</v>
      </c>
      <c r="X478" s="5" t="str">
        <f t="shared" si="68"/>
        <v>CUMPLE</v>
      </c>
      <c r="Y478" s="37">
        <v>43535</v>
      </c>
      <c r="Z478" s="37">
        <v>43535</v>
      </c>
      <c r="AA478" s="44">
        <v>43536</v>
      </c>
      <c r="AB478" s="37">
        <v>43536</v>
      </c>
      <c r="AC478" s="38">
        <f t="shared" si="69"/>
        <v>1</v>
      </c>
      <c r="AD478" s="5" t="str">
        <f t="shared" si="70"/>
        <v>CUMPLE</v>
      </c>
      <c r="AE478" s="5"/>
      <c r="AF478" s="38">
        <f t="shared" si="71"/>
        <v>1</v>
      </c>
      <c r="AG478" s="5" t="str">
        <f t="shared" si="72"/>
        <v>CUMPLE</v>
      </c>
      <c r="AH478" s="6"/>
      <c r="AI478" s="38">
        <f t="shared" si="73"/>
        <v>4</v>
      </c>
      <c r="AJ478" s="5" t="str">
        <f t="shared" si="74"/>
        <v>NO CUMPLE</v>
      </c>
      <c r="AK478" s="6" t="s">
        <v>149</v>
      </c>
      <c r="AL478" s="5" t="str">
        <f t="shared" si="66"/>
        <v/>
      </c>
      <c r="AM478" s="5"/>
      <c r="AN478" s="58"/>
      <c r="AO478" s="67" t="s">
        <v>2391</v>
      </c>
      <c r="AP478" s="50" t="s">
        <v>72</v>
      </c>
      <c r="AQ478" s="50"/>
      <c r="AR478" s="50">
        <v>43531</v>
      </c>
      <c r="AS478" s="50"/>
      <c r="AT478" s="52"/>
    </row>
    <row r="479" spans="1:46" ht="14.1" customHeight="1">
      <c r="A479" s="20" t="s">
        <v>45</v>
      </c>
      <c r="B479" s="21" t="s">
        <v>46</v>
      </c>
      <c r="C479" s="20" t="s">
        <v>1950</v>
      </c>
      <c r="D479" s="54">
        <v>4949627406</v>
      </c>
      <c r="E479" s="4" t="s">
        <v>48</v>
      </c>
      <c r="F479" s="4" t="s">
        <v>2392</v>
      </c>
      <c r="G479" s="68" t="s">
        <v>2393</v>
      </c>
      <c r="H479" s="55">
        <v>228.61</v>
      </c>
      <c r="I479" s="4" t="s">
        <v>605</v>
      </c>
      <c r="J479" s="4" t="s">
        <v>2394</v>
      </c>
      <c r="K479" s="22" t="s">
        <v>2395</v>
      </c>
      <c r="L479" s="23" t="s">
        <v>119</v>
      </c>
      <c r="M479" s="4" t="s">
        <v>55</v>
      </c>
      <c r="N479" s="29" t="s">
        <v>120</v>
      </c>
      <c r="O479" s="30">
        <v>217.72399999999999</v>
      </c>
      <c r="P479" s="29" t="s">
        <v>57</v>
      </c>
      <c r="Q479" s="56">
        <v>1</v>
      </c>
      <c r="R479" s="5" t="s">
        <v>608</v>
      </c>
      <c r="S479" s="5" t="s">
        <v>79</v>
      </c>
      <c r="T479" s="36">
        <v>43532</v>
      </c>
      <c r="U479" s="36">
        <v>43532</v>
      </c>
      <c r="V479" s="37">
        <v>43535</v>
      </c>
      <c r="W479" s="38">
        <f t="shared" si="67"/>
        <v>0</v>
      </c>
      <c r="X479" s="5" t="str">
        <f t="shared" si="68"/>
        <v>CUMPLE</v>
      </c>
      <c r="Y479" s="37">
        <v>43535</v>
      </c>
      <c r="Z479" s="37">
        <v>43535</v>
      </c>
      <c r="AA479" s="44">
        <v>43536</v>
      </c>
      <c r="AB479" s="37">
        <v>43536</v>
      </c>
      <c r="AC479" s="38">
        <f t="shared" si="69"/>
        <v>1</v>
      </c>
      <c r="AD479" s="5" t="str">
        <f t="shared" si="70"/>
        <v>CUMPLE</v>
      </c>
      <c r="AE479" s="5"/>
      <c r="AF479" s="38">
        <f t="shared" si="71"/>
        <v>1</v>
      </c>
      <c r="AG479" s="5" t="str">
        <f t="shared" si="72"/>
        <v>CUMPLE</v>
      </c>
      <c r="AH479" s="6"/>
      <c r="AI479" s="38">
        <f t="shared" si="73"/>
        <v>4</v>
      </c>
      <c r="AJ479" s="5" t="str">
        <f t="shared" si="74"/>
        <v>NO CUMPLE</v>
      </c>
      <c r="AK479" s="6" t="s">
        <v>149</v>
      </c>
      <c r="AL479" s="5" t="str">
        <f t="shared" si="66"/>
        <v/>
      </c>
      <c r="AM479" s="5"/>
      <c r="AN479" s="58"/>
      <c r="AO479" s="67" t="s">
        <v>2396</v>
      </c>
      <c r="AP479" s="50" t="s">
        <v>72</v>
      </c>
      <c r="AQ479" s="50"/>
      <c r="AR479" s="50">
        <v>43532</v>
      </c>
      <c r="AS479" s="50"/>
      <c r="AT479" s="52"/>
    </row>
    <row r="480" spans="1:46" ht="14.1" customHeight="1">
      <c r="A480" s="20" t="s">
        <v>45</v>
      </c>
      <c r="B480" s="21" t="s">
        <v>46</v>
      </c>
      <c r="C480" s="20" t="s">
        <v>1950</v>
      </c>
      <c r="D480" s="54">
        <v>4948951746</v>
      </c>
      <c r="E480" s="4" t="s">
        <v>48</v>
      </c>
      <c r="F480" s="4" t="s">
        <v>2397</v>
      </c>
      <c r="G480" s="68" t="s">
        <v>2398</v>
      </c>
      <c r="H480" s="55">
        <v>2070.6</v>
      </c>
      <c r="I480" s="4" t="s">
        <v>64</v>
      </c>
      <c r="J480" s="4" t="s">
        <v>2399</v>
      </c>
      <c r="K480" s="22" t="s">
        <v>2400</v>
      </c>
      <c r="L480" s="23" t="s">
        <v>54</v>
      </c>
      <c r="M480" s="4" t="s">
        <v>67</v>
      </c>
      <c r="N480" s="29" t="s">
        <v>77</v>
      </c>
      <c r="O480" s="30">
        <v>420</v>
      </c>
      <c r="P480" s="29" t="s">
        <v>57</v>
      </c>
      <c r="Q480" s="56">
        <v>1</v>
      </c>
      <c r="R480" s="5" t="s">
        <v>78</v>
      </c>
      <c r="S480" s="5" t="s">
        <v>79</v>
      </c>
      <c r="T480" s="36">
        <v>43527</v>
      </c>
      <c r="U480" s="36">
        <v>43517</v>
      </c>
      <c r="V480" s="37">
        <v>43530</v>
      </c>
      <c r="W480" s="38">
        <f t="shared" si="67"/>
        <v>-9</v>
      </c>
      <c r="X480" s="5" t="str">
        <f t="shared" si="68"/>
        <v>CUMPLE</v>
      </c>
      <c r="Y480" s="37">
        <v>43530</v>
      </c>
      <c r="Z480" s="37">
        <v>43530</v>
      </c>
      <c r="AA480" s="44">
        <v>43531</v>
      </c>
      <c r="AB480" s="37">
        <v>43535</v>
      </c>
      <c r="AC480" s="38">
        <f t="shared" si="69"/>
        <v>1</v>
      </c>
      <c r="AD480" s="5" t="str">
        <f t="shared" si="70"/>
        <v>CUMPLE</v>
      </c>
      <c r="AE480" s="5"/>
      <c r="AF480" s="38">
        <f t="shared" si="71"/>
        <v>4</v>
      </c>
      <c r="AG480" s="5" t="str">
        <f t="shared" si="72"/>
        <v>NO CUMPLE</v>
      </c>
      <c r="AH480" s="6"/>
      <c r="AI480" s="38">
        <f t="shared" si="73"/>
        <v>8</v>
      </c>
      <c r="AJ480" s="5" t="str">
        <f t="shared" si="74"/>
        <v>CUMPLE</v>
      </c>
      <c r="AK480" s="6"/>
      <c r="AL480" s="5" t="str">
        <f t="shared" si="66"/>
        <v/>
      </c>
      <c r="AM480" s="5"/>
      <c r="AN480" s="58"/>
      <c r="AO480" s="49" t="s">
        <v>2401</v>
      </c>
      <c r="AP480" s="50" t="s">
        <v>72</v>
      </c>
      <c r="AQ480" s="50"/>
      <c r="AR480" s="50">
        <v>43513</v>
      </c>
      <c r="AS480" s="50"/>
      <c r="AT480" s="52"/>
    </row>
    <row r="481" spans="1:46" ht="14.1" customHeight="1">
      <c r="A481" s="20" t="s">
        <v>45</v>
      </c>
      <c r="B481" s="21" t="s">
        <v>46</v>
      </c>
      <c r="C481" s="20" t="s">
        <v>1950</v>
      </c>
      <c r="D481" s="28" t="s">
        <v>2402</v>
      </c>
      <c r="E481" s="4" t="s">
        <v>48</v>
      </c>
      <c r="F481" s="4" t="s">
        <v>2403</v>
      </c>
      <c r="G481" s="68" t="s">
        <v>2404</v>
      </c>
      <c r="H481" s="55">
        <v>24351.8</v>
      </c>
      <c r="I481" s="4" t="s">
        <v>605</v>
      </c>
      <c r="J481" s="28" t="s">
        <v>2405</v>
      </c>
      <c r="K481" s="28" t="s">
        <v>2406</v>
      </c>
      <c r="L481" s="23" t="s">
        <v>54</v>
      </c>
      <c r="M481" s="4" t="s">
        <v>67</v>
      </c>
      <c r="N481" s="29" t="s">
        <v>77</v>
      </c>
      <c r="O481" s="30">
        <v>312</v>
      </c>
      <c r="P481" s="29" t="s">
        <v>57</v>
      </c>
      <c r="Q481" s="56">
        <v>2</v>
      </c>
      <c r="R481" s="5" t="s">
        <v>608</v>
      </c>
      <c r="S481" s="5" t="s">
        <v>79</v>
      </c>
      <c r="T481" s="36">
        <v>43530</v>
      </c>
      <c r="U481" s="36">
        <v>43523</v>
      </c>
      <c r="V481" s="37">
        <v>43536</v>
      </c>
      <c r="W481" s="38">
        <f t="shared" si="67"/>
        <v>-7</v>
      </c>
      <c r="X481" s="5" t="str">
        <f t="shared" si="68"/>
        <v>CUMPLE</v>
      </c>
      <c r="Y481" s="37">
        <v>43531</v>
      </c>
      <c r="Z481" s="37">
        <v>43536</v>
      </c>
      <c r="AA481" s="44">
        <v>43537</v>
      </c>
      <c r="AB481" s="37">
        <v>43537</v>
      </c>
      <c r="AC481" s="38">
        <f t="shared" si="69"/>
        <v>1</v>
      </c>
      <c r="AD481" s="5" t="str">
        <f t="shared" si="70"/>
        <v>CUMPLE</v>
      </c>
      <c r="AE481" s="5"/>
      <c r="AF481" s="38">
        <f t="shared" si="71"/>
        <v>1</v>
      </c>
      <c r="AG481" s="5" t="str">
        <f t="shared" si="72"/>
        <v>CUMPLE</v>
      </c>
      <c r="AH481" s="6"/>
      <c r="AI481" s="38">
        <f t="shared" si="73"/>
        <v>7</v>
      </c>
      <c r="AJ481" s="5" t="str">
        <f t="shared" si="74"/>
        <v>NO CUMPLE</v>
      </c>
      <c r="AK481" s="6" t="s">
        <v>2407</v>
      </c>
      <c r="AL481" s="5" t="str">
        <f t="shared" si="66"/>
        <v/>
      </c>
      <c r="AM481" s="5"/>
      <c r="AN481" s="58"/>
      <c r="AO481" s="49" t="s">
        <v>2408</v>
      </c>
      <c r="AP481" s="50" t="s">
        <v>72</v>
      </c>
      <c r="AQ481" s="50"/>
      <c r="AR481" s="50">
        <v>43529</v>
      </c>
      <c r="AS481" s="50"/>
      <c r="AT481" s="52"/>
    </row>
    <row r="482" spans="1:46" ht="14.1" customHeight="1">
      <c r="A482" s="20" t="s">
        <v>45</v>
      </c>
      <c r="B482" s="21" t="s">
        <v>46</v>
      </c>
      <c r="C482" s="20" t="s">
        <v>1950</v>
      </c>
      <c r="D482" s="54">
        <v>4947320682</v>
      </c>
      <c r="E482" s="4" t="s">
        <v>48</v>
      </c>
      <c r="F482" s="4" t="s">
        <v>2409</v>
      </c>
      <c r="G482" s="23" t="s">
        <v>2410</v>
      </c>
      <c r="H482" s="55">
        <v>25103.4</v>
      </c>
      <c r="I482" s="4" t="s">
        <v>64</v>
      </c>
      <c r="J482" s="4" t="s">
        <v>1353</v>
      </c>
      <c r="K482" s="22" t="s">
        <v>1354</v>
      </c>
      <c r="L482" s="23" t="s">
        <v>86</v>
      </c>
      <c r="M482" s="4" t="s">
        <v>67</v>
      </c>
      <c r="N482" s="29" t="s">
        <v>128</v>
      </c>
      <c r="O482" s="30">
        <v>18060</v>
      </c>
      <c r="P482" s="29" t="s">
        <v>57</v>
      </c>
      <c r="Q482" s="56">
        <v>1</v>
      </c>
      <c r="R482" s="5" t="s">
        <v>58</v>
      </c>
      <c r="S482" s="5" t="s">
        <v>69</v>
      </c>
      <c r="T482" s="36">
        <v>43533</v>
      </c>
      <c r="U482" s="36">
        <v>43521</v>
      </c>
      <c r="V482" s="37">
        <v>43535</v>
      </c>
      <c r="W482" s="38">
        <f t="shared" si="67"/>
        <v>-11</v>
      </c>
      <c r="X482" s="5" t="str">
        <f t="shared" si="68"/>
        <v>CUMPLE</v>
      </c>
      <c r="Y482" s="37">
        <v>43535</v>
      </c>
      <c r="Z482" s="37">
        <v>43536</v>
      </c>
      <c r="AA482" s="44">
        <v>43536</v>
      </c>
      <c r="AB482" s="37">
        <v>43538</v>
      </c>
      <c r="AC482" s="38">
        <f t="shared" si="69"/>
        <v>1</v>
      </c>
      <c r="AD482" s="5" t="str">
        <f t="shared" si="70"/>
        <v>CUMPLE</v>
      </c>
      <c r="AE482" s="5"/>
      <c r="AF482" s="38">
        <f t="shared" si="71"/>
        <v>2</v>
      </c>
      <c r="AG482" s="5" t="str">
        <f t="shared" si="72"/>
        <v>CUMPLE</v>
      </c>
      <c r="AH482" s="6"/>
      <c r="AI482" s="38">
        <f t="shared" si="73"/>
        <v>5</v>
      </c>
      <c r="AJ482" s="5" t="str">
        <f t="shared" si="74"/>
        <v>CUMPLE</v>
      </c>
      <c r="AK482" s="6"/>
      <c r="AL482" s="5" t="str">
        <f t="shared" si="66"/>
        <v/>
      </c>
      <c r="AM482" s="5"/>
      <c r="AN482" s="58"/>
      <c r="AO482" s="49" t="s">
        <v>2411</v>
      </c>
      <c r="AP482" s="50" t="s">
        <v>350</v>
      </c>
      <c r="AQ482" s="50"/>
      <c r="AR482" s="50">
        <v>43514</v>
      </c>
      <c r="AS482" s="50"/>
      <c r="AT482" s="52"/>
    </row>
    <row r="483" spans="1:46" ht="14.1" customHeight="1">
      <c r="A483" s="20" t="s">
        <v>45</v>
      </c>
      <c r="B483" s="21" t="s">
        <v>46</v>
      </c>
      <c r="C483" s="20" t="s">
        <v>1950</v>
      </c>
      <c r="D483" s="28" t="s">
        <v>2412</v>
      </c>
      <c r="E483" s="4" t="s">
        <v>48</v>
      </c>
      <c r="F483" s="4" t="s">
        <v>2413</v>
      </c>
      <c r="G483" s="23" t="s">
        <v>2414</v>
      </c>
      <c r="H483" s="55">
        <v>108935</v>
      </c>
      <c r="I483" s="4" t="s">
        <v>64</v>
      </c>
      <c r="J483" s="28" t="s">
        <v>2415</v>
      </c>
      <c r="K483" s="28" t="s">
        <v>2416</v>
      </c>
      <c r="L483" s="23" t="s">
        <v>54</v>
      </c>
      <c r="M483" s="4" t="s">
        <v>67</v>
      </c>
      <c r="N483" s="29" t="s">
        <v>336</v>
      </c>
      <c r="O483" s="30">
        <v>6925</v>
      </c>
      <c r="P483" s="29" t="s">
        <v>57</v>
      </c>
      <c r="Q483" s="56">
        <v>1</v>
      </c>
      <c r="R483" s="5" t="s">
        <v>58</v>
      </c>
      <c r="S483" s="5" t="s">
        <v>59</v>
      </c>
      <c r="T483" s="36">
        <v>43529</v>
      </c>
      <c r="U483" s="36">
        <v>43525</v>
      </c>
      <c r="V483" s="37">
        <v>43531</v>
      </c>
      <c r="W483" s="38">
        <f t="shared" si="67"/>
        <v>-3</v>
      </c>
      <c r="X483" s="5" t="str">
        <f t="shared" si="68"/>
        <v>CUMPLE</v>
      </c>
      <c r="Y483" s="37">
        <v>43531</v>
      </c>
      <c r="Z483" s="37">
        <v>43531</v>
      </c>
      <c r="AA483" s="44">
        <v>43532</v>
      </c>
      <c r="AB483" s="37">
        <v>43538</v>
      </c>
      <c r="AC483" s="38">
        <f t="shared" si="69"/>
        <v>1</v>
      </c>
      <c r="AD483" s="5" t="str">
        <f t="shared" si="70"/>
        <v>CUMPLE</v>
      </c>
      <c r="AE483" s="5"/>
      <c r="AF483" s="38">
        <f t="shared" si="71"/>
        <v>6</v>
      </c>
      <c r="AG483" s="5" t="str">
        <f t="shared" si="72"/>
        <v>NO CUMPLE</v>
      </c>
      <c r="AH483" s="6"/>
      <c r="AI483" s="38">
        <f t="shared" si="73"/>
        <v>9</v>
      </c>
      <c r="AJ483" s="5" t="str">
        <f t="shared" si="74"/>
        <v>NO CUMPLE</v>
      </c>
      <c r="AK483" s="6" t="s">
        <v>2184</v>
      </c>
      <c r="AL483" s="5" t="str">
        <f t="shared" si="66"/>
        <v/>
      </c>
      <c r="AM483" s="5"/>
      <c r="AN483" s="58"/>
      <c r="AO483" s="49" t="s">
        <v>2417</v>
      </c>
      <c r="AP483" s="50" t="s">
        <v>72</v>
      </c>
      <c r="AQ483" s="50"/>
      <c r="AR483" s="50">
        <v>43507</v>
      </c>
      <c r="AS483" s="50"/>
      <c r="AT483" s="52"/>
    </row>
    <row r="484" spans="1:46" ht="14.1" customHeight="1">
      <c r="A484" s="20" t="s">
        <v>45</v>
      </c>
      <c r="B484" s="21" t="s">
        <v>46</v>
      </c>
      <c r="C484" s="20" t="s">
        <v>1950</v>
      </c>
      <c r="D484" s="54">
        <v>4948492529</v>
      </c>
      <c r="E484" s="4" t="s">
        <v>48</v>
      </c>
      <c r="F484" s="4" t="s">
        <v>2418</v>
      </c>
      <c r="G484" s="23" t="s">
        <v>2419</v>
      </c>
      <c r="H484" s="55">
        <v>59700</v>
      </c>
      <c r="I484" s="4" t="s">
        <v>64</v>
      </c>
      <c r="J484" s="4" t="s">
        <v>1666</v>
      </c>
      <c r="K484" s="22" t="s">
        <v>1667</v>
      </c>
      <c r="L484" s="23" t="s">
        <v>1668</v>
      </c>
      <c r="M484" s="4" t="s">
        <v>184</v>
      </c>
      <c r="N484" s="29" t="s">
        <v>385</v>
      </c>
      <c r="O484" s="30">
        <v>12000</v>
      </c>
      <c r="P484" s="29" t="s">
        <v>57</v>
      </c>
      <c r="Q484" s="56">
        <v>1</v>
      </c>
      <c r="R484" s="5" t="s">
        <v>58</v>
      </c>
      <c r="S484" s="5" t="s">
        <v>59</v>
      </c>
      <c r="T484" s="36">
        <v>43529</v>
      </c>
      <c r="U484" s="36">
        <v>43525</v>
      </c>
      <c r="V484" s="37">
        <v>43532</v>
      </c>
      <c r="W484" s="38">
        <f t="shared" si="67"/>
        <v>-3</v>
      </c>
      <c r="X484" s="5" t="str">
        <f t="shared" si="68"/>
        <v>CUMPLE</v>
      </c>
      <c r="Y484" s="37">
        <v>43532</v>
      </c>
      <c r="Z484" s="37">
        <v>43532</v>
      </c>
      <c r="AA484" s="44">
        <v>43533</v>
      </c>
      <c r="AB484" s="37">
        <v>43538</v>
      </c>
      <c r="AC484" s="38">
        <f t="shared" si="69"/>
        <v>1</v>
      </c>
      <c r="AD484" s="5" t="str">
        <f t="shared" si="70"/>
        <v>CUMPLE</v>
      </c>
      <c r="AE484" s="5"/>
      <c r="AF484" s="38">
        <f t="shared" si="71"/>
        <v>5</v>
      </c>
      <c r="AG484" s="5" t="str">
        <f t="shared" si="72"/>
        <v>NO CUMPLE</v>
      </c>
      <c r="AH484" s="6"/>
      <c r="AI484" s="38">
        <f t="shared" si="73"/>
        <v>9</v>
      </c>
      <c r="AJ484" s="5" t="str">
        <f t="shared" si="74"/>
        <v>NO CUMPLE</v>
      </c>
      <c r="AK484" s="6" t="s">
        <v>306</v>
      </c>
      <c r="AL484" s="5" t="str">
        <f t="shared" si="66"/>
        <v/>
      </c>
      <c r="AM484" s="5"/>
      <c r="AN484" s="58"/>
      <c r="AO484" s="49" t="s">
        <v>2420</v>
      </c>
      <c r="AP484" s="50" t="s">
        <v>72</v>
      </c>
      <c r="AQ484" s="50"/>
      <c r="AR484" s="50">
        <v>43507</v>
      </c>
      <c r="AS484" s="50"/>
      <c r="AT484" s="52"/>
    </row>
    <row r="485" spans="1:46" ht="14.1" customHeight="1">
      <c r="A485" s="20" t="s">
        <v>45</v>
      </c>
      <c r="B485" s="21" t="s">
        <v>46</v>
      </c>
      <c r="C485" s="20" t="s">
        <v>1950</v>
      </c>
      <c r="D485" s="54">
        <v>4947648342</v>
      </c>
      <c r="E485" s="4" t="s">
        <v>156</v>
      </c>
      <c r="F485" s="4" t="s">
        <v>2421</v>
      </c>
      <c r="G485" s="23" t="s">
        <v>2422</v>
      </c>
      <c r="H485" s="55">
        <v>3382.4</v>
      </c>
      <c r="I485" s="4" t="s">
        <v>64</v>
      </c>
      <c r="J485" s="4" t="s">
        <v>2423</v>
      </c>
      <c r="K485" s="22" t="s">
        <v>2424</v>
      </c>
      <c r="L485" s="23" t="s">
        <v>86</v>
      </c>
      <c r="M485" s="4" t="s">
        <v>55</v>
      </c>
      <c r="N485" s="29" t="s">
        <v>120</v>
      </c>
      <c r="O485" s="30">
        <v>1120</v>
      </c>
      <c r="P485" s="29" t="s">
        <v>57</v>
      </c>
      <c r="Q485" s="56">
        <v>3</v>
      </c>
      <c r="R485" s="5" t="s">
        <v>78</v>
      </c>
      <c r="S485" s="5" t="s">
        <v>79</v>
      </c>
      <c r="T485" s="36">
        <v>43532</v>
      </c>
      <c r="U485" s="36">
        <v>43511</v>
      </c>
      <c r="V485" s="37">
        <v>43535</v>
      </c>
      <c r="W485" s="38">
        <f t="shared" si="67"/>
        <v>-20</v>
      </c>
      <c r="X485" s="5" t="str">
        <f t="shared" si="68"/>
        <v>CUMPLE</v>
      </c>
      <c r="Y485" s="37">
        <v>43535</v>
      </c>
      <c r="Z485" s="37">
        <v>43535</v>
      </c>
      <c r="AA485" s="44">
        <v>43536</v>
      </c>
      <c r="AB485" s="37">
        <v>43539</v>
      </c>
      <c r="AC485" s="38">
        <f t="shared" si="69"/>
        <v>1</v>
      </c>
      <c r="AD485" s="5" t="str">
        <f t="shared" si="70"/>
        <v>CUMPLE</v>
      </c>
      <c r="AE485" s="5"/>
      <c r="AF485" s="38">
        <f t="shared" si="71"/>
        <v>3</v>
      </c>
      <c r="AG485" s="5" t="str">
        <f t="shared" si="72"/>
        <v>CUMPLE</v>
      </c>
      <c r="AH485" s="6"/>
      <c r="AI485" s="38">
        <f t="shared" si="73"/>
        <v>7</v>
      </c>
      <c r="AJ485" s="5" t="str">
        <f t="shared" si="74"/>
        <v>CUMPLE</v>
      </c>
      <c r="AK485" s="6"/>
      <c r="AL485" s="5" t="str">
        <f t="shared" si="66"/>
        <v/>
      </c>
      <c r="AM485" s="5"/>
      <c r="AN485" s="58"/>
      <c r="AO485" s="49" t="s">
        <v>2425</v>
      </c>
      <c r="AP485" s="50" t="s">
        <v>61</v>
      </c>
      <c r="AQ485" s="50"/>
      <c r="AR485" s="50">
        <v>43520</v>
      </c>
      <c r="AS485" s="50"/>
      <c r="AT485" s="52"/>
    </row>
    <row r="486" spans="1:46" ht="14.1" customHeight="1">
      <c r="A486" s="20" t="s">
        <v>45</v>
      </c>
      <c r="B486" s="21" t="s">
        <v>46</v>
      </c>
      <c r="C486" s="20" t="s">
        <v>1950</v>
      </c>
      <c r="D486" s="54">
        <v>4948561297</v>
      </c>
      <c r="E486" s="4" t="s">
        <v>48</v>
      </c>
      <c r="F486" s="4" t="s">
        <v>2426</v>
      </c>
      <c r="G486" s="23" t="s">
        <v>2427</v>
      </c>
      <c r="H486" s="55">
        <v>615.6</v>
      </c>
      <c r="I486" s="4" t="s">
        <v>64</v>
      </c>
      <c r="J486" s="4" t="s">
        <v>2428</v>
      </c>
      <c r="K486" s="22" t="s">
        <v>2429</v>
      </c>
      <c r="L486" s="23" t="s">
        <v>86</v>
      </c>
      <c r="M486" s="4" t="s">
        <v>55</v>
      </c>
      <c r="N486" s="29" t="s">
        <v>461</v>
      </c>
      <c r="O486" s="30">
        <v>180</v>
      </c>
      <c r="P486" s="29" t="s">
        <v>57</v>
      </c>
      <c r="Q486" s="56">
        <v>1</v>
      </c>
      <c r="R486" s="5" t="s">
        <v>78</v>
      </c>
      <c r="S486" s="5" t="s">
        <v>79</v>
      </c>
      <c r="T486" s="36">
        <v>43532</v>
      </c>
      <c r="U486" s="36">
        <v>43528</v>
      </c>
      <c r="V486" s="37">
        <v>43536</v>
      </c>
      <c r="W486" s="38">
        <f t="shared" si="67"/>
        <v>-3</v>
      </c>
      <c r="X486" s="5" t="str">
        <f t="shared" si="68"/>
        <v>CUMPLE</v>
      </c>
      <c r="Y486" s="37">
        <v>43536</v>
      </c>
      <c r="Z486" s="37">
        <v>43536</v>
      </c>
      <c r="AA486" s="44">
        <v>43536</v>
      </c>
      <c r="AB486" s="37">
        <v>43539</v>
      </c>
      <c r="AC486" s="38">
        <f t="shared" si="69"/>
        <v>1</v>
      </c>
      <c r="AD486" s="5" t="str">
        <f t="shared" si="70"/>
        <v>CUMPLE</v>
      </c>
      <c r="AE486" s="5"/>
      <c r="AF486" s="38">
        <f t="shared" si="71"/>
        <v>3</v>
      </c>
      <c r="AG486" s="5" t="str">
        <f t="shared" si="72"/>
        <v>CUMPLE</v>
      </c>
      <c r="AH486" s="6"/>
      <c r="AI486" s="38">
        <f t="shared" si="73"/>
        <v>7</v>
      </c>
      <c r="AJ486" s="5" t="str">
        <f t="shared" si="74"/>
        <v>CUMPLE</v>
      </c>
      <c r="AK486" s="6"/>
      <c r="AL486" s="5" t="str">
        <f t="shared" si="66"/>
        <v/>
      </c>
      <c r="AM486" s="5"/>
      <c r="AN486" s="58"/>
      <c r="AO486" s="49" t="s">
        <v>2430</v>
      </c>
      <c r="AP486" s="50" t="s">
        <v>72</v>
      </c>
      <c r="AQ486" s="50"/>
      <c r="AR486" s="50">
        <v>43520</v>
      </c>
      <c r="AS486" s="50"/>
      <c r="AT486" s="52"/>
    </row>
    <row r="487" spans="1:46" ht="14.1" customHeight="1">
      <c r="A487" s="20" t="s">
        <v>45</v>
      </c>
      <c r="B487" s="21" t="s">
        <v>46</v>
      </c>
      <c r="C487" s="20" t="s">
        <v>1950</v>
      </c>
      <c r="D487" s="54">
        <v>4949037254</v>
      </c>
      <c r="E487" s="4" t="s">
        <v>48</v>
      </c>
      <c r="F487" s="4" t="s">
        <v>2431</v>
      </c>
      <c r="G487" s="23" t="s">
        <v>2432</v>
      </c>
      <c r="H487" s="55">
        <v>14348.8</v>
      </c>
      <c r="I487" s="4" t="s">
        <v>64</v>
      </c>
      <c r="J487" s="4" t="s">
        <v>2433</v>
      </c>
      <c r="K487" s="22" t="s">
        <v>2434</v>
      </c>
      <c r="L487" s="23" t="s">
        <v>54</v>
      </c>
      <c r="M487" s="4" t="s">
        <v>67</v>
      </c>
      <c r="N487" s="29" t="s">
        <v>77</v>
      </c>
      <c r="O487" s="30">
        <v>3040</v>
      </c>
      <c r="P487" s="29" t="s">
        <v>57</v>
      </c>
      <c r="Q487" s="56">
        <v>4</v>
      </c>
      <c r="R487" s="5" t="s">
        <v>78</v>
      </c>
      <c r="S487" s="5" t="s">
        <v>79</v>
      </c>
      <c r="T487" s="36">
        <v>43533</v>
      </c>
      <c r="U487" s="36">
        <v>43523</v>
      </c>
      <c r="V487" s="37">
        <v>43536</v>
      </c>
      <c r="W487" s="38">
        <f t="shared" si="67"/>
        <v>-9</v>
      </c>
      <c r="X487" s="5" t="str">
        <f t="shared" si="68"/>
        <v>CUMPLE</v>
      </c>
      <c r="Y487" s="37">
        <v>43536</v>
      </c>
      <c r="Z487" s="37">
        <v>43536</v>
      </c>
      <c r="AA487" s="44">
        <v>43537</v>
      </c>
      <c r="AB487" s="37">
        <v>43542</v>
      </c>
      <c r="AC487" s="38">
        <f t="shared" si="69"/>
        <v>1</v>
      </c>
      <c r="AD487" s="5" t="str">
        <f t="shared" si="70"/>
        <v>CUMPLE</v>
      </c>
      <c r="AE487" s="5"/>
      <c r="AF487" s="38">
        <f t="shared" si="71"/>
        <v>5</v>
      </c>
      <c r="AG487" s="5" t="str">
        <f t="shared" si="72"/>
        <v>NO CUMPLE</v>
      </c>
      <c r="AH487" s="6"/>
      <c r="AI487" s="38">
        <f t="shared" si="73"/>
        <v>9</v>
      </c>
      <c r="AJ487" s="5" t="str">
        <f t="shared" si="74"/>
        <v>CUMPLE</v>
      </c>
      <c r="AK487" s="6"/>
      <c r="AL487" s="5" t="str">
        <f t="shared" si="66"/>
        <v/>
      </c>
      <c r="AM487" s="5"/>
      <c r="AN487" s="58"/>
      <c r="AO487" s="49" t="s">
        <v>2435</v>
      </c>
      <c r="AP487" s="50" t="s">
        <v>61</v>
      </c>
      <c r="AQ487" s="50"/>
      <c r="AR487" s="50">
        <v>43521</v>
      </c>
      <c r="AS487" s="50"/>
      <c r="AT487" s="52"/>
    </row>
    <row r="488" spans="1:46" ht="14.1" customHeight="1">
      <c r="A488" s="20" t="s">
        <v>45</v>
      </c>
      <c r="B488" s="21" t="s">
        <v>46</v>
      </c>
      <c r="C488" s="20" t="s">
        <v>1950</v>
      </c>
      <c r="D488" s="28" t="s">
        <v>2436</v>
      </c>
      <c r="E488" s="4" t="s">
        <v>156</v>
      </c>
      <c r="F488" s="4" t="s">
        <v>2437</v>
      </c>
      <c r="G488" s="23" t="s">
        <v>2438</v>
      </c>
      <c r="H488" s="55">
        <v>474079.6</v>
      </c>
      <c r="I488" s="4" t="s">
        <v>64</v>
      </c>
      <c r="J488" s="28" t="s">
        <v>2439</v>
      </c>
      <c r="K488" s="28" t="s">
        <v>2440</v>
      </c>
      <c r="L488" s="23" t="s">
        <v>54</v>
      </c>
      <c r="M488" s="4" t="s">
        <v>184</v>
      </c>
      <c r="N488" s="29" t="s">
        <v>348</v>
      </c>
      <c r="O488" s="30">
        <v>45020</v>
      </c>
      <c r="P488" s="29" t="s">
        <v>186</v>
      </c>
      <c r="Q488" s="56">
        <v>4</v>
      </c>
      <c r="R488" s="5" t="s">
        <v>58</v>
      </c>
      <c r="S488" s="5" t="s">
        <v>2441</v>
      </c>
      <c r="T488" s="36">
        <v>43535</v>
      </c>
      <c r="U488" s="36">
        <v>43528</v>
      </c>
      <c r="V488" s="37">
        <v>43537</v>
      </c>
      <c r="W488" s="38">
        <f t="shared" si="67"/>
        <v>-6</v>
      </c>
      <c r="X488" s="5" t="str">
        <f t="shared" si="68"/>
        <v>CUMPLE</v>
      </c>
      <c r="Y488" s="37">
        <v>43536</v>
      </c>
      <c r="Z488" s="37">
        <v>43537</v>
      </c>
      <c r="AA488" s="44">
        <v>43538</v>
      </c>
      <c r="AB488" s="37">
        <v>43539</v>
      </c>
      <c r="AC488" s="38">
        <f t="shared" si="69"/>
        <v>1</v>
      </c>
      <c r="AD488" s="5" t="str">
        <f t="shared" si="70"/>
        <v>CUMPLE</v>
      </c>
      <c r="AE488" s="5"/>
      <c r="AF488" s="38">
        <f t="shared" si="71"/>
        <v>1</v>
      </c>
      <c r="AG488" s="5" t="str">
        <f t="shared" si="72"/>
        <v>CUMPLE</v>
      </c>
      <c r="AH488" s="6"/>
      <c r="AI488" s="38">
        <f t="shared" si="73"/>
        <v>4</v>
      </c>
      <c r="AJ488" s="5" t="str">
        <f t="shared" si="74"/>
        <v>CUMPLE</v>
      </c>
      <c r="AK488" s="6"/>
      <c r="AL488" s="5" t="str">
        <f t="shared" si="66"/>
        <v/>
      </c>
      <c r="AM488" s="5"/>
      <c r="AN488" s="58"/>
      <c r="AO488" s="49" t="s">
        <v>2442</v>
      </c>
      <c r="AP488" s="50" t="s">
        <v>72</v>
      </c>
      <c r="AQ488" s="50"/>
      <c r="AR488" s="50">
        <v>43515</v>
      </c>
      <c r="AS488" s="50"/>
      <c r="AT488" s="52"/>
    </row>
    <row r="489" spans="1:46" ht="14.1" customHeight="1">
      <c r="A489" s="20" t="s">
        <v>45</v>
      </c>
      <c r="B489" s="21" t="s">
        <v>46</v>
      </c>
      <c r="C489" s="20" t="s">
        <v>1950</v>
      </c>
      <c r="D489" s="54">
        <v>4948712684</v>
      </c>
      <c r="E489" s="4" t="s">
        <v>156</v>
      </c>
      <c r="F489" s="4" t="s">
        <v>2443</v>
      </c>
      <c r="G489" s="68" t="s">
        <v>2444</v>
      </c>
      <c r="H489" s="55">
        <v>2872.8</v>
      </c>
      <c r="I489" s="4" t="s">
        <v>64</v>
      </c>
      <c r="J489" s="4" t="s">
        <v>2445</v>
      </c>
      <c r="K489" s="22" t="s">
        <v>2446</v>
      </c>
      <c r="L489" s="23" t="s">
        <v>86</v>
      </c>
      <c r="M489" s="4" t="s">
        <v>238</v>
      </c>
      <c r="N489" s="29" t="s">
        <v>278</v>
      </c>
      <c r="O489" s="30">
        <v>5040</v>
      </c>
      <c r="P489" s="29" t="s">
        <v>57</v>
      </c>
      <c r="Q489" s="56">
        <v>8</v>
      </c>
      <c r="R489" s="5" t="s">
        <v>78</v>
      </c>
      <c r="S489" s="5" t="s">
        <v>79</v>
      </c>
      <c r="T489" s="36">
        <v>43532</v>
      </c>
      <c r="U489" s="36">
        <v>43508</v>
      </c>
      <c r="V489" s="37">
        <v>43536</v>
      </c>
      <c r="W489" s="38">
        <f t="shared" si="67"/>
        <v>-23</v>
      </c>
      <c r="X489" s="5" t="str">
        <f t="shared" si="68"/>
        <v>CUMPLE</v>
      </c>
      <c r="Y489" s="37">
        <v>43536</v>
      </c>
      <c r="Z489" s="37">
        <v>43536</v>
      </c>
      <c r="AA489" s="44">
        <v>43536</v>
      </c>
      <c r="AB489" s="37">
        <v>43542</v>
      </c>
      <c r="AC489" s="38">
        <f t="shared" si="69"/>
        <v>1</v>
      </c>
      <c r="AD489" s="5" t="str">
        <f t="shared" si="70"/>
        <v>CUMPLE</v>
      </c>
      <c r="AE489" s="5"/>
      <c r="AF489" s="38">
        <f t="shared" si="71"/>
        <v>6</v>
      </c>
      <c r="AG489" s="5" t="str">
        <f t="shared" si="72"/>
        <v>NO CUMPLE</v>
      </c>
      <c r="AH489" s="6"/>
      <c r="AI489" s="38">
        <f t="shared" si="73"/>
        <v>10</v>
      </c>
      <c r="AJ489" s="5" t="str">
        <f t="shared" si="74"/>
        <v>CUMPLE</v>
      </c>
      <c r="AK489" s="6"/>
      <c r="AL489" s="5" t="str">
        <f t="shared" si="66"/>
        <v/>
      </c>
      <c r="AM489" s="5"/>
      <c r="AN489" s="58"/>
      <c r="AO489" s="49" t="s">
        <v>2447</v>
      </c>
      <c r="AP489" s="50" t="s">
        <v>1904</v>
      </c>
      <c r="AQ489" s="50"/>
      <c r="AR489" s="50">
        <v>43520</v>
      </c>
      <c r="AS489" s="50"/>
      <c r="AT489" s="52"/>
    </row>
    <row r="490" spans="1:46" ht="14.1" customHeight="1">
      <c r="A490" s="20" t="s">
        <v>45</v>
      </c>
      <c r="B490" s="21" t="s">
        <v>46</v>
      </c>
      <c r="C490" s="20" t="s">
        <v>1950</v>
      </c>
      <c r="D490" s="54">
        <v>4948892056</v>
      </c>
      <c r="E490" s="4" t="s">
        <v>48</v>
      </c>
      <c r="F490" s="4" t="s">
        <v>2448</v>
      </c>
      <c r="G490" s="23" t="s">
        <v>2449</v>
      </c>
      <c r="H490" s="55">
        <v>34600</v>
      </c>
      <c r="I490" s="4" t="s">
        <v>64</v>
      </c>
      <c r="J490" s="4" t="s">
        <v>909</v>
      </c>
      <c r="K490" s="22" t="s">
        <v>910</v>
      </c>
      <c r="L490" s="23" t="s">
        <v>911</v>
      </c>
      <c r="M490" s="4" t="s">
        <v>210</v>
      </c>
      <c r="N490" s="29" t="s">
        <v>912</v>
      </c>
      <c r="O490" s="30">
        <v>20000</v>
      </c>
      <c r="P490" s="29" t="s">
        <v>57</v>
      </c>
      <c r="Q490" s="56">
        <v>1</v>
      </c>
      <c r="R490" s="5" t="s">
        <v>58</v>
      </c>
      <c r="S490" s="5" t="s">
        <v>59</v>
      </c>
      <c r="T490" s="36">
        <v>43536</v>
      </c>
      <c r="U490" s="36">
        <v>43528</v>
      </c>
      <c r="V490" s="37">
        <v>43538</v>
      </c>
      <c r="W490" s="38">
        <f t="shared" si="67"/>
        <v>-7</v>
      </c>
      <c r="X490" s="5" t="str">
        <f t="shared" si="68"/>
        <v>CUMPLE</v>
      </c>
      <c r="Y490" s="37">
        <v>43538</v>
      </c>
      <c r="Z490" s="37">
        <v>43538</v>
      </c>
      <c r="AA490" s="44">
        <v>43539</v>
      </c>
      <c r="AB490" s="37">
        <v>43542</v>
      </c>
      <c r="AC490" s="38">
        <f t="shared" si="69"/>
        <v>1</v>
      </c>
      <c r="AD490" s="5" t="str">
        <f t="shared" si="70"/>
        <v>CUMPLE</v>
      </c>
      <c r="AE490" s="5"/>
      <c r="AF490" s="38">
        <f t="shared" si="71"/>
        <v>3</v>
      </c>
      <c r="AG490" s="5" t="str">
        <f t="shared" si="72"/>
        <v>CUMPLE</v>
      </c>
      <c r="AH490" s="6"/>
      <c r="AI490" s="38">
        <f t="shared" si="73"/>
        <v>6</v>
      </c>
      <c r="AJ490" s="5" t="str">
        <f t="shared" si="74"/>
        <v>CUMPLE</v>
      </c>
      <c r="AK490" s="6"/>
      <c r="AL490" s="5" t="str">
        <f t="shared" si="66"/>
        <v/>
      </c>
      <c r="AM490" s="5"/>
      <c r="AN490" s="58"/>
      <c r="AO490" s="49" t="s">
        <v>2450</v>
      </c>
      <c r="AP490" s="50" t="s">
        <v>325</v>
      </c>
      <c r="AQ490" s="50"/>
      <c r="AR490" s="50">
        <v>43514</v>
      </c>
      <c r="AS490" s="50"/>
      <c r="AT490" s="52"/>
    </row>
    <row r="491" spans="1:46" ht="14.1" customHeight="1">
      <c r="A491" s="20" t="s">
        <v>45</v>
      </c>
      <c r="B491" s="21" t="s">
        <v>46</v>
      </c>
      <c r="C491" s="20" t="s">
        <v>1950</v>
      </c>
      <c r="D491" s="54" t="s">
        <v>2451</v>
      </c>
      <c r="E491" s="4" t="s">
        <v>48</v>
      </c>
      <c r="F491" s="4" t="s">
        <v>2452</v>
      </c>
      <c r="G491" s="68" t="s">
        <v>2453</v>
      </c>
      <c r="H491" s="55">
        <v>37278</v>
      </c>
      <c r="I491" s="4" t="s">
        <v>64</v>
      </c>
      <c r="J491" s="4" t="s">
        <v>430</v>
      </c>
      <c r="K491" s="22" t="s">
        <v>431</v>
      </c>
      <c r="L491" s="23" t="s">
        <v>54</v>
      </c>
      <c r="M491" s="4" t="s">
        <v>94</v>
      </c>
      <c r="N491" s="29" t="s">
        <v>95</v>
      </c>
      <c r="O491" s="30">
        <v>34200</v>
      </c>
      <c r="P491" s="29" t="s">
        <v>57</v>
      </c>
      <c r="Q491" s="56">
        <v>2</v>
      </c>
      <c r="R491" s="5" t="s">
        <v>58</v>
      </c>
      <c r="S491" s="5" t="s">
        <v>59</v>
      </c>
      <c r="T491" s="36">
        <v>43536</v>
      </c>
      <c r="U491" s="36">
        <v>43528</v>
      </c>
      <c r="V491" s="37">
        <v>43538</v>
      </c>
      <c r="W491" s="38">
        <f t="shared" si="67"/>
        <v>-7</v>
      </c>
      <c r="X491" s="5" t="str">
        <f t="shared" si="68"/>
        <v>CUMPLE</v>
      </c>
      <c r="Y491" s="37">
        <v>43538</v>
      </c>
      <c r="Z491" s="37">
        <v>43538</v>
      </c>
      <c r="AA491" s="44">
        <v>43539</v>
      </c>
      <c r="AB491" s="37">
        <v>43542</v>
      </c>
      <c r="AC491" s="38">
        <f t="shared" si="69"/>
        <v>1</v>
      </c>
      <c r="AD491" s="5" t="str">
        <f t="shared" si="70"/>
        <v>CUMPLE</v>
      </c>
      <c r="AE491" s="5"/>
      <c r="AF491" s="38">
        <f t="shared" si="71"/>
        <v>3</v>
      </c>
      <c r="AG491" s="5" t="str">
        <f t="shared" si="72"/>
        <v>CUMPLE</v>
      </c>
      <c r="AH491" s="6"/>
      <c r="AI491" s="38">
        <f t="shared" si="73"/>
        <v>6</v>
      </c>
      <c r="AJ491" s="5" t="str">
        <f t="shared" si="74"/>
        <v>CUMPLE</v>
      </c>
      <c r="AK491" s="6"/>
      <c r="AL491" s="5" t="str">
        <f t="shared" si="66"/>
        <v/>
      </c>
      <c r="AM491" s="5"/>
      <c r="AN491" s="58"/>
      <c r="AO491" s="49" t="s">
        <v>2454</v>
      </c>
      <c r="AP491" s="50" t="s">
        <v>72</v>
      </c>
      <c r="AQ491" s="50"/>
      <c r="AR491" s="50">
        <v>43523</v>
      </c>
      <c r="AS491" s="50"/>
      <c r="AT491" s="52"/>
    </row>
    <row r="492" spans="1:46" ht="14.1" customHeight="1">
      <c r="A492" s="20" t="s">
        <v>45</v>
      </c>
      <c r="B492" s="21" t="s">
        <v>46</v>
      </c>
      <c r="C492" s="20" t="s">
        <v>1950</v>
      </c>
      <c r="D492" s="54">
        <v>4948618679</v>
      </c>
      <c r="E492" s="4" t="s">
        <v>156</v>
      </c>
      <c r="F492" s="4" t="s">
        <v>2455</v>
      </c>
      <c r="G492" s="68" t="s">
        <v>2456</v>
      </c>
      <c r="H492" s="55">
        <v>5460</v>
      </c>
      <c r="I492" s="4" t="s">
        <v>64</v>
      </c>
      <c r="J492" s="4" t="s">
        <v>2457</v>
      </c>
      <c r="K492" s="22" t="s">
        <v>2458</v>
      </c>
      <c r="L492" s="23" t="s">
        <v>54</v>
      </c>
      <c r="M492" s="4" t="s">
        <v>94</v>
      </c>
      <c r="N492" s="29" t="s">
        <v>95</v>
      </c>
      <c r="O492" s="30">
        <v>1000</v>
      </c>
      <c r="P492" s="29" t="s">
        <v>57</v>
      </c>
      <c r="Q492" s="56">
        <v>1</v>
      </c>
      <c r="R492" s="5" t="s">
        <v>78</v>
      </c>
      <c r="S492" s="5" t="s">
        <v>79</v>
      </c>
      <c r="T492" s="36">
        <v>43536</v>
      </c>
      <c r="U492" s="36">
        <v>43528</v>
      </c>
      <c r="V492" s="37">
        <v>43539</v>
      </c>
      <c r="W492" s="38">
        <f t="shared" si="67"/>
        <v>-7</v>
      </c>
      <c r="X492" s="5" t="str">
        <f t="shared" si="68"/>
        <v>CUMPLE</v>
      </c>
      <c r="Y492" s="37">
        <v>43539</v>
      </c>
      <c r="Z492" s="37">
        <v>43539</v>
      </c>
      <c r="AA492" s="44">
        <v>43539</v>
      </c>
      <c r="AB492" s="37">
        <v>43543</v>
      </c>
      <c r="AC492" s="38">
        <f t="shared" si="69"/>
        <v>1</v>
      </c>
      <c r="AD492" s="5" t="str">
        <f t="shared" si="70"/>
        <v>CUMPLE</v>
      </c>
      <c r="AE492" s="5"/>
      <c r="AF492" s="38">
        <f t="shared" si="71"/>
        <v>4</v>
      </c>
      <c r="AG492" s="5" t="str">
        <f t="shared" si="72"/>
        <v>NO CUMPLE</v>
      </c>
      <c r="AH492" s="6"/>
      <c r="AI492" s="38">
        <f t="shared" si="73"/>
        <v>7</v>
      </c>
      <c r="AJ492" s="5" t="str">
        <f t="shared" si="74"/>
        <v>CUMPLE</v>
      </c>
      <c r="AK492" s="6"/>
      <c r="AL492" s="5" t="str">
        <f t="shared" si="66"/>
        <v/>
      </c>
      <c r="AM492" s="5"/>
      <c r="AN492" s="58"/>
      <c r="AO492" s="49" t="s">
        <v>2459</v>
      </c>
      <c r="AP492" s="50" t="s">
        <v>72</v>
      </c>
      <c r="AQ492" s="50"/>
      <c r="AR492" s="50">
        <v>43510</v>
      </c>
      <c r="AS492" s="50"/>
      <c r="AT492" s="52"/>
    </row>
    <row r="493" spans="1:46" ht="14.1" customHeight="1">
      <c r="A493" s="20" t="s">
        <v>45</v>
      </c>
      <c r="B493" s="21" t="s">
        <v>46</v>
      </c>
      <c r="C493" s="20" t="s">
        <v>1950</v>
      </c>
      <c r="D493" s="54">
        <v>4948826980</v>
      </c>
      <c r="E493" s="4" t="s">
        <v>48</v>
      </c>
      <c r="F493" s="4" t="s">
        <v>2460</v>
      </c>
      <c r="G493" s="68" t="s">
        <v>2461</v>
      </c>
      <c r="H493" s="55">
        <v>1099</v>
      </c>
      <c r="I493" s="4" t="s">
        <v>605</v>
      </c>
      <c r="J493" s="4" t="s">
        <v>2462</v>
      </c>
      <c r="K493" s="22" t="s">
        <v>2463</v>
      </c>
      <c r="L493" s="23" t="s">
        <v>54</v>
      </c>
      <c r="M493" s="4" t="s">
        <v>67</v>
      </c>
      <c r="N493" s="29" t="s">
        <v>77</v>
      </c>
      <c r="O493" s="30">
        <v>20</v>
      </c>
      <c r="P493" s="29" t="s">
        <v>57</v>
      </c>
      <c r="Q493" s="56">
        <v>1</v>
      </c>
      <c r="R493" s="5" t="s">
        <v>608</v>
      </c>
      <c r="S493" s="5" t="s">
        <v>79</v>
      </c>
      <c r="T493" s="36">
        <v>43539</v>
      </c>
      <c r="U493" s="36">
        <v>43532</v>
      </c>
      <c r="V493" s="37">
        <v>43542</v>
      </c>
      <c r="W493" s="38">
        <f t="shared" si="67"/>
        <v>-7</v>
      </c>
      <c r="X493" s="5" t="str">
        <f t="shared" si="68"/>
        <v>CUMPLE</v>
      </c>
      <c r="Y493" s="37">
        <v>43542</v>
      </c>
      <c r="Z493" s="37">
        <v>43542</v>
      </c>
      <c r="AA493" s="44">
        <v>43543</v>
      </c>
      <c r="AB493" s="37">
        <v>43543</v>
      </c>
      <c r="AC493" s="38">
        <f t="shared" si="69"/>
        <v>1</v>
      </c>
      <c r="AD493" s="5" t="str">
        <f t="shared" si="70"/>
        <v>CUMPLE</v>
      </c>
      <c r="AE493" s="5"/>
      <c r="AF493" s="38">
        <f t="shared" si="71"/>
        <v>1</v>
      </c>
      <c r="AG493" s="5" t="str">
        <f t="shared" si="72"/>
        <v>CUMPLE</v>
      </c>
      <c r="AH493" s="6"/>
      <c r="AI493" s="38">
        <f t="shared" si="73"/>
        <v>4</v>
      </c>
      <c r="AJ493" s="5" t="str">
        <f t="shared" si="74"/>
        <v>NO CUMPLE</v>
      </c>
      <c r="AK493" s="6" t="s">
        <v>149</v>
      </c>
      <c r="AL493" s="5" t="str">
        <f t="shared" si="66"/>
        <v/>
      </c>
      <c r="AM493" s="5"/>
      <c r="AN493" s="58"/>
      <c r="AO493" s="49" t="s">
        <v>2464</v>
      </c>
      <c r="AP493" s="50" t="s">
        <v>72</v>
      </c>
      <c r="AQ493" s="50"/>
      <c r="AR493" s="50">
        <v>43537</v>
      </c>
      <c r="AS493" s="50"/>
      <c r="AT493" s="52"/>
    </row>
    <row r="494" spans="1:46" ht="14.1" customHeight="1">
      <c r="A494" s="20" t="s">
        <v>45</v>
      </c>
      <c r="B494" s="21" t="s">
        <v>46</v>
      </c>
      <c r="C494" s="20" t="s">
        <v>1950</v>
      </c>
      <c r="D494" s="28" t="s">
        <v>2465</v>
      </c>
      <c r="E494" s="4" t="s">
        <v>48</v>
      </c>
      <c r="F494" s="4" t="s">
        <v>2466</v>
      </c>
      <c r="G494" s="68" t="s">
        <v>2467</v>
      </c>
      <c r="H494" s="55">
        <v>15700.4</v>
      </c>
      <c r="I494" s="4" t="s">
        <v>605</v>
      </c>
      <c r="J494" s="28" t="s">
        <v>2468</v>
      </c>
      <c r="K494" s="28" t="s">
        <v>2469</v>
      </c>
      <c r="L494" s="23" t="s">
        <v>54</v>
      </c>
      <c r="M494" s="4" t="s">
        <v>67</v>
      </c>
      <c r="N494" s="29" t="s">
        <v>77</v>
      </c>
      <c r="O494" s="30">
        <v>190</v>
      </c>
      <c r="P494" s="29" t="s">
        <v>57</v>
      </c>
      <c r="Q494" s="56">
        <v>2</v>
      </c>
      <c r="R494" s="5" t="s">
        <v>608</v>
      </c>
      <c r="S494" s="5" t="s">
        <v>79</v>
      </c>
      <c r="T494" s="36">
        <v>43539</v>
      </c>
      <c r="U494" s="36">
        <v>43535</v>
      </c>
      <c r="V494" s="37">
        <v>43542</v>
      </c>
      <c r="W494" s="38">
        <f t="shared" si="67"/>
        <v>-4</v>
      </c>
      <c r="X494" s="5" t="str">
        <f t="shared" si="68"/>
        <v>CUMPLE</v>
      </c>
      <c r="Y494" s="37">
        <v>43542</v>
      </c>
      <c r="Z494" s="37">
        <v>43542</v>
      </c>
      <c r="AA494" s="44">
        <v>43543</v>
      </c>
      <c r="AB494" s="37">
        <v>43543</v>
      </c>
      <c r="AC494" s="38">
        <f t="shared" si="69"/>
        <v>1</v>
      </c>
      <c r="AD494" s="5" t="str">
        <f t="shared" si="70"/>
        <v>CUMPLE</v>
      </c>
      <c r="AE494" s="5"/>
      <c r="AF494" s="38">
        <f t="shared" si="71"/>
        <v>1</v>
      </c>
      <c r="AG494" s="5" t="str">
        <f t="shared" si="72"/>
        <v>CUMPLE</v>
      </c>
      <c r="AH494" s="6"/>
      <c r="AI494" s="38">
        <f t="shared" si="73"/>
        <v>4</v>
      </c>
      <c r="AJ494" s="5" t="str">
        <f t="shared" si="74"/>
        <v>NO CUMPLE</v>
      </c>
      <c r="AK494" s="6" t="s">
        <v>149</v>
      </c>
      <c r="AL494" s="5" t="str">
        <f t="shared" si="66"/>
        <v/>
      </c>
      <c r="AM494" s="5"/>
      <c r="AN494" s="58"/>
      <c r="AO494" s="49" t="s">
        <v>2470</v>
      </c>
      <c r="AP494" s="50" t="s">
        <v>72</v>
      </c>
      <c r="AQ494" s="50"/>
      <c r="AR494" s="50">
        <v>43537</v>
      </c>
      <c r="AS494" s="50"/>
      <c r="AT494" s="52"/>
    </row>
    <row r="495" spans="1:46" ht="14.1" customHeight="1">
      <c r="A495" s="20" t="s">
        <v>45</v>
      </c>
      <c r="B495" s="21" t="s">
        <v>46</v>
      </c>
      <c r="C495" s="20" t="s">
        <v>1950</v>
      </c>
      <c r="D495" s="54">
        <v>4949366048</v>
      </c>
      <c r="E495" s="4" t="s">
        <v>48</v>
      </c>
      <c r="F495" s="4" t="s">
        <v>2471</v>
      </c>
      <c r="G495" s="68" t="s">
        <v>2472</v>
      </c>
      <c r="H495" s="55">
        <v>1879.25</v>
      </c>
      <c r="I495" s="4" t="s">
        <v>605</v>
      </c>
      <c r="J495" s="4" t="s">
        <v>2473</v>
      </c>
      <c r="K495" s="22" t="s">
        <v>2474</v>
      </c>
      <c r="L495" s="23" t="s">
        <v>119</v>
      </c>
      <c r="M495" s="4" t="s">
        <v>67</v>
      </c>
      <c r="N495" s="29" t="s">
        <v>336</v>
      </c>
      <c r="O495" s="30">
        <v>408</v>
      </c>
      <c r="P495" s="29" t="s">
        <v>57</v>
      </c>
      <c r="Q495" s="56">
        <v>1</v>
      </c>
      <c r="R495" s="5" t="s">
        <v>608</v>
      </c>
      <c r="S495" s="5" t="s">
        <v>79</v>
      </c>
      <c r="T495" s="36">
        <v>43541</v>
      </c>
      <c r="U495" s="36">
        <v>43542</v>
      </c>
      <c r="V495" s="37">
        <v>43542</v>
      </c>
      <c r="W495" s="38">
        <f t="shared" si="67"/>
        <v>1</v>
      </c>
      <c r="X495" s="5" t="str">
        <f t="shared" si="68"/>
        <v>NO CUMPLE</v>
      </c>
      <c r="Y495" s="37">
        <v>43541</v>
      </c>
      <c r="Z495" s="37">
        <v>43542</v>
      </c>
      <c r="AA495" s="44">
        <v>43543</v>
      </c>
      <c r="AB495" s="37">
        <v>43543</v>
      </c>
      <c r="AC495" s="38">
        <f t="shared" si="69"/>
        <v>1</v>
      </c>
      <c r="AD495" s="5" t="str">
        <f t="shared" si="70"/>
        <v>CUMPLE</v>
      </c>
      <c r="AE495" s="5"/>
      <c r="AF495" s="38">
        <f t="shared" si="71"/>
        <v>1</v>
      </c>
      <c r="AG495" s="5" t="str">
        <f t="shared" si="72"/>
        <v>CUMPLE</v>
      </c>
      <c r="AH495" s="6"/>
      <c r="AI495" s="38">
        <f t="shared" si="73"/>
        <v>2</v>
      </c>
      <c r="AJ495" s="5" t="str">
        <f t="shared" si="74"/>
        <v>CUMPLE</v>
      </c>
      <c r="AK495" s="6"/>
      <c r="AL495" s="5" t="str">
        <f t="shared" si="66"/>
        <v/>
      </c>
      <c r="AM495" s="5"/>
      <c r="AN495" s="58"/>
      <c r="AO495" s="49" t="s">
        <v>2475</v>
      </c>
      <c r="AP495" s="50" t="s">
        <v>72</v>
      </c>
      <c r="AQ495" s="50"/>
      <c r="AR495" s="50">
        <v>43539</v>
      </c>
      <c r="AS495" s="50"/>
      <c r="AT495" s="52"/>
    </row>
    <row r="496" spans="1:46" ht="14.1" customHeight="1">
      <c r="A496" s="20" t="s">
        <v>45</v>
      </c>
      <c r="B496" s="21" t="s">
        <v>46</v>
      </c>
      <c r="C496" s="20" t="s">
        <v>1950</v>
      </c>
      <c r="D496" s="28" t="s">
        <v>2476</v>
      </c>
      <c r="E496" s="4" t="s">
        <v>48</v>
      </c>
      <c r="F496" s="4" t="s">
        <v>2477</v>
      </c>
      <c r="G496" s="23" t="s">
        <v>2478</v>
      </c>
      <c r="H496" s="55">
        <v>52112.800000000003</v>
      </c>
      <c r="I496" s="4" t="s">
        <v>64</v>
      </c>
      <c r="J496" s="28" t="s">
        <v>2479</v>
      </c>
      <c r="K496" s="28" t="s">
        <v>2480</v>
      </c>
      <c r="L496" s="23" t="s">
        <v>54</v>
      </c>
      <c r="M496" s="4" t="s">
        <v>67</v>
      </c>
      <c r="N496" s="29" t="s">
        <v>77</v>
      </c>
      <c r="O496" s="30">
        <v>12200</v>
      </c>
      <c r="P496" s="29" t="s">
        <v>57</v>
      </c>
      <c r="Q496" s="56">
        <v>1</v>
      </c>
      <c r="R496" s="5" t="s">
        <v>58</v>
      </c>
      <c r="S496" s="5" t="s">
        <v>69</v>
      </c>
      <c r="T496" s="36">
        <v>43536</v>
      </c>
      <c r="U496" s="36">
        <v>43521</v>
      </c>
      <c r="V496" s="37">
        <v>43538</v>
      </c>
      <c r="W496" s="38">
        <f t="shared" si="67"/>
        <v>-14</v>
      </c>
      <c r="X496" s="5" t="str">
        <f t="shared" si="68"/>
        <v>CUMPLE</v>
      </c>
      <c r="Y496" s="37">
        <v>43538</v>
      </c>
      <c r="Z496" s="37">
        <v>43538</v>
      </c>
      <c r="AA496" s="44">
        <v>43539</v>
      </c>
      <c r="AB496" s="37">
        <v>43543</v>
      </c>
      <c r="AC496" s="38">
        <f t="shared" si="69"/>
        <v>1</v>
      </c>
      <c r="AD496" s="5" t="str">
        <f t="shared" si="70"/>
        <v>CUMPLE</v>
      </c>
      <c r="AE496" s="5"/>
      <c r="AF496" s="38">
        <f t="shared" si="71"/>
        <v>4</v>
      </c>
      <c r="AG496" s="5" t="str">
        <f t="shared" si="72"/>
        <v>NO CUMPLE</v>
      </c>
      <c r="AH496" s="6"/>
      <c r="AI496" s="38">
        <f t="shared" si="73"/>
        <v>7</v>
      </c>
      <c r="AJ496" s="5" t="str">
        <f t="shared" si="74"/>
        <v>CUMPLE</v>
      </c>
      <c r="AK496" s="6"/>
      <c r="AL496" s="5" t="str">
        <f t="shared" si="66"/>
        <v/>
      </c>
      <c r="AM496" s="5"/>
      <c r="AN496" s="58"/>
      <c r="AO496" s="49" t="s">
        <v>2481</v>
      </c>
      <c r="AP496" s="50" t="s">
        <v>61</v>
      </c>
      <c r="AQ496" s="50"/>
      <c r="AR496" s="50">
        <v>43516</v>
      </c>
      <c r="AS496" s="50"/>
      <c r="AT496" s="52"/>
    </row>
    <row r="497" spans="1:46" ht="14.1" customHeight="1">
      <c r="A497" s="20" t="s">
        <v>45</v>
      </c>
      <c r="B497" s="21" t="s">
        <v>46</v>
      </c>
      <c r="C497" s="20" t="s">
        <v>1950</v>
      </c>
      <c r="D497" s="54">
        <v>4942446903</v>
      </c>
      <c r="E497" s="4" t="s">
        <v>156</v>
      </c>
      <c r="F497" s="4" t="s">
        <v>2482</v>
      </c>
      <c r="G497" s="23" t="s">
        <v>2483</v>
      </c>
      <c r="H497" s="55">
        <v>39245</v>
      </c>
      <c r="I497" s="4" t="s">
        <v>64</v>
      </c>
      <c r="J497" s="4" t="s">
        <v>2484</v>
      </c>
      <c r="K497" s="22" t="s">
        <v>744</v>
      </c>
      <c r="L497" s="23" t="s">
        <v>2485</v>
      </c>
      <c r="M497" s="4" t="s">
        <v>184</v>
      </c>
      <c r="N497" s="29" t="s">
        <v>348</v>
      </c>
      <c r="O497" s="30">
        <v>8683</v>
      </c>
      <c r="P497" s="29" t="s">
        <v>57</v>
      </c>
      <c r="Q497" s="56">
        <v>1</v>
      </c>
      <c r="R497" s="5" t="s">
        <v>58</v>
      </c>
      <c r="S497" s="5" t="s">
        <v>69</v>
      </c>
      <c r="T497" s="36">
        <v>43535</v>
      </c>
      <c r="U497" s="36">
        <v>43539</v>
      </c>
      <c r="V497" s="37">
        <v>43538</v>
      </c>
      <c r="W497" s="38">
        <f t="shared" si="67"/>
        <v>5</v>
      </c>
      <c r="X497" s="5" t="str">
        <f t="shared" si="68"/>
        <v>NO CUMPLE</v>
      </c>
      <c r="Y497" s="37">
        <v>43538</v>
      </c>
      <c r="Z497" s="37">
        <v>43539</v>
      </c>
      <c r="AA497" s="44">
        <v>43542</v>
      </c>
      <c r="AB497" s="37">
        <v>43539</v>
      </c>
      <c r="AC497" s="38">
        <f t="shared" si="69"/>
        <v>3</v>
      </c>
      <c r="AD497" s="5" t="str">
        <f t="shared" si="70"/>
        <v>NO CUMPLE</v>
      </c>
      <c r="AE497" s="5"/>
      <c r="AF497" s="38">
        <f t="shared" si="71"/>
        <v>1</v>
      </c>
      <c r="AG497" s="5" t="str">
        <f t="shared" si="72"/>
        <v>CUMPLE</v>
      </c>
      <c r="AH497" s="6"/>
      <c r="AI497" s="38">
        <f t="shared" si="73"/>
        <v>4</v>
      </c>
      <c r="AJ497" s="5" t="str">
        <f t="shared" si="74"/>
        <v>CUMPLE</v>
      </c>
      <c r="AK497" s="6"/>
      <c r="AL497" s="5" t="str">
        <f t="shared" si="66"/>
        <v/>
      </c>
      <c r="AM497" s="5"/>
      <c r="AN497" s="58"/>
      <c r="AO497" s="49" t="s">
        <v>2486</v>
      </c>
      <c r="AP497" s="50" t="s">
        <v>2487</v>
      </c>
      <c r="AQ497" s="50"/>
      <c r="AR497" s="50">
        <v>43508</v>
      </c>
      <c r="AS497" s="50"/>
      <c r="AT497" s="52"/>
    </row>
    <row r="498" spans="1:46" ht="14.1" customHeight="1">
      <c r="A498" s="20" t="s">
        <v>45</v>
      </c>
      <c r="B498" s="21" t="s">
        <v>46</v>
      </c>
      <c r="C498" s="20" t="s">
        <v>1950</v>
      </c>
      <c r="D498" s="54" t="s">
        <v>2488</v>
      </c>
      <c r="E498" s="4" t="s">
        <v>48</v>
      </c>
      <c r="F498" s="4" t="s">
        <v>2489</v>
      </c>
      <c r="G498" s="68" t="s">
        <v>2490</v>
      </c>
      <c r="H498" s="55">
        <v>32897</v>
      </c>
      <c r="I498" s="4" t="s">
        <v>605</v>
      </c>
      <c r="J498" s="4" t="s">
        <v>2462</v>
      </c>
      <c r="K498" s="22">
        <v>50210071</v>
      </c>
      <c r="L498" s="23" t="s">
        <v>54</v>
      </c>
      <c r="M498" s="4" t="s">
        <v>67</v>
      </c>
      <c r="N498" s="29" t="s">
        <v>77</v>
      </c>
      <c r="O498" s="30">
        <v>60</v>
      </c>
      <c r="P498" s="29" t="s">
        <v>57</v>
      </c>
      <c r="Q498" s="56">
        <v>1</v>
      </c>
      <c r="R498" s="5" t="s">
        <v>608</v>
      </c>
      <c r="S498" s="5" t="s">
        <v>79</v>
      </c>
      <c r="T498" s="36">
        <v>43542</v>
      </c>
      <c r="U498" s="36">
        <v>43537</v>
      </c>
      <c r="V498" s="37">
        <v>43543</v>
      </c>
      <c r="W498" s="38">
        <f t="shared" si="67"/>
        <v>-5</v>
      </c>
      <c r="X498" s="5" t="str">
        <f t="shared" si="68"/>
        <v>CUMPLE</v>
      </c>
      <c r="Y498" s="37">
        <v>43543</v>
      </c>
      <c r="Z498" s="37">
        <v>43543</v>
      </c>
      <c r="AA498" s="44">
        <v>43544</v>
      </c>
      <c r="AB498" s="37">
        <v>43544</v>
      </c>
      <c r="AC498" s="38">
        <f t="shared" si="69"/>
        <v>1</v>
      </c>
      <c r="AD498" s="5" t="str">
        <f t="shared" si="70"/>
        <v>CUMPLE</v>
      </c>
      <c r="AE498" s="5"/>
      <c r="AF498" s="38">
        <f t="shared" si="71"/>
        <v>1</v>
      </c>
      <c r="AG498" s="5" t="str">
        <f t="shared" si="72"/>
        <v>CUMPLE</v>
      </c>
      <c r="AH498" s="6"/>
      <c r="AI498" s="38">
        <f t="shared" si="73"/>
        <v>2</v>
      </c>
      <c r="AJ498" s="5" t="str">
        <f t="shared" si="74"/>
        <v>CUMPLE</v>
      </c>
      <c r="AK498" s="6"/>
      <c r="AL498" s="5" t="str">
        <f t="shared" si="66"/>
        <v/>
      </c>
      <c r="AM498" s="5"/>
      <c r="AN498" s="58"/>
      <c r="AO498" s="49" t="s">
        <v>2491</v>
      </c>
      <c r="AP498" s="50" t="s">
        <v>72</v>
      </c>
      <c r="AQ498" s="50"/>
      <c r="AR498" s="50">
        <v>43539</v>
      </c>
      <c r="AS498" s="50"/>
      <c r="AT498" s="52"/>
    </row>
    <row r="499" spans="1:46" ht="14.1" customHeight="1">
      <c r="A499" s="20" t="s">
        <v>45</v>
      </c>
      <c r="B499" s="21" t="s">
        <v>46</v>
      </c>
      <c r="C499" s="20" t="s">
        <v>1950</v>
      </c>
      <c r="D499" s="54">
        <v>4949681910</v>
      </c>
      <c r="E499" s="4" t="s">
        <v>48</v>
      </c>
      <c r="F499" s="4" t="s">
        <v>2492</v>
      </c>
      <c r="G499" s="68" t="s">
        <v>2493</v>
      </c>
      <c r="H499" s="55">
        <v>1158.8</v>
      </c>
      <c r="I499" s="4" t="s">
        <v>605</v>
      </c>
      <c r="J499" s="4" t="s">
        <v>2494</v>
      </c>
      <c r="K499" s="22" t="s">
        <v>2495</v>
      </c>
      <c r="L499" s="23" t="s">
        <v>54</v>
      </c>
      <c r="M499" s="4" t="s">
        <v>67</v>
      </c>
      <c r="N499" s="29" t="s">
        <v>77</v>
      </c>
      <c r="O499" s="30">
        <v>10</v>
      </c>
      <c r="P499" s="29" t="s">
        <v>57</v>
      </c>
      <c r="Q499" s="56">
        <v>1</v>
      </c>
      <c r="R499" s="5" t="s">
        <v>608</v>
      </c>
      <c r="S499" s="5" t="s">
        <v>79</v>
      </c>
      <c r="T499" s="36">
        <v>43542</v>
      </c>
      <c r="U499" s="36">
        <v>43537</v>
      </c>
      <c r="V499" s="37">
        <v>43543</v>
      </c>
      <c r="W499" s="38">
        <f t="shared" si="67"/>
        <v>-5</v>
      </c>
      <c r="X499" s="5" t="str">
        <f t="shared" si="68"/>
        <v>CUMPLE</v>
      </c>
      <c r="Y499" s="37">
        <v>43543</v>
      </c>
      <c r="Z499" s="37">
        <v>43543</v>
      </c>
      <c r="AA499" s="44">
        <v>43544</v>
      </c>
      <c r="AB499" s="37">
        <v>43544</v>
      </c>
      <c r="AC499" s="38">
        <f t="shared" si="69"/>
        <v>1</v>
      </c>
      <c r="AD499" s="5" t="str">
        <f t="shared" si="70"/>
        <v>CUMPLE</v>
      </c>
      <c r="AE499" s="5"/>
      <c r="AF499" s="38">
        <f t="shared" si="71"/>
        <v>1</v>
      </c>
      <c r="AG499" s="5" t="str">
        <f t="shared" si="72"/>
        <v>CUMPLE</v>
      </c>
      <c r="AH499" s="6"/>
      <c r="AI499" s="38">
        <f t="shared" si="73"/>
        <v>2</v>
      </c>
      <c r="AJ499" s="5" t="str">
        <f t="shared" si="74"/>
        <v>CUMPLE</v>
      </c>
      <c r="AK499" s="6"/>
      <c r="AL499" s="5" t="str">
        <f t="shared" si="66"/>
        <v/>
      </c>
      <c r="AM499" s="5"/>
      <c r="AN499" s="58"/>
      <c r="AO499" s="49" t="s">
        <v>2491</v>
      </c>
      <c r="AP499" s="50" t="s">
        <v>72</v>
      </c>
      <c r="AQ499" s="50"/>
      <c r="AR499" s="50">
        <v>43539</v>
      </c>
      <c r="AS499" s="50"/>
      <c r="AT499" s="52"/>
    </row>
    <row r="500" spans="1:46" ht="14.1" customHeight="1">
      <c r="A500" s="20" t="s">
        <v>45</v>
      </c>
      <c r="B500" s="21" t="s">
        <v>46</v>
      </c>
      <c r="C500" s="20" t="s">
        <v>1950</v>
      </c>
      <c r="D500" s="54">
        <v>4946580736</v>
      </c>
      <c r="E500" s="4" t="s">
        <v>48</v>
      </c>
      <c r="F500" s="4" t="s">
        <v>2496</v>
      </c>
      <c r="G500" s="68" t="s">
        <v>2497</v>
      </c>
      <c r="H500" s="55">
        <v>4800</v>
      </c>
      <c r="I500" s="4" t="s">
        <v>64</v>
      </c>
      <c r="J500" s="4" t="s">
        <v>800</v>
      </c>
      <c r="K500" s="22" t="s">
        <v>801</v>
      </c>
      <c r="L500" s="23" t="s">
        <v>408</v>
      </c>
      <c r="M500" s="4" t="s">
        <v>184</v>
      </c>
      <c r="N500" s="29" t="s">
        <v>385</v>
      </c>
      <c r="O500" s="30">
        <v>600</v>
      </c>
      <c r="P500" s="29" t="s">
        <v>186</v>
      </c>
      <c r="Q500" s="56">
        <v>1</v>
      </c>
      <c r="R500" s="5" t="s">
        <v>78</v>
      </c>
      <c r="S500" s="5" t="s">
        <v>79</v>
      </c>
      <c r="T500" s="36">
        <v>43536</v>
      </c>
      <c r="U500" s="36">
        <v>43531</v>
      </c>
      <c r="V500" s="37">
        <v>43539</v>
      </c>
      <c r="W500" s="38">
        <f t="shared" si="67"/>
        <v>-4</v>
      </c>
      <c r="X500" s="5" t="str">
        <f t="shared" si="68"/>
        <v>CUMPLE</v>
      </c>
      <c r="Y500" s="37">
        <v>43539</v>
      </c>
      <c r="Z500" s="37">
        <v>43539</v>
      </c>
      <c r="AA500" s="44">
        <v>43540</v>
      </c>
      <c r="AB500" s="37">
        <v>43545</v>
      </c>
      <c r="AC500" s="38">
        <f t="shared" si="69"/>
        <v>1</v>
      </c>
      <c r="AD500" s="5" t="str">
        <f t="shared" si="70"/>
        <v>CUMPLE</v>
      </c>
      <c r="AE500" s="5"/>
      <c r="AF500" s="38">
        <f t="shared" si="71"/>
        <v>5</v>
      </c>
      <c r="AG500" s="5" t="str">
        <f t="shared" si="72"/>
        <v>NO CUMPLE</v>
      </c>
      <c r="AH500" s="6"/>
      <c r="AI500" s="38">
        <f t="shared" si="73"/>
        <v>9</v>
      </c>
      <c r="AJ500" s="5" t="str">
        <f t="shared" si="74"/>
        <v>CUMPLE</v>
      </c>
      <c r="AK500" s="6"/>
      <c r="AL500" s="5" t="str">
        <f t="shared" si="66"/>
        <v/>
      </c>
      <c r="AM500" s="5"/>
      <c r="AN500" s="58"/>
      <c r="AO500" s="49" t="s">
        <v>2498</v>
      </c>
      <c r="AP500" s="50" t="s">
        <v>72</v>
      </c>
      <c r="AQ500" s="50"/>
      <c r="AR500" s="50">
        <v>43510</v>
      </c>
      <c r="AS500" s="50"/>
      <c r="AT500" s="52"/>
    </row>
    <row r="501" spans="1:46" ht="14.1" customHeight="1">
      <c r="A501" s="20" t="s">
        <v>45</v>
      </c>
      <c r="B501" s="21" t="s">
        <v>46</v>
      </c>
      <c r="C501" s="20" t="s">
        <v>1950</v>
      </c>
      <c r="D501" s="54" t="s">
        <v>2499</v>
      </c>
      <c r="E501" s="4" t="s">
        <v>48</v>
      </c>
      <c r="F501" s="4" t="s">
        <v>2500</v>
      </c>
      <c r="G501" s="23" t="s">
        <v>2501</v>
      </c>
      <c r="H501" s="55">
        <v>15119.7</v>
      </c>
      <c r="I501" s="4" t="s">
        <v>64</v>
      </c>
      <c r="J501" s="4" t="s">
        <v>2502</v>
      </c>
      <c r="K501" s="22" t="s">
        <v>2503</v>
      </c>
      <c r="L501" s="23" t="s">
        <v>54</v>
      </c>
      <c r="M501" s="4" t="s">
        <v>55</v>
      </c>
      <c r="N501" s="29" t="s">
        <v>56</v>
      </c>
      <c r="O501" s="30">
        <v>1390</v>
      </c>
      <c r="P501" s="29" t="s">
        <v>57</v>
      </c>
      <c r="Q501" s="56">
        <v>2</v>
      </c>
      <c r="R501" s="5" t="s">
        <v>78</v>
      </c>
      <c r="S501" s="5" t="s">
        <v>79</v>
      </c>
      <c r="T501" s="36">
        <v>43536</v>
      </c>
      <c r="U501" s="36">
        <v>43528</v>
      </c>
      <c r="V501" s="37">
        <v>43539</v>
      </c>
      <c r="W501" s="38">
        <f t="shared" si="67"/>
        <v>-7</v>
      </c>
      <c r="X501" s="5" t="str">
        <f t="shared" si="68"/>
        <v>CUMPLE</v>
      </c>
      <c r="Y501" s="37">
        <v>43539</v>
      </c>
      <c r="Z501" s="37">
        <v>43539</v>
      </c>
      <c r="AA501" s="44">
        <v>43540</v>
      </c>
      <c r="AB501" s="37">
        <v>43545</v>
      </c>
      <c r="AC501" s="38">
        <f t="shared" si="69"/>
        <v>1</v>
      </c>
      <c r="AD501" s="5" t="str">
        <f t="shared" si="70"/>
        <v>CUMPLE</v>
      </c>
      <c r="AE501" s="5"/>
      <c r="AF501" s="38">
        <f t="shared" si="71"/>
        <v>5</v>
      </c>
      <c r="AG501" s="5" t="str">
        <f t="shared" si="72"/>
        <v>NO CUMPLE</v>
      </c>
      <c r="AH501" s="6"/>
      <c r="AI501" s="38">
        <f t="shared" si="73"/>
        <v>9</v>
      </c>
      <c r="AJ501" s="5" t="str">
        <f t="shared" si="74"/>
        <v>CUMPLE</v>
      </c>
      <c r="AK501" s="6"/>
      <c r="AL501" s="5" t="str">
        <f t="shared" si="66"/>
        <v/>
      </c>
      <c r="AM501" s="5"/>
      <c r="AN501" s="58"/>
      <c r="AO501" s="49" t="s">
        <v>2504</v>
      </c>
      <c r="AP501" s="50" t="s">
        <v>72</v>
      </c>
      <c r="AQ501" s="50"/>
      <c r="AR501" s="50">
        <v>43510</v>
      </c>
      <c r="AS501" s="50"/>
      <c r="AT501" s="52"/>
    </row>
    <row r="502" spans="1:46" ht="14.1" customHeight="1">
      <c r="A502" s="20" t="s">
        <v>45</v>
      </c>
      <c r="B502" s="21" t="s">
        <v>46</v>
      </c>
      <c r="C502" s="20" t="s">
        <v>1950</v>
      </c>
      <c r="D502" s="54">
        <v>4949037254</v>
      </c>
      <c r="E502" s="4" t="s">
        <v>48</v>
      </c>
      <c r="F502" s="4" t="s">
        <v>2505</v>
      </c>
      <c r="G502" s="23" t="s">
        <v>2506</v>
      </c>
      <c r="H502" s="55">
        <v>7962</v>
      </c>
      <c r="I502" s="4" t="s">
        <v>64</v>
      </c>
      <c r="J502" s="4" t="s">
        <v>806</v>
      </c>
      <c r="K502" s="22" t="s">
        <v>807</v>
      </c>
      <c r="L502" s="23" t="s">
        <v>54</v>
      </c>
      <c r="M502" s="4" t="s">
        <v>67</v>
      </c>
      <c r="N502" s="29" t="s">
        <v>77</v>
      </c>
      <c r="O502" s="30">
        <v>600</v>
      </c>
      <c r="P502" s="29" t="s">
        <v>57</v>
      </c>
      <c r="Q502" s="56">
        <v>1</v>
      </c>
      <c r="R502" s="5" t="s">
        <v>58</v>
      </c>
      <c r="S502" s="5" t="s">
        <v>69</v>
      </c>
      <c r="T502" s="36">
        <v>43529</v>
      </c>
      <c r="U502" s="36">
        <v>43521</v>
      </c>
      <c r="V502" s="37">
        <v>43540</v>
      </c>
      <c r="W502" s="38">
        <f t="shared" si="67"/>
        <v>-7</v>
      </c>
      <c r="X502" s="5" t="str">
        <f t="shared" si="68"/>
        <v>CUMPLE</v>
      </c>
      <c r="Y502" s="37">
        <v>43530</v>
      </c>
      <c r="Z502" s="37">
        <v>43538</v>
      </c>
      <c r="AA502" s="44">
        <v>43542</v>
      </c>
      <c r="AB502" s="37">
        <v>43545</v>
      </c>
      <c r="AC502" s="38">
        <f t="shared" si="69"/>
        <v>2</v>
      </c>
      <c r="AD502" s="5" t="str">
        <f t="shared" si="70"/>
        <v>CUMPLE</v>
      </c>
      <c r="AE502" s="5"/>
      <c r="AF502" s="38">
        <f t="shared" si="71"/>
        <v>3</v>
      </c>
      <c r="AG502" s="5" t="str">
        <f t="shared" si="72"/>
        <v>CUMPLE</v>
      </c>
      <c r="AH502" s="6"/>
      <c r="AI502" s="38">
        <f t="shared" si="73"/>
        <v>16</v>
      </c>
      <c r="AJ502" s="5" t="str">
        <f t="shared" si="74"/>
        <v>NO CUMPLE</v>
      </c>
      <c r="AK502" s="6" t="s">
        <v>2507</v>
      </c>
      <c r="AL502" s="5" t="str">
        <f t="shared" si="66"/>
        <v/>
      </c>
      <c r="AM502" s="5"/>
      <c r="AN502" s="58"/>
      <c r="AO502" s="49" t="s">
        <v>2508</v>
      </c>
      <c r="AP502" s="50" t="s">
        <v>72</v>
      </c>
      <c r="AQ502" s="50"/>
      <c r="AR502" s="50">
        <v>43518</v>
      </c>
      <c r="AS502" s="50"/>
      <c r="AT502" s="52"/>
    </row>
    <row r="503" spans="1:46" ht="14.1" customHeight="1">
      <c r="A503" s="20" t="s">
        <v>45</v>
      </c>
      <c r="B503" s="21" t="s">
        <v>46</v>
      </c>
      <c r="C503" s="20" t="s">
        <v>1950</v>
      </c>
      <c r="D503" s="54" t="s">
        <v>2509</v>
      </c>
      <c r="E503" s="4" t="s">
        <v>48</v>
      </c>
      <c r="F503" s="4" t="s">
        <v>2510</v>
      </c>
      <c r="G503" s="23" t="s">
        <v>2511</v>
      </c>
      <c r="H503" s="55">
        <v>72614.8</v>
      </c>
      <c r="I503" s="4" t="s">
        <v>64</v>
      </c>
      <c r="J503" s="4" t="s">
        <v>2512</v>
      </c>
      <c r="K503" s="22" t="s">
        <v>2513</v>
      </c>
      <c r="L503" s="23" t="s">
        <v>54</v>
      </c>
      <c r="M503" s="4" t="s">
        <v>67</v>
      </c>
      <c r="N503" s="29" t="s">
        <v>77</v>
      </c>
      <c r="O503" s="30">
        <v>20680</v>
      </c>
      <c r="P503" s="29" t="s">
        <v>57</v>
      </c>
      <c r="Q503" s="56">
        <v>1</v>
      </c>
      <c r="R503" s="5" t="s">
        <v>58</v>
      </c>
      <c r="S503" s="5" t="s">
        <v>69</v>
      </c>
      <c r="T503" s="36">
        <v>43529</v>
      </c>
      <c r="U503" s="36">
        <v>43531</v>
      </c>
      <c r="V503" s="37">
        <v>43540</v>
      </c>
      <c r="W503" s="38">
        <f t="shared" si="67"/>
        <v>3</v>
      </c>
      <c r="X503" s="5" t="str">
        <f t="shared" si="68"/>
        <v>NO CUMPLE</v>
      </c>
      <c r="Y503" s="37">
        <v>43530</v>
      </c>
      <c r="Z503" s="37">
        <v>43538</v>
      </c>
      <c r="AA503" s="44">
        <v>43542</v>
      </c>
      <c r="AB503" s="37">
        <v>43545</v>
      </c>
      <c r="AC503" s="38">
        <f t="shared" si="69"/>
        <v>2</v>
      </c>
      <c r="AD503" s="5" t="str">
        <f t="shared" si="70"/>
        <v>CUMPLE</v>
      </c>
      <c r="AE503" s="5"/>
      <c r="AF503" s="38">
        <f t="shared" si="71"/>
        <v>3</v>
      </c>
      <c r="AG503" s="5" t="str">
        <f t="shared" si="72"/>
        <v>CUMPLE</v>
      </c>
      <c r="AH503" s="6"/>
      <c r="AI503" s="38">
        <f t="shared" si="73"/>
        <v>16</v>
      </c>
      <c r="AJ503" s="5" t="str">
        <f t="shared" si="74"/>
        <v>NO CUMPLE</v>
      </c>
      <c r="AK503" s="6" t="s">
        <v>2514</v>
      </c>
      <c r="AL503" s="5" t="str">
        <f t="shared" si="66"/>
        <v/>
      </c>
      <c r="AM503" s="5"/>
      <c r="AN503" s="58"/>
      <c r="AO503" s="49" t="s">
        <v>2515</v>
      </c>
      <c r="AP503" s="50" t="s">
        <v>72</v>
      </c>
      <c r="AQ503" s="50"/>
      <c r="AR503" s="50">
        <v>43518</v>
      </c>
      <c r="AS503" s="50"/>
      <c r="AT503" s="52"/>
    </row>
    <row r="504" spans="1:46" ht="14.1" customHeight="1">
      <c r="A504" s="20" t="s">
        <v>45</v>
      </c>
      <c r="B504" s="21" t="s">
        <v>46</v>
      </c>
      <c r="C504" s="20" t="s">
        <v>1950</v>
      </c>
      <c r="D504" s="54">
        <v>4946630987</v>
      </c>
      <c r="E504" s="4" t="s">
        <v>48</v>
      </c>
      <c r="F504" s="4" t="s">
        <v>2516</v>
      </c>
      <c r="G504" s="23" t="s">
        <v>2517</v>
      </c>
      <c r="H504" s="55">
        <v>211560</v>
      </c>
      <c r="I504" s="4" t="s">
        <v>64</v>
      </c>
      <c r="J504" s="4" t="s">
        <v>2518</v>
      </c>
      <c r="K504" s="22" t="s">
        <v>2519</v>
      </c>
      <c r="L504" s="23" t="s">
        <v>54</v>
      </c>
      <c r="M504" s="4" t="s">
        <v>184</v>
      </c>
      <c r="N504" s="29" t="s">
        <v>348</v>
      </c>
      <c r="O504" s="30">
        <v>12000</v>
      </c>
      <c r="P504" s="29" t="s">
        <v>186</v>
      </c>
      <c r="Q504" s="56">
        <v>1</v>
      </c>
      <c r="R504" s="5" t="s">
        <v>58</v>
      </c>
      <c r="S504" s="5" t="s">
        <v>69</v>
      </c>
      <c r="T504" s="36">
        <v>43540</v>
      </c>
      <c r="U504" s="36">
        <v>43532</v>
      </c>
      <c r="V504" s="37">
        <v>43542</v>
      </c>
      <c r="W504" s="38">
        <f t="shared" si="67"/>
        <v>-7</v>
      </c>
      <c r="X504" s="5" t="str">
        <f t="shared" si="68"/>
        <v>CUMPLE</v>
      </c>
      <c r="Y504" s="37">
        <v>43542</v>
      </c>
      <c r="Z504" s="37">
        <v>43543</v>
      </c>
      <c r="AA504" s="44">
        <v>43543</v>
      </c>
      <c r="AB504" s="37">
        <v>43547</v>
      </c>
      <c r="AC504" s="38">
        <f t="shared" si="69"/>
        <v>1</v>
      </c>
      <c r="AD504" s="5" t="str">
        <f t="shared" si="70"/>
        <v>CUMPLE</v>
      </c>
      <c r="AE504" s="5"/>
      <c r="AF504" s="38">
        <f t="shared" si="71"/>
        <v>4</v>
      </c>
      <c r="AG504" s="5" t="str">
        <f t="shared" si="72"/>
        <v>NO CUMPLE</v>
      </c>
      <c r="AH504" s="6"/>
      <c r="AI504" s="38">
        <f t="shared" si="73"/>
        <v>7</v>
      </c>
      <c r="AJ504" s="5" t="str">
        <f t="shared" si="74"/>
        <v>CUMPLE</v>
      </c>
      <c r="AK504" s="6"/>
      <c r="AL504" s="5" t="str">
        <f t="shared" ref="AL504:AL549" si="75">+IF(F504="Rojo",IF((R504="FCL")*AND(AI504&gt;7),"NO CUMPLE",IF((R504="LCL")*AND(AI504&gt;9),"NO CUMPLE",IF((R504="AIR")*AND(AI504&gt;2),"NO CUMPLE","CUMPLE"))),"")</f>
        <v/>
      </c>
      <c r="AM504" s="5"/>
      <c r="AN504" s="58"/>
      <c r="AO504" s="49" t="s">
        <v>2520</v>
      </c>
      <c r="AP504" s="50" t="s">
        <v>72</v>
      </c>
      <c r="AQ504" s="50"/>
      <c r="AR504" s="50">
        <v>43516</v>
      </c>
      <c r="AS504" s="50"/>
      <c r="AT504" s="52"/>
    </row>
    <row r="505" spans="1:46" ht="14.1" customHeight="1">
      <c r="A505" s="20" t="s">
        <v>45</v>
      </c>
      <c r="B505" s="21" t="s">
        <v>46</v>
      </c>
      <c r="C505" s="20" t="s">
        <v>1950</v>
      </c>
      <c r="D505" s="54">
        <v>4948892179</v>
      </c>
      <c r="E505" s="4" t="s">
        <v>48</v>
      </c>
      <c r="F505" s="4" t="s">
        <v>2521</v>
      </c>
      <c r="G505" s="23" t="s">
        <v>2522</v>
      </c>
      <c r="H505" s="55">
        <v>22790</v>
      </c>
      <c r="I505" s="4" t="s">
        <v>64</v>
      </c>
      <c r="J505" s="4" t="s">
        <v>2523</v>
      </c>
      <c r="K505" s="22" t="s">
        <v>2524</v>
      </c>
      <c r="L505" s="23" t="s">
        <v>86</v>
      </c>
      <c r="M505" s="4" t="s">
        <v>67</v>
      </c>
      <c r="N505" s="29" t="s">
        <v>77</v>
      </c>
      <c r="O505" s="30">
        <v>8600</v>
      </c>
      <c r="P505" s="29" t="s">
        <v>57</v>
      </c>
      <c r="Q505" s="56">
        <v>1</v>
      </c>
      <c r="R505" s="5" t="s">
        <v>58</v>
      </c>
      <c r="S505" s="5" t="s">
        <v>59</v>
      </c>
      <c r="T505" s="36">
        <v>43532</v>
      </c>
      <c r="U505" s="36">
        <v>43524</v>
      </c>
      <c r="V505" s="37">
        <v>43535</v>
      </c>
      <c r="W505" s="38">
        <f t="shared" si="67"/>
        <v>-7</v>
      </c>
      <c r="X505" s="5" t="str">
        <f t="shared" si="68"/>
        <v>CUMPLE</v>
      </c>
      <c r="Y505" s="37">
        <v>43535</v>
      </c>
      <c r="Z505" s="37">
        <v>43536</v>
      </c>
      <c r="AA505" s="44">
        <v>43536</v>
      </c>
      <c r="AB505" s="37">
        <v>43550</v>
      </c>
      <c r="AC505" s="38">
        <f t="shared" si="69"/>
        <v>1</v>
      </c>
      <c r="AD505" s="5" t="str">
        <f t="shared" si="70"/>
        <v>CUMPLE</v>
      </c>
      <c r="AE505" s="5"/>
      <c r="AF505" s="38">
        <f t="shared" si="71"/>
        <v>14</v>
      </c>
      <c r="AG505" s="5" t="str">
        <f t="shared" si="72"/>
        <v>NO CUMPLE</v>
      </c>
      <c r="AH505" s="6"/>
      <c r="AI505" s="38">
        <f t="shared" si="73"/>
        <v>18</v>
      </c>
      <c r="AJ505" s="5" t="str">
        <f t="shared" si="74"/>
        <v>NO CUMPLE</v>
      </c>
      <c r="AK505" s="6" t="s">
        <v>2525</v>
      </c>
      <c r="AL505" s="5" t="str">
        <f t="shared" si="75"/>
        <v/>
      </c>
      <c r="AM505" s="5"/>
      <c r="AN505" s="58"/>
      <c r="AO505" s="49" t="s">
        <v>2526</v>
      </c>
      <c r="AP505" s="50" t="s">
        <v>61</v>
      </c>
      <c r="AQ505" s="50"/>
      <c r="AR505" s="50">
        <v>43520</v>
      </c>
      <c r="AS505" s="50"/>
      <c r="AT505" s="52"/>
    </row>
    <row r="506" spans="1:46" ht="14.1" customHeight="1">
      <c r="A506" s="20" t="s">
        <v>45</v>
      </c>
      <c r="B506" s="21" t="s">
        <v>46</v>
      </c>
      <c r="C506" s="20" t="s">
        <v>1950</v>
      </c>
      <c r="D506" s="54">
        <v>4948993026</v>
      </c>
      <c r="E506" s="4" t="s">
        <v>48</v>
      </c>
      <c r="F506" s="4" t="s">
        <v>2527</v>
      </c>
      <c r="G506" s="23" t="s">
        <v>2528</v>
      </c>
      <c r="H506" s="55">
        <v>989.8</v>
      </c>
      <c r="I506" s="4" t="s">
        <v>64</v>
      </c>
      <c r="J506" s="4" t="s">
        <v>2529</v>
      </c>
      <c r="K506" s="22" t="s">
        <v>2530</v>
      </c>
      <c r="L506" s="23" t="s">
        <v>54</v>
      </c>
      <c r="M506" s="4" t="s">
        <v>94</v>
      </c>
      <c r="N506" s="29" t="s">
        <v>108</v>
      </c>
      <c r="O506" s="30">
        <v>20</v>
      </c>
      <c r="P506" s="29" t="s">
        <v>57</v>
      </c>
      <c r="Q506" s="56">
        <v>1</v>
      </c>
      <c r="R506" s="5" t="s">
        <v>78</v>
      </c>
      <c r="S506" s="5" t="s">
        <v>79</v>
      </c>
      <c r="T506" s="36">
        <v>43536</v>
      </c>
      <c r="U506" s="36">
        <v>43538</v>
      </c>
      <c r="V506" s="37">
        <v>43543</v>
      </c>
      <c r="W506" s="38">
        <f t="shared" si="67"/>
        <v>3</v>
      </c>
      <c r="X506" s="5" t="str">
        <f t="shared" si="68"/>
        <v>NO CUMPLE</v>
      </c>
      <c r="Y506" s="37">
        <v>43539</v>
      </c>
      <c r="Z506" s="37">
        <v>43543</v>
      </c>
      <c r="AA506" s="44">
        <v>43543</v>
      </c>
      <c r="AB506" s="37">
        <v>43550</v>
      </c>
      <c r="AC506" s="38">
        <f t="shared" si="69"/>
        <v>1</v>
      </c>
      <c r="AD506" s="5" t="str">
        <f t="shared" si="70"/>
        <v>CUMPLE</v>
      </c>
      <c r="AE506" s="5"/>
      <c r="AF506" s="38">
        <f t="shared" si="71"/>
        <v>7</v>
      </c>
      <c r="AG506" s="5" t="str">
        <f t="shared" si="72"/>
        <v>NO CUMPLE</v>
      </c>
      <c r="AH506" s="6"/>
      <c r="AI506" s="38">
        <f t="shared" si="73"/>
        <v>14</v>
      </c>
      <c r="AJ506" s="5" t="str">
        <f t="shared" si="74"/>
        <v>NO CUMPLE</v>
      </c>
      <c r="AK506" s="6" t="s">
        <v>2531</v>
      </c>
      <c r="AL506" s="5" t="str">
        <f t="shared" si="75"/>
        <v/>
      </c>
      <c r="AM506" s="5"/>
      <c r="AN506" s="58"/>
      <c r="AO506" s="49" t="s">
        <v>2532</v>
      </c>
      <c r="AP506" s="50" t="s">
        <v>72</v>
      </c>
      <c r="AQ506" s="50"/>
      <c r="AR506" s="50">
        <v>43510</v>
      </c>
      <c r="AS506" s="50" t="s">
        <v>1149</v>
      </c>
      <c r="AT506" s="52"/>
    </row>
    <row r="507" spans="1:46" ht="14.1" customHeight="1">
      <c r="A507" s="20" t="s">
        <v>45</v>
      </c>
      <c r="B507" s="21" t="s">
        <v>46</v>
      </c>
      <c r="C507" s="20" t="s">
        <v>1950</v>
      </c>
      <c r="D507" s="54">
        <v>4949366037</v>
      </c>
      <c r="E507" s="4" t="s">
        <v>156</v>
      </c>
      <c r="F507" s="4" t="s">
        <v>2533</v>
      </c>
      <c r="G507" s="23" t="s">
        <v>2534</v>
      </c>
      <c r="H507" s="55">
        <v>1327.36</v>
      </c>
      <c r="I507" s="4" t="s">
        <v>64</v>
      </c>
      <c r="J507" s="4" t="s">
        <v>2535</v>
      </c>
      <c r="K507" s="22" t="s">
        <v>2536</v>
      </c>
      <c r="L507" s="23" t="s">
        <v>119</v>
      </c>
      <c r="M507" s="4" t="s">
        <v>67</v>
      </c>
      <c r="N507" s="29" t="s">
        <v>336</v>
      </c>
      <c r="O507" s="30">
        <v>1088</v>
      </c>
      <c r="P507" s="29" t="s">
        <v>57</v>
      </c>
      <c r="Q507" s="56">
        <v>1</v>
      </c>
      <c r="R507" s="5" t="s">
        <v>78</v>
      </c>
      <c r="S507" s="5" t="s">
        <v>79</v>
      </c>
      <c r="T507" s="36">
        <v>43541</v>
      </c>
      <c r="U507" s="36">
        <v>43542</v>
      </c>
      <c r="V507" s="37">
        <v>43544</v>
      </c>
      <c r="W507" s="38">
        <f t="shared" si="67"/>
        <v>2</v>
      </c>
      <c r="X507" s="5" t="str">
        <f t="shared" si="68"/>
        <v>NO CUMPLE</v>
      </c>
      <c r="Y507" s="37">
        <v>43544</v>
      </c>
      <c r="Z507" s="37">
        <v>43544</v>
      </c>
      <c r="AA507" s="44">
        <v>43544</v>
      </c>
      <c r="AB507" s="37">
        <v>43550</v>
      </c>
      <c r="AC507" s="38">
        <f t="shared" si="69"/>
        <v>1</v>
      </c>
      <c r="AD507" s="5" t="str">
        <f t="shared" si="70"/>
        <v>CUMPLE</v>
      </c>
      <c r="AE507" s="5"/>
      <c r="AF507" s="38">
        <f t="shared" si="71"/>
        <v>6</v>
      </c>
      <c r="AG507" s="5" t="str">
        <f t="shared" si="72"/>
        <v>NO CUMPLE</v>
      </c>
      <c r="AH507" s="6"/>
      <c r="AI507" s="38">
        <f t="shared" si="73"/>
        <v>9</v>
      </c>
      <c r="AJ507" s="5" t="str">
        <f t="shared" si="74"/>
        <v>CUMPLE</v>
      </c>
      <c r="AK507" s="6"/>
      <c r="AL507" s="5" t="str">
        <f t="shared" si="75"/>
        <v/>
      </c>
      <c r="AM507" s="5"/>
      <c r="AN507" s="58"/>
      <c r="AO507" s="49" t="s">
        <v>2537</v>
      </c>
      <c r="AP507" s="50" t="s">
        <v>72</v>
      </c>
      <c r="AQ507" s="50"/>
      <c r="AR507" s="50">
        <v>43518</v>
      </c>
      <c r="AS507" s="50"/>
      <c r="AT507" s="52"/>
    </row>
    <row r="508" spans="1:46" ht="14.1" customHeight="1">
      <c r="A508" s="20" t="s">
        <v>45</v>
      </c>
      <c r="B508" s="21" t="s">
        <v>46</v>
      </c>
      <c r="C508" s="20" t="s">
        <v>1950</v>
      </c>
      <c r="D508" s="54">
        <v>4949591590</v>
      </c>
      <c r="E508" s="4" t="s">
        <v>48</v>
      </c>
      <c r="F508" s="4" t="s">
        <v>2538</v>
      </c>
      <c r="G508" s="68" t="s">
        <v>2539</v>
      </c>
      <c r="H508" s="55">
        <v>1099</v>
      </c>
      <c r="I508" s="4" t="s">
        <v>605</v>
      </c>
      <c r="J508" s="4" t="s">
        <v>2462</v>
      </c>
      <c r="K508" s="22" t="s">
        <v>2463</v>
      </c>
      <c r="L508" s="23" t="s">
        <v>54</v>
      </c>
      <c r="M508" s="4" t="s">
        <v>67</v>
      </c>
      <c r="N508" s="29" t="s">
        <v>77</v>
      </c>
      <c r="O508" s="30">
        <v>20</v>
      </c>
      <c r="P508" s="29" t="s">
        <v>57</v>
      </c>
      <c r="Q508" s="56">
        <v>1</v>
      </c>
      <c r="R508" s="5" t="s">
        <v>608</v>
      </c>
      <c r="S508" s="5" t="s">
        <v>79</v>
      </c>
      <c r="T508" s="36">
        <v>43549</v>
      </c>
      <c r="U508" s="36">
        <v>43545</v>
      </c>
      <c r="V508" s="37">
        <v>43550</v>
      </c>
      <c r="W508" s="38">
        <f t="shared" si="67"/>
        <v>-4</v>
      </c>
      <c r="X508" s="5" t="str">
        <f t="shared" si="68"/>
        <v>CUMPLE</v>
      </c>
      <c r="Y508" s="37">
        <v>43550</v>
      </c>
      <c r="Z508" s="37">
        <v>43550</v>
      </c>
      <c r="AA508" s="44">
        <v>43551</v>
      </c>
      <c r="AB508" s="37">
        <v>43551</v>
      </c>
      <c r="AC508" s="38">
        <f t="shared" si="69"/>
        <v>1</v>
      </c>
      <c r="AD508" s="5" t="str">
        <f t="shared" si="70"/>
        <v>CUMPLE</v>
      </c>
      <c r="AE508" s="5"/>
      <c r="AF508" s="38">
        <f t="shared" si="71"/>
        <v>1</v>
      </c>
      <c r="AG508" s="5" t="str">
        <f t="shared" si="72"/>
        <v>CUMPLE</v>
      </c>
      <c r="AH508" s="6"/>
      <c r="AI508" s="38">
        <f t="shared" si="73"/>
        <v>2</v>
      </c>
      <c r="AJ508" s="5" t="str">
        <f t="shared" si="74"/>
        <v>CUMPLE</v>
      </c>
      <c r="AK508" s="6"/>
      <c r="AL508" s="5" t="str">
        <f t="shared" si="75"/>
        <v/>
      </c>
      <c r="AM508" s="5"/>
      <c r="AN508" s="58"/>
      <c r="AO508" s="49" t="s">
        <v>2540</v>
      </c>
      <c r="AP508" s="50" t="s">
        <v>72</v>
      </c>
      <c r="AQ508" s="50"/>
      <c r="AR508" s="50">
        <v>43547</v>
      </c>
      <c r="AS508" s="50"/>
      <c r="AT508" s="52"/>
    </row>
    <row r="509" spans="1:46" ht="14.1" customHeight="1">
      <c r="A509" s="20" t="s">
        <v>45</v>
      </c>
      <c r="B509" s="21" t="s">
        <v>46</v>
      </c>
      <c r="C509" s="20" t="s">
        <v>1950</v>
      </c>
      <c r="D509" s="54" t="s">
        <v>2541</v>
      </c>
      <c r="E509" s="4" t="s">
        <v>48</v>
      </c>
      <c r="F509" s="4" t="s">
        <v>2542</v>
      </c>
      <c r="G509" s="68" t="s">
        <v>2543</v>
      </c>
      <c r="H509" s="55">
        <v>8640</v>
      </c>
      <c r="I509" s="4" t="s">
        <v>605</v>
      </c>
      <c r="J509" s="4" t="s">
        <v>2544</v>
      </c>
      <c r="K509" s="22" t="s">
        <v>744</v>
      </c>
      <c r="L509" s="23" t="s">
        <v>2545</v>
      </c>
      <c r="M509" s="4" t="s">
        <v>238</v>
      </c>
      <c r="N509" s="29" t="s">
        <v>239</v>
      </c>
      <c r="O509" s="30">
        <v>50</v>
      </c>
      <c r="P509" s="29" t="s">
        <v>168</v>
      </c>
      <c r="Q509" s="56">
        <v>1</v>
      </c>
      <c r="R509" s="5" t="s">
        <v>608</v>
      </c>
      <c r="S509" s="5" t="s">
        <v>79</v>
      </c>
      <c r="T509" s="36">
        <v>43548</v>
      </c>
      <c r="U509" s="36">
        <v>43545</v>
      </c>
      <c r="V509" s="37">
        <v>43550</v>
      </c>
      <c r="W509" s="38">
        <f t="shared" si="67"/>
        <v>-3</v>
      </c>
      <c r="X509" s="5" t="str">
        <f t="shared" si="68"/>
        <v>CUMPLE</v>
      </c>
      <c r="Y509" s="37">
        <v>43550</v>
      </c>
      <c r="Z509" s="37">
        <v>43550</v>
      </c>
      <c r="AA509" s="44">
        <v>43551</v>
      </c>
      <c r="AB509" s="37">
        <v>43551</v>
      </c>
      <c r="AC509" s="38">
        <f t="shared" si="69"/>
        <v>1</v>
      </c>
      <c r="AD509" s="5" t="str">
        <f t="shared" si="70"/>
        <v>CUMPLE</v>
      </c>
      <c r="AE509" s="5"/>
      <c r="AF509" s="38">
        <f t="shared" si="71"/>
        <v>1</v>
      </c>
      <c r="AG509" s="5" t="str">
        <f t="shared" si="72"/>
        <v>CUMPLE</v>
      </c>
      <c r="AH509" s="6"/>
      <c r="AI509" s="38">
        <f t="shared" si="73"/>
        <v>3</v>
      </c>
      <c r="AJ509" s="5" t="str">
        <f t="shared" si="74"/>
        <v>CUMPLE</v>
      </c>
      <c r="AK509" s="6"/>
      <c r="AL509" s="5" t="str">
        <f t="shared" si="75"/>
        <v/>
      </c>
      <c r="AM509" s="5"/>
      <c r="AN509" s="58"/>
      <c r="AO509" s="49" t="s">
        <v>2546</v>
      </c>
      <c r="AP509" s="50" t="s">
        <v>1904</v>
      </c>
      <c r="AQ509" s="50"/>
      <c r="AR509" s="50">
        <v>43547</v>
      </c>
      <c r="AS509" s="50"/>
      <c r="AT509" s="52"/>
    </row>
    <row r="510" spans="1:46" ht="14.1" customHeight="1">
      <c r="A510" s="20" t="s">
        <v>45</v>
      </c>
      <c r="B510" s="21" t="s">
        <v>46</v>
      </c>
      <c r="C510" s="20" t="s">
        <v>1950</v>
      </c>
      <c r="D510" s="54">
        <v>4949681910</v>
      </c>
      <c r="E510" s="4" t="s">
        <v>156</v>
      </c>
      <c r="F510" s="4" t="s">
        <v>2547</v>
      </c>
      <c r="G510" s="23" t="s">
        <v>2548</v>
      </c>
      <c r="H510" s="55">
        <v>708.6</v>
      </c>
      <c r="I510" s="4" t="s">
        <v>605</v>
      </c>
      <c r="J510" s="4" t="s">
        <v>868</v>
      </c>
      <c r="K510" s="22" t="s">
        <v>869</v>
      </c>
      <c r="L510" s="23" t="s">
        <v>54</v>
      </c>
      <c r="M510" s="4" t="s">
        <v>67</v>
      </c>
      <c r="N510" s="29" t="s">
        <v>77</v>
      </c>
      <c r="O510" s="30">
        <v>10</v>
      </c>
      <c r="P510" s="29" t="s">
        <v>57</v>
      </c>
      <c r="Q510" s="56">
        <v>1</v>
      </c>
      <c r="R510" s="5" t="s">
        <v>608</v>
      </c>
      <c r="S510" s="5" t="s">
        <v>79</v>
      </c>
      <c r="T510" s="36">
        <v>43546</v>
      </c>
      <c r="U510" s="36">
        <v>43539</v>
      </c>
      <c r="V510" s="37">
        <v>43550</v>
      </c>
      <c r="W510" s="38">
        <f t="shared" si="67"/>
        <v>-7</v>
      </c>
      <c r="X510" s="5" t="str">
        <f t="shared" si="68"/>
        <v>CUMPLE</v>
      </c>
      <c r="Y510" s="37">
        <v>43550</v>
      </c>
      <c r="Z510" s="37">
        <v>43550</v>
      </c>
      <c r="AA510" s="44">
        <v>43551</v>
      </c>
      <c r="AB510" s="37">
        <v>43551</v>
      </c>
      <c r="AC510" s="38">
        <f t="shared" si="69"/>
        <v>1</v>
      </c>
      <c r="AD510" s="5" t="str">
        <f t="shared" si="70"/>
        <v>CUMPLE</v>
      </c>
      <c r="AE510" s="5"/>
      <c r="AF510" s="38">
        <f t="shared" si="71"/>
        <v>1</v>
      </c>
      <c r="AG510" s="5" t="str">
        <f t="shared" si="72"/>
        <v>CUMPLE</v>
      </c>
      <c r="AH510" s="6"/>
      <c r="AI510" s="38">
        <f t="shared" si="73"/>
        <v>5</v>
      </c>
      <c r="AJ510" s="5" t="str">
        <f t="shared" si="74"/>
        <v>NO CUMPLE</v>
      </c>
      <c r="AK510" s="6" t="s">
        <v>135</v>
      </c>
      <c r="AL510" s="5" t="str">
        <f t="shared" si="75"/>
        <v/>
      </c>
      <c r="AM510" s="5"/>
      <c r="AN510" s="58"/>
      <c r="AO510" s="49" t="s">
        <v>2549</v>
      </c>
      <c r="AP510" s="50" t="s">
        <v>72</v>
      </c>
      <c r="AQ510" s="50"/>
      <c r="AR510" s="50">
        <v>43544</v>
      </c>
      <c r="AS510" s="50"/>
      <c r="AT510" s="52"/>
    </row>
    <row r="511" spans="1:46" ht="14.1" customHeight="1">
      <c r="A511" s="20" t="s">
        <v>45</v>
      </c>
      <c r="B511" s="21" t="s">
        <v>46</v>
      </c>
      <c r="C511" s="20" t="s">
        <v>1950</v>
      </c>
      <c r="D511" s="54">
        <v>4949231337</v>
      </c>
      <c r="E511" s="4" t="s">
        <v>48</v>
      </c>
      <c r="F511" s="4" t="s">
        <v>2550</v>
      </c>
      <c r="G511" s="68" t="s">
        <v>2551</v>
      </c>
      <c r="H511" s="55">
        <v>374.25</v>
      </c>
      <c r="I511" s="4" t="s">
        <v>605</v>
      </c>
      <c r="J511" s="4" t="s">
        <v>776</v>
      </c>
      <c r="K511" s="22" t="s">
        <v>777</v>
      </c>
      <c r="L511" s="23" t="s">
        <v>54</v>
      </c>
      <c r="M511" s="4" t="s">
        <v>67</v>
      </c>
      <c r="N511" s="29" t="s">
        <v>77</v>
      </c>
      <c r="O511" s="30">
        <v>25</v>
      </c>
      <c r="P511" s="29" t="s">
        <v>57</v>
      </c>
      <c r="Q511" s="56">
        <v>1</v>
      </c>
      <c r="R511" s="5" t="s">
        <v>608</v>
      </c>
      <c r="S511" s="5" t="s">
        <v>79</v>
      </c>
      <c r="T511" s="36">
        <v>43546</v>
      </c>
      <c r="U511" s="36">
        <v>43543</v>
      </c>
      <c r="V511" s="37">
        <v>43550</v>
      </c>
      <c r="W511" s="38">
        <f t="shared" si="67"/>
        <v>-3</v>
      </c>
      <c r="X511" s="5" t="str">
        <f t="shared" si="68"/>
        <v>CUMPLE</v>
      </c>
      <c r="Y511" s="37">
        <v>43550</v>
      </c>
      <c r="Z511" s="37">
        <v>43550</v>
      </c>
      <c r="AA511" s="44">
        <v>43551</v>
      </c>
      <c r="AB511" s="37">
        <v>43551</v>
      </c>
      <c r="AC511" s="38">
        <f t="shared" si="69"/>
        <v>1</v>
      </c>
      <c r="AD511" s="5" t="str">
        <f t="shared" si="70"/>
        <v>CUMPLE</v>
      </c>
      <c r="AE511" s="5"/>
      <c r="AF511" s="38">
        <f t="shared" si="71"/>
        <v>1</v>
      </c>
      <c r="AG511" s="5" t="str">
        <f t="shared" si="72"/>
        <v>CUMPLE</v>
      </c>
      <c r="AH511" s="6"/>
      <c r="AI511" s="38">
        <f t="shared" si="73"/>
        <v>5</v>
      </c>
      <c r="AJ511" s="5" t="str">
        <f t="shared" si="74"/>
        <v>NO CUMPLE</v>
      </c>
      <c r="AK511" s="6" t="s">
        <v>135</v>
      </c>
      <c r="AL511" s="5" t="str">
        <f t="shared" si="75"/>
        <v/>
      </c>
      <c r="AM511" s="5"/>
      <c r="AN511" s="58"/>
      <c r="AO511" s="49" t="s">
        <v>2552</v>
      </c>
      <c r="AP511" s="50" t="s">
        <v>72</v>
      </c>
      <c r="AQ511" s="50"/>
      <c r="AR511" s="50">
        <v>43546</v>
      </c>
      <c r="AS511" s="50"/>
      <c r="AT511" s="52"/>
    </row>
    <row r="512" spans="1:46" ht="14.1" customHeight="1">
      <c r="A512" s="20" t="s">
        <v>45</v>
      </c>
      <c r="B512" s="21" t="s">
        <v>46</v>
      </c>
      <c r="C512" s="20" t="s">
        <v>1950</v>
      </c>
      <c r="D512" s="54">
        <v>4950039555</v>
      </c>
      <c r="E512" s="4" t="s">
        <v>156</v>
      </c>
      <c r="F512" s="4" t="s">
        <v>2553</v>
      </c>
      <c r="G512" s="68" t="s">
        <v>2554</v>
      </c>
      <c r="H512" s="55">
        <v>623.70000000000005</v>
      </c>
      <c r="I512" s="4" t="s">
        <v>605</v>
      </c>
      <c r="J512" s="4" t="s">
        <v>2555</v>
      </c>
      <c r="K512" s="22" t="s">
        <v>2556</v>
      </c>
      <c r="L512" s="23" t="s">
        <v>54</v>
      </c>
      <c r="M512" s="4" t="s">
        <v>67</v>
      </c>
      <c r="N512" s="29" t="s">
        <v>77</v>
      </c>
      <c r="O512" s="30">
        <v>10</v>
      </c>
      <c r="P512" s="29" t="s">
        <v>57</v>
      </c>
      <c r="Q512" s="56">
        <v>1</v>
      </c>
      <c r="R512" s="5" t="s">
        <v>608</v>
      </c>
      <c r="S512" s="5" t="s">
        <v>79</v>
      </c>
      <c r="T512" s="36">
        <v>43549</v>
      </c>
      <c r="U512" s="36">
        <v>43545</v>
      </c>
      <c r="V512" s="37">
        <v>43550</v>
      </c>
      <c r="W512" s="38">
        <f t="shared" si="67"/>
        <v>-4</v>
      </c>
      <c r="X512" s="5" t="str">
        <f t="shared" si="68"/>
        <v>CUMPLE</v>
      </c>
      <c r="Y512" s="37">
        <v>43550</v>
      </c>
      <c r="Z512" s="37">
        <v>43550</v>
      </c>
      <c r="AA512" s="44">
        <v>43551</v>
      </c>
      <c r="AB512" s="37">
        <v>43550</v>
      </c>
      <c r="AC512" s="38">
        <f t="shared" si="69"/>
        <v>1</v>
      </c>
      <c r="AD512" s="5" t="str">
        <f t="shared" si="70"/>
        <v>CUMPLE</v>
      </c>
      <c r="AE512" s="5"/>
      <c r="AF512" s="38">
        <f t="shared" si="71"/>
        <v>1</v>
      </c>
      <c r="AG512" s="5" t="str">
        <f t="shared" si="72"/>
        <v>CUMPLE</v>
      </c>
      <c r="AH512" s="6"/>
      <c r="AI512" s="38">
        <f t="shared" si="73"/>
        <v>1</v>
      </c>
      <c r="AJ512" s="5" t="str">
        <f t="shared" si="74"/>
        <v>CUMPLE</v>
      </c>
      <c r="AK512" s="6"/>
      <c r="AL512" s="5" t="str">
        <f t="shared" si="75"/>
        <v/>
      </c>
      <c r="AM512" s="5"/>
      <c r="AN512" s="58"/>
      <c r="AO512" s="49" t="s">
        <v>2557</v>
      </c>
      <c r="AP512" s="50" t="s">
        <v>232</v>
      </c>
      <c r="AQ512" s="50"/>
      <c r="AR512" s="50">
        <v>43547</v>
      </c>
      <c r="AS512" s="50"/>
      <c r="AT512" s="52"/>
    </row>
    <row r="513" spans="1:46" ht="14.1" customHeight="1">
      <c r="A513" s="20" t="s">
        <v>45</v>
      </c>
      <c r="B513" s="21" t="s">
        <v>46</v>
      </c>
      <c r="C513" s="20" t="s">
        <v>1950</v>
      </c>
      <c r="D513" s="54">
        <v>4948772924</v>
      </c>
      <c r="E513" s="4" t="s">
        <v>48</v>
      </c>
      <c r="F513" s="4" t="s">
        <v>2558</v>
      </c>
      <c r="G513" s="23" t="s">
        <v>2559</v>
      </c>
      <c r="H513" s="55">
        <v>6732</v>
      </c>
      <c r="I513" s="4" t="s">
        <v>64</v>
      </c>
      <c r="J513" s="4" t="s">
        <v>1630</v>
      </c>
      <c r="K513" s="22" t="s">
        <v>1631</v>
      </c>
      <c r="L513" s="23" t="s">
        <v>54</v>
      </c>
      <c r="M513" s="4" t="s">
        <v>67</v>
      </c>
      <c r="N513" s="29" t="s">
        <v>77</v>
      </c>
      <c r="O513" s="30">
        <v>1800</v>
      </c>
      <c r="P513" s="29" t="s">
        <v>57</v>
      </c>
      <c r="Q513" s="56">
        <v>1</v>
      </c>
      <c r="R513" s="5" t="s">
        <v>58</v>
      </c>
      <c r="S513" s="5" t="s">
        <v>59</v>
      </c>
      <c r="T513" s="36">
        <v>43543</v>
      </c>
      <c r="U513" s="36">
        <v>43531</v>
      </c>
      <c r="V513" s="37">
        <v>43531</v>
      </c>
      <c r="W513" s="38">
        <f t="shared" si="67"/>
        <v>-11</v>
      </c>
      <c r="X513" s="5" t="str">
        <f t="shared" si="68"/>
        <v>CUMPLE</v>
      </c>
      <c r="Y513" s="37">
        <v>43546</v>
      </c>
      <c r="Z513" s="37">
        <v>43546</v>
      </c>
      <c r="AA513" s="44">
        <v>43547</v>
      </c>
      <c r="AB513" s="37">
        <v>43553</v>
      </c>
      <c r="AC513" s="38">
        <f t="shared" si="69"/>
        <v>1</v>
      </c>
      <c r="AD513" s="5" t="str">
        <f t="shared" si="70"/>
        <v>CUMPLE</v>
      </c>
      <c r="AE513" s="5"/>
      <c r="AF513" s="38">
        <f t="shared" si="71"/>
        <v>6</v>
      </c>
      <c r="AG513" s="5" t="str">
        <f t="shared" si="72"/>
        <v>NO CUMPLE</v>
      </c>
      <c r="AH513" s="6"/>
      <c r="AI513" s="38">
        <f t="shared" si="73"/>
        <v>10</v>
      </c>
      <c r="AJ513" s="5" t="str">
        <f t="shared" si="74"/>
        <v>NO CUMPLE</v>
      </c>
      <c r="AK513" s="6" t="s">
        <v>2560</v>
      </c>
      <c r="AL513" s="5" t="str">
        <f t="shared" si="75"/>
        <v/>
      </c>
      <c r="AM513" s="5"/>
      <c r="AN513" s="58"/>
      <c r="AO513" s="49" t="s">
        <v>2561</v>
      </c>
      <c r="AP513" s="50" t="s">
        <v>72</v>
      </c>
      <c r="AQ513" s="50"/>
      <c r="AR513" s="50">
        <v>43530</v>
      </c>
      <c r="AS513" s="50"/>
      <c r="AT513" s="52"/>
    </row>
    <row r="514" spans="1:46" ht="14.1" customHeight="1">
      <c r="A514" s="20" t="s">
        <v>45</v>
      </c>
      <c r="B514" s="21" t="s">
        <v>46</v>
      </c>
      <c r="C514" s="20" t="s">
        <v>1950</v>
      </c>
      <c r="D514" s="54">
        <v>4949222855</v>
      </c>
      <c r="E514" s="4" t="s">
        <v>48</v>
      </c>
      <c r="F514" s="4" t="s">
        <v>2562</v>
      </c>
      <c r="G514" s="68" t="s">
        <v>2563</v>
      </c>
      <c r="H514" s="55">
        <v>70052.399999999994</v>
      </c>
      <c r="I514" s="4" t="s">
        <v>64</v>
      </c>
      <c r="J514" s="4" t="s">
        <v>901</v>
      </c>
      <c r="K514" s="22">
        <v>55247558</v>
      </c>
      <c r="L514" s="23" t="s">
        <v>54</v>
      </c>
      <c r="M514" s="4" t="s">
        <v>67</v>
      </c>
      <c r="N514" s="29" t="s">
        <v>336</v>
      </c>
      <c r="O514" s="30">
        <v>40260</v>
      </c>
      <c r="P514" s="29" t="s">
        <v>57</v>
      </c>
      <c r="Q514" s="56">
        <v>2</v>
      </c>
      <c r="R514" s="5" t="s">
        <v>58</v>
      </c>
      <c r="S514" s="5" t="s">
        <v>230</v>
      </c>
      <c r="T514" s="36">
        <v>43529</v>
      </c>
      <c r="U514" s="36">
        <v>43516</v>
      </c>
      <c r="V514" s="37">
        <v>43530</v>
      </c>
      <c r="W514" s="38">
        <f t="shared" ref="W514:W549" si="76">IF(R514="AIR",U514-T514,U514-(T514-1))</f>
        <v>-12</v>
      </c>
      <c r="X514" s="5" t="str">
        <f t="shared" ref="X514:X549" si="77">IF(W514&lt;=0,"CUMPLE","NO CUMPLE")</f>
        <v>CUMPLE</v>
      </c>
      <c r="Y514" s="37">
        <v>43530</v>
      </c>
      <c r="Z514" s="37">
        <v>43530</v>
      </c>
      <c r="AA514" s="44">
        <v>43531</v>
      </c>
      <c r="AB514" s="37">
        <v>43530</v>
      </c>
      <c r="AC514" s="38">
        <f t="shared" ref="AC514:AC549" si="78">IF(AA514-MAX(U514,V514,Y514)&lt;=0,1,AA514-MAX(U514,V514,Y514))</f>
        <v>1</v>
      </c>
      <c r="AD514" s="5" t="str">
        <f t="shared" ref="AD514:AD549" si="79">+IF((R514="FCL")*AND(AC514&lt;=2),"CUMPLE",IF((R514="LCL")*AND(AC514&lt;=2),"CUMPLE",IF((R514="AIR")*AND(AC514&lt;=2),"CUMPLE","NO CUMPLE")))</f>
        <v>CUMPLE</v>
      </c>
      <c r="AE514" s="5"/>
      <c r="AF514" s="38">
        <f t="shared" ref="AF514:AF549" si="80">IF(AB514-AA514&lt;=0,1,AB514-AA514)</f>
        <v>1</v>
      </c>
      <c r="AG514" s="5" t="str">
        <f t="shared" ref="AG514:AG549" si="81">+IF((R514="FCL")*AND(AF514&lt;=3),"CUMPLE",IF((R514="LCL")*AND(AF514&lt;=3),"CUMPLE",IF((R514="AIR")*AND(AF514&lt;=1),"CUMPLE","NO CUMPLE")))</f>
        <v>CUMPLE</v>
      </c>
      <c r="AH514" s="6"/>
      <c r="AI514" s="38">
        <f t="shared" si="73"/>
        <v>1</v>
      </c>
      <c r="AJ514" s="5" t="str">
        <f t="shared" si="74"/>
        <v>CUMPLE</v>
      </c>
      <c r="AK514" s="6"/>
      <c r="AL514" s="5" t="str">
        <f t="shared" si="75"/>
        <v/>
      </c>
      <c r="AM514" s="5"/>
      <c r="AN514" s="58"/>
      <c r="AO514" s="67" t="s">
        <v>2564</v>
      </c>
      <c r="AP514" s="50" t="s">
        <v>232</v>
      </c>
      <c r="AQ514" s="50" t="s">
        <v>1714</v>
      </c>
      <c r="AR514" s="50">
        <v>43510</v>
      </c>
      <c r="AS514" s="50"/>
      <c r="AT514" s="52"/>
    </row>
    <row r="515" spans="1:46" ht="14.1" customHeight="1">
      <c r="A515" s="20" t="s">
        <v>45</v>
      </c>
      <c r="B515" s="21" t="s">
        <v>46</v>
      </c>
      <c r="C515" s="20" t="s">
        <v>1950</v>
      </c>
      <c r="D515" s="54">
        <v>4948495883</v>
      </c>
      <c r="E515" s="4" t="s">
        <v>48</v>
      </c>
      <c r="F515" s="4" t="s">
        <v>2565</v>
      </c>
      <c r="G515" s="68" t="s">
        <v>2566</v>
      </c>
      <c r="H515" s="55">
        <v>34939.199999999997</v>
      </c>
      <c r="I515" s="4" t="s">
        <v>64</v>
      </c>
      <c r="J515" s="4" t="s">
        <v>901</v>
      </c>
      <c r="K515" s="22" t="s">
        <v>905</v>
      </c>
      <c r="L515" s="23" t="s">
        <v>54</v>
      </c>
      <c r="M515" s="4" t="s">
        <v>67</v>
      </c>
      <c r="N515" s="29" t="s">
        <v>336</v>
      </c>
      <c r="O515" s="30">
        <v>20080</v>
      </c>
      <c r="P515" s="29" t="s">
        <v>57</v>
      </c>
      <c r="Q515" s="56">
        <v>1</v>
      </c>
      <c r="R515" s="5" t="s">
        <v>58</v>
      </c>
      <c r="S515" s="5" t="s">
        <v>230</v>
      </c>
      <c r="T515" s="36">
        <v>43529</v>
      </c>
      <c r="U515" s="36">
        <v>43517</v>
      </c>
      <c r="V515" s="37">
        <v>43531</v>
      </c>
      <c r="W515" s="38">
        <f t="shared" si="76"/>
        <v>-11</v>
      </c>
      <c r="X515" s="5" t="str">
        <f t="shared" si="77"/>
        <v>CUMPLE</v>
      </c>
      <c r="Y515" s="37">
        <v>43531</v>
      </c>
      <c r="Z515" s="37">
        <v>43531</v>
      </c>
      <c r="AA515" s="44">
        <v>43532</v>
      </c>
      <c r="AB515" s="37">
        <v>43531</v>
      </c>
      <c r="AC515" s="38">
        <f t="shared" si="78"/>
        <v>1</v>
      </c>
      <c r="AD515" s="5" t="str">
        <f t="shared" si="79"/>
        <v>CUMPLE</v>
      </c>
      <c r="AE515" s="5"/>
      <c r="AF515" s="38">
        <f t="shared" si="80"/>
        <v>1</v>
      </c>
      <c r="AG515" s="5" t="str">
        <f t="shared" si="81"/>
        <v>CUMPLE</v>
      </c>
      <c r="AH515" s="6"/>
      <c r="AI515" s="38">
        <f t="shared" ref="AI515:AI578" si="82">AB515-T515</f>
        <v>2</v>
      </c>
      <c r="AJ515" s="5" t="str">
        <f t="shared" ref="AJ515:AJ578" si="83">+IF((R515="FCL")*AND(AI515&gt;8),"NO CUMPLE",IF((R515="LCL")*AND(AI515&gt;10),"NO CUMPLE",IF((R515="AIR")*AND(AI515&gt;3),"NO CUMPLE","CUMPLE")))</f>
        <v>CUMPLE</v>
      </c>
      <c r="AK515" s="6"/>
      <c r="AL515" s="5" t="str">
        <f t="shared" si="75"/>
        <v/>
      </c>
      <c r="AM515" s="5"/>
      <c r="AN515" s="58"/>
      <c r="AO515" s="67" t="s">
        <v>2567</v>
      </c>
      <c r="AP515" s="50" t="s">
        <v>232</v>
      </c>
      <c r="AQ515" s="50"/>
      <c r="AR515" s="50">
        <v>43517</v>
      </c>
      <c r="AS515" s="50"/>
      <c r="AT515" s="52"/>
    </row>
    <row r="516" spans="1:46" ht="14.1" customHeight="1">
      <c r="A516" s="20" t="s">
        <v>45</v>
      </c>
      <c r="B516" s="21" t="s">
        <v>46</v>
      </c>
      <c r="C516" s="20" t="s">
        <v>1950</v>
      </c>
      <c r="D516" s="54">
        <v>4949168414</v>
      </c>
      <c r="E516" s="4" t="s">
        <v>48</v>
      </c>
      <c r="F516" s="4" t="s">
        <v>2568</v>
      </c>
      <c r="G516" s="23" t="s">
        <v>2569</v>
      </c>
      <c r="H516" s="55">
        <v>36883.800000000003</v>
      </c>
      <c r="I516" s="4" t="s">
        <v>64</v>
      </c>
      <c r="J516" s="4" t="s">
        <v>514</v>
      </c>
      <c r="K516" s="22" t="s">
        <v>515</v>
      </c>
      <c r="L516" s="23" t="s">
        <v>86</v>
      </c>
      <c r="M516" s="4" t="s">
        <v>210</v>
      </c>
      <c r="N516" s="29" t="s">
        <v>516</v>
      </c>
      <c r="O516" s="30">
        <v>39660</v>
      </c>
      <c r="P516" s="29" t="s">
        <v>57</v>
      </c>
      <c r="Q516" s="56">
        <v>2</v>
      </c>
      <c r="R516" s="5" t="s">
        <v>58</v>
      </c>
      <c r="S516" s="5" t="s">
        <v>230</v>
      </c>
      <c r="T516" s="36">
        <v>43533</v>
      </c>
      <c r="U516" s="36">
        <v>43524</v>
      </c>
      <c r="V516" s="37">
        <v>43535</v>
      </c>
      <c r="W516" s="38">
        <f t="shared" si="76"/>
        <v>-8</v>
      </c>
      <c r="X516" s="5" t="str">
        <f t="shared" si="77"/>
        <v>CUMPLE</v>
      </c>
      <c r="Y516" s="37">
        <v>43535</v>
      </c>
      <c r="Z516" s="37">
        <v>43535</v>
      </c>
      <c r="AA516" s="44">
        <v>43536</v>
      </c>
      <c r="AB516" s="37">
        <v>43535</v>
      </c>
      <c r="AC516" s="38">
        <f t="shared" si="78"/>
        <v>1</v>
      </c>
      <c r="AD516" s="5" t="str">
        <f t="shared" si="79"/>
        <v>CUMPLE</v>
      </c>
      <c r="AE516" s="5"/>
      <c r="AF516" s="38">
        <f t="shared" si="80"/>
        <v>1</v>
      </c>
      <c r="AG516" s="5" t="str">
        <f t="shared" si="81"/>
        <v>CUMPLE</v>
      </c>
      <c r="AH516" s="6"/>
      <c r="AI516" s="38">
        <f t="shared" si="82"/>
        <v>2</v>
      </c>
      <c r="AJ516" s="5" t="str">
        <f t="shared" si="83"/>
        <v>CUMPLE</v>
      </c>
      <c r="AK516" s="6"/>
      <c r="AL516" s="5" t="str">
        <f t="shared" si="75"/>
        <v/>
      </c>
      <c r="AM516" s="5"/>
      <c r="AN516" s="58"/>
      <c r="AO516" s="67" t="s">
        <v>2570</v>
      </c>
      <c r="AP516" s="50" t="s">
        <v>232</v>
      </c>
      <c r="AQ516" s="50"/>
      <c r="AR516" s="50">
        <v>43516</v>
      </c>
      <c r="AS516" s="50"/>
      <c r="AT516" s="52"/>
    </row>
    <row r="517" spans="1:46" ht="14.1" customHeight="1">
      <c r="A517" s="20" t="s">
        <v>45</v>
      </c>
      <c r="B517" s="21" t="s">
        <v>46</v>
      </c>
      <c r="C517" s="20" t="s">
        <v>1950</v>
      </c>
      <c r="D517" s="54">
        <v>4949168412</v>
      </c>
      <c r="E517" s="4" t="s">
        <v>48</v>
      </c>
      <c r="F517" s="4" t="s">
        <v>2571</v>
      </c>
      <c r="G517" s="23" t="s">
        <v>2572</v>
      </c>
      <c r="H517" s="55">
        <v>70866</v>
      </c>
      <c r="I517" s="4" t="s">
        <v>64</v>
      </c>
      <c r="J517" s="4" t="s">
        <v>514</v>
      </c>
      <c r="K517" s="22" t="s">
        <v>515</v>
      </c>
      <c r="L517" s="23" t="s">
        <v>86</v>
      </c>
      <c r="M517" s="4" t="s">
        <v>210</v>
      </c>
      <c r="N517" s="29" t="s">
        <v>516</v>
      </c>
      <c r="O517" s="30">
        <v>76200</v>
      </c>
      <c r="P517" s="29" t="s">
        <v>57</v>
      </c>
      <c r="Q517" s="56">
        <v>4</v>
      </c>
      <c r="R517" s="5" t="s">
        <v>58</v>
      </c>
      <c r="S517" s="5" t="s">
        <v>230</v>
      </c>
      <c r="T517" s="36">
        <v>43540</v>
      </c>
      <c r="U517" s="36">
        <v>43536</v>
      </c>
      <c r="V517" s="37">
        <v>43536</v>
      </c>
      <c r="W517" s="38">
        <f t="shared" si="76"/>
        <v>-3</v>
      </c>
      <c r="X517" s="5" t="str">
        <f t="shared" si="77"/>
        <v>CUMPLE</v>
      </c>
      <c r="Y517" s="37">
        <v>43542</v>
      </c>
      <c r="Z517" s="37">
        <v>43542</v>
      </c>
      <c r="AA517" s="44">
        <v>43542</v>
      </c>
      <c r="AB517" s="37">
        <v>43542</v>
      </c>
      <c r="AC517" s="38">
        <f t="shared" si="78"/>
        <v>1</v>
      </c>
      <c r="AD517" s="5" t="str">
        <f t="shared" si="79"/>
        <v>CUMPLE</v>
      </c>
      <c r="AE517" s="5"/>
      <c r="AF517" s="38">
        <f t="shared" si="80"/>
        <v>1</v>
      </c>
      <c r="AG517" s="5" t="str">
        <f t="shared" si="81"/>
        <v>CUMPLE</v>
      </c>
      <c r="AH517" s="6"/>
      <c r="AI517" s="38">
        <f t="shared" si="82"/>
        <v>2</v>
      </c>
      <c r="AJ517" s="5" t="str">
        <f t="shared" si="83"/>
        <v>CUMPLE</v>
      </c>
      <c r="AK517" s="6"/>
      <c r="AL517" s="5" t="str">
        <f t="shared" si="75"/>
        <v/>
      </c>
      <c r="AM517" s="5"/>
      <c r="AN517" s="58"/>
      <c r="AO517" s="67" t="s">
        <v>2573</v>
      </c>
      <c r="AP517" s="50" t="s">
        <v>232</v>
      </c>
      <c r="AQ517" s="50"/>
      <c r="AR517" s="50">
        <v>43525</v>
      </c>
      <c r="AS517" s="50"/>
      <c r="AT517" s="52"/>
    </row>
    <row r="518" spans="1:46" ht="14.1" customHeight="1">
      <c r="A518" s="20" t="s">
        <v>45</v>
      </c>
      <c r="B518" s="21" t="s">
        <v>46</v>
      </c>
      <c r="C518" s="20" t="s">
        <v>1950</v>
      </c>
      <c r="D518" s="54">
        <v>4948957161</v>
      </c>
      <c r="E518" s="4" t="s">
        <v>48</v>
      </c>
      <c r="F518" s="4" t="s">
        <v>2574</v>
      </c>
      <c r="G518" s="23" t="s">
        <v>2575</v>
      </c>
      <c r="H518" s="55">
        <v>74744.100000000006</v>
      </c>
      <c r="I518" s="4" t="s">
        <v>64</v>
      </c>
      <c r="J518" s="4" t="s">
        <v>514</v>
      </c>
      <c r="K518" s="22" t="s">
        <v>515</v>
      </c>
      <c r="L518" s="23" t="s">
        <v>86</v>
      </c>
      <c r="M518" s="4" t="s">
        <v>210</v>
      </c>
      <c r="N518" s="29" t="s">
        <v>516</v>
      </c>
      <c r="O518" s="30">
        <v>80370</v>
      </c>
      <c r="P518" s="29" t="s">
        <v>57</v>
      </c>
      <c r="Q518" s="56">
        <v>4</v>
      </c>
      <c r="R518" s="5" t="s">
        <v>58</v>
      </c>
      <c r="S518" s="5" t="s">
        <v>230</v>
      </c>
      <c r="T518" s="36">
        <v>43540</v>
      </c>
      <c r="U518" s="36">
        <v>43536</v>
      </c>
      <c r="V518" s="37">
        <v>43536</v>
      </c>
      <c r="W518" s="38">
        <f t="shared" si="76"/>
        <v>-3</v>
      </c>
      <c r="X518" s="5" t="str">
        <f t="shared" si="77"/>
        <v>CUMPLE</v>
      </c>
      <c r="Y518" s="37">
        <v>43542</v>
      </c>
      <c r="Z518" s="37">
        <v>43542</v>
      </c>
      <c r="AA518" s="44">
        <v>43542</v>
      </c>
      <c r="AB518" s="37">
        <v>43542</v>
      </c>
      <c r="AC518" s="38">
        <f t="shared" si="78"/>
        <v>1</v>
      </c>
      <c r="AD518" s="5" t="str">
        <f t="shared" si="79"/>
        <v>CUMPLE</v>
      </c>
      <c r="AE518" s="5"/>
      <c r="AF518" s="38">
        <f t="shared" si="80"/>
        <v>1</v>
      </c>
      <c r="AG518" s="5" t="str">
        <f t="shared" si="81"/>
        <v>CUMPLE</v>
      </c>
      <c r="AH518" s="6"/>
      <c r="AI518" s="38">
        <f t="shared" si="82"/>
        <v>2</v>
      </c>
      <c r="AJ518" s="5" t="str">
        <f t="shared" si="83"/>
        <v>CUMPLE</v>
      </c>
      <c r="AK518" s="6"/>
      <c r="AL518" s="5" t="str">
        <f t="shared" si="75"/>
        <v/>
      </c>
      <c r="AM518" s="5"/>
      <c r="AN518" s="58"/>
      <c r="AO518" s="67" t="s">
        <v>2576</v>
      </c>
      <c r="AP518" s="50" t="s">
        <v>232</v>
      </c>
      <c r="AQ518" s="50"/>
      <c r="AR518" s="50">
        <v>43523</v>
      </c>
      <c r="AS518" s="50"/>
      <c r="AT518" s="52"/>
    </row>
    <row r="519" spans="1:46" ht="14.1" customHeight="1">
      <c r="A519" s="20" t="s">
        <v>45</v>
      </c>
      <c r="B519" s="21" t="s">
        <v>46</v>
      </c>
      <c r="C519" s="20" t="s">
        <v>1950</v>
      </c>
      <c r="D519" s="54">
        <v>4949168414</v>
      </c>
      <c r="E519" s="4" t="s">
        <v>48</v>
      </c>
      <c r="F519" s="4" t="s">
        <v>2577</v>
      </c>
      <c r="G519" s="23" t="s">
        <v>2578</v>
      </c>
      <c r="H519" s="55">
        <v>35767.800000000003</v>
      </c>
      <c r="I519" s="4" t="s">
        <v>64</v>
      </c>
      <c r="J519" s="4" t="s">
        <v>514</v>
      </c>
      <c r="K519" s="22" t="s">
        <v>515</v>
      </c>
      <c r="L519" s="23" t="s">
        <v>86</v>
      </c>
      <c r="M519" s="4" t="s">
        <v>210</v>
      </c>
      <c r="N519" s="29" t="s">
        <v>516</v>
      </c>
      <c r="O519" s="30">
        <v>38460</v>
      </c>
      <c r="P519" s="29" t="s">
        <v>57</v>
      </c>
      <c r="Q519" s="56">
        <v>2</v>
      </c>
      <c r="R519" s="5" t="s">
        <v>58</v>
      </c>
      <c r="S519" s="5" t="s">
        <v>230</v>
      </c>
      <c r="T519" s="36">
        <v>43540</v>
      </c>
      <c r="U519" s="36">
        <v>43536</v>
      </c>
      <c r="V519" s="37">
        <v>43536</v>
      </c>
      <c r="W519" s="38">
        <f t="shared" si="76"/>
        <v>-3</v>
      </c>
      <c r="X519" s="5" t="str">
        <f t="shared" si="77"/>
        <v>CUMPLE</v>
      </c>
      <c r="Y519" s="37">
        <v>43542</v>
      </c>
      <c r="Z519" s="37">
        <v>43542</v>
      </c>
      <c r="AA519" s="44">
        <v>43542</v>
      </c>
      <c r="AB519" s="37">
        <v>43542</v>
      </c>
      <c r="AC519" s="38">
        <f t="shared" si="78"/>
        <v>1</v>
      </c>
      <c r="AD519" s="5" t="str">
        <f t="shared" si="79"/>
        <v>CUMPLE</v>
      </c>
      <c r="AE519" s="5"/>
      <c r="AF519" s="38">
        <f t="shared" si="80"/>
        <v>1</v>
      </c>
      <c r="AG519" s="5" t="str">
        <f t="shared" si="81"/>
        <v>CUMPLE</v>
      </c>
      <c r="AH519" s="6"/>
      <c r="AI519" s="38">
        <f t="shared" si="82"/>
        <v>2</v>
      </c>
      <c r="AJ519" s="5" t="str">
        <f t="shared" si="83"/>
        <v>CUMPLE</v>
      </c>
      <c r="AK519" s="6"/>
      <c r="AL519" s="5" t="str">
        <f t="shared" si="75"/>
        <v/>
      </c>
      <c r="AM519" s="5"/>
      <c r="AN519" s="58"/>
      <c r="AO519" s="67" t="s">
        <v>2576</v>
      </c>
      <c r="AP519" s="50" t="s">
        <v>232</v>
      </c>
      <c r="AQ519" s="50"/>
      <c r="AR519" s="50">
        <v>43522</v>
      </c>
      <c r="AS519" s="50"/>
      <c r="AT519" s="52"/>
    </row>
    <row r="520" spans="1:46" ht="14.1" customHeight="1">
      <c r="A520" s="20" t="s">
        <v>45</v>
      </c>
      <c r="B520" s="21" t="s">
        <v>46</v>
      </c>
      <c r="C520" s="20" t="s">
        <v>1950</v>
      </c>
      <c r="D520" s="54">
        <v>4949224937</v>
      </c>
      <c r="E520" s="4" t="s">
        <v>48</v>
      </c>
      <c r="F520" s="4" t="s">
        <v>2579</v>
      </c>
      <c r="G520" s="23" t="s">
        <v>2580</v>
      </c>
      <c r="H520" s="55">
        <v>34660.800000000003</v>
      </c>
      <c r="I520" s="4" t="s">
        <v>64</v>
      </c>
      <c r="J520" s="4" t="s">
        <v>901</v>
      </c>
      <c r="K520" s="22" t="s">
        <v>905</v>
      </c>
      <c r="L520" s="23" t="s">
        <v>54</v>
      </c>
      <c r="M520" s="4" t="s">
        <v>67</v>
      </c>
      <c r="N520" s="29" t="s">
        <v>336</v>
      </c>
      <c r="O520" s="30">
        <v>19920</v>
      </c>
      <c r="P520" s="29" t="s">
        <v>57</v>
      </c>
      <c r="Q520" s="56">
        <v>1</v>
      </c>
      <c r="R520" s="5" t="s">
        <v>58</v>
      </c>
      <c r="S520" s="5" t="s">
        <v>230</v>
      </c>
      <c r="T520" s="36">
        <v>43543</v>
      </c>
      <c r="U520" s="36">
        <v>43528</v>
      </c>
      <c r="V520" s="37">
        <v>43528</v>
      </c>
      <c r="W520" s="38">
        <f t="shared" si="76"/>
        <v>-14</v>
      </c>
      <c r="X520" s="5" t="str">
        <f t="shared" si="77"/>
        <v>CUMPLE</v>
      </c>
      <c r="Y520" s="37">
        <v>43544</v>
      </c>
      <c r="Z520" s="37">
        <v>43544</v>
      </c>
      <c r="AA520" s="44">
        <v>43544</v>
      </c>
      <c r="AB520" s="37">
        <v>43544</v>
      </c>
      <c r="AC520" s="38">
        <f t="shared" si="78"/>
        <v>1</v>
      </c>
      <c r="AD520" s="5" t="str">
        <f t="shared" si="79"/>
        <v>CUMPLE</v>
      </c>
      <c r="AE520" s="5"/>
      <c r="AF520" s="38">
        <f t="shared" si="80"/>
        <v>1</v>
      </c>
      <c r="AG520" s="5" t="str">
        <f t="shared" si="81"/>
        <v>CUMPLE</v>
      </c>
      <c r="AH520" s="6"/>
      <c r="AI520" s="38">
        <f t="shared" si="82"/>
        <v>1</v>
      </c>
      <c r="AJ520" s="5" t="str">
        <f t="shared" si="83"/>
        <v>CUMPLE</v>
      </c>
      <c r="AK520" s="6"/>
      <c r="AL520" s="5" t="str">
        <f t="shared" si="75"/>
        <v/>
      </c>
      <c r="AM520" s="5"/>
      <c r="AN520" s="58"/>
      <c r="AO520" s="67" t="s">
        <v>2581</v>
      </c>
      <c r="AP520" s="50" t="s">
        <v>232</v>
      </c>
      <c r="AQ520" s="50"/>
      <c r="AR520" s="50">
        <v>43523</v>
      </c>
      <c r="AS520" s="50"/>
      <c r="AT520" s="52"/>
    </row>
    <row r="521" spans="1:46" ht="14.1" customHeight="1">
      <c r="A521" s="20" t="s">
        <v>45</v>
      </c>
      <c r="B521" s="21" t="s">
        <v>46</v>
      </c>
      <c r="C521" s="20" t="s">
        <v>1950</v>
      </c>
      <c r="D521" s="54">
        <v>4949168413</v>
      </c>
      <c r="E521" s="4" t="s">
        <v>48</v>
      </c>
      <c r="F521" s="4" t="s">
        <v>2582</v>
      </c>
      <c r="G521" s="23" t="s">
        <v>2583</v>
      </c>
      <c r="H521" s="55">
        <v>70410.3</v>
      </c>
      <c r="I521" s="4" t="s">
        <v>64</v>
      </c>
      <c r="J521" s="4" t="s">
        <v>514</v>
      </c>
      <c r="K521" s="22" t="s">
        <v>515</v>
      </c>
      <c r="L521" s="23" t="s">
        <v>86</v>
      </c>
      <c r="M521" s="4" t="s">
        <v>210</v>
      </c>
      <c r="N521" s="29" t="s">
        <v>516</v>
      </c>
      <c r="O521" s="30">
        <v>75710</v>
      </c>
      <c r="P521" s="29" t="s">
        <v>57</v>
      </c>
      <c r="Q521" s="56">
        <v>4</v>
      </c>
      <c r="R521" s="5" t="s">
        <v>58</v>
      </c>
      <c r="S521" s="5" t="s">
        <v>230</v>
      </c>
      <c r="T521" s="36">
        <v>43547</v>
      </c>
      <c r="U521" s="36">
        <v>43538</v>
      </c>
      <c r="V521" s="37">
        <v>43538</v>
      </c>
      <c r="W521" s="38">
        <f t="shared" si="76"/>
        <v>-8</v>
      </c>
      <c r="X521" s="5" t="str">
        <f t="shared" si="77"/>
        <v>CUMPLE</v>
      </c>
      <c r="Y521" s="37">
        <v>43550</v>
      </c>
      <c r="Z521" s="37">
        <v>43550</v>
      </c>
      <c r="AA521" s="44">
        <v>43550</v>
      </c>
      <c r="AB521" s="37">
        <v>43550</v>
      </c>
      <c r="AC521" s="38">
        <f t="shared" si="78"/>
        <v>1</v>
      </c>
      <c r="AD521" s="5" t="str">
        <f t="shared" si="79"/>
        <v>CUMPLE</v>
      </c>
      <c r="AE521" s="5"/>
      <c r="AF521" s="38">
        <f t="shared" si="80"/>
        <v>1</v>
      </c>
      <c r="AG521" s="5" t="str">
        <f t="shared" si="81"/>
        <v>CUMPLE</v>
      </c>
      <c r="AH521" s="6"/>
      <c r="AI521" s="38">
        <f t="shared" si="82"/>
        <v>3</v>
      </c>
      <c r="AJ521" s="5" t="str">
        <f t="shared" si="83"/>
        <v>CUMPLE</v>
      </c>
      <c r="AK521" s="6"/>
      <c r="AL521" s="5" t="str">
        <f t="shared" si="75"/>
        <v/>
      </c>
      <c r="AM521" s="5"/>
      <c r="AN521" s="58"/>
      <c r="AO521" s="67" t="s">
        <v>2584</v>
      </c>
      <c r="AP521" s="50" t="s">
        <v>232</v>
      </c>
      <c r="AQ521" s="50"/>
      <c r="AR521" s="50">
        <v>43531</v>
      </c>
      <c r="AS521" s="50"/>
      <c r="AT521" s="52"/>
    </row>
    <row r="522" spans="1:46" ht="14.1" customHeight="1">
      <c r="A522" s="20" t="s">
        <v>45</v>
      </c>
      <c r="B522" s="21" t="s">
        <v>46</v>
      </c>
      <c r="C522" s="20" t="s">
        <v>1950</v>
      </c>
      <c r="D522" s="54">
        <v>4949389422</v>
      </c>
      <c r="E522" s="4" t="s">
        <v>48</v>
      </c>
      <c r="F522" s="4" t="s">
        <v>2585</v>
      </c>
      <c r="G522" s="23" t="s">
        <v>2586</v>
      </c>
      <c r="H522" s="55">
        <v>70569.81</v>
      </c>
      <c r="I522" s="4" t="s">
        <v>64</v>
      </c>
      <c r="J522" s="4" t="s">
        <v>441</v>
      </c>
      <c r="K522" s="22" t="s">
        <v>442</v>
      </c>
      <c r="L522" s="23" t="s">
        <v>119</v>
      </c>
      <c r="M522" s="4" t="s">
        <v>210</v>
      </c>
      <c r="N522" s="29" t="s">
        <v>211</v>
      </c>
      <c r="O522" s="30">
        <v>39780.050999999999</v>
      </c>
      <c r="P522" s="29" t="s">
        <v>57</v>
      </c>
      <c r="Q522" s="56">
        <v>2</v>
      </c>
      <c r="R522" s="5" t="s">
        <v>58</v>
      </c>
      <c r="S522" s="5" t="s">
        <v>230</v>
      </c>
      <c r="T522" s="36">
        <v>43548</v>
      </c>
      <c r="U522" s="36">
        <v>43543</v>
      </c>
      <c r="V522" s="37">
        <v>43543</v>
      </c>
      <c r="W522" s="38">
        <f t="shared" si="76"/>
        <v>-4</v>
      </c>
      <c r="X522" s="5" t="str">
        <f t="shared" si="77"/>
        <v>CUMPLE</v>
      </c>
      <c r="Y522" s="37">
        <v>43550</v>
      </c>
      <c r="Z522" s="37">
        <v>43550</v>
      </c>
      <c r="AA522" s="44">
        <v>43550</v>
      </c>
      <c r="AB522" s="37">
        <v>43550</v>
      </c>
      <c r="AC522" s="38">
        <f t="shared" si="78"/>
        <v>1</v>
      </c>
      <c r="AD522" s="5" t="str">
        <f t="shared" si="79"/>
        <v>CUMPLE</v>
      </c>
      <c r="AE522" s="5"/>
      <c r="AF522" s="38">
        <f t="shared" si="80"/>
        <v>1</v>
      </c>
      <c r="AG522" s="5" t="str">
        <f t="shared" si="81"/>
        <v>CUMPLE</v>
      </c>
      <c r="AH522" s="6"/>
      <c r="AI522" s="38">
        <f t="shared" si="82"/>
        <v>2</v>
      </c>
      <c r="AJ522" s="5" t="str">
        <f t="shared" si="83"/>
        <v>CUMPLE</v>
      </c>
      <c r="AK522" s="6"/>
      <c r="AL522" s="5" t="str">
        <f t="shared" si="75"/>
        <v/>
      </c>
      <c r="AM522" s="5"/>
      <c r="AN522" s="58"/>
      <c r="AO522" s="67" t="s">
        <v>2587</v>
      </c>
      <c r="AP522" s="50" t="s">
        <v>232</v>
      </c>
      <c r="AQ522" s="50"/>
      <c r="AR522" s="50">
        <v>43528</v>
      </c>
      <c r="AS522" s="50"/>
      <c r="AT522" s="52"/>
    </row>
    <row r="523" spans="1:46" ht="14.1" customHeight="1">
      <c r="A523" s="20" t="s">
        <v>45</v>
      </c>
      <c r="B523" s="21" t="s">
        <v>46</v>
      </c>
      <c r="C523" s="20" t="s">
        <v>1950</v>
      </c>
      <c r="D523" s="54">
        <v>4949389417</v>
      </c>
      <c r="E523" s="4" t="s">
        <v>48</v>
      </c>
      <c r="F523" s="4" t="s">
        <v>2588</v>
      </c>
      <c r="G523" s="23" t="s">
        <v>2589</v>
      </c>
      <c r="H523" s="55">
        <v>34075.9</v>
      </c>
      <c r="I523" s="4" t="s">
        <v>64</v>
      </c>
      <c r="J523" s="4" t="s">
        <v>441</v>
      </c>
      <c r="K523" s="22" t="s">
        <v>442</v>
      </c>
      <c r="L523" s="23" t="s">
        <v>119</v>
      </c>
      <c r="M523" s="4" t="s">
        <v>210</v>
      </c>
      <c r="N523" s="29" t="s">
        <v>211</v>
      </c>
      <c r="O523" s="30">
        <v>19731.268</v>
      </c>
      <c r="P523" s="29" t="s">
        <v>57</v>
      </c>
      <c r="Q523" s="56">
        <v>1</v>
      </c>
      <c r="R523" s="5" t="s">
        <v>58</v>
      </c>
      <c r="S523" s="5" t="s">
        <v>230</v>
      </c>
      <c r="T523" s="36">
        <v>43548</v>
      </c>
      <c r="U523" s="36">
        <v>43550</v>
      </c>
      <c r="V523" s="37">
        <v>43551</v>
      </c>
      <c r="W523" s="38">
        <f t="shared" si="76"/>
        <v>3</v>
      </c>
      <c r="X523" s="5" t="str">
        <f t="shared" si="77"/>
        <v>NO CUMPLE</v>
      </c>
      <c r="Y523" s="37">
        <v>43550</v>
      </c>
      <c r="Z523" s="37">
        <v>43551</v>
      </c>
      <c r="AA523" s="44">
        <v>43551</v>
      </c>
      <c r="AB523" s="37">
        <v>43551</v>
      </c>
      <c r="AC523" s="38">
        <f t="shared" si="78"/>
        <v>1</v>
      </c>
      <c r="AD523" s="5" t="str">
        <f t="shared" si="79"/>
        <v>CUMPLE</v>
      </c>
      <c r="AE523" s="5"/>
      <c r="AF523" s="38">
        <f t="shared" si="80"/>
        <v>1</v>
      </c>
      <c r="AG523" s="5" t="str">
        <f t="shared" si="81"/>
        <v>CUMPLE</v>
      </c>
      <c r="AH523" s="6"/>
      <c r="AI523" s="38">
        <f t="shared" si="82"/>
        <v>3</v>
      </c>
      <c r="AJ523" s="5" t="str">
        <f t="shared" si="83"/>
        <v>CUMPLE</v>
      </c>
      <c r="AK523" s="6"/>
      <c r="AL523" s="5" t="str">
        <f t="shared" si="75"/>
        <v/>
      </c>
      <c r="AM523" s="5"/>
      <c r="AN523" s="58"/>
      <c r="AO523" s="67" t="s">
        <v>2590</v>
      </c>
      <c r="AP523" s="50" t="s">
        <v>232</v>
      </c>
      <c r="AQ523" s="50"/>
      <c r="AR523" s="50">
        <v>43529</v>
      </c>
      <c r="AS523" s="50"/>
      <c r="AT523" s="52"/>
    </row>
    <row r="524" spans="1:46" ht="14.1" customHeight="1">
      <c r="A524" s="20" t="s">
        <v>45</v>
      </c>
      <c r="B524" s="21" t="s">
        <v>46</v>
      </c>
      <c r="C524" s="20" t="s">
        <v>1950</v>
      </c>
      <c r="D524" s="54">
        <v>4948892093</v>
      </c>
      <c r="E524" s="4" t="s">
        <v>48</v>
      </c>
      <c r="F524" s="4" t="s">
        <v>2591</v>
      </c>
      <c r="G524" s="23" t="s">
        <v>2592</v>
      </c>
      <c r="H524" s="55">
        <v>140363.07</v>
      </c>
      <c r="I524" s="4" t="s">
        <v>64</v>
      </c>
      <c r="J524" s="4" t="s">
        <v>1729</v>
      </c>
      <c r="K524" s="22" t="s">
        <v>1730</v>
      </c>
      <c r="L524" s="23" t="s">
        <v>119</v>
      </c>
      <c r="M524" s="4" t="s">
        <v>210</v>
      </c>
      <c r="N524" s="29" t="s">
        <v>1731</v>
      </c>
      <c r="O524" s="30">
        <v>75060.464999999997</v>
      </c>
      <c r="P524" s="29" t="s">
        <v>57</v>
      </c>
      <c r="Q524" s="56">
        <v>3</v>
      </c>
      <c r="R524" s="5" t="s">
        <v>58</v>
      </c>
      <c r="S524" s="5" t="s">
        <v>230</v>
      </c>
      <c r="T524" s="36">
        <v>43549</v>
      </c>
      <c r="U524" s="36">
        <v>43550</v>
      </c>
      <c r="V524" s="37">
        <v>43550</v>
      </c>
      <c r="W524" s="38">
        <f t="shared" si="76"/>
        <v>2</v>
      </c>
      <c r="X524" s="5" t="str">
        <f t="shared" si="77"/>
        <v>NO CUMPLE</v>
      </c>
      <c r="Y524" s="37">
        <v>43551</v>
      </c>
      <c r="Z524" s="37">
        <v>43551</v>
      </c>
      <c r="AA524" s="44">
        <v>43551</v>
      </c>
      <c r="AB524" s="37">
        <v>43551</v>
      </c>
      <c r="AC524" s="38">
        <f t="shared" si="78"/>
        <v>1</v>
      </c>
      <c r="AD524" s="5" t="str">
        <f t="shared" si="79"/>
        <v>CUMPLE</v>
      </c>
      <c r="AE524" s="5"/>
      <c r="AF524" s="38">
        <f t="shared" si="80"/>
        <v>1</v>
      </c>
      <c r="AG524" s="5" t="str">
        <f t="shared" si="81"/>
        <v>CUMPLE</v>
      </c>
      <c r="AH524" s="6"/>
      <c r="AI524" s="38">
        <f t="shared" si="82"/>
        <v>2</v>
      </c>
      <c r="AJ524" s="5" t="str">
        <f t="shared" si="83"/>
        <v>CUMPLE</v>
      </c>
      <c r="AK524" s="6"/>
      <c r="AL524" s="5" t="str">
        <f t="shared" si="75"/>
        <v/>
      </c>
      <c r="AM524" s="5"/>
      <c r="AN524" s="58"/>
      <c r="AO524" s="67" t="s">
        <v>2593</v>
      </c>
      <c r="AP524" s="50" t="s">
        <v>232</v>
      </c>
      <c r="AQ524" s="50"/>
      <c r="AR524" s="50">
        <v>43530</v>
      </c>
      <c r="AS524" s="50"/>
      <c r="AT524" s="52"/>
    </row>
    <row r="525" spans="1:46" ht="14.1" customHeight="1">
      <c r="A525" s="20" t="s">
        <v>45</v>
      </c>
      <c r="B525" s="21" t="s">
        <v>46</v>
      </c>
      <c r="C525" s="20" t="s">
        <v>1950</v>
      </c>
      <c r="D525" s="54">
        <v>4949387715</v>
      </c>
      <c r="E525" s="4" t="s">
        <v>48</v>
      </c>
      <c r="F525" s="4" t="s">
        <v>2594</v>
      </c>
      <c r="G525" s="23" t="s">
        <v>2595</v>
      </c>
      <c r="H525" s="55">
        <v>109800</v>
      </c>
      <c r="I525" s="4" t="s">
        <v>64</v>
      </c>
      <c r="J525" s="4" t="s">
        <v>1783</v>
      </c>
      <c r="K525" s="22" t="s">
        <v>1784</v>
      </c>
      <c r="L525" s="23" t="s">
        <v>119</v>
      </c>
      <c r="M525" s="4" t="s">
        <v>210</v>
      </c>
      <c r="N525" s="29" t="s">
        <v>1731</v>
      </c>
      <c r="O525" s="30">
        <v>58500</v>
      </c>
      <c r="P525" s="29" t="s">
        <v>57</v>
      </c>
      <c r="Q525" s="56">
        <v>3</v>
      </c>
      <c r="R525" s="5" t="s">
        <v>58</v>
      </c>
      <c r="S525" s="5" t="s">
        <v>59</v>
      </c>
      <c r="T525" s="36">
        <v>43552</v>
      </c>
      <c r="U525" s="36">
        <v>43551</v>
      </c>
      <c r="V525" s="37">
        <v>43551</v>
      </c>
      <c r="W525" s="38">
        <f t="shared" si="76"/>
        <v>0</v>
      </c>
      <c r="X525" s="5" t="str">
        <f t="shared" si="77"/>
        <v>CUMPLE</v>
      </c>
      <c r="Y525" s="37">
        <v>43553</v>
      </c>
      <c r="Z525" s="37">
        <v>43553</v>
      </c>
      <c r="AA525" s="44">
        <v>43554</v>
      </c>
      <c r="AB525" s="37">
        <v>43557</v>
      </c>
      <c r="AC525" s="38">
        <f t="shared" si="78"/>
        <v>1</v>
      </c>
      <c r="AD525" s="5" t="str">
        <f t="shared" si="79"/>
        <v>CUMPLE</v>
      </c>
      <c r="AE525" s="5"/>
      <c r="AF525" s="38">
        <f t="shared" si="80"/>
        <v>3</v>
      </c>
      <c r="AG525" s="5" t="str">
        <f t="shared" si="81"/>
        <v>CUMPLE</v>
      </c>
      <c r="AH525" s="6"/>
      <c r="AI525" s="38">
        <f t="shared" si="82"/>
        <v>5</v>
      </c>
      <c r="AJ525" s="5" t="str">
        <f t="shared" si="83"/>
        <v>CUMPLE</v>
      </c>
      <c r="AK525" s="6"/>
      <c r="AL525" s="5" t="str">
        <f t="shared" si="75"/>
        <v/>
      </c>
      <c r="AM525" s="5"/>
      <c r="AN525" s="58"/>
      <c r="AO525" s="49" t="s">
        <v>2596</v>
      </c>
      <c r="AP525" s="50" t="s">
        <v>325</v>
      </c>
      <c r="AQ525" s="50"/>
      <c r="AR525" s="50">
        <v>43527</v>
      </c>
      <c r="AS525" s="50"/>
      <c r="AT525" s="52"/>
    </row>
    <row r="526" spans="1:46" ht="14.1" customHeight="1">
      <c r="A526" s="20" t="s">
        <v>45</v>
      </c>
      <c r="B526" s="21" t="s">
        <v>46</v>
      </c>
      <c r="C526" s="20" t="s">
        <v>1950</v>
      </c>
      <c r="D526" s="54">
        <v>4949387716</v>
      </c>
      <c r="E526" s="4" t="s">
        <v>48</v>
      </c>
      <c r="F526" s="4" t="s">
        <v>2597</v>
      </c>
      <c r="G526" s="23" t="s">
        <v>2598</v>
      </c>
      <c r="H526" s="55">
        <v>109980</v>
      </c>
      <c r="I526" s="4" t="s">
        <v>64</v>
      </c>
      <c r="J526" s="4" t="s">
        <v>1783</v>
      </c>
      <c r="K526" s="22" t="s">
        <v>1784</v>
      </c>
      <c r="L526" s="23" t="s">
        <v>119</v>
      </c>
      <c r="M526" s="4" t="s">
        <v>210</v>
      </c>
      <c r="N526" s="29" t="s">
        <v>1731</v>
      </c>
      <c r="O526" s="30">
        <v>58500</v>
      </c>
      <c r="P526" s="29" t="s">
        <v>57</v>
      </c>
      <c r="Q526" s="56">
        <v>3</v>
      </c>
      <c r="R526" s="5" t="s">
        <v>58</v>
      </c>
      <c r="S526" s="5" t="s">
        <v>59</v>
      </c>
      <c r="T526" s="36">
        <v>43552</v>
      </c>
      <c r="U526" s="36">
        <v>43551</v>
      </c>
      <c r="V526" s="37">
        <v>43551</v>
      </c>
      <c r="W526" s="38">
        <f t="shared" si="76"/>
        <v>0</v>
      </c>
      <c r="X526" s="5" t="str">
        <f t="shared" si="77"/>
        <v>CUMPLE</v>
      </c>
      <c r="Y526" s="37">
        <v>43553</v>
      </c>
      <c r="Z526" s="37">
        <v>43553</v>
      </c>
      <c r="AA526" s="44">
        <v>43554</v>
      </c>
      <c r="AB526" s="63">
        <v>43557</v>
      </c>
      <c r="AC526" s="38">
        <f t="shared" si="78"/>
        <v>1</v>
      </c>
      <c r="AD526" s="5" t="str">
        <f t="shared" si="79"/>
        <v>CUMPLE</v>
      </c>
      <c r="AE526" s="5"/>
      <c r="AF526" s="38">
        <f t="shared" si="80"/>
        <v>3</v>
      </c>
      <c r="AG526" s="5" t="str">
        <f t="shared" si="81"/>
        <v>CUMPLE</v>
      </c>
      <c r="AH526" s="6"/>
      <c r="AI526" s="38">
        <f t="shared" si="82"/>
        <v>5</v>
      </c>
      <c r="AJ526" s="5" t="str">
        <f t="shared" si="83"/>
        <v>CUMPLE</v>
      </c>
      <c r="AK526" s="6"/>
      <c r="AL526" s="5" t="str">
        <f t="shared" si="75"/>
        <v/>
      </c>
      <c r="AM526" s="5"/>
      <c r="AN526" s="58"/>
      <c r="AO526" s="49" t="s">
        <v>2599</v>
      </c>
      <c r="AP526" s="50" t="s">
        <v>2110</v>
      </c>
      <c r="AQ526" s="50"/>
      <c r="AR526" s="50">
        <v>43527</v>
      </c>
      <c r="AS526" s="50"/>
      <c r="AT526" s="52"/>
    </row>
    <row r="527" spans="1:46" ht="14.1" customHeight="1">
      <c r="A527" s="20" t="s">
        <v>45</v>
      </c>
      <c r="B527" s="21" t="s">
        <v>46</v>
      </c>
      <c r="C527" s="20" t="s">
        <v>1950</v>
      </c>
      <c r="D527" s="54">
        <v>4949387322</v>
      </c>
      <c r="E527" s="4" t="s">
        <v>48</v>
      </c>
      <c r="F527" s="4" t="s">
        <v>2600</v>
      </c>
      <c r="G527" s="23" t="s">
        <v>2601</v>
      </c>
      <c r="H527" s="55">
        <v>3510.7</v>
      </c>
      <c r="I527" s="4" t="s">
        <v>64</v>
      </c>
      <c r="J527" s="4" t="s">
        <v>2602</v>
      </c>
      <c r="K527" s="22">
        <v>50231076</v>
      </c>
      <c r="L527" s="23" t="s">
        <v>119</v>
      </c>
      <c r="M527" s="4" t="s">
        <v>67</v>
      </c>
      <c r="N527" s="29" t="s">
        <v>336</v>
      </c>
      <c r="O527" s="30">
        <v>3000.6</v>
      </c>
      <c r="P527" s="29" t="s">
        <v>57</v>
      </c>
      <c r="Q527" s="56">
        <v>3</v>
      </c>
      <c r="R527" s="5" t="s">
        <v>78</v>
      </c>
      <c r="S527" s="5" t="s">
        <v>79</v>
      </c>
      <c r="T527" s="36">
        <v>43549</v>
      </c>
      <c r="U527" s="36">
        <v>43552</v>
      </c>
      <c r="V527" s="37">
        <v>43551</v>
      </c>
      <c r="W527" s="38">
        <f t="shared" si="76"/>
        <v>4</v>
      </c>
      <c r="X527" s="5" t="str">
        <f t="shared" si="77"/>
        <v>NO CUMPLE</v>
      </c>
      <c r="Y527" s="37">
        <v>43552</v>
      </c>
      <c r="Z527" s="37">
        <v>43552</v>
      </c>
      <c r="AA527" s="44">
        <v>43552</v>
      </c>
      <c r="AB527" s="37">
        <v>43556</v>
      </c>
      <c r="AC527" s="38">
        <f t="shared" si="78"/>
        <v>1</v>
      </c>
      <c r="AD527" s="5" t="str">
        <f t="shared" si="79"/>
        <v>CUMPLE</v>
      </c>
      <c r="AE527" s="5"/>
      <c r="AF527" s="38">
        <f t="shared" si="80"/>
        <v>4</v>
      </c>
      <c r="AG527" s="5" t="str">
        <f t="shared" si="81"/>
        <v>NO CUMPLE</v>
      </c>
      <c r="AH527" s="6"/>
      <c r="AI527" s="38">
        <f t="shared" si="82"/>
        <v>7</v>
      </c>
      <c r="AJ527" s="5" t="str">
        <f t="shared" si="83"/>
        <v>CUMPLE</v>
      </c>
      <c r="AK527" s="6"/>
      <c r="AL527" s="5" t="str">
        <f t="shared" si="75"/>
        <v/>
      </c>
      <c r="AM527" s="5"/>
      <c r="AN527" s="58"/>
      <c r="AO527" s="49" t="s">
        <v>2603</v>
      </c>
      <c r="AP527" s="50" t="s">
        <v>72</v>
      </c>
      <c r="AQ527" s="50"/>
      <c r="AR527" s="50">
        <v>43524</v>
      </c>
      <c r="AS527" s="50"/>
      <c r="AT527" s="52"/>
    </row>
    <row r="528" spans="1:46" ht="14.1" customHeight="1">
      <c r="A528" s="20" t="s">
        <v>45</v>
      </c>
      <c r="B528" s="21" t="s">
        <v>46</v>
      </c>
      <c r="C528" s="20" t="s">
        <v>1950</v>
      </c>
      <c r="D528" s="54">
        <v>4949366049</v>
      </c>
      <c r="E528" s="4" t="s">
        <v>48</v>
      </c>
      <c r="F528" s="4" t="s">
        <v>2604</v>
      </c>
      <c r="G528" s="23" t="s">
        <v>2605</v>
      </c>
      <c r="H528" s="55">
        <v>6368</v>
      </c>
      <c r="I528" s="4" t="s">
        <v>64</v>
      </c>
      <c r="J528" s="4" t="s">
        <v>340</v>
      </c>
      <c r="K528" s="22" t="s">
        <v>341</v>
      </c>
      <c r="L528" s="23" t="s">
        <v>119</v>
      </c>
      <c r="M528" s="4" t="s">
        <v>67</v>
      </c>
      <c r="N528" s="29" t="s">
        <v>128</v>
      </c>
      <c r="O528" s="30">
        <v>3200</v>
      </c>
      <c r="P528" s="29" t="s">
        <v>57</v>
      </c>
      <c r="Q528" s="56">
        <v>4</v>
      </c>
      <c r="R528" s="5" t="s">
        <v>78</v>
      </c>
      <c r="S528" s="5" t="s">
        <v>79</v>
      </c>
      <c r="T528" s="36">
        <v>43549</v>
      </c>
      <c r="U528" s="36">
        <v>43551</v>
      </c>
      <c r="V528" s="37">
        <v>43551</v>
      </c>
      <c r="W528" s="38">
        <f t="shared" si="76"/>
        <v>3</v>
      </c>
      <c r="X528" s="5" t="str">
        <f t="shared" si="77"/>
        <v>NO CUMPLE</v>
      </c>
      <c r="Y528" s="37">
        <v>43552</v>
      </c>
      <c r="Z528" s="37">
        <v>43552</v>
      </c>
      <c r="AA528" s="44">
        <v>43552</v>
      </c>
      <c r="AB528" s="37">
        <v>43557</v>
      </c>
      <c r="AC528" s="38">
        <f t="shared" si="78"/>
        <v>1</v>
      </c>
      <c r="AD528" s="5" t="str">
        <f t="shared" si="79"/>
        <v>CUMPLE</v>
      </c>
      <c r="AE528" s="5"/>
      <c r="AF528" s="38">
        <f t="shared" si="80"/>
        <v>5</v>
      </c>
      <c r="AG528" s="5" t="str">
        <f t="shared" si="81"/>
        <v>NO CUMPLE</v>
      </c>
      <c r="AH528" s="6"/>
      <c r="AI528" s="38">
        <f t="shared" si="82"/>
        <v>8</v>
      </c>
      <c r="AJ528" s="5" t="str">
        <f t="shared" si="83"/>
        <v>CUMPLE</v>
      </c>
      <c r="AK528" s="6"/>
      <c r="AL528" s="5" t="str">
        <f t="shared" si="75"/>
        <v/>
      </c>
      <c r="AM528" s="5"/>
      <c r="AN528" s="58"/>
      <c r="AO528" s="49" t="s">
        <v>2606</v>
      </c>
      <c r="AP528" s="50" t="s">
        <v>72</v>
      </c>
      <c r="AQ528" s="50"/>
      <c r="AR528" s="50">
        <v>43524</v>
      </c>
      <c r="AS528" s="50"/>
      <c r="AT528" s="52"/>
    </row>
    <row r="529" spans="1:46" ht="14.1" customHeight="1">
      <c r="A529" s="20" t="s">
        <v>45</v>
      </c>
      <c r="B529" s="21" t="s">
        <v>46</v>
      </c>
      <c r="C529" s="20" t="s">
        <v>1950</v>
      </c>
      <c r="D529" s="54" t="s">
        <v>2607</v>
      </c>
      <c r="E529" s="4" t="s">
        <v>48</v>
      </c>
      <c r="F529" s="4" t="s">
        <v>2608</v>
      </c>
      <c r="G529" s="23" t="s">
        <v>2609</v>
      </c>
      <c r="H529" s="55">
        <v>6599.88</v>
      </c>
      <c r="I529" s="4" t="s">
        <v>64</v>
      </c>
      <c r="J529" s="4" t="s">
        <v>2610</v>
      </c>
      <c r="K529" s="22" t="s">
        <v>2611</v>
      </c>
      <c r="L529" s="23" t="s">
        <v>119</v>
      </c>
      <c r="M529" s="4" t="s">
        <v>55</v>
      </c>
      <c r="N529" s="29" t="s">
        <v>56</v>
      </c>
      <c r="O529" s="30">
        <v>9072</v>
      </c>
      <c r="P529" s="29" t="s">
        <v>57</v>
      </c>
      <c r="Q529" s="56">
        <v>1</v>
      </c>
      <c r="R529" s="5" t="s">
        <v>58</v>
      </c>
      <c r="S529" s="5" t="s">
        <v>59</v>
      </c>
      <c r="T529" s="36">
        <v>43550</v>
      </c>
      <c r="U529" s="36">
        <v>43552</v>
      </c>
      <c r="V529" s="37">
        <v>43550</v>
      </c>
      <c r="W529" s="38">
        <f t="shared" si="76"/>
        <v>3</v>
      </c>
      <c r="X529" s="5" t="str">
        <f t="shared" si="77"/>
        <v>NO CUMPLE</v>
      </c>
      <c r="Y529" s="37">
        <v>43551</v>
      </c>
      <c r="Z529" s="37">
        <v>43552</v>
      </c>
      <c r="AA529" s="44">
        <v>43552</v>
      </c>
      <c r="AB529" s="63">
        <v>43559</v>
      </c>
      <c r="AC529" s="38">
        <f t="shared" si="78"/>
        <v>1</v>
      </c>
      <c r="AD529" s="5" t="str">
        <f t="shared" si="79"/>
        <v>CUMPLE</v>
      </c>
      <c r="AE529" s="5"/>
      <c r="AF529" s="38">
        <f t="shared" si="80"/>
        <v>7</v>
      </c>
      <c r="AG529" s="5" t="str">
        <f t="shared" si="81"/>
        <v>NO CUMPLE</v>
      </c>
      <c r="AH529" s="6"/>
      <c r="AI529" s="38">
        <f t="shared" si="82"/>
        <v>9</v>
      </c>
      <c r="AJ529" s="5" t="str">
        <f t="shared" si="83"/>
        <v>NO CUMPLE</v>
      </c>
      <c r="AK529" s="6" t="s">
        <v>2612</v>
      </c>
      <c r="AL529" s="5" t="str">
        <f t="shared" si="75"/>
        <v/>
      </c>
      <c r="AM529" s="5"/>
      <c r="AN529" s="58"/>
      <c r="AO529" s="49" t="s">
        <v>2613</v>
      </c>
      <c r="AP529" s="50" t="s">
        <v>72</v>
      </c>
      <c r="AQ529" s="50"/>
      <c r="AR529" s="50">
        <v>43543</v>
      </c>
      <c r="AS529" s="50"/>
      <c r="AT529" s="52"/>
    </row>
    <row r="530" spans="1:46" ht="14.1" customHeight="1">
      <c r="A530" s="20" t="s">
        <v>45</v>
      </c>
      <c r="B530" s="21" t="s">
        <v>46</v>
      </c>
      <c r="C530" s="20" t="s">
        <v>1950</v>
      </c>
      <c r="D530" s="54">
        <v>4949718147</v>
      </c>
      <c r="E530" s="4" t="s">
        <v>48</v>
      </c>
      <c r="F530" s="4" t="s">
        <v>2614</v>
      </c>
      <c r="G530" s="68" t="s">
        <v>2615</v>
      </c>
      <c r="H530" s="55">
        <v>14348.8</v>
      </c>
      <c r="I530" s="4" t="s">
        <v>64</v>
      </c>
      <c r="J530" s="4" t="s">
        <v>2433</v>
      </c>
      <c r="K530" s="22" t="s">
        <v>2434</v>
      </c>
      <c r="L530" s="23" t="s">
        <v>54</v>
      </c>
      <c r="M530" s="4" t="s">
        <v>67</v>
      </c>
      <c r="N530" s="29" t="s">
        <v>77</v>
      </c>
      <c r="O530" s="30">
        <v>3040</v>
      </c>
      <c r="P530" s="29" t="s">
        <v>57</v>
      </c>
      <c r="Q530" s="56">
        <v>4</v>
      </c>
      <c r="R530" s="5" t="s">
        <v>78</v>
      </c>
      <c r="S530" s="5" t="s">
        <v>79</v>
      </c>
      <c r="T530" s="36">
        <v>43547</v>
      </c>
      <c r="U530" s="36">
        <v>43538</v>
      </c>
      <c r="V530" s="37">
        <v>43538</v>
      </c>
      <c r="W530" s="38">
        <f t="shared" si="76"/>
        <v>-8</v>
      </c>
      <c r="X530" s="5" t="str">
        <f t="shared" si="77"/>
        <v>CUMPLE</v>
      </c>
      <c r="Y530" s="37">
        <v>43552</v>
      </c>
      <c r="Z530" s="37">
        <v>43552</v>
      </c>
      <c r="AA530" s="44">
        <v>43552</v>
      </c>
      <c r="AB530" s="37">
        <v>43557</v>
      </c>
      <c r="AC530" s="38">
        <f t="shared" si="78"/>
        <v>1</v>
      </c>
      <c r="AD530" s="5" t="str">
        <f t="shared" si="79"/>
        <v>CUMPLE</v>
      </c>
      <c r="AE530" s="5"/>
      <c r="AF530" s="38">
        <f t="shared" si="80"/>
        <v>5</v>
      </c>
      <c r="AG530" s="5" t="str">
        <f t="shared" si="81"/>
        <v>NO CUMPLE</v>
      </c>
      <c r="AH530" s="6"/>
      <c r="AI530" s="38">
        <f t="shared" si="82"/>
        <v>10</v>
      </c>
      <c r="AJ530" s="5" t="str">
        <f t="shared" si="83"/>
        <v>CUMPLE</v>
      </c>
      <c r="AK530" s="6"/>
      <c r="AL530" s="5" t="str">
        <f t="shared" si="75"/>
        <v/>
      </c>
      <c r="AM530" s="5"/>
      <c r="AN530" s="58"/>
      <c r="AO530" s="49" t="s">
        <v>2616</v>
      </c>
      <c r="AP530" s="50" t="s">
        <v>61</v>
      </c>
      <c r="AQ530" s="50"/>
      <c r="AR530" s="50">
        <v>43534</v>
      </c>
      <c r="AS530" s="50"/>
      <c r="AT530" s="52"/>
    </row>
    <row r="531" spans="1:46" ht="14.1" customHeight="1">
      <c r="A531" s="20" t="s">
        <v>45</v>
      </c>
      <c r="B531" s="21" t="s">
        <v>46</v>
      </c>
      <c r="C531" s="20" t="s">
        <v>1950</v>
      </c>
      <c r="D531" s="54">
        <v>4949627408</v>
      </c>
      <c r="E531" s="4" t="s">
        <v>48</v>
      </c>
      <c r="F531" s="4" t="s">
        <v>2617</v>
      </c>
      <c r="G531" s="23" t="s">
        <v>2618</v>
      </c>
      <c r="H531" s="55">
        <v>17119.439999999999</v>
      </c>
      <c r="I531" s="4" t="s">
        <v>64</v>
      </c>
      <c r="J531" s="4" t="s">
        <v>2619</v>
      </c>
      <c r="K531" s="22" t="s">
        <v>2620</v>
      </c>
      <c r="L531" s="23" t="s">
        <v>119</v>
      </c>
      <c r="M531" s="4" t="s">
        <v>55</v>
      </c>
      <c r="N531" s="29" t="s">
        <v>56</v>
      </c>
      <c r="O531" s="30">
        <v>2232</v>
      </c>
      <c r="P531" s="29" t="s">
        <v>57</v>
      </c>
      <c r="Q531" s="56">
        <v>3</v>
      </c>
      <c r="R531" s="5" t="s">
        <v>78</v>
      </c>
      <c r="S531" s="5" t="s">
        <v>79</v>
      </c>
      <c r="T531" s="36">
        <v>43548</v>
      </c>
      <c r="U531" s="36">
        <v>43543</v>
      </c>
      <c r="V531" s="37">
        <v>43543</v>
      </c>
      <c r="W531" s="38">
        <f t="shared" si="76"/>
        <v>-4</v>
      </c>
      <c r="X531" s="5" t="str">
        <f t="shared" si="77"/>
        <v>CUMPLE</v>
      </c>
      <c r="Y531" s="37">
        <v>43551</v>
      </c>
      <c r="Z531" s="37">
        <v>43551</v>
      </c>
      <c r="AA531" s="44">
        <v>43551</v>
      </c>
      <c r="AB531" s="37">
        <v>43556</v>
      </c>
      <c r="AC531" s="38">
        <f t="shared" si="78"/>
        <v>1</v>
      </c>
      <c r="AD531" s="5" t="str">
        <f t="shared" si="79"/>
        <v>CUMPLE</v>
      </c>
      <c r="AE531" s="5"/>
      <c r="AF531" s="38">
        <f t="shared" si="80"/>
        <v>5</v>
      </c>
      <c r="AG531" s="5" t="str">
        <f t="shared" si="81"/>
        <v>NO CUMPLE</v>
      </c>
      <c r="AH531" s="6"/>
      <c r="AI531" s="38">
        <f t="shared" si="82"/>
        <v>8</v>
      </c>
      <c r="AJ531" s="5" t="str">
        <f t="shared" si="83"/>
        <v>CUMPLE</v>
      </c>
      <c r="AK531" s="6"/>
      <c r="AL531" s="5" t="str">
        <f t="shared" si="75"/>
        <v/>
      </c>
      <c r="AM531" s="5"/>
      <c r="AN531" s="58"/>
      <c r="AO531" s="49" t="s">
        <v>2621</v>
      </c>
      <c r="AP531" s="50" t="s">
        <v>72</v>
      </c>
      <c r="AQ531" s="50"/>
      <c r="AR531" s="50">
        <v>43522</v>
      </c>
      <c r="AS531" s="50"/>
      <c r="AT531" s="52"/>
    </row>
    <row r="532" spans="1:46" ht="14.1" customHeight="1">
      <c r="A532" s="20" t="s">
        <v>45</v>
      </c>
      <c r="B532" s="21" t="s">
        <v>46</v>
      </c>
      <c r="C532" s="20" t="s">
        <v>1950</v>
      </c>
      <c r="D532" s="54">
        <v>4949590156</v>
      </c>
      <c r="E532" s="4" t="s">
        <v>48</v>
      </c>
      <c r="F532" s="4" t="s">
        <v>2622</v>
      </c>
      <c r="G532" s="23" t="s">
        <v>2623</v>
      </c>
      <c r="H532" s="55">
        <v>7601.4</v>
      </c>
      <c r="I532" s="4" t="s">
        <v>64</v>
      </c>
      <c r="J532" s="4" t="s">
        <v>1141</v>
      </c>
      <c r="K532" s="22" t="s">
        <v>1142</v>
      </c>
      <c r="L532" s="23" t="s">
        <v>119</v>
      </c>
      <c r="M532" s="4" t="s">
        <v>55</v>
      </c>
      <c r="N532" s="29" t="s">
        <v>56</v>
      </c>
      <c r="O532" s="30">
        <v>1230</v>
      </c>
      <c r="P532" s="29" t="s">
        <v>57</v>
      </c>
      <c r="Q532" s="56">
        <v>2</v>
      </c>
      <c r="R532" s="5" t="s">
        <v>78</v>
      </c>
      <c r="S532" s="5" t="s">
        <v>79</v>
      </c>
      <c r="T532" s="36">
        <v>43548</v>
      </c>
      <c r="U532" s="36">
        <v>43550</v>
      </c>
      <c r="V532" s="37">
        <v>43550</v>
      </c>
      <c r="W532" s="38">
        <f t="shared" si="76"/>
        <v>3</v>
      </c>
      <c r="X532" s="5" t="str">
        <f t="shared" si="77"/>
        <v>NO CUMPLE</v>
      </c>
      <c r="Y532" s="37">
        <v>43551</v>
      </c>
      <c r="Z532" s="37">
        <v>43551</v>
      </c>
      <c r="AA532" s="44">
        <v>43551</v>
      </c>
      <c r="AB532" s="37">
        <v>43556</v>
      </c>
      <c r="AC532" s="38">
        <f t="shared" si="78"/>
        <v>1</v>
      </c>
      <c r="AD532" s="5" t="str">
        <f t="shared" si="79"/>
        <v>CUMPLE</v>
      </c>
      <c r="AE532" s="5"/>
      <c r="AF532" s="38">
        <f t="shared" si="80"/>
        <v>5</v>
      </c>
      <c r="AG532" s="5" t="str">
        <f t="shared" si="81"/>
        <v>NO CUMPLE</v>
      </c>
      <c r="AH532" s="6"/>
      <c r="AI532" s="38">
        <f t="shared" si="82"/>
        <v>8</v>
      </c>
      <c r="AJ532" s="5" t="str">
        <f t="shared" si="83"/>
        <v>CUMPLE</v>
      </c>
      <c r="AK532" s="6"/>
      <c r="AL532" s="5" t="str">
        <f t="shared" si="75"/>
        <v/>
      </c>
      <c r="AM532" s="5"/>
      <c r="AN532" s="58"/>
      <c r="AO532" s="49" t="s">
        <v>2624</v>
      </c>
      <c r="AP532" s="50" t="s">
        <v>72</v>
      </c>
      <c r="AQ532" s="50"/>
      <c r="AR532" s="50">
        <v>43522</v>
      </c>
      <c r="AS532" s="50"/>
      <c r="AT532" s="52"/>
    </row>
    <row r="533" spans="1:46" ht="14.1" customHeight="1">
      <c r="A533" s="20" t="s">
        <v>45</v>
      </c>
      <c r="B533" s="21" t="s">
        <v>46</v>
      </c>
      <c r="C533" s="20" t="s">
        <v>1950</v>
      </c>
      <c r="D533" s="54">
        <v>4949570841</v>
      </c>
      <c r="E533" s="4" t="s">
        <v>48</v>
      </c>
      <c r="F533" s="4" t="s">
        <v>2625</v>
      </c>
      <c r="G533" s="23" t="s">
        <v>2626</v>
      </c>
      <c r="H533" s="55">
        <v>15840</v>
      </c>
      <c r="I533" s="4" t="s">
        <v>64</v>
      </c>
      <c r="J533" s="4" t="s">
        <v>569</v>
      </c>
      <c r="K533" s="22" t="s">
        <v>570</v>
      </c>
      <c r="L533" s="23" t="s">
        <v>246</v>
      </c>
      <c r="M533" s="4" t="s">
        <v>55</v>
      </c>
      <c r="N533" s="29" t="s">
        <v>265</v>
      </c>
      <c r="O533" s="30">
        <v>16000</v>
      </c>
      <c r="P533" s="29" t="s">
        <v>57</v>
      </c>
      <c r="Q533" s="56">
        <v>1</v>
      </c>
      <c r="R533" s="5" t="s">
        <v>58</v>
      </c>
      <c r="S533" s="5" t="s">
        <v>69</v>
      </c>
      <c r="T533" s="36">
        <v>43549</v>
      </c>
      <c r="U533" s="36">
        <v>43542</v>
      </c>
      <c r="V533" s="37">
        <v>43542</v>
      </c>
      <c r="W533" s="38">
        <f t="shared" si="76"/>
        <v>-6</v>
      </c>
      <c r="X533" s="5" t="str">
        <f t="shared" si="77"/>
        <v>CUMPLE</v>
      </c>
      <c r="Y533" s="37">
        <v>43551</v>
      </c>
      <c r="Z533" s="37">
        <v>43551</v>
      </c>
      <c r="AA533" s="44">
        <v>43551</v>
      </c>
      <c r="AB533" s="37">
        <v>43556</v>
      </c>
      <c r="AC533" s="38">
        <f t="shared" si="78"/>
        <v>1</v>
      </c>
      <c r="AD533" s="5" t="str">
        <f t="shared" si="79"/>
        <v>CUMPLE</v>
      </c>
      <c r="AE533" s="5"/>
      <c r="AF533" s="38">
        <f t="shared" si="80"/>
        <v>5</v>
      </c>
      <c r="AG533" s="5" t="str">
        <f t="shared" si="81"/>
        <v>NO CUMPLE</v>
      </c>
      <c r="AH533" s="6"/>
      <c r="AI533" s="38">
        <f t="shared" si="82"/>
        <v>7</v>
      </c>
      <c r="AJ533" s="5" t="str">
        <f t="shared" si="83"/>
        <v>CUMPLE</v>
      </c>
      <c r="AK533" s="6"/>
      <c r="AL533" s="5" t="str">
        <f t="shared" si="75"/>
        <v/>
      </c>
      <c r="AM533" s="5"/>
      <c r="AN533" s="58"/>
      <c r="AO533" s="49" t="s">
        <v>2627</v>
      </c>
      <c r="AP533" s="50" t="s">
        <v>72</v>
      </c>
      <c r="AQ533" s="50"/>
      <c r="AR533" s="50">
        <v>43533</v>
      </c>
      <c r="AS533" s="50"/>
      <c r="AT533" s="52"/>
    </row>
    <row r="534" spans="1:46" ht="14.1" customHeight="1">
      <c r="A534" s="20" t="s">
        <v>45</v>
      </c>
      <c r="B534" s="21" t="s">
        <v>46</v>
      </c>
      <c r="C534" s="20" t="s">
        <v>1950</v>
      </c>
      <c r="D534" s="54">
        <v>4949331209</v>
      </c>
      <c r="E534" s="4" t="s">
        <v>48</v>
      </c>
      <c r="F534" s="4" t="s">
        <v>2628</v>
      </c>
      <c r="G534" s="23" t="s">
        <v>2629</v>
      </c>
      <c r="H534" s="55">
        <v>15040</v>
      </c>
      <c r="I534" s="4" t="s">
        <v>64</v>
      </c>
      <c r="J534" s="4" t="s">
        <v>353</v>
      </c>
      <c r="K534" s="22" t="s">
        <v>354</v>
      </c>
      <c r="L534" s="23" t="s">
        <v>86</v>
      </c>
      <c r="M534" s="4" t="s">
        <v>67</v>
      </c>
      <c r="N534" s="29" t="s">
        <v>128</v>
      </c>
      <c r="O534" s="30">
        <v>16000</v>
      </c>
      <c r="P534" s="29" t="s">
        <v>57</v>
      </c>
      <c r="Q534" s="56">
        <v>1</v>
      </c>
      <c r="R534" s="5" t="s">
        <v>58</v>
      </c>
      <c r="S534" s="5" t="s">
        <v>59</v>
      </c>
      <c r="T534" s="36">
        <v>43546</v>
      </c>
      <c r="U534" s="36">
        <v>43537</v>
      </c>
      <c r="V534" s="37">
        <v>43537</v>
      </c>
      <c r="W534" s="38">
        <f t="shared" si="76"/>
        <v>-8</v>
      </c>
      <c r="X534" s="5" t="str">
        <f t="shared" si="77"/>
        <v>CUMPLE</v>
      </c>
      <c r="Y534" s="37">
        <v>43547</v>
      </c>
      <c r="Z534" s="37">
        <v>43547</v>
      </c>
      <c r="AA534" s="44">
        <v>43550</v>
      </c>
      <c r="AB534" s="37">
        <v>43547</v>
      </c>
      <c r="AC534" s="38">
        <f t="shared" si="78"/>
        <v>3</v>
      </c>
      <c r="AD534" s="5" t="str">
        <f t="shared" si="79"/>
        <v>NO CUMPLE</v>
      </c>
      <c r="AE534" s="5"/>
      <c r="AF534" s="38">
        <f t="shared" si="80"/>
        <v>1</v>
      </c>
      <c r="AG534" s="5" t="str">
        <f t="shared" si="81"/>
        <v>CUMPLE</v>
      </c>
      <c r="AH534" s="6"/>
      <c r="AI534" s="38">
        <f t="shared" si="82"/>
        <v>1</v>
      </c>
      <c r="AJ534" s="5" t="str">
        <f t="shared" si="83"/>
        <v>CUMPLE</v>
      </c>
      <c r="AK534" s="6"/>
      <c r="AL534" s="5" t="str">
        <f t="shared" si="75"/>
        <v/>
      </c>
      <c r="AM534" s="5"/>
      <c r="AN534" s="58"/>
      <c r="AO534" s="49" t="s">
        <v>2630</v>
      </c>
      <c r="AP534" s="50" t="s">
        <v>232</v>
      </c>
      <c r="AQ534" s="50" t="s">
        <v>1356</v>
      </c>
      <c r="AR534" s="50">
        <v>43530</v>
      </c>
      <c r="AS534" s="50" t="s">
        <v>1082</v>
      </c>
      <c r="AT534" s="52"/>
    </row>
    <row r="535" spans="1:46" ht="14.1" customHeight="1">
      <c r="A535" s="20" t="s">
        <v>45</v>
      </c>
      <c r="B535" s="21" t="s">
        <v>46</v>
      </c>
      <c r="C535" s="20" t="s">
        <v>1950</v>
      </c>
      <c r="D535" s="54">
        <v>4949331209</v>
      </c>
      <c r="E535" s="4" t="s">
        <v>48</v>
      </c>
      <c r="F535" s="4" t="s">
        <v>2631</v>
      </c>
      <c r="G535" s="23" t="s">
        <v>2632</v>
      </c>
      <c r="H535" s="55">
        <v>15040</v>
      </c>
      <c r="I535" s="4" t="s">
        <v>64</v>
      </c>
      <c r="J535" s="4" t="s">
        <v>353</v>
      </c>
      <c r="K535" s="22" t="s">
        <v>354</v>
      </c>
      <c r="L535" s="23" t="s">
        <v>86</v>
      </c>
      <c r="M535" s="4" t="s">
        <v>67</v>
      </c>
      <c r="N535" s="29" t="s">
        <v>128</v>
      </c>
      <c r="O535" s="30">
        <v>16000</v>
      </c>
      <c r="P535" s="29" t="s">
        <v>57</v>
      </c>
      <c r="Q535" s="56">
        <v>1</v>
      </c>
      <c r="R535" s="5" t="s">
        <v>58</v>
      </c>
      <c r="S535" s="5" t="s">
        <v>59</v>
      </c>
      <c r="T535" s="36">
        <v>43546</v>
      </c>
      <c r="U535" s="36">
        <v>43537</v>
      </c>
      <c r="V535" s="37">
        <v>43537</v>
      </c>
      <c r="W535" s="38">
        <f t="shared" si="76"/>
        <v>-8</v>
      </c>
      <c r="X535" s="5" t="str">
        <f t="shared" si="77"/>
        <v>CUMPLE</v>
      </c>
      <c r="Y535" s="37">
        <v>43547</v>
      </c>
      <c r="Z535" s="37">
        <v>43547</v>
      </c>
      <c r="AA535" s="44">
        <v>43550</v>
      </c>
      <c r="AB535" s="37">
        <v>43547</v>
      </c>
      <c r="AC535" s="38">
        <f t="shared" si="78"/>
        <v>3</v>
      </c>
      <c r="AD535" s="5" t="str">
        <f t="shared" si="79"/>
        <v>NO CUMPLE</v>
      </c>
      <c r="AE535" s="5"/>
      <c r="AF535" s="38">
        <f t="shared" si="80"/>
        <v>1</v>
      </c>
      <c r="AG535" s="5" t="str">
        <f t="shared" si="81"/>
        <v>CUMPLE</v>
      </c>
      <c r="AH535" s="6"/>
      <c r="AI535" s="38">
        <f t="shared" si="82"/>
        <v>1</v>
      </c>
      <c r="AJ535" s="5" t="str">
        <f t="shared" si="83"/>
        <v>CUMPLE</v>
      </c>
      <c r="AK535" s="6"/>
      <c r="AL535" s="5" t="str">
        <f t="shared" si="75"/>
        <v/>
      </c>
      <c r="AM535" s="5"/>
      <c r="AN535" s="58"/>
      <c r="AO535" s="49" t="s">
        <v>2633</v>
      </c>
      <c r="AP535" s="50" t="s">
        <v>232</v>
      </c>
      <c r="AQ535" s="50" t="s">
        <v>1356</v>
      </c>
      <c r="AR535" s="50">
        <v>43530</v>
      </c>
      <c r="AS535" s="50"/>
      <c r="AT535" s="52"/>
    </row>
    <row r="536" spans="1:46" ht="14.1" customHeight="1">
      <c r="A536" s="20" t="s">
        <v>45</v>
      </c>
      <c r="B536" s="21" t="s">
        <v>46</v>
      </c>
      <c r="C536" s="20" t="s">
        <v>1950</v>
      </c>
      <c r="D536" s="28" t="s">
        <v>2634</v>
      </c>
      <c r="E536" s="4" t="s">
        <v>48</v>
      </c>
      <c r="F536" s="4" t="s">
        <v>2635</v>
      </c>
      <c r="G536" s="23" t="s">
        <v>2636</v>
      </c>
      <c r="H536" s="55">
        <v>258249.55</v>
      </c>
      <c r="I536" s="4" t="s">
        <v>64</v>
      </c>
      <c r="J536" s="28" t="s">
        <v>2637</v>
      </c>
      <c r="K536" s="28" t="s">
        <v>2638</v>
      </c>
      <c r="L536" s="23" t="s">
        <v>54</v>
      </c>
      <c r="M536" s="4" t="s">
        <v>94</v>
      </c>
      <c r="N536" s="29" t="s">
        <v>95</v>
      </c>
      <c r="O536" s="30">
        <v>6715</v>
      </c>
      <c r="P536" s="29" t="s">
        <v>57</v>
      </c>
      <c r="Q536" s="56">
        <v>10</v>
      </c>
      <c r="R536" s="5" t="s">
        <v>78</v>
      </c>
      <c r="S536" s="5" t="s">
        <v>79</v>
      </c>
      <c r="T536" s="36">
        <v>43543</v>
      </c>
      <c r="U536" s="36">
        <v>43538</v>
      </c>
      <c r="V536" s="37">
        <v>43538</v>
      </c>
      <c r="W536" s="38">
        <f t="shared" si="76"/>
        <v>-4</v>
      </c>
      <c r="X536" s="5" t="str">
        <f t="shared" si="77"/>
        <v>CUMPLE</v>
      </c>
      <c r="Y536" s="37">
        <v>43546</v>
      </c>
      <c r="Z536" s="37">
        <v>43546</v>
      </c>
      <c r="AA536" s="44">
        <v>43547</v>
      </c>
      <c r="AB536" s="37">
        <v>43556</v>
      </c>
      <c r="AC536" s="38">
        <f t="shared" si="78"/>
        <v>1</v>
      </c>
      <c r="AD536" s="5" t="str">
        <f t="shared" si="79"/>
        <v>CUMPLE</v>
      </c>
      <c r="AE536" s="5"/>
      <c r="AF536" s="38">
        <f t="shared" si="80"/>
        <v>9</v>
      </c>
      <c r="AG536" s="5" t="str">
        <f t="shared" si="81"/>
        <v>NO CUMPLE</v>
      </c>
      <c r="AH536" s="6"/>
      <c r="AI536" s="38">
        <f t="shared" si="82"/>
        <v>13</v>
      </c>
      <c r="AJ536" s="5" t="str">
        <f t="shared" si="83"/>
        <v>NO CUMPLE</v>
      </c>
      <c r="AK536" s="6" t="s">
        <v>2639</v>
      </c>
      <c r="AL536" s="5" t="str">
        <f t="shared" si="75"/>
        <v/>
      </c>
      <c r="AM536" s="5"/>
      <c r="AN536" s="58"/>
      <c r="AO536" s="49" t="s">
        <v>2640</v>
      </c>
      <c r="AP536" s="50" t="s">
        <v>72</v>
      </c>
      <c r="AQ536" s="50"/>
      <c r="AR536" s="50">
        <v>43531</v>
      </c>
      <c r="AS536" s="50"/>
      <c r="AT536" s="52"/>
    </row>
    <row r="537" spans="1:46" ht="14.1" customHeight="1">
      <c r="A537" s="20" t="s">
        <v>45</v>
      </c>
      <c r="B537" s="21" t="s">
        <v>46</v>
      </c>
      <c r="C537" s="20" t="s">
        <v>1950</v>
      </c>
      <c r="D537" s="54">
        <v>4948777383</v>
      </c>
      <c r="E537" s="4" t="s">
        <v>48</v>
      </c>
      <c r="F537" s="4" t="s">
        <v>2641</v>
      </c>
      <c r="G537" s="23" t="s">
        <v>2642</v>
      </c>
      <c r="H537" s="55">
        <v>73684.800000000003</v>
      </c>
      <c r="I537" s="4" t="s">
        <v>64</v>
      </c>
      <c r="J537" s="4" t="s">
        <v>190</v>
      </c>
      <c r="K537" s="22" t="s">
        <v>191</v>
      </c>
      <c r="L537" s="23" t="s">
        <v>119</v>
      </c>
      <c r="M537" s="4" t="s">
        <v>67</v>
      </c>
      <c r="N537" s="29" t="s">
        <v>77</v>
      </c>
      <c r="O537" s="30">
        <v>30960</v>
      </c>
      <c r="P537" s="29" t="s">
        <v>57</v>
      </c>
      <c r="Q537" s="56">
        <v>2</v>
      </c>
      <c r="R537" s="5" t="s">
        <v>58</v>
      </c>
      <c r="S537" s="5" t="s">
        <v>59</v>
      </c>
      <c r="T537" s="36">
        <v>43541</v>
      </c>
      <c r="U537" s="36">
        <v>43539</v>
      </c>
      <c r="V537" s="37">
        <v>43543</v>
      </c>
      <c r="W537" s="38">
        <f t="shared" si="76"/>
        <v>-1</v>
      </c>
      <c r="X537" s="5" t="str">
        <f t="shared" si="77"/>
        <v>CUMPLE</v>
      </c>
      <c r="Y537" s="37">
        <v>43543</v>
      </c>
      <c r="Z537" s="37">
        <v>43543</v>
      </c>
      <c r="AA537" s="44">
        <v>43543</v>
      </c>
      <c r="AB537" s="37">
        <v>43557</v>
      </c>
      <c r="AC537" s="38">
        <f t="shared" si="78"/>
        <v>1</v>
      </c>
      <c r="AD537" s="5" t="str">
        <f t="shared" si="79"/>
        <v>CUMPLE</v>
      </c>
      <c r="AE537" s="5"/>
      <c r="AF537" s="38">
        <f t="shared" si="80"/>
        <v>14</v>
      </c>
      <c r="AG537" s="5" t="str">
        <f t="shared" si="81"/>
        <v>NO CUMPLE</v>
      </c>
      <c r="AH537" s="6"/>
      <c r="AI537" s="38">
        <f t="shared" si="82"/>
        <v>16</v>
      </c>
      <c r="AJ537" s="5" t="str">
        <f t="shared" si="83"/>
        <v>NO CUMPLE</v>
      </c>
      <c r="AK537" s="6" t="s">
        <v>2643</v>
      </c>
      <c r="AL537" s="5" t="str">
        <f t="shared" si="75"/>
        <v/>
      </c>
      <c r="AM537" s="5"/>
      <c r="AN537" s="58"/>
      <c r="AO537" s="49" t="s">
        <v>2644</v>
      </c>
      <c r="AP537" s="50" t="s">
        <v>61</v>
      </c>
      <c r="AQ537" s="50"/>
      <c r="AR537" s="50">
        <v>43517</v>
      </c>
      <c r="AS537" s="50"/>
      <c r="AT537" s="52"/>
    </row>
    <row r="538" spans="1:46" ht="14.1" customHeight="1">
      <c r="A538" s="20" t="s">
        <v>45</v>
      </c>
      <c r="B538" s="21" t="s">
        <v>46</v>
      </c>
      <c r="C538" s="20" t="s">
        <v>1950</v>
      </c>
      <c r="D538" s="54">
        <v>4949387314</v>
      </c>
      <c r="E538" s="4" t="s">
        <v>48</v>
      </c>
      <c r="F538" s="4" t="s">
        <v>2645</v>
      </c>
      <c r="G538" s="23" t="s">
        <v>2646</v>
      </c>
      <c r="H538" s="55">
        <v>10360</v>
      </c>
      <c r="I538" s="4" t="s">
        <v>64</v>
      </c>
      <c r="J538" s="4" t="s">
        <v>1000</v>
      </c>
      <c r="K538" s="22" t="s">
        <v>1001</v>
      </c>
      <c r="L538" s="23" t="s">
        <v>86</v>
      </c>
      <c r="M538" s="4" t="s">
        <v>67</v>
      </c>
      <c r="N538" s="29" t="s">
        <v>77</v>
      </c>
      <c r="O538" s="30">
        <v>4000</v>
      </c>
      <c r="P538" s="29" t="s">
        <v>57</v>
      </c>
      <c r="Q538" s="56">
        <v>4</v>
      </c>
      <c r="R538" s="5" t="s">
        <v>78</v>
      </c>
      <c r="S538" s="5" t="s">
        <v>79</v>
      </c>
      <c r="T538" s="36">
        <v>43546</v>
      </c>
      <c r="U538" s="36">
        <v>43523</v>
      </c>
      <c r="V538" s="37">
        <v>43550</v>
      </c>
      <c r="W538" s="38">
        <f t="shared" si="76"/>
        <v>-22</v>
      </c>
      <c r="X538" s="5" t="str">
        <f t="shared" si="77"/>
        <v>CUMPLE</v>
      </c>
      <c r="Y538" s="37">
        <v>43550</v>
      </c>
      <c r="Z538" s="37">
        <v>43550</v>
      </c>
      <c r="AA538" s="44">
        <v>43551</v>
      </c>
      <c r="AB538" s="37">
        <v>43556</v>
      </c>
      <c r="AC538" s="38">
        <f t="shared" si="78"/>
        <v>1</v>
      </c>
      <c r="AD538" s="5" t="str">
        <f t="shared" si="79"/>
        <v>CUMPLE</v>
      </c>
      <c r="AE538" s="5"/>
      <c r="AF538" s="38">
        <f t="shared" si="80"/>
        <v>5</v>
      </c>
      <c r="AG538" s="5" t="str">
        <f t="shared" si="81"/>
        <v>NO CUMPLE</v>
      </c>
      <c r="AH538" s="6"/>
      <c r="AI538" s="38">
        <f t="shared" si="82"/>
        <v>10</v>
      </c>
      <c r="AJ538" s="5" t="str">
        <f t="shared" si="83"/>
        <v>CUMPLE</v>
      </c>
      <c r="AK538" s="6"/>
      <c r="AL538" s="5" t="str">
        <f t="shared" si="75"/>
        <v/>
      </c>
      <c r="AM538" s="5"/>
      <c r="AN538" s="58"/>
      <c r="AO538" s="49" t="s">
        <v>2647</v>
      </c>
      <c r="AP538" s="50" t="s">
        <v>72</v>
      </c>
      <c r="AQ538" s="50"/>
      <c r="AR538" s="50">
        <v>43533</v>
      </c>
      <c r="AS538" s="50"/>
      <c r="AT538" s="52"/>
    </row>
    <row r="539" spans="1:46" ht="14.1" customHeight="1">
      <c r="A539" s="20" t="s">
        <v>45</v>
      </c>
      <c r="B539" s="21" t="s">
        <v>46</v>
      </c>
      <c r="C539" s="20" t="s">
        <v>1950</v>
      </c>
      <c r="D539" s="54">
        <v>4948559408</v>
      </c>
      <c r="E539" s="4" t="s">
        <v>48</v>
      </c>
      <c r="F539" s="4" t="s">
        <v>2648</v>
      </c>
      <c r="G539" s="23" t="s">
        <v>2649</v>
      </c>
      <c r="H539" s="55">
        <v>33920</v>
      </c>
      <c r="I539" s="4" t="s">
        <v>64</v>
      </c>
      <c r="J539" s="4" t="s">
        <v>520</v>
      </c>
      <c r="K539" s="22" t="s">
        <v>521</v>
      </c>
      <c r="L539" s="23" t="s">
        <v>522</v>
      </c>
      <c r="M539" s="4" t="s">
        <v>67</v>
      </c>
      <c r="N539" s="29" t="s">
        <v>336</v>
      </c>
      <c r="O539" s="30">
        <v>8000</v>
      </c>
      <c r="P539" s="29" t="s">
        <v>57</v>
      </c>
      <c r="Q539" s="56">
        <v>1</v>
      </c>
      <c r="R539" s="5" t="s">
        <v>58</v>
      </c>
      <c r="S539" s="5" t="s">
        <v>69</v>
      </c>
      <c r="T539" s="36">
        <v>43550</v>
      </c>
      <c r="U539" s="36">
        <v>43525</v>
      </c>
      <c r="V539" s="37">
        <v>43551</v>
      </c>
      <c r="W539" s="38">
        <f t="shared" si="76"/>
        <v>-24</v>
      </c>
      <c r="X539" s="5" t="str">
        <f t="shared" si="77"/>
        <v>CUMPLE</v>
      </c>
      <c r="Y539" s="37">
        <v>43551</v>
      </c>
      <c r="Z539" s="37">
        <v>43551</v>
      </c>
      <c r="AA539" s="44">
        <v>43551</v>
      </c>
      <c r="AB539" s="37">
        <v>43556</v>
      </c>
      <c r="AC539" s="38">
        <f t="shared" si="78"/>
        <v>1</v>
      </c>
      <c r="AD539" s="5" t="str">
        <f t="shared" si="79"/>
        <v>CUMPLE</v>
      </c>
      <c r="AE539" s="5"/>
      <c r="AF539" s="38">
        <f t="shared" si="80"/>
        <v>5</v>
      </c>
      <c r="AG539" s="5" t="str">
        <f t="shared" si="81"/>
        <v>NO CUMPLE</v>
      </c>
      <c r="AH539" s="6"/>
      <c r="AI539" s="38">
        <f t="shared" si="82"/>
        <v>6</v>
      </c>
      <c r="AJ539" s="5" t="str">
        <f t="shared" si="83"/>
        <v>CUMPLE</v>
      </c>
      <c r="AK539" s="6"/>
      <c r="AL539" s="5" t="str">
        <f t="shared" si="75"/>
        <v/>
      </c>
      <c r="AM539" s="5"/>
      <c r="AN539" s="58"/>
      <c r="AO539" s="49" t="s">
        <v>2650</v>
      </c>
      <c r="AP539" s="50" t="s">
        <v>61</v>
      </c>
      <c r="AQ539" s="50"/>
      <c r="AR539" s="50">
        <v>43500</v>
      </c>
      <c r="AS539" s="50"/>
      <c r="AT539" s="52"/>
    </row>
    <row r="540" spans="1:46" ht="14.1" customHeight="1">
      <c r="A540" s="20" t="s">
        <v>45</v>
      </c>
      <c r="B540" s="21" t="s">
        <v>46</v>
      </c>
      <c r="C540" s="20" t="s">
        <v>1950</v>
      </c>
      <c r="D540" s="54">
        <v>4949355657</v>
      </c>
      <c r="E540" s="4" t="s">
        <v>48</v>
      </c>
      <c r="F540" s="4" t="s">
        <v>2651</v>
      </c>
      <c r="G540" s="68" t="s">
        <v>2652</v>
      </c>
      <c r="H540" s="55">
        <v>19552.5</v>
      </c>
      <c r="I540" s="4" t="s">
        <v>64</v>
      </c>
      <c r="J540" s="4" t="s">
        <v>1659</v>
      </c>
      <c r="K540" s="22" t="s">
        <v>1660</v>
      </c>
      <c r="L540" s="23" t="s">
        <v>119</v>
      </c>
      <c r="M540" s="4" t="s">
        <v>67</v>
      </c>
      <c r="N540" s="29" t="s">
        <v>77</v>
      </c>
      <c r="O540" s="30">
        <v>4950</v>
      </c>
      <c r="P540" s="29" t="s">
        <v>57</v>
      </c>
      <c r="Q540" s="56">
        <v>1</v>
      </c>
      <c r="R540" s="5" t="s">
        <v>58</v>
      </c>
      <c r="S540" s="5" t="s">
        <v>59</v>
      </c>
      <c r="T540" s="36">
        <v>43548</v>
      </c>
      <c r="U540" s="36">
        <v>43551</v>
      </c>
      <c r="V540" s="37">
        <v>43552</v>
      </c>
      <c r="W540" s="38">
        <f t="shared" si="76"/>
        <v>4</v>
      </c>
      <c r="X540" s="5" t="str">
        <f t="shared" si="77"/>
        <v>NO CUMPLE</v>
      </c>
      <c r="Y540" s="37">
        <v>43552</v>
      </c>
      <c r="Z540" s="37">
        <v>43552</v>
      </c>
      <c r="AA540" s="44">
        <v>43552</v>
      </c>
      <c r="AB540" s="37">
        <v>43557</v>
      </c>
      <c r="AC540" s="38">
        <f t="shared" si="78"/>
        <v>1</v>
      </c>
      <c r="AD540" s="5" t="str">
        <f t="shared" si="79"/>
        <v>CUMPLE</v>
      </c>
      <c r="AE540" s="5"/>
      <c r="AF540" s="38">
        <f t="shared" si="80"/>
        <v>5</v>
      </c>
      <c r="AG540" s="5" t="str">
        <f t="shared" si="81"/>
        <v>NO CUMPLE</v>
      </c>
      <c r="AH540" s="6"/>
      <c r="AI540" s="38">
        <f t="shared" si="82"/>
        <v>9</v>
      </c>
      <c r="AJ540" s="5" t="str">
        <f t="shared" si="83"/>
        <v>NO CUMPLE</v>
      </c>
      <c r="AK540" s="6" t="s">
        <v>449</v>
      </c>
      <c r="AL540" s="5" t="str">
        <f t="shared" si="75"/>
        <v/>
      </c>
      <c r="AM540" s="5"/>
      <c r="AN540" s="58"/>
      <c r="AO540" s="49" t="s">
        <v>2653</v>
      </c>
      <c r="AP540" s="50" t="s">
        <v>61</v>
      </c>
      <c r="AQ540" s="50"/>
      <c r="AR540" s="50">
        <v>43524</v>
      </c>
      <c r="AS540" s="50"/>
      <c r="AT540" s="52"/>
    </row>
    <row r="541" spans="1:46" ht="14.1" customHeight="1">
      <c r="A541" s="20" t="s">
        <v>45</v>
      </c>
      <c r="B541" s="21" t="s">
        <v>46</v>
      </c>
      <c r="C541" s="20" t="s">
        <v>1950</v>
      </c>
      <c r="D541" s="28" t="s">
        <v>2654</v>
      </c>
      <c r="E541" s="4" t="s">
        <v>48</v>
      </c>
      <c r="F541" s="4" t="s">
        <v>2655</v>
      </c>
      <c r="G541" s="68" t="s">
        <v>2656</v>
      </c>
      <c r="H541" s="55">
        <v>5497</v>
      </c>
      <c r="I541" s="4" t="s">
        <v>64</v>
      </c>
      <c r="J541" s="28" t="s">
        <v>2657</v>
      </c>
      <c r="K541" s="28" t="s">
        <v>2658</v>
      </c>
      <c r="L541" s="23" t="s">
        <v>54</v>
      </c>
      <c r="M541" s="4" t="s">
        <v>67</v>
      </c>
      <c r="N541" s="29" t="s">
        <v>77</v>
      </c>
      <c r="O541" s="30">
        <v>1300</v>
      </c>
      <c r="P541" s="29" t="s">
        <v>57</v>
      </c>
      <c r="Q541" s="56">
        <v>3</v>
      </c>
      <c r="R541" s="5" t="s">
        <v>78</v>
      </c>
      <c r="S541" s="5" t="s">
        <v>79</v>
      </c>
      <c r="T541" s="36">
        <v>43547</v>
      </c>
      <c r="U541" s="36">
        <v>43538</v>
      </c>
      <c r="V541" s="37">
        <v>43552</v>
      </c>
      <c r="W541" s="38">
        <f t="shared" si="76"/>
        <v>-8</v>
      </c>
      <c r="X541" s="5" t="str">
        <f t="shared" si="77"/>
        <v>CUMPLE</v>
      </c>
      <c r="Y541" s="37">
        <v>43552</v>
      </c>
      <c r="Z541" s="37">
        <v>43552</v>
      </c>
      <c r="AA541" s="44">
        <v>43552</v>
      </c>
      <c r="AB541" s="37">
        <v>43556</v>
      </c>
      <c r="AC541" s="38">
        <f t="shared" si="78"/>
        <v>1</v>
      </c>
      <c r="AD541" s="5" t="str">
        <f t="shared" si="79"/>
        <v>CUMPLE</v>
      </c>
      <c r="AE541" s="5"/>
      <c r="AF541" s="38">
        <f t="shared" si="80"/>
        <v>4</v>
      </c>
      <c r="AG541" s="5" t="str">
        <f t="shared" si="81"/>
        <v>NO CUMPLE</v>
      </c>
      <c r="AH541" s="6"/>
      <c r="AI541" s="38">
        <f t="shared" si="82"/>
        <v>9</v>
      </c>
      <c r="AJ541" s="5" t="str">
        <f t="shared" si="83"/>
        <v>CUMPLE</v>
      </c>
      <c r="AK541" s="6"/>
      <c r="AL541" s="5" t="str">
        <f t="shared" si="75"/>
        <v/>
      </c>
      <c r="AM541" s="5"/>
      <c r="AN541" s="58"/>
      <c r="AO541" s="49" t="s">
        <v>2659</v>
      </c>
      <c r="AP541" s="50" t="s">
        <v>72</v>
      </c>
      <c r="AQ541" s="50"/>
      <c r="AR541" s="50">
        <v>43534</v>
      </c>
      <c r="AS541" s="50"/>
      <c r="AT541" s="52"/>
    </row>
    <row r="542" spans="1:46" ht="14.1" customHeight="1">
      <c r="A542" s="20" t="s">
        <v>45</v>
      </c>
      <c r="B542" s="21" t="s">
        <v>46</v>
      </c>
      <c r="C542" s="20" t="s">
        <v>1950</v>
      </c>
      <c r="D542" s="54">
        <v>4949416075</v>
      </c>
      <c r="E542" s="4" t="s">
        <v>48</v>
      </c>
      <c r="F542" s="4" t="s">
        <v>2660</v>
      </c>
      <c r="G542" s="68" t="s">
        <v>2661</v>
      </c>
      <c r="H542" s="55">
        <v>2481.6</v>
      </c>
      <c r="I542" s="4" t="s">
        <v>64</v>
      </c>
      <c r="J542" s="4" t="s">
        <v>2662</v>
      </c>
      <c r="K542" s="22" t="s">
        <v>2663</v>
      </c>
      <c r="L542" s="23" t="s">
        <v>54</v>
      </c>
      <c r="M542" s="4" t="s">
        <v>67</v>
      </c>
      <c r="N542" s="29" t="s">
        <v>128</v>
      </c>
      <c r="O542" s="30">
        <v>880</v>
      </c>
      <c r="P542" s="29" t="s">
        <v>57</v>
      </c>
      <c r="Q542" s="56">
        <v>2</v>
      </c>
      <c r="R542" s="5" t="s">
        <v>78</v>
      </c>
      <c r="S542" s="5" t="s">
        <v>79</v>
      </c>
      <c r="T542" s="36">
        <v>43547</v>
      </c>
      <c r="U542" s="36">
        <v>43538</v>
      </c>
      <c r="V542" s="37">
        <v>43552</v>
      </c>
      <c r="W542" s="38">
        <f t="shared" si="76"/>
        <v>-8</v>
      </c>
      <c r="X542" s="5" t="str">
        <f t="shared" si="77"/>
        <v>CUMPLE</v>
      </c>
      <c r="Y542" s="37">
        <v>43552</v>
      </c>
      <c r="Z542" s="37">
        <v>43552</v>
      </c>
      <c r="AA542" s="44">
        <v>43552</v>
      </c>
      <c r="AB542" s="37">
        <v>43556</v>
      </c>
      <c r="AC542" s="38">
        <f t="shared" si="78"/>
        <v>1</v>
      </c>
      <c r="AD542" s="5" t="str">
        <f t="shared" si="79"/>
        <v>CUMPLE</v>
      </c>
      <c r="AE542" s="5"/>
      <c r="AF542" s="38">
        <f t="shared" si="80"/>
        <v>4</v>
      </c>
      <c r="AG542" s="5" t="str">
        <f t="shared" si="81"/>
        <v>NO CUMPLE</v>
      </c>
      <c r="AH542" s="6"/>
      <c r="AI542" s="38">
        <f t="shared" si="82"/>
        <v>9</v>
      </c>
      <c r="AJ542" s="5" t="str">
        <f t="shared" si="83"/>
        <v>CUMPLE</v>
      </c>
      <c r="AK542" s="6"/>
      <c r="AL542" s="5" t="str">
        <f t="shared" si="75"/>
        <v/>
      </c>
      <c r="AM542" s="5"/>
      <c r="AN542" s="58"/>
      <c r="AO542" s="49" t="s">
        <v>2664</v>
      </c>
      <c r="AP542" s="50" t="s">
        <v>72</v>
      </c>
      <c r="AQ542" s="50"/>
      <c r="AR542" s="50">
        <v>43534</v>
      </c>
      <c r="AS542" s="50"/>
      <c r="AT542" s="52"/>
    </row>
    <row r="543" spans="1:46" ht="14.1" customHeight="1">
      <c r="A543" s="20" t="s">
        <v>45</v>
      </c>
      <c r="B543" s="21" t="s">
        <v>46</v>
      </c>
      <c r="C543" s="20" t="s">
        <v>1950</v>
      </c>
      <c r="D543" s="54">
        <v>4949532983</v>
      </c>
      <c r="E543" s="4" t="s">
        <v>48</v>
      </c>
      <c r="F543" s="4" t="s">
        <v>2665</v>
      </c>
      <c r="G543" s="68" t="s">
        <v>2666</v>
      </c>
      <c r="H543" s="55">
        <v>4796.3999999999996</v>
      </c>
      <c r="I543" s="4" t="s">
        <v>64</v>
      </c>
      <c r="J543" s="4" t="s">
        <v>2667</v>
      </c>
      <c r="K543" s="22" t="s">
        <v>2668</v>
      </c>
      <c r="L543" s="23" t="s">
        <v>54</v>
      </c>
      <c r="M543" s="4" t="s">
        <v>67</v>
      </c>
      <c r="N543" s="29" t="s">
        <v>77</v>
      </c>
      <c r="O543" s="30">
        <v>840</v>
      </c>
      <c r="P543" s="29" t="s">
        <v>57</v>
      </c>
      <c r="Q543" s="56">
        <v>2</v>
      </c>
      <c r="R543" s="5" t="s">
        <v>78</v>
      </c>
      <c r="S543" s="5" t="s">
        <v>79</v>
      </c>
      <c r="T543" s="36">
        <v>43547</v>
      </c>
      <c r="U543" s="36">
        <v>43538</v>
      </c>
      <c r="V543" s="37">
        <v>43552</v>
      </c>
      <c r="W543" s="38">
        <f t="shared" si="76"/>
        <v>-8</v>
      </c>
      <c r="X543" s="5" t="str">
        <f t="shared" si="77"/>
        <v>CUMPLE</v>
      </c>
      <c r="Y543" s="37">
        <v>43552</v>
      </c>
      <c r="Z543" s="37">
        <v>43552</v>
      </c>
      <c r="AA543" s="44">
        <v>43552</v>
      </c>
      <c r="AB543" s="37">
        <v>43556</v>
      </c>
      <c r="AC543" s="38">
        <f t="shared" si="78"/>
        <v>1</v>
      </c>
      <c r="AD543" s="5" t="str">
        <f t="shared" si="79"/>
        <v>CUMPLE</v>
      </c>
      <c r="AE543" s="5"/>
      <c r="AF543" s="38">
        <f t="shared" si="80"/>
        <v>4</v>
      </c>
      <c r="AG543" s="5" t="str">
        <f t="shared" si="81"/>
        <v>NO CUMPLE</v>
      </c>
      <c r="AH543" s="6"/>
      <c r="AI543" s="38">
        <f t="shared" si="82"/>
        <v>9</v>
      </c>
      <c r="AJ543" s="5" t="str">
        <f t="shared" si="83"/>
        <v>CUMPLE</v>
      </c>
      <c r="AK543" s="6"/>
      <c r="AL543" s="5" t="str">
        <f t="shared" si="75"/>
        <v/>
      </c>
      <c r="AM543" s="5"/>
      <c r="AN543" s="58"/>
      <c r="AO543" s="49" t="s">
        <v>2669</v>
      </c>
      <c r="AP543" s="50" t="s">
        <v>72</v>
      </c>
      <c r="AQ543" s="50"/>
      <c r="AR543" s="50">
        <v>43534</v>
      </c>
      <c r="AS543" s="50"/>
      <c r="AT543" s="52"/>
    </row>
    <row r="544" spans="1:46" ht="14.1" customHeight="1">
      <c r="A544" s="20" t="s">
        <v>45</v>
      </c>
      <c r="B544" s="21" t="s">
        <v>46</v>
      </c>
      <c r="C544" s="20" t="s">
        <v>1950</v>
      </c>
      <c r="D544" s="54" t="s">
        <v>2670</v>
      </c>
      <c r="E544" s="4" t="s">
        <v>48</v>
      </c>
      <c r="F544" s="4" t="s">
        <v>2671</v>
      </c>
      <c r="G544" s="23" t="s">
        <v>2672</v>
      </c>
      <c r="H544" s="55">
        <v>17145.2</v>
      </c>
      <c r="I544" s="4" t="s">
        <v>64</v>
      </c>
      <c r="J544" s="4" t="s">
        <v>2673</v>
      </c>
      <c r="K544" s="22" t="s">
        <v>2674</v>
      </c>
      <c r="L544" s="23" t="s">
        <v>54</v>
      </c>
      <c r="M544" s="4" t="s">
        <v>67</v>
      </c>
      <c r="N544" s="29" t="s">
        <v>77</v>
      </c>
      <c r="O544" s="30">
        <v>9320</v>
      </c>
      <c r="P544" s="29" t="s">
        <v>57</v>
      </c>
      <c r="Q544" s="56">
        <v>12</v>
      </c>
      <c r="R544" s="5" t="s">
        <v>78</v>
      </c>
      <c r="S544" s="5" t="s">
        <v>79</v>
      </c>
      <c r="T544" s="36">
        <v>43536</v>
      </c>
      <c r="U544" s="36">
        <v>43523</v>
      </c>
      <c r="V544" s="37">
        <v>43551</v>
      </c>
      <c r="W544" s="38">
        <f t="shared" si="76"/>
        <v>-12</v>
      </c>
      <c r="X544" s="5" t="str">
        <f t="shared" si="77"/>
        <v>CUMPLE</v>
      </c>
      <c r="Y544" s="37">
        <v>43551</v>
      </c>
      <c r="Z544" s="37">
        <v>43551</v>
      </c>
      <c r="AA544" s="44">
        <v>43551</v>
      </c>
      <c r="AB544" s="37">
        <v>43556</v>
      </c>
      <c r="AC544" s="38">
        <f t="shared" si="78"/>
        <v>1</v>
      </c>
      <c r="AD544" s="5" t="str">
        <f t="shared" si="79"/>
        <v>CUMPLE</v>
      </c>
      <c r="AE544" s="5"/>
      <c r="AF544" s="38">
        <f t="shared" si="80"/>
        <v>5</v>
      </c>
      <c r="AG544" s="5" t="str">
        <f t="shared" si="81"/>
        <v>NO CUMPLE</v>
      </c>
      <c r="AH544" s="6"/>
      <c r="AI544" s="38">
        <f t="shared" si="82"/>
        <v>20</v>
      </c>
      <c r="AJ544" s="5" t="str">
        <f t="shared" si="83"/>
        <v>NO CUMPLE</v>
      </c>
      <c r="AK544" s="6" t="s">
        <v>2675</v>
      </c>
      <c r="AL544" s="5" t="str">
        <f t="shared" si="75"/>
        <v/>
      </c>
      <c r="AM544" s="5"/>
      <c r="AN544" s="58"/>
      <c r="AO544" s="49" t="s">
        <v>2676</v>
      </c>
      <c r="AP544" s="50" t="s">
        <v>61</v>
      </c>
      <c r="AQ544" s="50"/>
      <c r="AR544" s="50">
        <v>43519</v>
      </c>
      <c r="AS544" s="50"/>
      <c r="AT544" s="52"/>
    </row>
    <row r="545" spans="1:46" ht="14.1" customHeight="1">
      <c r="A545" s="20" t="s">
        <v>45</v>
      </c>
      <c r="B545" s="21" t="s">
        <v>46</v>
      </c>
      <c r="C545" s="20" t="s">
        <v>1950</v>
      </c>
      <c r="D545" s="54">
        <v>4948828026</v>
      </c>
      <c r="E545" s="4" t="s">
        <v>48</v>
      </c>
      <c r="F545" s="4" t="s">
        <v>2677</v>
      </c>
      <c r="G545" s="23" t="s">
        <v>2678</v>
      </c>
      <c r="H545" s="55">
        <v>7051.2</v>
      </c>
      <c r="I545" s="4" t="s">
        <v>64</v>
      </c>
      <c r="J545" s="4" t="s">
        <v>2679</v>
      </c>
      <c r="K545" s="22" t="s">
        <v>2680</v>
      </c>
      <c r="L545" s="23" t="s">
        <v>204</v>
      </c>
      <c r="M545" s="4" t="s">
        <v>67</v>
      </c>
      <c r="N545" s="29" t="s">
        <v>77</v>
      </c>
      <c r="O545" s="30">
        <v>160</v>
      </c>
      <c r="P545" s="29" t="s">
        <v>57</v>
      </c>
      <c r="Q545" s="56">
        <v>1</v>
      </c>
      <c r="R545" s="5" t="s">
        <v>78</v>
      </c>
      <c r="S545" s="5" t="s">
        <v>79</v>
      </c>
      <c r="T545" s="36">
        <v>43548</v>
      </c>
      <c r="U545" s="36">
        <v>43528</v>
      </c>
      <c r="V545" s="37">
        <v>43553</v>
      </c>
      <c r="W545" s="38">
        <f t="shared" si="76"/>
        <v>-19</v>
      </c>
      <c r="X545" s="5" t="str">
        <f t="shared" si="77"/>
        <v>CUMPLE</v>
      </c>
      <c r="Y545" s="37">
        <v>43552</v>
      </c>
      <c r="Z545" s="37">
        <v>43553</v>
      </c>
      <c r="AA545" s="44">
        <v>43556</v>
      </c>
      <c r="AB545" s="37">
        <v>43560</v>
      </c>
      <c r="AC545" s="38">
        <f t="shared" si="78"/>
        <v>3</v>
      </c>
      <c r="AD545" s="5" t="str">
        <f t="shared" si="79"/>
        <v>NO CUMPLE</v>
      </c>
      <c r="AE545" s="5"/>
      <c r="AF545" s="38">
        <f t="shared" si="80"/>
        <v>4</v>
      </c>
      <c r="AG545" s="5" t="str">
        <f t="shared" si="81"/>
        <v>NO CUMPLE</v>
      </c>
      <c r="AH545" s="6"/>
      <c r="AI545" s="38">
        <f t="shared" si="82"/>
        <v>12</v>
      </c>
      <c r="AJ545" s="5" t="str">
        <f t="shared" si="83"/>
        <v>NO CUMPLE</v>
      </c>
      <c r="AK545" s="6" t="s">
        <v>2681</v>
      </c>
      <c r="AL545" s="5" t="str">
        <f t="shared" si="75"/>
        <v/>
      </c>
      <c r="AM545" s="5"/>
      <c r="AN545" s="58"/>
      <c r="AO545" s="49" t="s">
        <v>2682</v>
      </c>
      <c r="AP545" s="50" t="s">
        <v>61</v>
      </c>
      <c r="AQ545" s="50"/>
      <c r="AR545" s="50">
        <v>43546</v>
      </c>
      <c r="AS545" s="50"/>
      <c r="AT545" s="52"/>
    </row>
    <row r="546" spans="1:46" ht="14.1" customHeight="1">
      <c r="A546" s="20" t="s">
        <v>45</v>
      </c>
      <c r="B546" s="21" t="s">
        <v>46</v>
      </c>
      <c r="C546" s="20" t="s">
        <v>1950</v>
      </c>
      <c r="D546" s="54">
        <v>4948861867</v>
      </c>
      <c r="E546" s="4" t="s">
        <v>48</v>
      </c>
      <c r="F546" s="4" t="s">
        <v>2683</v>
      </c>
      <c r="G546" s="23" t="s">
        <v>2684</v>
      </c>
      <c r="H546" s="55">
        <v>79002</v>
      </c>
      <c r="I546" s="4" t="s">
        <v>51</v>
      </c>
      <c r="J546" s="4" t="s">
        <v>255</v>
      </c>
      <c r="K546" s="22">
        <v>50433152</v>
      </c>
      <c r="L546" s="23" t="s">
        <v>1015</v>
      </c>
      <c r="M546" s="4" t="s">
        <v>238</v>
      </c>
      <c r="N546" s="29" t="s">
        <v>239</v>
      </c>
      <c r="O546" s="30">
        <v>59400</v>
      </c>
      <c r="P546" s="29" t="s">
        <v>57</v>
      </c>
      <c r="Q546" s="56">
        <v>3</v>
      </c>
      <c r="R546" s="5" t="s">
        <v>58</v>
      </c>
      <c r="S546" s="5" t="s">
        <v>59</v>
      </c>
      <c r="T546" s="36">
        <v>43545</v>
      </c>
      <c r="U546" s="36">
        <v>43524</v>
      </c>
      <c r="V546" s="37">
        <v>43547</v>
      </c>
      <c r="W546" s="38">
        <f t="shared" si="76"/>
        <v>-20</v>
      </c>
      <c r="X546" s="5" t="str">
        <f t="shared" si="77"/>
        <v>CUMPLE</v>
      </c>
      <c r="Y546" s="37">
        <v>43547</v>
      </c>
      <c r="Z546" s="37">
        <v>43547</v>
      </c>
      <c r="AA546" s="44">
        <v>43550</v>
      </c>
      <c r="AB546" s="37">
        <v>43556</v>
      </c>
      <c r="AC546" s="38">
        <f t="shared" si="78"/>
        <v>3</v>
      </c>
      <c r="AD546" s="5" t="str">
        <f t="shared" si="79"/>
        <v>NO CUMPLE</v>
      </c>
      <c r="AE546" s="5"/>
      <c r="AF546" s="38">
        <f t="shared" si="80"/>
        <v>6</v>
      </c>
      <c r="AG546" s="5" t="str">
        <f t="shared" si="81"/>
        <v>NO CUMPLE</v>
      </c>
      <c r="AH546" s="6"/>
      <c r="AI546" s="38">
        <f t="shared" si="82"/>
        <v>11</v>
      </c>
      <c r="AJ546" s="5" t="str">
        <f t="shared" si="83"/>
        <v>NO CUMPLE</v>
      </c>
      <c r="AK546" s="6" t="s">
        <v>135</v>
      </c>
      <c r="AL546" s="5" t="str">
        <f t="shared" si="75"/>
        <v/>
      </c>
      <c r="AM546" s="5"/>
      <c r="AN546" s="58"/>
      <c r="AO546" s="49" t="s">
        <v>2685</v>
      </c>
      <c r="AP546" s="50" t="s">
        <v>241</v>
      </c>
      <c r="AQ546" s="50"/>
      <c r="AR546" s="50">
        <v>43519</v>
      </c>
      <c r="AS546" s="50"/>
      <c r="AT546" s="52"/>
    </row>
    <row r="547" spans="1:46" ht="14.1" customHeight="1">
      <c r="A547" s="20" t="s">
        <v>45</v>
      </c>
      <c r="B547" s="21" t="s">
        <v>46</v>
      </c>
      <c r="C547" s="20" t="s">
        <v>1950</v>
      </c>
      <c r="D547" s="54">
        <v>4948546257</v>
      </c>
      <c r="E547" s="4" t="s">
        <v>48</v>
      </c>
      <c r="F547" s="4" t="s">
        <v>2686</v>
      </c>
      <c r="G547" s="23" t="s">
        <v>2687</v>
      </c>
      <c r="H547" s="55">
        <v>6270</v>
      </c>
      <c r="I547" s="4" t="s">
        <v>51</v>
      </c>
      <c r="J547" s="4" t="s">
        <v>2688</v>
      </c>
      <c r="K547" s="22">
        <v>50482640</v>
      </c>
      <c r="L547" s="23" t="s">
        <v>2689</v>
      </c>
      <c r="M547" s="4" t="s">
        <v>238</v>
      </c>
      <c r="N547" s="29" t="s">
        <v>239</v>
      </c>
      <c r="O547" s="30">
        <v>38000</v>
      </c>
      <c r="P547" s="29" t="s">
        <v>57</v>
      </c>
      <c r="Q547" s="56">
        <v>2</v>
      </c>
      <c r="R547" s="5" t="s">
        <v>58</v>
      </c>
      <c r="S547" s="5" t="s">
        <v>59</v>
      </c>
      <c r="T547" s="36">
        <v>43550</v>
      </c>
      <c r="U547" s="36">
        <v>43535</v>
      </c>
      <c r="V547" s="37">
        <v>43551</v>
      </c>
      <c r="W547" s="38">
        <f t="shared" si="76"/>
        <v>-14</v>
      </c>
      <c r="X547" s="5" t="str">
        <f t="shared" si="77"/>
        <v>CUMPLE</v>
      </c>
      <c r="Y547" s="37">
        <v>43551</v>
      </c>
      <c r="Z547" s="37">
        <v>43551</v>
      </c>
      <c r="AA547" s="44">
        <v>43552</v>
      </c>
      <c r="AB547" s="37">
        <v>43557</v>
      </c>
      <c r="AC547" s="38">
        <f t="shared" si="78"/>
        <v>1</v>
      </c>
      <c r="AD547" s="5" t="str">
        <f t="shared" si="79"/>
        <v>CUMPLE</v>
      </c>
      <c r="AE547" s="5"/>
      <c r="AF547" s="38">
        <f t="shared" si="80"/>
        <v>5</v>
      </c>
      <c r="AG547" s="5" t="str">
        <f t="shared" si="81"/>
        <v>NO CUMPLE</v>
      </c>
      <c r="AH547" s="6"/>
      <c r="AI547" s="38">
        <f t="shared" si="82"/>
        <v>7</v>
      </c>
      <c r="AJ547" s="5" t="str">
        <f t="shared" si="83"/>
        <v>CUMPLE</v>
      </c>
      <c r="AK547" s="6"/>
      <c r="AL547" s="5" t="str">
        <f t="shared" si="75"/>
        <v/>
      </c>
      <c r="AM547" s="5"/>
      <c r="AN547" s="58"/>
      <c r="AO547" s="49" t="s">
        <v>2690</v>
      </c>
      <c r="AP547" s="50" t="s">
        <v>241</v>
      </c>
      <c r="AQ547" s="50"/>
      <c r="AR547" s="50">
        <v>43518</v>
      </c>
      <c r="AS547" s="50"/>
      <c r="AT547" s="52"/>
    </row>
    <row r="548" spans="1:46" ht="14.1" customHeight="1">
      <c r="A548" s="20" t="s">
        <v>45</v>
      </c>
      <c r="B548" s="21" t="s">
        <v>46</v>
      </c>
      <c r="C548" s="20" t="s">
        <v>1950</v>
      </c>
      <c r="D548" s="54">
        <v>4948494930</v>
      </c>
      <c r="E548" s="4" t="s">
        <v>156</v>
      </c>
      <c r="F548" s="4" t="s">
        <v>2691</v>
      </c>
      <c r="G548" s="23" t="s">
        <v>2692</v>
      </c>
      <c r="H548" s="55">
        <v>550.79999999999995</v>
      </c>
      <c r="I548" s="4" t="s">
        <v>605</v>
      </c>
      <c r="J548" s="4" t="s">
        <v>2693</v>
      </c>
      <c r="K548" s="22" t="s">
        <v>2694</v>
      </c>
      <c r="L548" s="23" t="s">
        <v>54</v>
      </c>
      <c r="M548" s="4" t="s">
        <v>67</v>
      </c>
      <c r="N548" s="29" t="s">
        <v>77</v>
      </c>
      <c r="O548" s="30">
        <v>2</v>
      </c>
      <c r="P548" s="29" t="s">
        <v>57</v>
      </c>
      <c r="Q548" s="56">
        <v>1</v>
      </c>
      <c r="R548" s="5" t="s">
        <v>608</v>
      </c>
      <c r="S548" s="5" t="s">
        <v>79</v>
      </c>
      <c r="T548" s="36">
        <v>43552</v>
      </c>
      <c r="U548" s="36">
        <v>43550</v>
      </c>
      <c r="V548" s="37">
        <v>43553</v>
      </c>
      <c r="W548" s="38">
        <f t="shared" si="76"/>
        <v>-2</v>
      </c>
      <c r="X548" s="5" t="str">
        <f t="shared" si="77"/>
        <v>CUMPLE</v>
      </c>
      <c r="Y548" s="37">
        <v>43553</v>
      </c>
      <c r="Z548" s="37">
        <v>43553</v>
      </c>
      <c r="AA548" s="44">
        <v>43554</v>
      </c>
      <c r="AB548" s="37">
        <v>43556</v>
      </c>
      <c r="AC548" s="38">
        <f t="shared" si="78"/>
        <v>1</v>
      </c>
      <c r="AD548" s="5" t="str">
        <f t="shared" si="79"/>
        <v>CUMPLE</v>
      </c>
      <c r="AE548" s="5"/>
      <c r="AF548" s="38">
        <f t="shared" si="80"/>
        <v>2</v>
      </c>
      <c r="AG548" s="5" t="str">
        <f t="shared" si="81"/>
        <v>NO CUMPLE</v>
      </c>
      <c r="AH548" s="6"/>
      <c r="AI548" s="38">
        <f t="shared" si="82"/>
        <v>4</v>
      </c>
      <c r="AJ548" s="5" t="str">
        <f t="shared" si="83"/>
        <v>NO CUMPLE</v>
      </c>
      <c r="AK548" s="6" t="s">
        <v>149</v>
      </c>
      <c r="AL548" s="5" t="str">
        <f t="shared" si="75"/>
        <v/>
      </c>
      <c r="AM548" s="5"/>
      <c r="AN548" s="58"/>
      <c r="AO548" s="49" t="s">
        <v>2695</v>
      </c>
      <c r="AP548" s="50" t="s">
        <v>72</v>
      </c>
      <c r="AQ548" s="50"/>
      <c r="AR548" s="50">
        <v>43552</v>
      </c>
      <c r="AS548" s="50"/>
      <c r="AT548" s="52"/>
    </row>
    <row r="549" spans="1:46" ht="14.1" customHeight="1">
      <c r="A549" s="20" t="s">
        <v>45</v>
      </c>
      <c r="B549" s="21" t="s">
        <v>2696</v>
      </c>
      <c r="C549" s="20" t="s">
        <v>2697</v>
      </c>
      <c r="D549" s="54">
        <v>4949654721</v>
      </c>
      <c r="E549" s="4" t="s">
        <v>48</v>
      </c>
      <c r="F549" s="4" t="s">
        <v>2698</v>
      </c>
      <c r="G549" s="23" t="s">
        <v>2699</v>
      </c>
      <c r="H549" s="55">
        <v>18639</v>
      </c>
      <c r="I549" s="4" t="s">
        <v>64</v>
      </c>
      <c r="J549" s="4" t="s">
        <v>430</v>
      </c>
      <c r="K549" s="22" t="s">
        <v>431</v>
      </c>
      <c r="L549" s="23" t="s">
        <v>54</v>
      </c>
      <c r="M549" s="4" t="s">
        <v>94</v>
      </c>
      <c r="N549" s="29" t="s">
        <v>95</v>
      </c>
      <c r="O549" s="30">
        <v>17100</v>
      </c>
      <c r="P549" s="29" t="s">
        <v>57</v>
      </c>
      <c r="Q549" s="56">
        <v>1</v>
      </c>
      <c r="R549" s="5" t="s">
        <v>58</v>
      </c>
      <c r="S549" s="5" t="s">
        <v>59</v>
      </c>
      <c r="T549" s="36">
        <v>43553</v>
      </c>
      <c r="U549" s="36">
        <v>43543</v>
      </c>
      <c r="V549" s="37">
        <v>43556</v>
      </c>
      <c r="W549" s="38">
        <f t="shared" si="76"/>
        <v>-9</v>
      </c>
      <c r="X549" s="5" t="str">
        <f t="shared" si="77"/>
        <v>CUMPLE</v>
      </c>
      <c r="Y549" s="37">
        <v>43556</v>
      </c>
      <c r="Z549" s="37">
        <v>43556</v>
      </c>
      <c r="AA549" s="44">
        <v>43556</v>
      </c>
      <c r="AB549" s="37">
        <v>43559</v>
      </c>
      <c r="AC549" s="38">
        <f t="shared" si="78"/>
        <v>1</v>
      </c>
      <c r="AD549" s="5" t="str">
        <f t="shared" si="79"/>
        <v>CUMPLE</v>
      </c>
      <c r="AE549" s="5"/>
      <c r="AF549" s="38">
        <f t="shared" si="80"/>
        <v>3</v>
      </c>
      <c r="AG549" s="5" t="str">
        <f t="shared" si="81"/>
        <v>CUMPLE</v>
      </c>
      <c r="AH549" s="6"/>
      <c r="AI549" s="38">
        <f t="shared" si="82"/>
        <v>6</v>
      </c>
      <c r="AJ549" s="5" t="str">
        <f t="shared" si="83"/>
        <v>CUMPLE</v>
      </c>
      <c r="AK549" s="6"/>
      <c r="AL549" s="5" t="str">
        <f t="shared" si="75"/>
        <v/>
      </c>
      <c r="AM549" s="5"/>
      <c r="AN549" s="58"/>
      <c r="AO549" s="49" t="s">
        <v>2700</v>
      </c>
      <c r="AP549" s="50" t="s">
        <v>72</v>
      </c>
      <c r="AQ549" s="50"/>
      <c r="AR549" s="50">
        <v>43524</v>
      </c>
      <c r="AS549" s="50"/>
      <c r="AT549" s="52"/>
    </row>
    <row r="550" spans="1:46" ht="14.1" customHeight="1">
      <c r="A550" s="20" t="s">
        <v>45</v>
      </c>
      <c r="B550" s="21" t="s">
        <v>2696</v>
      </c>
      <c r="C550" s="20" t="s">
        <v>2697</v>
      </c>
      <c r="D550" s="54">
        <v>4949331202</v>
      </c>
      <c r="E550" s="4" t="s">
        <v>48</v>
      </c>
      <c r="F550" s="4" t="s">
        <v>2701</v>
      </c>
      <c r="G550" s="23" t="s">
        <v>2702</v>
      </c>
      <c r="H550" s="55">
        <f>8256+18576+18576</f>
        <v>45408</v>
      </c>
      <c r="I550" s="4" t="s">
        <v>51</v>
      </c>
      <c r="J550" s="4" t="s">
        <v>333</v>
      </c>
      <c r="K550" s="22" t="s">
        <v>334</v>
      </c>
      <c r="L550" s="23" t="s">
        <v>335</v>
      </c>
      <c r="M550" s="4" t="s">
        <v>67</v>
      </c>
      <c r="N550" s="29" t="s">
        <v>336</v>
      </c>
      <c r="O550" s="30">
        <f>9600+15600+6000+10800+10800</f>
        <v>52800</v>
      </c>
      <c r="P550" s="29" t="s">
        <v>57</v>
      </c>
      <c r="Q550" s="56">
        <v>3</v>
      </c>
      <c r="R550" s="5" t="s">
        <v>58</v>
      </c>
      <c r="S550" s="5" t="s">
        <v>59</v>
      </c>
      <c r="T550" s="36">
        <v>43553</v>
      </c>
      <c r="U550" s="36">
        <v>43552</v>
      </c>
      <c r="V550" s="37">
        <v>43557</v>
      </c>
      <c r="W550" s="38">
        <f t="shared" ref="W550:W613" si="84">IF(R550="AIR",U550-T550,U550-(T550-1))</f>
        <v>0</v>
      </c>
      <c r="X550" s="5" t="str">
        <f t="shared" ref="X550:X613" si="85">IF(W550&lt;=0,"CUMPLE","NO CUMPLE")</f>
        <v>CUMPLE</v>
      </c>
      <c r="Y550" s="37">
        <v>43556</v>
      </c>
      <c r="Z550" s="37">
        <v>43557</v>
      </c>
      <c r="AA550" s="44">
        <v>43558</v>
      </c>
      <c r="AB550" s="37">
        <v>43560</v>
      </c>
      <c r="AC550" s="38">
        <f t="shared" ref="AC550:AC613" si="86">IF(AA550-MAX(U550,V550,Y550)&lt;=0,1,AA550-MAX(U550,V550,Y550))</f>
        <v>1</v>
      </c>
      <c r="AD550" s="5" t="str">
        <f t="shared" ref="AD550:AD613" si="87">+IF((R550="FCL")*AND(AC550&lt;=2),"CUMPLE",IF((R550="LCL")*AND(AC550&lt;=2),"CUMPLE",IF((R550="AIR")*AND(AC550&lt;=2),"CUMPLE","NO CUMPLE")))</f>
        <v>CUMPLE</v>
      </c>
      <c r="AE550" s="5"/>
      <c r="AF550" s="38">
        <f t="shared" ref="AF550:AF613" si="88">IF(AB550-AA550&lt;=0,1,AB550-AA550)</f>
        <v>2</v>
      </c>
      <c r="AG550" s="5" t="str">
        <f t="shared" ref="AG550:AG613" si="89">+IF((R550="FCL")*AND(AF550&lt;=3),"CUMPLE",IF((R550="LCL")*AND(AF550&lt;=3),"CUMPLE",IF((R550="AIR")*AND(AF550&lt;=1),"CUMPLE","NO CUMPLE")))</f>
        <v>CUMPLE</v>
      </c>
      <c r="AH550" s="6"/>
      <c r="AI550" s="38">
        <f t="shared" si="82"/>
        <v>7</v>
      </c>
      <c r="AJ550" s="5" t="str">
        <f t="shared" si="83"/>
        <v>CUMPLE</v>
      </c>
      <c r="AK550" s="6"/>
      <c r="AL550" s="5" t="str">
        <f t="shared" ref="AL550:AL613" si="90">+IF(F550="Rojo",IF((R550="FCL")*AND(AI550&gt;7),"NO CUMPLE",IF((R550="LCL")*AND(AI550&gt;9),"NO CUMPLE",IF((R550="AIR")*AND(AI550&gt;2),"NO CUMPLE","CUMPLE"))),"")</f>
        <v/>
      </c>
      <c r="AM550" s="5"/>
      <c r="AN550" s="58"/>
      <c r="AO550" s="49" t="s">
        <v>2703</v>
      </c>
      <c r="AP550" s="50" t="s">
        <v>61</v>
      </c>
      <c r="AQ550" s="50"/>
      <c r="AR550" s="50">
        <v>43545</v>
      </c>
      <c r="AS550" s="50"/>
      <c r="AT550" s="52"/>
    </row>
    <row r="551" spans="1:46" ht="14.1" customHeight="1">
      <c r="A551" s="20" t="s">
        <v>45</v>
      </c>
      <c r="B551" s="21" t="s">
        <v>2696</v>
      </c>
      <c r="C551" s="20" t="s">
        <v>2697</v>
      </c>
      <c r="D551" s="28" t="s">
        <v>2704</v>
      </c>
      <c r="E551" s="4" t="s">
        <v>48</v>
      </c>
      <c r="F551" s="4" t="s">
        <v>2705</v>
      </c>
      <c r="G551" s="23" t="s">
        <v>2706</v>
      </c>
      <c r="H551" s="55">
        <v>31537.73</v>
      </c>
      <c r="I551" s="4" t="s">
        <v>64</v>
      </c>
      <c r="J551" s="4" t="s">
        <v>821</v>
      </c>
      <c r="K551" s="22">
        <v>53140226</v>
      </c>
      <c r="L551" s="23" t="s">
        <v>650</v>
      </c>
      <c r="M551" s="4" t="s">
        <v>147</v>
      </c>
      <c r="N551" s="29" t="s">
        <v>167</v>
      </c>
      <c r="O551" s="30">
        <v>7987.6480000000001</v>
      </c>
      <c r="P551" s="29" t="s">
        <v>57</v>
      </c>
      <c r="Q551" s="56">
        <v>1</v>
      </c>
      <c r="R551" s="5" t="s">
        <v>58</v>
      </c>
      <c r="S551" s="5" t="s">
        <v>59</v>
      </c>
      <c r="T551" s="36">
        <v>43553</v>
      </c>
      <c r="U551" s="36">
        <v>43537</v>
      </c>
      <c r="V551" s="37">
        <v>43556</v>
      </c>
      <c r="W551" s="38">
        <f t="shared" si="84"/>
        <v>-15</v>
      </c>
      <c r="X551" s="5" t="str">
        <f t="shared" si="85"/>
        <v>CUMPLE</v>
      </c>
      <c r="Y551" s="37">
        <v>43556</v>
      </c>
      <c r="Z551" s="37">
        <v>43557</v>
      </c>
      <c r="AA551" s="44">
        <v>43558</v>
      </c>
      <c r="AB551" s="37">
        <v>43563</v>
      </c>
      <c r="AC551" s="38">
        <f t="shared" si="86"/>
        <v>2</v>
      </c>
      <c r="AD551" s="5" t="str">
        <f t="shared" si="87"/>
        <v>CUMPLE</v>
      </c>
      <c r="AE551" s="5"/>
      <c r="AF551" s="38">
        <f t="shared" si="88"/>
        <v>5</v>
      </c>
      <c r="AG551" s="5" t="str">
        <f t="shared" si="89"/>
        <v>NO CUMPLE</v>
      </c>
      <c r="AH551" s="6"/>
      <c r="AI551" s="38">
        <f t="shared" si="82"/>
        <v>10</v>
      </c>
      <c r="AJ551" s="5" t="str">
        <f t="shared" si="83"/>
        <v>NO CUMPLE</v>
      </c>
      <c r="AK551" s="6" t="s">
        <v>149</v>
      </c>
      <c r="AL551" s="5" t="str">
        <f t="shared" si="90"/>
        <v/>
      </c>
      <c r="AM551" s="5"/>
      <c r="AN551" s="58"/>
      <c r="AO551" s="49" t="s">
        <v>2707</v>
      </c>
      <c r="AP551" s="50" t="s">
        <v>72</v>
      </c>
      <c r="AQ551" s="50"/>
      <c r="AR551" s="50">
        <v>43522</v>
      </c>
      <c r="AS551" s="50"/>
      <c r="AT551" s="52"/>
    </row>
    <row r="552" spans="1:46" ht="14.1" customHeight="1">
      <c r="A552" s="20" t="s">
        <v>45</v>
      </c>
      <c r="B552" s="21" t="s">
        <v>2696</v>
      </c>
      <c r="C552" s="20" t="s">
        <v>2697</v>
      </c>
      <c r="D552" s="54">
        <v>4949590819</v>
      </c>
      <c r="E552" s="4" t="s">
        <v>48</v>
      </c>
      <c r="F552" s="4" t="s">
        <v>2708</v>
      </c>
      <c r="G552" s="23" t="s">
        <v>2709</v>
      </c>
      <c r="H552" s="55">
        <v>779</v>
      </c>
      <c r="I552" s="4" t="s">
        <v>64</v>
      </c>
      <c r="J552" s="4" t="s">
        <v>2710</v>
      </c>
      <c r="K552" s="22" t="s">
        <v>2711</v>
      </c>
      <c r="L552" s="23" t="s">
        <v>54</v>
      </c>
      <c r="M552" s="4" t="s">
        <v>94</v>
      </c>
      <c r="N552" s="29" t="s">
        <v>108</v>
      </c>
      <c r="O552" s="30">
        <v>475</v>
      </c>
      <c r="P552" s="29" t="s">
        <v>57</v>
      </c>
      <c r="Q552" s="56">
        <v>1</v>
      </c>
      <c r="R552" s="5" t="s">
        <v>78</v>
      </c>
      <c r="S552" s="5" t="s">
        <v>79</v>
      </c>
      <c r="T552" s="36">
        <v>43553</v>
      </c>
      <c r="U552" s="36">
        <v>43543</v>
      </c>
      <c r="V552" s="37">
        <v>43557</v>
      </c>
      <c r="W552" s="38">
        <f t="shared" si="84"/>
        <v>-9</v>
      </c>
      <c r="X552" s="5" t="str">
        <f t="shared" si="85"/>
        <v>CUMPLE</v>
      </c>
      <c r="Y552" s="37">
        <v>43557</v>
      </c>
      <c r="Z552" s="37">
        <v>43557</v>
      </c>
      <c r="AA552" s="44">
        <v>43558</v>
      </c>
      <c r="AB552" s="37">
        <v>43563</v>
      </c>
      <c r="AC552" s="38">
        <f t="shared" si="86"/>
        <v>1</v>
      </c>
      <c r="AD552" s="5" t="str">
        <f t="shared" si="87"/>
        <v>CUMPLE</v>
      </c>
      <c r="AE552" s="5"/>
      <c r="AF552" s="38">
        <f t="shared" si="88"/>
        <v>5</v>
      </c>
      <c r="AG552" s="5" t="str">
        <f t="shared" si="89"/>
        <v>NO CUMPLE</v>
      </c>
      <c r="AH552" s="6"/>
      <c r="AI552" s="38">
        <f t="shared" si="82"/>
        <v>10</v>
      </c>
      <c r="AJ552" s="5" t="str">
        <f t="shared" si="83"/>
        <v>CUMPLE</v>
      </c>
      <c r="AK552" s="6" t="s">
        <v>386</v>
      </c>
      <c r="AL552" s="5" t="str">
        <f t="shared" si="90"/>
        <v/>
      </c>
      <c r="AM552" s="5"/>
      <c r="AN552" s="58"/>
      <c r="AO552" s="49" t="s">
        <v>2712</v>
      </c>
      <c r="AP552" s="50" t="s">
        <v>72</v>
      </c>
      <c r="AQ552" s="50"/>
      <c r="AR552" s="50">
        <v>43550</v>
      </c>
      <c r="AS552" s="50" t="s">
        <v>1149</v>
      </c>
      <c r="AT552" s="52"/>
    </row>
    <row r="553" spans="1:46" ht="14.1" customHeight="1">
      <c r="A553" s="20" t="s">
        <v>45</v>
      </c>
      <c r="B553" s="21" t="s">
        <v>2696</v>
      </c>
      <c r="C553" s="20" t="s">
        <v>2697</v>
      </c>
      <c r="D553" s="54">
        <v>4949682942</v>
      </c>
      <c r="E553" s="4" t="s">
        <v>48</v>
      </c>
      <c r="F553" s="4" t="s">
        <v>2713</v>
      </c>
      <c r="G553" s="23" t="s">
        <v>2714</v>
      </c>
      <c r="H553" s="55">
        <v>3138</v>
      </c>
      <c r="I553" s="4" t="s">
        <v>64</v>
      </c>
      <c r="J553" s="4" t="s">
        <v>2715</v>
      </c>
      <c r="K553" s="22" t="s">
        <v>2716</v>
      </c>
      <c r="L553" s="23" t="s">
        <v>54</v>
      </c>
      <c r="M553" s="4" t="s">
        <v>94</v>
      </c>
      <c r="N553" s="29" t="s">
        <v>108</v>
      </c>
      <c r="O553" s="30">
        <v>200</v>
      </c>
      <c r="P553" s="29" t="s">
        <v>57</v>
      </c>
      <c r="Q553" s="56">
        <v>1</v>
      </c>
      <c r="R553" s="5" t="s">
        <v>78</v>
      </c>
      <c r="S553" s="5" t="s">
        <v>79</v>
      </c>
      <c r="T553" s="36">
        <v>43553</v>
      </c>
      <c r="U553" s="36">
        <v>43543</v>
      </c>
      <c r="V553" s="37">
        <v>43557</v>
      </c>
      <c r="W553" s="38">
        <f t="shared" si="84"/>
        <v>-9</v>
      </c>
      <c r="X553" s="5" t="str">
        <f t="shared" si="85"/>
        <v>CUMPLE</v>
      </c>
      <c r="Y553" s="37">
        <v>43557</v>
      </c>
      <c r="Z553" s="37">
        <v>43557</v>
      </c>
      <c r="AA553" s="44">
        <v>43558</v>
      </c>
      <c r="AB553" s="37">
        <v>43563</v>
      </c>
      <c r="AC553" s="38">
        <f t="shared" si="86"/>
        <v>1</v>
      </c>
      <c r="AD553" s="5" t="str">
        <f t="shared" si="87"/>
        <v>CUMPLE</v>
      </c>
      <c r="AE553" s="5"/>
      <c r="AF553" s="38">
        <f t="shared" si="88"/>
        <v>5</v>
      </c>
      <c r="AG553" s="5" t="str">
        <f t="shared" si="89"/>
        <v>NO CUMPLE</v>
      </c>
      <c r="AH553" s="6"/>
      <c r="AI553" s="38">
        <f t="shared" si="82"/>
        <v>10</v>
      </c>
      <c r="AJ553" s="5" t="str">
        <f t="shared" si="83"/>
        <v>CUMPLE</v>
      </c>
      <c r="AK553" s="6" t="s">
        <v>386</v>
      </c>
      <c r="AL553" s="5" t="str">
        <f t="shared" si="90"/>
        <v/>
      </c>
      <c r="AM553" s="5"/>
      <c r="AN553" s="58"/>
      <c r="AO553" s="49" t="s">
        <v>2717</v>
      </c>
      <c r="AP553" s="50" t="s">
        <v>72</v>
      </c>
      <c r="AQ553" s="50"/>
      <c r="AR553" s="50">
        <v>43550</v>
      </c>
      <c r="AS553" s="50" t="s">
        <v>1149</v>
      </c>
      <c r="AT553" s="52"/>
    </row>
    <row r="554" spans="1:46" ht="14.1" customHeight="1">
      <c r="A554" s="20" t="s">
        <v>45</v>
      </c>
      <c r="B554" s="21" t="s">
        <v>2696</v>
      </c>
      <c r="C554" s="20" t="s">
        <v>2697</v>
      </c>
      <c r="D554" s="54">
        <v>4949590076</v>
      </c>
      <c r="E554" s="4" t="s">
        <v>48</v>
      </c>
      <c r="F554" s="4" t="s">
        <v>2718</v>
      </c>
      <c r="G554" s="23" t="s">
        <v>2719</v>
      </c>
      <c r="H554" s="55">
        <v>3561.2</v>
      </c>
      <c r="I554" s="4" t="s">
        <v>64</v>
      </c>
      <c r="J554" s="4" t="s">
        <v>2720</v>
      </c>
      <c r="K554" s="22" t="s">
        <v>2721</v>
      </c>
      <c r="L554" s="23" t="s">
        <v>54</v>
      </c>
      <c r="M554" s="4" t="s">
        <v>67</v>
      </c>
      <c r="N554" s="29" t="s">
        <v>128</v>
      </c>
      <c r="O554" s="30">
        <v>1300</v>
      </c>
      <c r="P554" s="29" t="s">
        <v>57</v>
      </c>
      <c r="Q554" s="56">
        <v>3</v>
      </c>
      <c r="R554" s="5" t="s">
        <v>78</v>
      </c>
      <c r="S554" s="5" t="s">
        <v>79</v>
      </c>
      <c r="T554" s="36">
        <v>43553</v>
      </c>
      <c r="U554" s="36">
        <v>43543</v>
      </c>
      <c r="V554" s="37">
        <v>43558</v>
      </c>
      <c r="W554" s="38">
        <f t="shared" si="84"/>
        <v>-9</v>
      </c>
      <c r="X554" s="5" t="str">
        <f t="shared" si="85"/>
        <v>CUMPLE</v>
      </c>
      <c r="Y554" s="37">
        <v>43557</v>
      </c>
      <c r="Z554" s="37">
        <v>43558</v>
      </c>
      <c r="AA554" s="44">
        <v>43559</v>
      </c>
      <c r="AB554" s="37">
        <v>43563</v>
      </c>
      <c r="AC554" s="38">
        <f t="shared" si="86"/>
        <v>1</v>
      </c>
      <c r="AD554" s="5" t="str">
        <f t="shared" si="87"/>
        <v>CUMPLE</v>
      </c>
      <c r="AE554" s="5"/>
      <c r="AF554" s="38">
        <f t="shared" si="88"/>
        <v>4</v>
      </c>
      <c r="AG554" s="5" t="str">
        <f t="shared" si="89"/>
        <v>NO CUMPLE</v>
      </c>
      <c r="AH554" s="6"/>
      <c r="AI554" s="38">
        <f t="shared" si="82"/>
        <v>10</v>
      </c>
      <c r="AJ554" s="5" t="str">
        <f t="shared" si="83"/>
        <v>CUMPLE</v>
      </c>
      <c r="AK554" s="6" t="s">
        <v>386</v>
      </c>
      <c r="AL554" s="5" t="str">
        <f t="shared" si="90"/>
        <v/>
      </c>
      <c r="AM554" s="5"/>
      <c r="AN554" s="58"/>
      <c r="AO554" s="49" t="s">
        <v>2722</v>
      </c>
      <c r="AP554" s="50" t="s">
        <v>72</v>
      </c>
      <c r="AQ554" s="50"/>
      <c r="AR554" s="50">
        <v>43550</v>
      </c>
      <c r="AS554" s="50"/>
      <c r="AT554" s="52"/>
    </row>
    <row r="555" spans="1:46" ht="14.1" customHeight="1">
      <c r="A555" s="20" t="s">
        <v>45</v>
      </c>
      <c r="B555" s="21" t="s">
        <v>2696</v>
      </c>
      <c r="C555" s="20" t="s">
        <v>2697</v>
      </c>
      <c r="D555" s="54" t="s">
        <v>2723</v>
      </c>
      <c r="E555" s="4" t="s">
        <v>48</v>
      </c>
      <c r="F555" s="4" t="s">
        <v>2724</v>
      </c>
      <c r="G555" s="23" t="s">
        <v>2725</v>
      </c>
      <c r="H555" s="55">
        <v>1500.56</v>
      </c>
      <c r="I555" s="4" t="s">
        <v>64</v>
      </c>
      <c r="J555" s="4" t="s">
        <v>2726</v>
      </c>
      <c r="K555" s="22" t="s">
        <v>2727</v>
      </c>
      <c r="L555" s="23" t="s">
        <v>54</v>
      </c>
      <c r="M555" s="4" t="s">
        <v>67</v>
      </c>
      <c r="N555" s="29" t="s">
        <v>77</v>
      </c>
      <c r="O555" s="30">
        <v>920</v>
      </c>
      <c r="P555" s="29" t="s">
        <v>57</v>
      </c>
      <c r="Q555" s="56">
        <v>3</v>
      </c>
      <c r="R555" s="5" t="s">
        <v>78</v>
      </c>
      <c r="S555" s="5" t="s">
        <v>79</v>
      </c>
      <c r="T555" s="36">
        <v>43553</v>
      </c>
      <c r="U555" s="36">
        <v>43543</v>
      </c>
      <c r="V555" s="37">
        <v>43558</v>
      </c>
      <c r="W555" s="38">
        <f t="shared" si="84"/>
        <v>-9</v>
      </c>
      <c r="X555" s="5" t="str">
        <f t="shared" si="85"/>
        <v>CUMPLE</v>
      </c>
      <c r="Y555" s="37">
        <v>43557</v>
      </c>
      <c r="Z555" s="37">
        <v>43558</v>
      </c>
      <c r="AA555" s="44">
        <v>43559</v>
      </c>
      <c r="AB555" s="37">
        <v>43563</v>
      </c>
      <c r="AC555" s="38">
        <f t="shared" si="86"/>
        <v>1</v>
      </c>
      <c r="AD555" s="5" t="str">
        <f t="shared" si="87"/>
        <v>CUMPLE</v>
      </c>
      <c r="AE555" s="5"/>
      <c r="AF555" s="38">
        <f t="shared" si="88"/>
        <v>4</v>
      </c>
      <c r="AG555" s="5" t="str">
        <f t="shared" si="89"/>
        <v>NO CUMPLE</v>
      </c>
      <c r="AH555" s="6"/>
      <c r="AI555" s="38">
        <f t="shared" si="82"/>
        <v>10</v>
      </c>
      <c r="AJ555" s="5" t="str">
        <f t="shared" si="83"/>
        <v>CUMPLE</v>
      </c>
      <c r="AK555" s="6" t="s">
        <v>386</v>
      </c>
      <c r="AL555" s="5" t="str">
        <f t="shared" si="90"/>
        <v/>
      </c>
      <c r="AM555" s="5"/>
      <c r="AN555" s="58"/>
      <c r="AO555" s="49" t="s">
        <v>2728</v>
      </c>
      <c r="AP555" s="50" t="s">
        <v>72</v>
      </c>
      <c r="AQ555" s="50"/>
      <c r="AR555" s="50">
        <v>43550</v>
      </c>
      <c r="AS555" s="50"/>
      <c r="AT555" s="52"/>
    </row>
    <row r="556" spans="1:46" ht="14.1" customHeight="1">
      <c r="A556" s="20" t="s">
        <v>45</v>
      </c>
      <c r="B556" s="21" t="s">
        <v>2696</v>
      </c>
      <c r="C556" s="20" t="s">
        <v>2697</v>
      </c>
      <c r="D556" s="54">
        <v>4949253042</v>
      </c>
      <c r="E556" s="4" t="s">
        <v>48</v>
      </c>
      <c r="F556" s="4" t="s">
        <v>2729</v>
      </c>
      <c r="G556" s="68" t="s">
        <v>2730</v>
      </c>
      <c r="H556" s="55">
        <v>5839.7259999999997</v>
      </c>
      <c r="I556" s="4" t="s">
        <v>64</v>
      </c>
      <c r="J556" s="4" t="s">
        <v>2731</v>
      </c>
      <c r="K556" s="22" t="s">
        <v>2732</v>
      </c>
      <c r="L556" s="23" t="s">
        <v>2733</v>
      </c>
      <c r="M556" s="4" t="s">
        <v>147</v>
      </c>
      <c r="N556" s="29" t="s">
        <v>148</v>
      </c>
      <c r="O556" s="30">
        <v>200</v>
      </c>
      <c r="P556" s="29" t="s">
        <v>57</v>
      </c>
      <c r="Q556" s="56">
        <v>1</v>
      </c>
      <c r="R556" s="5" t="s">
        <v>78</v>
      </c>
      <c r="S556" s="5" t="s">
        <v>79</v>
      </c>
      <c r="T556" s="36">
        <v>43556</v>
      </c>
      <c r="U556" s="36">
        <v>43544</v>
      </c>
      <c r="V556" s="37">
        <v>43558</v>
      </c>
      <c r="W556" s="38">
        <f t="shared" si="84"/>
        <v>-11</v>
      </c>
      <c r="X556" s="5" t="str">
        <f t="shared" si="85"/>
        <v>CUMPLE</v>
      </c>
      <c r="Y556" s="37">
        <v>43558</v>
      </c>
      <c r="Z556" s="37">
        <v>43558</v>
      </c>
      <c r="AA556" s="44">
        <v>43559</v>
      </c>
      <c r="AB556" s="37">
        <v>43561</v>
      </c>
      <c r="AC556" s="38">
        <f t="shared" si="86"/>
        <v>1</v>
      </c>
      <c r="AD556" s="5" t="str">
        <f t="shared" si="87"/>
        <v>CUMPLE</v>
      </c>
      <c r="AE556" s="5"/>
      <c r="AF556" s="38">
        <f t="shared" si="88"/>
        <v>2</v>
      </c>
      <c r="AG556" s="5" t="str">
        <f t="shared" si="89"/>
        <v>CUMPLE</v>
      </c>
      <c r="AH556" s="6"/>
      <c r="AI556" s="38">
        <f t="shared" si="82"/>
        <v>5</v>
      </c>
      <c r="AJ556" s="5" t="str">
        <f t="shared" si="83"/>
        <v>CUMPLE</v>
      </c>
      <c r="AK556" s="6"/>
      <c r="AL556" s="5" t="str">
        <f t="shared" si="90"/>
        <v/>
      </c>
      <c r="AM556" s="5"/>
      <c r="AN556" s="58"/>
      <c r="AO556" s="49" t="s">
        <v>2734</v>
      </c>
      <c r="AP556" s="50" t="s">
        <v>72</v>
      </c>
      <c r="AQ556" s="50"/>
      <c r="AR556" s="50">
        <v>43543</v>
      </c>
      <c r="AS556" s="50"/>
      <c r="AT556" s="52"/>
    </row>
    <row r="557" spans="1:46" ht="14.1" customHeight="1">
      <c r="A557" s="20" t="s">
        <v>45</v>
      </c>
      <c r="B557" s="21" t="s">
        <v>2696</v>
      </c>
      <c r="C557" s="20" t="s">
        <v>2697</v>
      </c>
      <c r="D557" s="54">
        <v>4949422382</v>
      </c>
      <c r="E557" s="4" t="s">
        <v>48</v>
      </c>
      <c r="F557" s="4" t="s">
        <v>2735</v>
      </c>
      <c r="G557" s="23" t="s">
        <v>2736</v>
      </c>
      <c r="H557" s="55">
        <f>61054+10404.52+4279.08</f>
        <v>75737.600000000006</v>
      </c>
      <c r="I557" s="4" t="s">
        <v>64</v>
      </c>
      <c r="J557" s="4" t="s">
        <v>821</v>
      </c>
      <c r="K557" s="22" t="s">
        <v>2737</v>
      </c>
      <c r="L557" s="23" t="s">
        <v>650</v>
      </c>
      <c r="M557" s="4" t="s">
        <v>147</v>
      </c>
      <c r="N557" s="29" t="s">
        <v>167</v>
      </c>
      <c r="O557" s="30">
        <f>16727.43+894.171+433.074</f>
        <v>18054.674999999999</v>
      </c>
      <c r="P557" s="29" t="s">
        <v>57</v>
      </c>
      <c r="Q557" s="56">
        <v>1</v>
      </c>
      <c r="R557" s="5" t="s">
        <v>58</v>
      </c>
      <c r="S557" s="5" t="s">
        <v>69</v>
      </c>
      <c r="T557" s="36">
        <v>43553</v>
      </c>
      <c r="U557" s="36">
        <v>43538</v>
      </c>
      <c r="V557" s="37">
        <v>43556</v>
      </c>
      <c r="W557" s="38">
        <f t="shared" si="84"/>
        <v>-14</v>
      </c>
      <c r="X557" s="5" t="str">
        <f t="shared" si="85"/>
        <v>CUMPLE</v>
      </c>
      <c r="Y557" s="37">
        <v>43556</v>
      </c>
      <c r="Z557" s="37">
        <v>43556</v>
      </c>
      <c r="AA557" s="44">
        <v>43557</v>
      </c>
      <c r="AB557" s="37">
        <v>43563</v>
      </c>
      <c r="AC557" s="38">
        <f t="shared" si="86"/>
        <v>1</v>
      </c>
      <c r="AD557" s="5" t="str">
        <f t="shared" si="87"/>
        <v>CUMPLE</v>
      </c>
      <c r="AE557" s="5"/>
      <c r="AF557" s="38">
        <f t="shared" si="88"/>
        <v>6</v>
      </c>
      <c r="AG557" s="5" t="str">
        <f t="shared" si="89"/>
        <v>NO CUMPLE</v>
      </c>
      <c r="AH557" s="6"/>
      <c r="AI557" s="38">
        <f t="shared" si="82"/>
        <v>10</v>
      </c>
      <c r="AJ557" s="5" t="str">
        <f t="shared" si="83"/>
        <v>NO CUMPLE</v>
      </c>
      <c r="AK557" s="6" t="s">
        <v>149</v>
      </c>
      <c r="AL557" s="5" t="str">
        <f t="shared" si="90"/>
        <v/>
      </c>
      <c r="AM557" s="5"/>
      <c r="AN557" s="58"/>
      <c r="AO557" s="49" t="s">
        <v>2738</v>
      </c>
      <c r="AP557" s="50" t="s">
        <v>72</v>
      </c>
      <c r="AQ557" s="50"/>
      <c r="AR557" s="50">
        <v>43530</v>
      </c>
      <c r="AS557" s="50"/>
      <c r="AT557" s="52"/>
    </row>
    <row r="558" spans="1:46" ht="14.1" customHeight="1">
      <c r="A558" s="20" t="s">
        <v>45</v>
      </c>
      <c r="B558" s="21" t="s">
        <v>2696</v>
      </c>
      <c r="C558" s="20" t="s">
        <v>2697</v>
      </c>
      <c r="D558" s="54" t="s">
        <v>2739</v>
      </c>
      <c r="E558" s="4" t="s">
        <v>48</v>
      </c>
      <c r="F558" s="4" t="s">
        <v>2740</v>
      </c>
      <c r="G558" s="23" t="s">
        <v>2741</v>
      </c>
      <c r="H558" s="55">
        <v>11702.4</v>
      </c>
      <c r="I558" s="4" t="s">
        <v>64</v>
      </c>
      <c r="J558" s="4" t="s">
        <v>2742</v>
      </c>
      <c r="K558" s="22" t="s">
        <v>2743</v>
      </c>
      <c r="L558" s="23" t="s">
        <v>119</v>
      </c>
      <c r="M558" s="4" t="s">
        <v>87</v>
      </c>
      <c r="N558" s="29" t="s">
        <v>88</v>
      </c>
      <c r="O558" s="30">
        <v>8480</v>
      </c>
      <c r="P558" s="29" t="s">
        <v>57</v>
      </c>
      <c r="Q558" s="56">
        <v>1</v>
      </c>
      <c r="R558" s="5" t="s">
        <v>58</v>
      </c>
      <c r="S558" s="5" t="s">
        <v>59</v>
      </c>
      <c r="T558" s="36">
        <v>43553</v>
      </c>
      <c r="U558" s="36">
        <v>43550</v>
      </c>
      <c r="V558" s="37">
        <v>43557</v>
      </c>
      <c r="W558" s="38">
        <f t="shared" si="84"/>
        <v>-2</v>
      </c>
      <c r="X558" s="5" t="str">
        <f t="shared" si="85"/>
        <v>CUMPLE</v>
      </c>
      <c r="Y558" s="37">
        <v>43556</v>
      </c>
      <c r="Z558" s="37">
        <v>43557</v>
      </c>
      <c r="AA558" s="44">
        <v>43558</v>
      </c>
      <c r="AB558" s="37">
        <v>43565</v>
      </c>
      <c r="AC558" s="38">
        <f t="shared" si="86"/>
        <v>1</v>
      </c>
      <c r="AD558" s="5" t="str">
        <f t="shared" si="87"/>
        <v>CUMPLE</v>
      </c>
      <c r="AE558" s="5"/>
      <c r="AF558" s="38">
        <f t="shared" si="88"/>
        <v>7</v>
      </c>
      <c r="AG558" s="5" t="str">
        <f t="shared" si="89"/>
        <v>NO CUMPLE</v>
      </c>
      <c r="AH558" s="6"/>
      <c r="AI558" s="38">
        <f t="shared" si="82"/>
        <v>12</v>
      </c>
      <c r="AJ558" s="5" t="str">
        <f t="shared" si="83"/>
        <v>NO CUMPLE</v>
      </c>
      <c r="AK558" s="6" t="s">
        <v>2744</v>
      </c>
      <c r="AL558" s="5" t="str">
        <f t="shared" si="90"/>
        <v/>
      </c>
      <c r="AM558" s="5"/>
      <c r="AN558" s="58"/>
      <c r="AO558" s="49" t="s">
        <v>2745</v>
      </c>
      <c r="AP558" s="50" t="s">
        <v>61</v>
      </c>
      <c r="AQ558" s="50"/>
      <c r="AR558" s="50">
        <v>43537</v>
      </c>
      <c r="AS558" s="50"/>
      <c r="AT558" s="52"/>
    </row>
    <row r="559" spans="1:46" ht="14.1" customHeight="1">
      <c r="A559" s="20" t="s">
        <v>45</v>
      </c>
      <c r="B559" s="21" t="s">
        <v>2696</v>
      </c>
      <c r="C559" s="20" t="s">
        <v>2697</v>
      </c>
      <c r="D559" s="54">
        <v>4949654739</v>
      </c>
      <c r="E559" s="4" t="s">
        <v>48</v>
      </c>
      <c r="F559" s="4" t="s">
        <v>2746</v>
      </c>
      <c r="G559" s="23" t="s">
        <v>2747</v>
      </c>
      <c r="H559" s="55">
        <v>36842.400000000001</v>
      </c>
      <c r="I559" s="4" t="s">
        <v>64</v>
      </c>
      <c r="J559" s="4" t="s">
        <v>190</v>
      </c>
      <c r="K559" s="22" t="s">
        <v>191</v>
      </c>
      <c r="L559" s="23" t="s">
        <v>119</v>
      </c>
      <c r="M559" s="4" t="s">
        <v>67</v>
      </c>
      <c r="N559" s="29" t="s">
        <v>77</v>
      </c>
      <c r="O559" s="30">
        <v>15480</v>
      </c>
      <c r="P559" s="29" t="s">
        <v>57</v>
      </c>
      <c r="Q559" s="56">
        <v>1</v>
      </c>
      <c r="R559" s="5" t="s">
        <v>58</v>
      </c>
      <c r="S559" s="5" t="s">
        <v>59</v>
      </c>
      <c r="T559" s="36">
        <v>43556</v>
      </c>
      <c r="U559" s="36">
        <v>43553</v>
      </c>
      <c r="V559" s="37">
        <v>43557</v>
      </c>
      <c r="W559" s="38">
        <f t="shared" si="84"/>
        <v>-2</v>
      </c>
      <c r="X559" s="5" t="str">
        <f t="shared" si="85"/>
        <v>CUMPLE</v>
      </c>
      <c r="Y559" s="37">
        <v>43557</v>
      </c>
      <c r="Z559" s="37">
        <v>43557</v>
      </c>
      <c r="AA559" s="44">
        <v>43558</v>
      </c>
      <c r="AB559" s="37">
        <v>43564</v>
      </c>
      <c r="AC559" s="38">
        <f t="shared" si="86"/>
        <v>1</v>
      </c>
      <c r="AD559" s="5" t="str">
        <f t="shared" si="87"/>
        <v>CUMPLE</v>
      </c>
      <c r="AE559" s="5"/>
      <c r="AF559" s="38">
        <f t="shared" si="88"/>
        <v>6</v>
      </c>
      <c r="AG559" s="5" t="str">
        <f t="shared" si="89"/>
        <v>NO CUMPLE</v>
      </c>
      <c r="AH559" s="6"/>
      <c r="AI559" s="38">
        <f t="shared" si="82"/>
        <v>8</v>
      </c>
      <c r="AJ559" s="5" t="str">
        <f t="shared" si="83"/>
        <v>CUMPLE</v>
      </c>
      <c r="AK559" s="6"/>
      <c r="AL559" s="5" t="str">
        <f t="shared" si="90"/>
        <v/>
      </c>
      <c r="AM559" s="5"/>
      <c r="AN559" s="58"/>
      <c r="AO559" s="49" t="s">
        <v>2748</v>
      </c>
      <c r="AP559" s="50" t="s">
        <v>61</v>
      </c>
      <c r="AQ559" s="50"/>
      <c r="AR559" s="50">
        <v>43530</v>
      </c>
      <c r="AS559" s="50"/>
      <c r="AT559" s="52"/>
    </row>
    <row r="560" spans="1:46" ht="14.1" customHeight="1">
      <c r="A560" s="20" t="s">
        <v>45</v>
      </c>
      <c r="B560" s="21" t="s">
        <v>2696</v>
      </c>
      <c r="C560" s="20" t="s">
        <v>2697</v>
      </c>
      <c r="D560" s="54">
        <v>4949284059</v>
      </c>
      <c r="E560" s="4" t="s">
        <v>48</v>
      </c>
      <c r="F560" s="4" t="s">
        <v>2749</v>
      </c>
      <c r="G560" s="23" t="s">
        <v>2750</v>
      </c>
      <c r="H560" s="55">
        <v>2518.59</v>
      </c>
      <c r="I560" s="4" t="s">
        <v>64</v>
      </c>
      <c r="J560" s="4" t="s">
        <v>2751</v>
      </c>
      <c r="K560" s="22">
        <v>53233029</v>
      </c>
      <c r="L560" s="23" t="s">
        <v>2752</v>
      </c>
      <c r="M560" s="4" t="s">
        <v>147</v>
      </c>
      <c r="N560" s="29" t="s">
        <v>167</v>
      </c>
      <c r="O560" s="30">
        <v>445.28</v>
      </c>
      <c r="P560" s="29" t="s">
        <v>57</v>
      </c>
      <c r="Q560" s="56">
        <v>2</v>
      </c>
      <c r="R560" s="5" t="s">
        <v>78</v>
      </c>
      <c r="S560" s="5" t="s">
        <v>79</v>
      </c>
      <c r="T560" s="36">
        <v>43557</v>
      </c>
      <c r="U560" s="36">
        <v>43529</v>
      </c>
      <c r="V560" s="37">
        <v>43564</v>
      </c>
      <c r="W560" s="38">
        <f t="shared" si="84"/>
        <v>-27</v>
      </c>
      <c r="X560" s="5" t="str">
        <f t="shared" si="85"/>
        <v>CUMPLE</v>
      </c>
      <c r="Y560" s="37">
        <v>43560</v>
      </c>
      <c r="Z560" s="37">
        <v>43564</v>
      </c>
      <c r="AA560" s="44">
        <v>43564</v>
      </c>
      <c r="AB560" s="37">
        <v>43568</v>
      </c>
      <c r="AC560" s="38">
        <f t="shared" si="86"/>
        <v>1</v>
      </c>
      <c r="AD560" s="5" t="str">
        <f t="shared" si="87"/>
        <v>CUMPLE</v>
      </c>
      <c r="AE560" s="5"/>
      <c r="AF560" s="38">
        <f t="shared" si="88"/>
        <v>4</v>
      </c>
      <c r="AG560" s="5" t="str">
        <f t="shared" si="89"/>
        <v>NO CUMPLE</v>
      </c>
      <c r="AH560" s="6"/>
      <c r="AI560" s="38">
        <f t="shared" si="82"/>
        <v>11</v>
      </c>
      <c r="AJ560" s="5" t="str">
        <f t="shared" si="83"/>
        <v>NO CUMPLE</v>
      </c>
      <c r="AK560" s="6" t="s">
        <v>2753</v>
      </c>
      <c r="AL560" s="5" t="str">
        <f t="shared" si="90"/>
        <v/>
      </c>
      <c r="AM560" s="5"/>
      <c r="AN560" s="58"/>
      <c r="AO560" s="49" t="s">
        <v>2754</v>
      </c>
      <c r="AP560" s="50" t="s">
        <v>72</v>
      </c>
      <c r="AQ560" s="50"/>
      <c r="AR560" s="50">
        <v>43536</v>
      </c>
      <c r="AS560" s="50" t="s">
        <v>1082</v>
      </c>
      <c r="AT560" s="52"/>
    </row>
    <row r="561" spans="1:46" ht="14.1" customHeight="1">
      <c r="A561" s="20" t="s">
        <v>45</v>
      </c>
      <c r="B561" s="21" t="s">
        <v>2696</v>
      </c>
      <c r="C561" s="20" t="s">
        <v>2697</v>
      </c>
      <c r="D561" s="54">
        <v>4949037258</v>
      </c>
      <c r="E561" s="4" t="s">
        <v>48</v>
      </c>
      <c r="F561" s="4" t="s">
        <v>2755</v>
      </c>
      <c r="G561" s="23" t="s">
        <v>2756</v>
      </c>
      <c r="H561" s="55">
        <v>9160</v>
      </c>
      <c r="I561" s="4" t="s">
        <v>64</v>
      </c>
      <c r="J561" s="4" t="s">
        <v>1873</v>
      </c>
      <c r="K561" s="22" t="s">
        <v>1874</v>
      </c>
      <c r="L561" s="23" t="s">
        <v>54</v>
      </c>
      <c r="M561" s="4" t="s">
        <v>67</v>
      </c>
      <c r="N561" s="29" t="s">
        <v>77</v>
      </c>
      <c r="O561" s="30">
        <v>4000</v>
      </c>
      <c r="P561" s="29" t="s">
        <v>57</v>
      </c>
      <c r="Q561" s="56">
        <v>5</v>
      </c>
      <c r="R561" s="5" t="s">
        <v>78</v>
      </c>
      <c r="S561" s="5" t="s">
        <v>79</v>
      </c>
      <c r="T561" s="36">
        <v>43561</v>
      </c>
      <c r="U561" s="36">
        <v>43545</v>
      </c>
      <c r="V561" s="37">
        <v>43564</v>
      </c>
      <c r="W561" s="38">
        <f t="shared" si="84"/>
        <v>-15</v>
      </c>
      <c r="X561" s="5" t="str">
        <f t="shared" si="85"/>
        <v>CUMPLE</v>
      </c>
      <c r="Y561" s="37">
        <v>43564</v>
      </c>
      <c r="Z561" s="37">
        <v>43564</v>
      </c>
      <c r="AA561" s="44">
        <v>43565</v>
      </c>
      <c r="AB561" s="37">
        <v>43568</v>
      </c>
      <c r="AC561" s="38">
        <f t="shared" si="86"/>
        <v>1</v>
      </c>
      <c r="AD561" s="5" t="str">
        <f t="shared" si="87"/>
        <v>CUMPLE</v>
      </c>
      <c r="AE561" s="5"/>
      <c r="AF561" s="38">
        <f t="shared" si="88"/>
        <v>3</v>
      </c>
      <c r="AG561" s="5" t="str">
        <f t="shared" si="89"/>
        <v>CUMPLE</v>
      </c>
      <c r="AH561" s="6"/>
      <c r="AI561" s="38">
        <f t="shared" si="82"/>
        <v>7</v>
      </c>
      <c r="AJ561" s="5" t="str">
        <f t="shared" si="83"/>
        <v>CUMPLE</v>
      </c>
      <c r="AK561" s="6"/>
      <c r="AL561" s="5" t="str">
        <f t="shared" si="90"/>
        <v/>
      </c>
      <c r="AM561" s="5"/>
      <c r="AN561" s="58"/>
      <c r="AO561" s="49" t="s">
        <v>2757</v>
      </c>
      <c r="AP561" s="50" t="s">
        <v>72</v>
      </c>
      <c r="AQ561" s="50"/>
      <c r="AR561" s="50">
        <v>43545</v>
      </c>
      <c r="AS561" s="50"/>
      <c r="AT561" s="52"/>
    </row>
    <row r="562" spans="1:46" ht="14.1" customHeight="1">
      <c r="A562" s="20" t="s">
        <v>45</v>
      </c>
      <c r="B562" s="21" t="s">
        <v>2696</v>
      </c>
      <c r="C562" s="20" t="s">
        <v>2697</v>
      </c>
      <c r="D562" s="54">
        <v>4949076772</v>
      </c>
      <c r="E562" s="4" t="s">
        <v>48</v>
      </c>
      <c r="F562" s="4" t="s">
        <v>2758</v>
      </c>
      <c r="G562" s="23" t="s">
        <v>2759</v>
      </c>
      <c r="H562" s="55">
        <v>14280</v>
      </c>
      <c r="I562" s="4" t="s">
        <v>51</v>
      </c>
      <c r="J562" s="4" t="s">
        <v>235</v>
      </c>
      <c r="K562" s="22" t="s">
        <v>236</v>
      </c>
      <c r="L562" s="23" t="s">
        <v>2760</v>
      </c>
      <c r="M562" s="4" t="s">
        <v>238</v>
      </c>
      <c r="N562" s="29" t="s">
        <v>239</v>
      </c>
      <c r="O562" s="30">
        <v>24000</v>
      </c>
      <c r="P562" s="29" t="s">
        <v>57</v>
      </c>
      <c r="Q562" s="56">
        <v>1</v>
      </c>
      <c r="R562" s="5" t="s">
        <v>58</v>
      </c>
      <c r="S562" s="5" t="s">
        <v>59</v>
      </c>
      <c r="T562" s="36">
        <v>43557</v>
      </c>
      <c r="U562" s="36">
        <v>43528</v>
      </c>
      <c r="V562" s="37">
        <v>43560</v>
      </c>
      <c r="W562" s="38">
        <f t="shared" si="84"/>
        <v>-28</v>
      </c>
      <c r="X562" s="5" t="str">
        <f t="shared" si="85"/>
        <v>CUMPLE</v>
      </c>
      <c r="Y562" s="37">
        <v>43559</v>
      </c>
      <c r="Z562" s="37">
        <v>43560</v>
      </c>
      <c r="AA562" s="44">
        <v>43561</v>
      </c>
      <c r="AB562" s="37">
        <v>43570</v>
      </c>
      <c r="AC562" s="38">
        <f t="shared" si="86"/>
        <v>1</v>
      </c>
      <c r="AD562" s="5" t="str">
        <f t="shared" si="87"/>
        <v>CUMPLE</v>
      </c>
      <c r="AE562" s="5"/>
      <c r="AF562" s="38">
        <f t="shared" si="88"/>
        <v>9</v>
      </c>
      <c r="AG562" s="5" t="str">
        <f t="shared" si="89"/>
        <v>NO CUMPLE</v>
      </c>
      <c r="AH562" s="6"/>
      <c r="AI562" s="38">
        <f t="shared" si="82"/>
        <v>13</v>
      </c>
      <c r="AJ562" s="5" t="str">
        <f t="shared" si="83"/>
        <v>NO CUMPLE</v>
      </c>
      <c r="AK562" s="6" t="s">
        <v>306</v>
      </c>
      <c r="AL562" s="5" t="str">
        <f t="shared" si="90"/>
        <v/>
      </c>
      <c r="AM562" s="5"/>
      <c r="AN562" s="58"/>
      <c r="AO562" s="49" t="s">
        <v>2761</v>
      </c>
      <c r="AP562" s="50" t="s">
        <v>241</v>
      </c>
      <c r="AQ562" s="50"/>
      <c r="AR562" s="50">
        <v>43516</v>
      </c>
      <c r="AS562" s="50"/>
      <c r="AT562" s="52"/>
    </row>
    <row r="563" spans="1:46" ht="14.1" customHeight="1">
      <c r="A563" s="20" t="s">
        <v>45</v>
      </c>
      <c r="B563" s="21" t="s">
        <v>2696</v>
      </c>
      <c r="C563" s="20" t="s">
        <v>2697</v>
      </c>
      <c r="D563" s="54">
        <v>4949037265</v>
      </c>
      <c r="E563" s="4" t="s">
        <v>48</v>
      </c>
      <c r="F563" s="4" t="s">
        <v>2762</v>
      </c>
      <c r="G563" s="23" t="s">
        <v>2763</v>
      </c>
      <c r="H563" s="55">
        <v>8253</v>
      </c>
      <c r="I563" s="4" t="s">
        <v>64</v>
      </c>
      <c r="J563" s="4" t="s">
        <v>992</v>
      </c>
      <c r="K563" s="22" t="s">
        <v>993</v>
      </c>
      <c r="L563" s="23" t="s">
        <v>54</v>
      </c>
      <c r="M563" s="4" t="s">
        <v>67</v>
      </c>
      <c r="N563" s="29" t="s">
        <v>77</v>
      </c>
      <c r="O563" s="30">
        <v>3150</v>
      </c>
      <c r="P563" s="29" t="s">
        <v>57</v>
      </c>
      <c r="Q563" s="56">
        <v>4</v>
      </c>
      <c r="R563" s="5" t="s">
        <v>78</v>
      </c>
      <c r="S563" s="5" t="s">
        <v>79</v>
      </c>
      <c r="T563" s="36">
        <v>43561</v>
      </c>
      <c r="U563" s="36">
        <v>43545</v>
      </c>
      <c r="V563" s="37">
        <v>43565</v>
      </c>
      <c r="W563" s="38">
        <f t="shared" si="84"/>
        <v>-15</v>
      </c>
      <c r="X563" s="5" t="str">
        <f t="shared" si="85"/>
        <v>CUMPLE</v>
      </c>
      <c r="Y563" s="37">
        <v>43564</v>
      </c>
      <c r="Z563" s="37">
        <v>43565</v>
      </c>
      <c r="AA563" s="44">
        <v>43566</v>
      </c>
      <c r="AB563" s="37">
        <v>43570</v>
      </c>
      <c r="AC563" s="38">
        <f t="shared" si="86"/>
        <v>1</v>
      </c>
      <c r="AD563" s="5" t="str">
        <f t="shared" si="87"/>
        <v>CUMPLE</v>
      </c>
      <c r="AE563" s="5"/>
      <c r="AF563" s="38">
        <f t="shared" si="88"/>
        <v>4</v>
      </c>
      <c r="AG563" s="5" t="str">
        <f t="shared" si="89"/>
        <v>NO CUMPLE</v>
      </c>
      <c r="AH563" s="6"/>
      <c r="AI563" s="38">
        <f t="shared" si="82"/>
        <v>9</v>
      </c>
      <c r="AJ563" s="5" t="str">
        <f t="shared" si="83"/>
        <v>CUMPLE</v>
      </c>
      <c r="AK563" s="6"/>
      <c r="AL563" s="5" t="str">
        <f t="shared" si="90"/>
        <v/>
      </c>
      <c r="AM563" s="5"/>
      <c r="AN563" s="58"/>
      <c r="AO563" s="49" t="s">
        <v>2764</v>
      </c>
      <c r="AP563" s="50" t="s">
        <v>61</v>
      </c>
      <c r="AQ563" s="50"/>
      <c r="AR563" s="50">
        <v>43545</v>
      </c>
      <c r="AS563" s="50"/>
      <c r="AT563" s="52"/>
    </row>
    <row r="564" spans="1:46" ht="14.1" customHeight="1">
      <c r="A564" s="20" t="s">
        <v>45</v>
      </c>
      <c r="B564" s="21" t="s">
        <v>2696</v>
      </c>
      <c r="C564" s="20" t="s">
        <v>2697</v>
      </c>
      <c r="D564" s="54">
        <v>4949747394</v>
      </c>
      <c r="E564" s="4" t="s">
        <v>48</v>
      </c>
      <c r="F564" s="4" t="s">
        <v>2765</v>
      </c>
      <c r="G564" s="23" t="s">
        <v>2766</v>
      </c>
      <c r="H564" s="55">
        <v>19065</v>
      </c>
      <c r="I564" s="4" t="s">
        <v>51</v>
      </c>
      <c r="J564" s="4" t="s">
        <v>2767</v>
      </c>
      <c r="K564" s="22" t="s">
        <v>2768</v>
      </c>
      <c r="L564" s="23" t="s">
        <v>522</v>
      </c>
      <c r="M564" s="4" t="s">
        <v>67</v>
      </c>
      <c r="N564" s="29" t="s">
        <v>128</v>
      </c>
      <c r="O564" s="30">
        <v>15500</v>
      </c>
      <c r="P564" s="29" t="s">
        <v>57</v>
      </c>
      <c r="Q564" s="56">
        <v>1</v>
      </c>
      <c r="R564" s="5" t="s">
        <v>58</v>
      </c>
      <c r="S564" s="5" t="s">
        <v>59</v>
      </c>
      <c r="T564" s="36">
        <v>43567</v>
      </c>
      <c r="U564" s="36">
        <v>43550</v>
      </c>
      <c r="V564" s="37">
        <v>43570</v>
      </c>
      <c r="W564" s="38">
        <f t="shared" si="84"/>
        <v>-16</v>
      </c>
      <c r="X564" s="5" t="str">
        <f t="shared" si="85"/>
        <v>CUMPLE</v>
      </c>
      <c r="Y564" s="37">
        <v>43570</v>
      </c>
      <c r="Z564" s="37">
        <v>43570</v>
      </c>
      <c r="AA564" s="44">
        <v>43572</v>
      </c>
      <c r="AB564" s="37">
        <v>43577</v>
      </c>
      <c r="AC564" s="38">
        <f t="shared" si="86"/>
        <v>2</v>
      </c>
      <c r="AD564" s="5" t="str">
        <f t="shared" si="87"/>
        <v>CUMPLE</v>
      </c>
      <c r="AE564" s="5"/>
      <c r="AF564" s="38">
        <f t="shared" si="88"/>
        <v>5</v>
      </c>
      <c r="AG564" s="5" t="str">
        <f t="shared" si="89"/>
        <v>NO CUMPLE</v>
      </c>
      <c r="AH564" s="6"/>
      <c r="AI564" s="38">
        <f t="shared" si="82"/>
        <v>10</v>
      </c>
      <c r="AJ564" s="5" t="str">
        <f t="shared" si="83"/>
        <v>NO CUMPLE</v>
      </c>
      <c r="AK564" s="6" t="s">
        <v>2769</v>
      </c>
      <c r="AL564" s="5" t="str">
        <f t="shared" si="90"/>
        <v/>
      </c>
      <c r="AM564" s="5"/>
      <c r="AN564" s="58"/>
      <c r="AO564" s="49" t="s">
        <v>2770</v>
      </c>
      <c r="AP564" s="50" t="s">
        <v>61</v>
      </c>
      <c r="AQ564" s="50"/>
      <c r="AR564" s="50">
        <v>43537</v>
      </c>
      <c r="AS564" s="50"/>
      <c r="AT564" s="52"/>
    </row>
    <row r="565" spans="1:46" ht="14.1" customHeight="1">
      <c r="A565" s="20" t="s">
        <v>45</v>
      </c>
      <c r="B565" s="21" t="s">
        <v>2696</v>
      </c>
      <c r="C565" s="20" t="s">
        <v>2697</v>
      </c>
      <c r="D565" s="54">
        <v>4949654738</v>
      </c>
      <c r="E565" s="4" t="s">
        <v>48</v>
      </c>
      <c r="F565" s="4" t="s">
        <v>2771</v>
      </c>
      <c r="G565" s="23" t="s">
        <v>2772</v>
      </c>
      <c r="H565" s="55">
        <v>73684.800000000003</v>
      </c>
      <c r="I565" s="4" t="s">
        <v>64</v>
      </c>
      <c r="J565" s="4" t="s">
        <v>190</v>
      </c>
      <c r="K565" s="22" t="s">
        <v>191</v>
      </c>
      <c r="L565" s="23" t="s">
        <v>119</v>
      </c>
      <c r="M565" s="4" t="s">
        <v>67</v>
      </c>
      <c r="N565" s="29" t="s">
        <v>77</v>
      </c>
      <c r="O565" s="30">
        <v>30960</v>
      </c>
      <c r="P565" s="29" t="s">
        <v>57</v>
      </c>
      <c r="Q565" s="56">
        <v>2</v>
      </c>
      <c r="R565" s="5" t="s">
        <v>58</v>
      </c>
      <c r="S565" s="5" t="s">
        <v>59</v>
      </c>
      <c r="T565" s="36">
        <v>43556</v>
      </c>
      <c r="U565" s="36">
        <v>43553</v>
      </c>
      <c r="V565" s="37">
        <v>43557</v>
      </c>
      <c r="W565" s="38">
        <f t="shared" si="84"/>
        <v>-2</v>
      </c>
      <c r="X565" s="5" t="str">
        <f t="shared" si="85"/>
        <v>CUMPLE</v>
      </c>
      <c r="Y565" s="37">
        <v>43557</v>
      </c>
      <c r="Z565" s="37">
        <v>43557</v>
      </c>
      <c r="AA565" s="44">
        <v>43558</v>
      </c>
      <c r="AB565" s="37">
        <v>43570</v>
      </c>
      <c r="AC565" s="38">
        <f t="shared" si="86"/>
        <v>1</v>
      </c>
      <c r="AD565" s="5" t="str">
        <f t="shared" si="87"/>
        <v>CUMPLE</v>
      </c>
      <c r="AE565" s="5"/>
      <c r="AF565" s="38">
        <f t="shared" si="88"/>
        <v>12</v>
      </c>
      <c r="AG565" s="5" t="str">
        <f t="shared" si="89"/>
        <v>NO CUMPLE</v>
      </c>
      <c r="AH565" s="6"/>
      <c r="AI565" s="38">
        <f t="shared" si="82"/>
        <v>14</v>
      </c>
      <c r="AJ565" s="5" t="str">
        <f t="shared" si="83"/>
        <v>NO CUMPLE</v>
      </c>
      <c r="AK565" s="6" t="s">
        <v>306</v>
      </c>
      <c r="AL565" s="5" t="str">
        <f t="shared" si="90"/>
        <v/>
      </c>
      <c r="AM565" s="5"/>
      <c r="AN565" s="58"/>
      <c r="AO565" s="49" t="s">
        <v>2773</v>
      </c>
      <c r="AP565" s="50" t="s">
        <v>61</v>
      </c>
      <c r="AQ565" s="50"/>
      <c r="AR565" s="50">
        <v>43531</v>
      </c>
      <c r="AS565" s="50"/>
      <c r="AT565" s="52"/>
    </row>
    <row r="566" spans="1:46" ht="14.1" customHeight="1">
      <c r="A566" s="20" t="s">
        <v>45</v>
      </c>
      <c r="B566" s="21" t="s">
        <v>2696</v>
      </c>
      <c r="C566" s="20" t="s">
        <v>2697</v>
      </c>
      <c r="D566" s="28" t="s">
        <v>2774</v>
      </c>
      <c r="E566" s="4" t="s">
        <v>48</v>
      </c>
      <c r="F566" s="4" t="s">
        <v>2775</v>
      </c>
      <c r="G566" s="68" t="s">
        <v>2776</v>
      </c>
      <c r="H566" s="55">
        <v>36229.5</v>
      </c>
      <c r="I566" s="4" t="s">
        <v>64</v>
      </c>
      <c r="J566" s="28" t="s">
        <v>2777</v>
      </c>
      <c r="K566" s="28" t="s">
        <v>2778</v>
      </c>
      <c r="L566" s="23" t="s">
        <v>54</v>
      </c>
      <c r="M566" s="4" t="s">
        <v>67</v>
      </c>
      <c r="N566" s="29" t="s">
        <v>77</v>
      </c>
      <c r="O566" s="30">
        <v>15810</v>
      </c>
      <c r="P566" s="29" t="s">
        <v>57</v>
      </c>
      <c r="Q566" s="56">
        <v>1</v>
      </c>
      <c r="R566" s="5" t="s">
        <v>58</v>
      </c>
      <c r="S566" s="5" t="s">
        <v>59</v>
      </c>
      <c r="T566" s="36">
        <v>43557</v>
      </c>
      <c r="U566" s="36">
        <v>43553</v>
      </c>
      <c r="V566" s="37">
        <v>43563</v>
      </c>
      <c r="W566" s="38">
        <f t="shared" si="84"/>
        <v>-3</v>
      </c>
      <c r="X566" s="5" t="str">
        <f t="shared" si="85"/>
        <v>CUMPLE</v>
      </c>
      <c r="Y566" s="37">
        <v>43559</v>
      </c>
      <c r="Z566" s="37">
        <v>43563</v>
      </c>
      <c r="AA566" s="44">
        <v>43563</v>
      </c>
      <c r="AB566" s="37">
        <v>43577</v>
      </c>
      <c r="AC566" s="38">
        <f t="shared" si="86"/>
        <v>1</v>
      </c>
      <c r="AD566" s="5" t="str">
        <f t="shared" si="87"/>
        <v>CUMPLE</v>
      </c>
      <c r="AE566" s="5"/>
      <c r="AF566" s="38">
        <f t="shared" si="88"/>
        <v>14</v>
      </c>
      <c r="AG566" s="5" t="str">
        <f t="shared" si="89"/>
        <v>NO CUMPLE</v>
      </c>
      <c r="AH566" s="6"/>
      <c r="AI566" s="38">
        <f t="shared" si="82"/>
        <v>20</v>
      </c>
      <c r="AJ566" s="5" t="str">
        <f t="shared" si="83"/>
        <v>NO CUMPLE</v>
      </c>
      <c r="AK566" s="6" t="s">
        <v>2779</v>
      </c>
      <c r="AL566" s="5" t="str">
        <f t="shared" si="90"/>
        <v/>
      </c>
      <c r="AM566" s="5"/>
      <c r="AN566" s="58"/>
      <c r="AO566" s="49" t="s">
        <v>2780</v>
      </c>
      <c r="AP566" s="50" t="s">
        <v>61</v>
      </c>
      <c r="AQ566" s="50"/>
      <c r="AR566" s="50">
        <v>43536</v>
      </c>
      <c r="AS566" s="50"/>
      <c r="AT566" s="52"/>
    </row>
    <row r="567" spans="1:46" ht="14.1" customHeight="1">
      <c r="A567" s="20" t="s">
        <v>45</v>
      </c>
      <c r="B567" s="21" t="s">
        <v>2696</v>
      </c>
      <c r="C567" s="20" t="s">
        <v>2697</v>
      </c>
      <c r="D567" s="54">
        <v>4949747399</v>
      </c>
      <c r="E567" s="4" t="s">
        <v>48</v>
      </c>
      <c r="F567" s="4" t="s">
        <v>2781</v>
      </c>
      <c r="G567" s="23" t="s">
        <v>2782</v>
      </c>
      <c r="H567" s="55">
        <f>17700+17700</f>
        <v>35400</v>
      </c>
      <c r="I567" s="4" t="s">
        <v>51</v>
      </c>
      <c r="J567" s="4" t="s">
        <v>2783</v>
      </c>
      <c r="K567" s="22" t="s">
        <v>2784</v>
      </c>
      <c r="L567" s="23" t="s">
        <v>522</v>
      </c>
      <c r="M567" s="4" t="s">
        <v>67</v>
      </c>
      <c r="N567" s="29" t="s">
        <v>128</v>
      </c>
      <c r="O567" s="30">
        <f>15000+15000</f>
        <v>30000</v>
      </c>
      <c r="P567" s="29" t="s">
        <v>57</v>
      </c>
      <c r="Q567" s="56">
        <v>2</v>
      </c>
      <c r="R567" s="5" t="s">
        <v>58</v>
      </c>
      <c r="S567" s="5" t="s">
        <v>59</v>
      </c>
      <c r="T567" s="36">
        <v>43571</v>
      </c>
      <c r="U567" s="36">
        <v>43553</v>
      </c>
      <c r="V567" s="37">
        <v>43572</v>
      </c>
      <c r="W567" s="38">
        <f t="shared" si="84"/>
        <v>-17</v>
      </c>
      <c r="X567" s="5" t="str">
        <f t="shared" si="85"/>
        <v>CUMPLE</v>
      </c>
      <c r="Y567" s="37">
        <v>43572</v>
      </c>
      <c r="Z567" s="37">
        <v>43572</v>
      </c>
      <c r="AA567" s="44">
        <v>43575</v>
      </c>
      <c r="AB567" s="37">
        <v>43578</v>
      </c>
      <c r="AC567" s="38">
        <f t="shared" si="86"/>
        <v>3</v>
      </c>
      <c r="AD567" s="5" t="str">
        <f t="shared" si="87"/>
        <v>NO CUMPLE</v>
      </c>
      <c r="AE567" s="5" t="s">
        <v>2785</v>
      </c>
      <c r="AF567" s="38">
        <f t="shared" si="88"/>
        <v>3</v>
      </c>
      <c r="AG567" s="5" t="str">
        <f t="shared" si="89"/>
        <v>CUMPLE</v>
      </c>
      <c r="AH567" s="6"/>
      <c r="AI567" s="38">
        <f t="shared" si="82"/>
        <v>7</v>
      </c>
      <c r="AJ567" s="5" t="str">
        <f t="shared" si="83"/>
        <v>CUMPLE</v>
      </c>
      <c r="AK567" s="5"/>
      <c r="AL567" s="5" t="str">
        <f t="shared" si="90"/>
        <v/>
      </c>
      <c r="AM567" s="5"/>
      <c r="AN567" s="58"/>
      <c r="AO567" s="49" t="s">
        <v>2786</v>
      </c>
      <c r="AP567" s="50" t="s">
        <v>61</v>
      </c>
      <c r="AQ567" s="50"/>
      <c r="AR567" s="50">
        <v>43543</v>
      </c>
      <c r="AS567" s="50"/>
      <c r="AT567" s="52"/>
    </row>
    <row r="568" spans="1:46" ht="14.1" customHeight="1">
      <c r="A568" s="20" t="s">
        <v>45</v>
      </c>
      <c r="B568" s="21" t="s">
        <v>2696</v>
      </c>
      <c r="C568" s="20" t="s">
        <v>2697</v>
      </c>
      <c r="D568" s="54" t="s">
        <v>2787</v>
      </c>
      <c r="E568" s="4" t="s">
        <v>48</v>
      </c>
      <c r="F568" s="4" t="s">
        <v>2788</v>
      </c>
      <c r="G568" s="23" t="s">
        <v>2789</v>
      </c>
      <c r="H568" s="55">
        <v>76079.78</v>
      </c>
      <c r="I568" s="4" t="s">
        <v>64</v>
      </c>
      <c r="J568" s="4" t="s">
        <v>821</v>
      </c>
      <c r="K568" s="22" t="s">
        <v>2790</v>
      </c>
      <c r="L568" s="23" t="s">
        <v>650</v>
      </c>
      <c r="M568" s="4" t="s">
        <v>147</v>
      </c>
      <c r="N568" s="29" t="s">
        <v>167</v>
      </c>
      <c r="O568" s="30">
        <v>17311.597000000002</v>
      </c>
      <c r="P568" s="29" t="s">
        <v>57</v>
      </c>
      <c r="Q568" s="56">
        <v>1</v>
      </c>
      <c r="R568" s="5" t="s">
        <v>58</v>
      </c>
      <c r="S568" s="5" t="s">
        <v>69</v>
      </c>
      <c r="T568" s="36">
        <v>43578</v>
      </c>
      <c r="U568" s="36">
        <v>43566</v>
      </c>
      <c r="V568" s="37">
        <v>43580</v>
      </c>
      <c r="W568" s="38">
        <f t="shared" si="84"/>
        <v>-11</v>
      </c>
      <c r="X568" s="5" t="str">
        <f t="shared" si="85"/>
        <v>CUMPLE</v>
      </c>
      <c r="Y568" s="37">
        <v>43580</v>
      </c>
      <c r="Z568" s="37">
        <v>43580</v>
      </c>
      <c r="AA568" s="44">
        <v>43580</v>
      </c>
      <c r="AB568" s="37">
        <v>43584</v>
      </c>
      <c r="AC568" s="38">
        <f t="shared" si="86"/>
        <v>1</v>
      </c>
      <c r="AD568" s="5" t="str">
        <f t="shared" si="87"/>
        <v>CUMPLE</v>
      </c>
      <c r="AE568" s="5"/>
      <c r="AF568" s="38">
        <f t="shared" si="88"/>
        <v>4</v>
      </c>
      <c r="AG568" s="5" t="str">
        <f t="shared" si="89"/>
        <v>NO CUMPLE</v>
      </c>
      <c r="AH568" s="6"/>
      <c r="AI568" s="38">
        <f t="shared" si="82"/>
        <v>6</v>
      </c>
      <c r="AJ568" s="5" t="str">
        <f t="shared" si="83"/>
        <v>CUMPLE</v>
      </c>
      <c r="AK568" s="6"/>
      <c r="AL568" s="5" t="str">
        <f t="shared" si="90"/>
        <v/>
      </c>
      <c r="AM568" s="5"/>
      <c r="AN568" s="58"/>
      <c r="AO568" s="49" t="s">
        <v>2791</v>
      </c>
      <c r="AP568" s="50" t="s">
        <v>72</v>
      </c>
      <c r="AQ568" s="50"/>
      <c r="AR568" s="50">
        <v>43556</v>
      </c>
      <c r="AS568" s="50"/>
      <c r="AT568" s="52"/>
    </row>
    <row r="569" spans="1:46" ht="14.1" customHeight="1">
      <c r="A569" s="20" t="s">
        <v>45</v>
      </c>
      <c r="B569" s="21" t="s">
        <v>2696</v>
      </c>
      <c r="C569" s="20" t="s">
        <v>2697</v>
      </c>
      <c r="D569" s="28" t="s">
        <v>2792</v>
      </c>
      <c r="E569" s="4" t="s">
        <v>48</v>
      </c>
      <c r="F569" s="4" t="s">
        <v>2793</v>
      </c>
      <c r="G569" s="23" t="s">
        <v>2794</v>
      </c>
      <c r="H569" s="55">
        <v>26136.44</v>
      </c>
      <c r="I569" s="4" t="s">
        <v>64</v>
      </c>
      <c r="J569" s="4" t="s">
        <v>821</v>
      </c>
      <c r="K569" s="22" t="s">
        <v>2795</v>
      </c>
      <c r="L569" s="23" t="s">
        <v>650</v>
      </c>
      <c r="M569" s="4" t="s">
        <v>147</v>
      </c>
      <c r="N569" s="29" t="s">
        <v>167</v>
      </c>
      <c r="O569" s="30">
        <v>5113.2120000000004</v>
      </c>
      <c r="P569" s="29" t="s">
        <v>57</v>
      </c>
      <c r="Q569" s="56">
        <v>1</v>
      </c>
      <c r="R569" s="5" t="s">
        <v>58</v>
      </c>
      <c r="S569" s="5" t="s">
        <v>69</v>
      </c>
      <c r="T569" s="36">
        <v>43578</v>
      </c>
      <c r="U569" s="36">
        <v>43563</v>
      </c>
      <c r="V569" s="37">
        <v>43580</v>
      </c>
      <c r="W569" s="38">
        <f t="shared" si="84"/>
        <v>-14</v>
      </c>
      <c r="X569" s="5" t="str">
        <f t="shared" si="85"/>
        <v>CUMPLE</v>
      </c>
      <c r="Y569" s="37">
        <v>43580</v>
      </c>
      <c r="Z569" s="37">
        <v>43580</v>
      </c>
      <c r="AA569" s="44">
        <v>43581</v>
      </c>
      <c r="AB569" s="37">
        <v>43584</v>
      </c>
      <c r="AC569" s="38">
        <f t="shared" si="86"/>
        <v>1</v>
      </c>
      <c r="AD569" s="5" t="str">
        <f t="shared" si="87"/>
        <v>CUMPLE</v>
      </c>
      <c r="AE569" s="5"/>
      <c r="AF569" s="38">
        <f t="shared" si="88"/>
        <v>3</v>
      </c>
      <c r="AG569" s="5" t="str">
        <f t="shared" si="89"/>
        <v>CUMPLE</v>
      </c>
      <c r="AH569" s="6"/>
      <c r="AI569" s="38">
        <f t="shared" si="82"/>
        <v>6</v>
      </c>
      <c r="AJ569" s="5" t="str">
        <f t="shared" si="83"/>
        <v>CUMPLE</v>
      </c>
      <c r="AK569" s="6"/>
      <c r="AL569" s="5" t="str">
        <f t="shared" si="90"/>
        <v/>
      </c>
      <c r="AM569" s="5"/>
      <c r="AN569" s="58"/>
      <c r="AO569" s="49" t="s">
        <v>2796</v>
      </c>
      <c r="AP569" s="50" t="s">
        <v>72</v>
      </c>
      <c r="AQ569" s="50"/>
      <c r="AR569" s="50">
        <v>43556</v>
      </c>
      <c r="AS569" s="50"/>
      <c r="AT569" s="52"/>
    </row>
    <row r="570" spans="1:46" ht="14.1" customHeight="1">
      <c r="A570" s="20" t="s">
        <v>45</v>
      </c>
      <c r="B570" s="21" t="s">
        <v>2696</v>
      </c>
      <c r="C570" s="20" t="s">
        <v>2697</v>
      </c>
      <c r="D570" s="54">
        <v>4946611866</v>
      </c>
      <c r="E570" s="4" t="s">
        <v>48</v>
      </c>
      <c r="F570" s="4" t="s">
        <v>2797</v>
      </c>
      <c r="G570" s="68" t="s">
        <v>2798</v>
      </c>
      <c r="H570" s="55">
        <f>3636+37560+20604</f>
        <v>61800</v>
      </c>
      <c r="I570" s="4" t="s">
        <v>64</v>
      </c>
      <c r="J570" s="4" t="s">
        <v>1186</v>
      </c>
      <c r="K570" s="22">
        <v>58968515</v>
      </c>
      <c r="L570" s="23" t="s">
        <v>54</v>
      </c>
      <c r="M570" s="4" t="s">
        <v>347</v>
      </c>
      <c r="N570" s="29" t="s">
        <v>348</v>
      </c>
      <c r="O570" s="30">
        <f>1800+12000+10200</f>
        <v>24000</v>
      </c>
      <c r="P570" s="29" t="s">
        <v>57</v>
      </c>
      <c r="Q570" s="56">
        <v>2</v>
      </c>
      <c r="R570" s="5" t="s">
        <v>58</v>
      </c>
      <c r="S570" s="5" t="s">
        <v>59</v>
      </c>
      <c r="T570" s="36">
        <v>43553</v>
      </c>
      <c r="U570" s="36">
        <v>43538</v>
      </c>
      <c r="V570" s="37">
        <v>43538</v>
      </c>
      <c r="W570" s="38">
        <f t="shared" si="84"/>
        <v>-14</v>
      </c>
      <c r="X570" s="5" t="str">
        <f t="shared" si="85"/>
        <v>CUMPLE</v>
      </c>
      <c r="Y570" s="37">
        <v>43556</v>
      </c>
      <c r="Z570" s="37">
        <v>43556</v>
      </c>
      <c r="AA570" s="44">
        <v>43557</v>
      </c>
      <c r="AB570" s="37">
        <v>43559</v>
      </c>
      <c r="AC570" s="38">
        <f t="shared" si="86"/>
        <v>1</v>
      </c>
      <c r="AD570" s="5" t="str">
        <f t="shared" si="87"/>
        <v>CUMPLE</v>
      </c>
      <c r="AE570" s="5"/>
      <c r="AF570" s="38">
        <f t="shared" si="88"/>
        <v>2</v>
      </c>
      <c r="AG570" s="5" t="str">
        <f t="shared" si="89"/>
        <v>CUMPLE</v>
      </c>
      <c r="AH570" s="6"/>
      <c r="AI570" s="38">
        <f t="shared" si="82"/>
        <v>6</v>
      </c>
      <c r="AJ570" s="5" t="str">
        <f t="shared" si="83"/>
        <v>CUMPLE</v>
      </c>
      <c r="AK570" s="6"/>
      <c r="AL570" s="5" t="str">
        <f t="shared" si="90"/>
        <v/>
      </c>
      <c r="AM570" s="5"/>
      <c r="AN570" s="58"/>
      <c r="AO570" s="49" t="s">
        <v>2799</v>
      </c>
      <c r="AP570" s="50" t="s">
        <v>350</v>
      </c>
      <c r="AQ570" s="50"/>
      <c r="AR570" s="50">
        <v>43526</v>
      </c>
      <c r="AS570" s="50"/>
      <c r="AT570" s="52"/>
    </row>
    <row r="571" spans="1:46" ht="14.1" customHeight="1">
      <c r="A571" s="20" t="s">
        <v>45</v>
      </c>
      <c r="B571" s="21" t="s">
        <v>2696</v>
      </c>
      <c r="C571" s="20" t="s">
        <v>2697</v>
      </c>
      <c r="D571" s="54">
        <v>4948630691</v>
      </c>
      <c r="E571" s="4" t="s">
        <v>48</v>
      </c>
      <c r="F571" s="4" t="s">
        <v>2800</v>
      </c>
      <c r="G571" s="23" t="s">
        <v>2801</v>
      </c>
      <c r="H571" s="55">
        <v>37916.639999999999</v>
      </c>
      <c r="I571" s="4" t="s">
        <v>64</v>
      </c>
      <c r="J571" s="4" t="s">
        <v>2802</v>
      </c>
      <c r="K571" s="22" t="s">
        <v>2803</v>
      </c>
      <c r="L571" s="23" t="s">
        <v>54</v>
      </c>
      <c r="M571" s="4" t="s">
        <v>347</v>
      </c>
      <c r="N571" s="29" t="s">
        <v>348</v>
      </c>
      <c r="O571" s="30">
        <v>432</v>
      </c>
      <c r="P571" s="29" t="s">
        <v>57</v>
      </c>
      <c r="Q571" s="56">
        <v>1</v>
      </c>
      <c r="R571" s="5" t="s">
        <v>78</v>
      </c>
      <c r="S571" s="5" t="s">
        <v>79</v>
      </c>
      <c r="T571" s="36">
        <v>43557</v>
      </c>
      <c r="U571" s="36">
        <v>43546</v>
      </c>
      <c r="V571" s="37">
        <v>43546</v>
      </c>
      <c r="W571" s="38">
        <f t="shared" si="84"/>
        <v>-10</v>
      </c>
      <c r="X571" s="5" t="str">
        <f t="shared" si="85"/>
        <v>CUMPLE</v>
      </c>
      <c r="Y571" s="37">
        <v>43560</v>
      </c>
      <c r="Z571" s="37">
        <v>43560</v>
      </c>
      <c r="AA571" s="44">
        <v>43563</v>
      </c>
      <c r="AB571" s="37">
        <v>43564</v>
      </c>
      <c r="AC571" s="38">
        <f t="shared" si="86"/>
        <v>3</v>
      </c>
      <c r="AD571" s="5" t="str">
        <f t="shared" si="87"/>
        <v>NO CUMPLE</v>
      </c>
      <c r="AE571" s="5" t="s">
        <v>149</v>
      </c>
      <c r="AF571" s="38">
        <f t="shared" si="88"/>
        <v>1</v>
      </c>
      <c r="AG571" s="5" t="str">
        <f t="shared" si="89"/>
        <v>CUMPLE</v>
      </c>
      <c r="AH571" s="6"/>
      <c r="AI571" s="38">
        <f t="shared" si="82"/>
        <v>7</v>
      </c>
      <c r="AJ571" s="5" t="str">
        <f t="shared" si="83"/>
        <v>CUMPLE</v>
      </c>
      <c r="AK571" s="5"/>
      <c r="AL571" s="5" t="str">
        <f t="shared" si="90"/>
        <v/>
      </c>
      <c r="AM571" s="5"/>
      <c r="AN571" s="58"/>
      <c r="AO571" s="49" t="s">
        <v>2804</v>
      </c>
      <c r="AP571" s="50" t="s">
        <v>350</v>
      </c>
      <c r="AQ571" s="50"/>
      <c r="AR571" s="50">
        <v>43553</v>
      </c>
      <c r="AS571" s="50"/>
      <c r="AT571" s="52"/>
    </row>
    <row r="572" spans="1:46" ht="14.1" customHeight="1">
      <c r="A572" s="20" t="s">
        <v>45</v>
      </c>
      <c r="B572" s="21" t="s">
        <v>2696</v>
      </c>
      <c r="C572" s="20" t="s">
        <v>2697</v>
      </c>
      <c r="D572" s="54" t="s">
        <v>2805</v>
      </c>
      <c r="E572" s="4" t="s">
        <v>48</v>
      </c>
      <c r="F572" s="4" t="s">
        <v>2806</v>
      </c>
      <c r="G572" s="23" t="s">
        <v>2807</v>
      </c>
      <c r="H572" s="55">
        <v>59568</v>
      </c>
      <c r="I572" s="4" t="s">
        <v>64</v>
      </c>
      <c r="J572" s="4" t="s">
        <v>2808</v>
      </c>
      <c r="K572" s="22">
        <v>50209139</v>
      </c>
      <c r="L572" s="23" t="s">
        <v>54</v>
      </c>
      <c r="M572" s="4" t="s">
        <v>67</v>
      </c>
      <c r="N572" s="29" t="s">
        <v>336</v>
      </c>
      <c r="O572" s="30">
        <v>13600</v>
      </c>
      <c r="P572" s="29" t="s">
        <v>57</v>
      </c>
      <c r="Q572" s="56">
        <v>2</v>
      </c>
      <c r="R572" s="5" t="s">
        <v>58</v>
      </c>
      <c r="S572" s="5" t="s">
        <v>59</v>
      </c>
      <c r="T572" s="36">
        <v>43562</v>
      </c>
      <c r="U572" s="36">
        <v>43558</v>
      </c>
      <c r="V572" s="37">
        <v>43558</v>
      </c>
      <c r="W572" s="38">
        <f t="shared" si="84"/>
        <v>-3</v>
      </c>
      <c r="X572" s="5" t="str">
        <f t="shared" si="85"/>
        <v>CUMPLE</v>
      </c>
      <c r="Y572" s="37">
        <v>43564</v>
      </c>
      <c r="Z572" s="37">
        <v>43564</v>
      </c>
      <c r="AA572" s="44">
        <v>43565</v>
      </c>
      <c r="AB572" s="37">
        <v>43570</v>
      </c>
      <c r="AC572" s="38">
        <f t="shared" si="86"/>
        <v>1</v>
      </c>
      <c r="AD572" s="5" t="str">
        <f t="shared" si="87"/>
        <v>CUMPLE</v>
      </c>
      <c r="AE572" s="5"/>
      <c r="AF572" s="38">
        <f t="shared" si="88"/>
        <v>5</v>
      </c>
      <c r="AG572" s="5" t="str">
        <f t="shared" si="89"/>
        <v>NO CUMPLE</v>
      </c>
      <c r="AH572" s="6"/>
      <c r="AI572" s="38">
        <f t="shared" si="82"/>
        <v>8</v>
      </c>
      <c r="AJ572" s="5" t="str">
        <f t="shared" si="83"/>
        <v>CUMPLE</v>
      </c>
      <c r="AK572" s="6"/>
      <c r="AL572" s="5" t="str">
        <f t="shared" si="90"/>
        <v/>
      </c>
      <c r="AM572" s="5"/>
      <c r="AN572" s="58"/>
      <c r="AO572" s="49" t="s">
        <v>2809</v>
      </c>
      <c r="AP572" s="50" t="s">
        <v>350</v>
      </c>
      <c r="AQ572" s="50"/>
      <c r="AR572" s="50">
        <v>43547</v>
      </c>
      <c r="AS572" s="50"/>
      <c r="AT572" s="52"/>
    </row>
    <row r="573" spans="1:46" ht="14.1" customHeight="1">
      <c r="A573" s="20" t="s">
        <v>45</v>
      </c>
      <c r="B573" s="21" t="s">
        <v>2696</v>
      </c>
      <c r="C573" s="20" t="s">
        <v>2697</v>
      </c>
      <c r="D573" s="54">
        <v>4948665437</v>
      </c>
      <c r="E573" s="4" t="s">
        <v>48</v>
      </c>
      <c r="F573" s="4" t="s">
        <v>2810</v>
      </c>
      <c r="G573" s="23" t="s">
        <v>2811</v>
      </c>
      <c r="H573" s="55">
        <v>23155.200000000001</v>
      </c>
      <c r="I573" s="4" t="s">
        <v>64</v>
      </c>
      <c r="J573" s="4" t="s">
        <v>2812</v>
      </c>
      <c r="K573" s="22" t="s">
        <v>2813</v>
      </c>
      <c r="L573" s="23" t="s">
        <v>408</v>
      </c>
      <c r="M573" s="4" t="s">
        <v>347</v>
      </c>
      <c r="N573" s="29" t="s">
        <v>584</v>
      </c>
      <c r="O573" s="30">
        <f>4320+4320</f>
        <v>8640</v>
      </c>
      <c r="P573" s="29" t="s">
        <v>57</v>
      </c>
      <c r="Q573" s="56">
        <v>1</v>
      </c>
      <c r="R573" s="5" t="s">
        <v>58</v>
      </c>
      <c r="S573" s="5" t="s">
        <v>69</v>
      </c>
      <c r="T573" s="36">
        <v>43569</v>
      </c>
      <c r="U573" s="36">
        <v>43565</v>
      </c>
      <c r="V573" s="37">
        <v>43565</v>
      </c>
      <c r="W573" s="38">
        <f t="shared" si="84"/>
        <v>-3</v>
      </c>
      <c r="X573" s="5" t="str">
        <f t="shared" si="85"/>
        <v>CUMPLE</v>
      </c>
      <c r="Y573" s="37">
        <v>43570</v>
      </c>
      <c r="Z573" s="37">
        <v>43571</v>
      </c>
      <c r="AA573" s="44">
        <v>43572</v>
      </c>
      <c r="AB573" s="37">
        <v>43578</v>
      </c>
      <c r="AC573" s="38">
        <f t="shared" si="86"/>
        <v>2</v>
      </c>
      <c r="AD573" s="5" t="str">
        <f t="shared" si="87"/>
        <v>CUMPLE</v>
      </c>
      <c r="AE573" s="5"/>
      <c r="AF573" s="38">
        <f t="shared" si="88"/>
        <v>6</v>
      </c>
      <c r="AG573" s="5" t="str">
        <f t="shared" si="89"/>
        <v>NO CUMPLE</v>
      </c>
      <c r="AH573" s="6"/>
      <c r="AI573" s="38">
        <f t="shared" si="82"/>
        <v>9</v>
      </c>
      <c r="AJ573" s="5" t="str">
        <f t="shared" si="83"/>
        <v>NO CUMPLE</v>
      </c>
      <c r="AK573" s="6" t="s">
        <v>2769</v>
      </c>
      <c r="AL573" s="5" t="str">
        <f t="shared" si="90"/>
        <v/>
      </c>
      <c r="AM573" s="5"/>
      <c r="AN573" s="58"/>
      <c r="AO573" s="49" t="s">
        <v>2814</v>
      </c>
      <c r="AP573" s="50" t="s">
        <v>350</v>
      </c>
      <c r="AQ573" s="50"/>
      <c r="AR573" s="50">
        <v>43546</v>
      </c>
      <c r="AS573" s="50"/>
      <c r="AT573" s="52"/>
    </row>
    <row r="574" spans="1:46" ht="14.1" customHeight="1">
      <c r="A574" s="20" t="s">
        <v>45</v>
      </c>
      <c r="B574" s="21" t="s">
        <v>2696</v>
      </c>
      <c r="C574" s="20" t="s">
        <v>2697</v>
      </c>
      <c r="D574" s="54" t="s">
        <v>2815</v>
      </c>
      <c r="E574" s="4" t="s">
        <v>48</v>
      </c>
      <c r="F574" s="4" t="s">
        <v>2816</v>
      </c>
      <c r="G574" s="23" t="s">
        <v>2817</v>
      </c>
      <c r="H574" s="55">
        <v>21125.5</v>
      </c>
      <c r="I574" s="4" t="s">
        <v>64</v>
      </c>
      <c r="J574" s="4" t="s">
        <v>2818</v>
      </c>
      <c r="K574" s="22" t="s">
        <v>2819</v>
      </c>
      <c r="L574" s="23" t="s">
        <v>54</v>
      </c>
      <c r="M574" s="4" t="s">
        <v>347</v>
      </c>
      <c r="N574" s="29" t="s">
        <v>348</v>
      </c>
      <c r="O574" s="30">
        <v>14650</v>
      </c>
      <c r="P574" s="29" t="s">
        <v>57</v>
      </c>
      <c r="Q574" s="56">
        <v>1</v>
      </c>
      <c r="R574" s="5" t="s">
        <v>58</v>
      </c>
      <c r="S574" s="5" t="s">
        <v>59</v>
      </c>
      <c r="T574" s="36">
        <v>43571</v>
      </c>
      <c r="U574" s="36">
        <v>43557</v>
      </c>
      <c r="V574" s="37">
        <v>43557</v>
      </c>
      <c r="W574" s="38">
        <f t="shared" si="84"/>
        <v>-13</v>
      </c>
      <c r="X574" s="5" t="str">
        <f t="shared" si="85"/>
        <v>CUMPLE</v>
      </c>
      <c r="Y574" s="37">
        <v>43572</v>
      </c>
      <c r="Z574" s="37">
        <v>43575</v>
      </c>
      <c r="AA574" s="44">
        <v>43577</v>
      </c>
      <c r="AB574" s="37">
        <v>43580</v>
      </c>
      <c r="AC574" s="38">
        <f t="shared" si="86"/>
        <v>5</v>
      </c>
      <c r="AD574" s="5" t="str">
        <f t="shared" si="87"/>
        <v>NO CUMPLE</v>
      </c>
      <c r="AE574" s="5" t="s">
        <v>2785</v>
      </c>
      <c r="AF574" s="38">
        <f t="shared" si="88"/>
        <v>3</v>
      </c>
      <c r="AG574" s="5" t="str">
        <f t="shared" si="89"/>
        <v>CUMPLE</v>
      </c>
      <c r="AH574" s="6"/>
      <c r="AI574" s="38">
        <f t="shared" si="82"/>
        <v>9</v>
      </c>
      <c r="AJ574" s="5" t="str">
        <f t="shared" si="83"/>
        <v>NO CUMPLE</v>
      </c>
      <c r="AK574" s="5" t="s">
        <v>2785</v>
      </c>
      <c r="AL574" s="5" t="str">
        <f t="shared" si="90"/>
        <v/>
      </c>
      <c r="AM574" s="5"/>
      <c r="AN574" s="58"/>
      <c r="AO574" s="49" t="s">
        <v>2820</v>
      </c>
      <c r="AP574" s="50" t="s">
        <v>350</v>
      </c>
      <c r="AQ574" s="50"/>
      <c r="AR574" s="50">
        <v>43553</v>
      </c>
      <c r="AS574" s="50"/>
      <c r="AT574" s="52"/>
    </row>
    <row r="575" spans="1:46" ht="14.1" customHeight="1">
      <c r="A575" s="20" t="s">
        <v>45</v>
      </c>
      <c r="B575" s="21" t="s">
        <v>2696</v>
      </c>
      <c r="C575" s="20" t="s">
        <v>2697</v>
      </c>
      <c r="D575" s="54">
        <v>4948793547</v>
      </c>
      <c r="E575" s="4" t="s">
        <v>48</v>
      </c>
      <c r="F575" s="4" t="s">
        <v>2821</v>
      </c>
      <c r="G575" s="23" t="s">
        <v>2822</v>
      </c>
      <c r="H575" s="55">
        <v>8190</v>
      </c>
      <c r="I575" s="4" t="s">
        <v>64</v>
      </c>
      <c r="J575" s="4" t="s">
        <v>145</v>
      </c>
      <c r="K575" s="22">
        <v>50491539</v>
      </c>
      <c r="L575" s="23" t="s">
        <v>86</v>
      </c>
      <c r="M575" s="4" t="s">
        <v>147</v>
      </c>
      <c r="N575" s="29" t="s">
        <v>148</v>
      </c>
      <c r="O575" s="30">
        <v>4200</v>
      </c>
      <c r="P575" s="29" t="s">
        <v>57</v>
      </c>
      <c r="Q575" s="56">
        <v>1</v>
      </c>
      <c r="R575" s="5" t="s">
        <v>58</v>
      </c>
      <c r="S575" s="5" t="s">
        <v>59</v>
      </c>
      <c r="T575" s="36">
        <v>43553</v>
      </c>
      <c r="U575" s="36">
        <v>43537</v>
      </c>
      <c r="V575" s="37">
        <v>43537</v>
      </c>
      <c r="W575" s="38">
        <f t="shared" si="84"/>
        <v>-15</v>
      </c>
      <c r="X575" s="5" t="str">
        <f t="shared" si="85"/>
        <v>CUMPLE</v>
      </c>
      <c r="Y575" s="37">
        <v>43556</v>
      </c>
      <c r="Z575" s="37">
        <v>43556</v>
      </c>
      <c r="AA575" s="44">
        <v>43556</v>
      </c>
      <c r="AB575" s="37">
        <v>43559</v>
      </c>
      <c r="AC575" s="38">
        <f t="shared" si="86"/>
        <v>1</v>
      </c>
      <c r="AD575" s="5" t="str">
        <f t="shared" si="87"/>
        <v>CUMPLE</v>
      </c>
      <c r="AE575" s="5"/>
      <c r="AF575" s="38">
        <f t="shared" si="88"/>
        <v>3</v>
      </c>
      <c r="AG575" s="5" t="str">
        <f t="shared" si="89"/>
        <v>CUMPLE</v>
      </c>
      <c r="AH575" s="6"/>
      <c r="AI575" s="38">
        <f t="shared" si="82"/>
        <v>6</v>
      </c>
      <c r="AJ575" s="5" t="str">
        <f t="shared" si="83"/>
        <v>CUMPLE</v>
      </c>
      <c r="AK575" s="6"/>
      <c r="AL575" s="5" t="str">
        <f t="shared" si="90"/>
        <v/>
      </c>
      <c r="AM575" s="5"/>
      <c r="AN575" s="58"/>
      <c r="AO575" s="49" t="s">
        <v>2823</v>
      </c>
      <c r="AP575" s="50" t="s">
        <v>72</v>
      </c>
      <c r="AQ575" s="50"/>
      <c r="AR575" s="50">
        <v>43537</v>
      </c>
      <c r="AS575" s="50" t="s">
        <v>1082</v>
      </c>
      <c r="AT575" s="52"/>
    </row>
    <row r="576" spans="1:46" ht="14.1" customHeight="1">
      <c r="A576" s="20" t="s">
        <v>45</v>
      </c>
      <c r="B576" s="21" t="s">
        <v>2696</v>
      </c>
      <c r="C576" s="20" t="s">
        <v>2697</v>
      </c>
      <c r="D576" s="54">
        <v>4949387711</v>
      </c>
      <c r="E576" s="4" t="s">
        <v>48</v>
      </c>
      <c r="F576" s="4" t="s">
        <v>2824</v>
      </c>
      <c r="G576" s="23" t="s">
        <v>2825</v>
      </c>
      <c r="H576" s="55">
        <v>109980</v>
      </c>
      <c r="I576" s="4" t="s">
        <v>64</v>
      </c>
      <c r="J576" s="4" t="s">
        <v>1783</v>
      </c>
      <c r="K576" s="22" t="s">
        <v>1784</v>
      </c>
      <c r="L576" s="23" t="s">
        <v>86</v>
      </c>
      <c r="M576" s="4" t="s">
        <v>210</v>
      </c>
      <c r="N576" s="29" t="s">
        <v>1731</v>
      </c>
      <c r="O576" s="30">
        <v>58500</v>
      </c>
      <c r="P576" s="29" t="s">
        <v>57</v>
      </c>
      <c r="Q576" s="56">
        <v>3</v>
      </c>
      <c r="R576" s="5" t="s">
        <v>58</v>
      </c>
      <c r="S576" s="5" t="s">
        <v>59</v>
      </c>
      <c r="T576" s="36">
        <v>43552</v>
      </c>
      <c r="U576" s="36">
        <v>43553</v>
      </c>
      <c r="V576" s="37">
        <v>43556</v>
      </c>
      <c r="W576" s="38">
        <f t="shared" si="84"/>
        <v>2</v>
      </c>
      <c r="X576" s="5" t="str">
        <f t="shared" si="85"/>
        <v>NO CUMPLE</v>
      </c>
      <c r="Y576" s="37">
        <v>43553</v>
      </c>
      <c r="Z576" s="37">
        <v>43556</v>
      </c>
      <c r="AA576" s="44">
        <v>43557</v>
      </c>
      <c r="AB576" s="37">
        <v>43560</v>
      </c>
      <c r="AC576" s="38">
        <f t="shared" si="86"/>
        <v>1</v>
      </c>
      <c r="AD576" s="5" t="str">
        <f t="shared" si="87"/>
        <v>CUMPLE</v>
      </c>
      <c r="AE576" s="5"/>
      <c r="AF576" s="38">
        <f t="shared" si="88"/>
        <v>3</v>
      </c>
      <c r="AG576" s="5" t="str">
        <f t="shared" si="89"/>
        <v>CUMPLE</v>
      </c>
      <c r="AH576" s="6"/>
      <c r="AI576" s="38">
        <f t="shared" si="82"/>
        <v>8</v>
      </c>
      <c r="AJ576" s="5" t="str">
        <f t="shared" si="83"/>
        <v>CUMPLE</v>
      </c>
      <c r="AK576" s="6"/>
      <c r="AL576" s="5" t="str">
        <f t="shared" si="90"/>
        <v/>
      </c>
      <c r="AM576" s="5"/>
      <c r="AN576" s="58"/>
      <c r="AO576" s="49" t="s">
        <v>2826</v>
      </c>
      <c r="AP576" s="50" t="s">
        <v>325</v>
      </c>
      <c r="AQ576" s="50"/>
      <c r="AR576" s="50">
        <v>43544</v>
      </c>
      <c r="AS576" s="50"/>
      <c r="AT576" s="52"/>
    </row>
    <row r="577" spans="1:46" ht="14.1" customHeight="1">
      <c r="A577" s="20" t="s">
        <v>45</v>
      </c>
      <c r="B577" s="21" t="s">
        <v>2696</v>
      </c>
      <c r="C577" s="20" t="s">
        <v>2697</v>
      </c>
      <c r="D577" s="54" t="s">
        <v>2827</v>
      </c>
      <c r="E577" s="4" t="s">
        <v>156</v>
      </c>
      <c r="F577" s="4" t="s">
        <v>2828</v>
      </c>
      <c r="G577" s="23" t="s">
        <v>2829</v>
      </c>
      <c r="H577" s="55">
        <v>122329.66</v>
      </c>
      <c r="I577" s="4" t="s">
        <v>64</v>
      </c>
      <c r="J577" s="4" t="s">
        <v>2830</v>
      </c>
      <c r="K577" s="22" t="s">
        <v>2831</v>
      </c>
      <c r="L577" s="23" t="s">
        <v>54</v>
      </c>
      <c r="M577" s="4" t="s">
        <v>112</v>
      </c>
      <c r="N577" s="29" t="s">
        <v>468</v>
      </c>
      <c r="O577" s="30">
        <v>11430.72</v>
      </c>
      <c r="P577" s="29" t="s">
        <v>57</v>
      </c>
      <c r="Q577" s="56">
        <v>1</v>
      </c>
      <c r="R577" s="5" t="s">
        <v>58</v>
      </c>
      <c r="S577" s="5" t="s">
        <v>69</v>
      </c>
      <c r="T577" s="36">
        <v>43557</v>
      </c>
      <c r="U577" s="36">
        <v>43542</v>
      </c>
      <c r="V577" s="37">
        <v>43542</v>
      </c>
      <c r="W577" s="38">
        <f t="shared" si="84"/>
        <v>-14</v>
      </c>
      <c r="X577" s="5" t="str">
        <f t="shared" si="85"/>
        <v>CUMPLE</v>
      </c>
      <c r="Y577" s="37">
        <v>43558</v>
      </c>
      <c r="Z577" s="37">
        <v>43558</v>
      </c>
      <c r="AA577" s="44">
        <v>43559</v>
      </c>
      <c r="AB577" s="37">
        <v>43563</v>
      </c>
      <c r="AC577" s="38">
        <f t="shared" si="86"/>
        <v>1</v>
      </c>
      <c r="AD577" s="5" t="str">
        <f t="shared" si="87"/>
        <v>CUMPLE</v>
      </c>
      <c r="AE577" s="5"/>
      <c r="AF577" s="38">
        <f t="shared" si="88"/>
        <v>4</v>
      </c>
      <c r="AG577" s="5" t="str">
        <f t="shared" si="89"/>
        <v>NO CUMPLE</v>
      </c>
      <c r="AH577" s="6"/>
      <c r="AI577" s="38">
        <f t="shared" si="82"/>
        <v>6</v>
      </c>
      <c r="AJ577" s="5" t="str">
        <f t="shared" si="83"/>
        <v>CUMPLE</v>
      </c>
      <c r="AK577" s="6"/>
      <c r="AL577" s="5" t="str">
        <f t="shared" si="90"/>
        <v/>
      </c>
      <c r="AM577" s="5"/>
      <c r="AN577" s="58"/>
      <c r="AO577" s="49" t="s">
        <v>2832</v>
      </c>
      <c r="AP577" s="50" t="s">
        <v>72</v>
      </c>
      <c r="AQ577" s="50"/>
      <c r="AR577" s="50">
        <v>43532</v>
      </c>
      <c r="AS577" s="50"/>
      <c r="AT577" s="52"/>
    </row>
    <row r="578" spans="1:46" ht="14.1" customHeight="1">
      <c r="A578" s="20" t="s">
        <v>45</v>
      </c>
      <c r="B578" s="21" t="s">
        <v>2696</v>
      </c>
      <c r="C578" s="20" t="s">
        <v>2697</v>
      </c>
      <c r="D578" s="54">
        <v>4949651596</v>
      </c>
      <c r="E578" s="4" t="s">
        <v>156</v>
      </c>
      <c r="F578" s="4" t="s">
        <v>2833</v>
      </c>
      <c r="G578" s="23" t="s">
        <v>2834</v>
      </c>
      <c r="H578" s="55">
        <v>82555.199999999997</v>
      </c>
      <c r="I578" s="4" t="s">
        <v>64</v>
      </c>
      <c r="J578" s="4" t="s">
        <v>2835</v>
      </c>
      <c r="K578" s="22" t="s">
        <v>2836</v>
      </c>
      <c r="L578" s="23" t="s">
        <v>54</v>
      </c>
      <c r="M578" s="4" t="s">
        <v>112</v>
      </c>
      <c r="N578" s="29" t="s">
        <v>468</v>
      </c>
      <c r="O578" s="30">
        <v>12700.8</v>
      </c>
      <c r="P578" s="29" t="s">
        <v>57</v>
      </c>
      <c r="Q578" s="56">
        <v>1</v>
      </c>
      <c r="R578" s="5" t="s">
        <v>58</v>
      </c>
      <c r="S578" s="5" t="s">
        <v>69</v>
      </c>
      <c r="T578" s="36">
        <v>43557</v>
      </c>
      <c r="U578" s="36">
        <v>43542</v>
      </c>
      <c r="V578" s="37">
        <v>43542</v>
      </c>
      <c r="W578" s="38">
        <f t="shared" si="84"/>
        <v>-14</v>
      </c>
      <c r="X578" s="5" t="str">
        <f t="shared" si="85"/>
        <v>CUMPLE</v>
      </c>
      <c r="Y578" s="37">
        <v>43558</v>
      </c>
      <c r="Z578" s="37">
        <v>43558</v>
      </c>
      <c r="AA578" s="44">
        <v>43558</v>
      </c>
      <c r="AB578" s="37">
        <v>43563</v>
      </c>
      <c r="AC578" s="38">
        <f t="shared" si="86"/>
        <v>1</v>
      </c>
      <c r="AD578" s="5" t="str">
        <f t="shared" si="87"/>
        <v>CUMPLE</v>
      </c>
      <c r="AE578" s="5"/>
      <c r="AF578" s="38">
        <f t="shared" si="88"/>
        <v>5</v>
      </c>
      <c r="AG578" s="5" t="str">
        <f t="shared" si="89"/>
        <v>NO CUMPLE</v>
      </c>
      <c r="AH578" s="6"/>
      <c r="AI578" s="38">
        <f t="shared" si="82"/>
        <v>6</v>
      </c>
      <c r="AJ578" s="5" t="str">
        <f t="shared" si="83"/>
        <v>CUMPLE</v>
      </c>
      <c r="AK578" s="6"/>
      <c r="AL578" s="5" t="str">
        <f t="shared" si="90"/>
        <v/>
      </c>
      <c r="AM578" s="5"/>
      <c r="AN578" s="58"/>
      <c r="AO578" s="49" t="s">
        <v>2837</v>
      </c>
      <c r="AP578" s="50" t="s">
        <v>72</v>
      </c>
      <c r="AQ578" s="50"/>
      <c r="AR578" s="50">
        <v>43535</v>
      </c>
      <c r="AS578" s="50"/>
      <c r="AT578" s="52"/>
    </row>
    <row r="579" spans="1:46" ht="14.1" customHeight="1">
      <c r="A579" s="20" t="s">
        <v>45</v>
      </c>
      <c r="B579" s="21" t="s">
        <v>2696</v>
      </c>
      <c r="C579" s="20" t="s">
        <v>2697</v>
      </c>
      <c r="D579" s="54" t="s">
        <v>2838</v>
      </c>
      <c r="E579" s="4" t="s">
        <v>48</v>
      </c>
      <c r="F579" s="4" t="s">
        <v>2839</v>
      </c>
      <c r="G579" s="23" t="s">
        <v>2840</v>
      </c>
      <c r="H579" s="55">
        <v>7615.2</v>
      </c>
      <c r="I579" s="4" t="s">
        <v>64</v>
      </c>
      <c r="J579" s="4" t="s">
        <v>145</v>
      </c>
      <c r="K579" s="22" t="s">
        <v>1086</v>
      </c>
      <c r="L579" s="23" t="s">
        <v>86</v>
      </c>
      <c r="M579" s="4" t="s">
        <v>147</v>
      </c>
      <c r="N579" s="29" t="s">
        <v>148</v>
      </c>
      <c r="O579" s="30">
        <v>19</v>
      </c>
      <c r="P579" s="29" t="s">
        <v>168</v>
      </c>
      <c r="Q579" s="56">
        <v>5</v>
      </c>
      <c r="R579" s="5" t="s">
        <v>78</v>
      </c>
      <c r="S579" s="5" t="s">
        <v>79</v>
      </c>
      <c r="T579" s="36">
        <v>43553</v>
      </c>
      <c r="U579" s="36">
        <v>43528</v>
      </c>
      <c r="V579" s="37">
        <v>43557</v>
      </c>
      <c r="W579" s="38">
        <f t="shared" si="84"/>
        <v>-24</v>
      </c>
      <c r="X579" s="5" t="str">
        <f t="shared" si="85"/>
        <v>CUMPLE</v>
      </c>
      <c r="Y579" s="37">
        <v>43557</v>
      </c>
      <c r="Z579" s="37">
        <v>43557</v>
      </c>
      <c r="AA579" s="44">
        <v>43557</v>
      </c>
      <c r="AB579" s="37">
        <v>43561</v>
      </c>
      <c r="AC579" s="38">
        <f t="shared" si="86"/>
        <v>1</v>
      </c>
      <c r="AD579" s="5" t="str">
        <f t="shared" si="87"/>
        <v>CUMPLE</v>
      </c>
      <c r="AE579" s="5"/>
      <c r="AF579" s="38">
        <f t="shared" si="88"/>
        <v>4</v>
      </c>
      <c r="AG579" s="5" t="str">
        <f t="shared" si="89"/>
        <v>NO CUMPLE</v>
      </c>
      <c r="AH579" s="6"/>
      <c r="AI579" s="38">
        <f t="shared" ref="AI579:AI642" si="91">AB579-T579</f>
        <v>8</v>
      </c>
      <c r="AJ579" s="5" t="str">
        <f t="shared" ref="AJ579:AJ642" si="92">+IF((R579="FCL")*AND(AI579&gt;8),"NO CUMPLE",IF((R579="LCL")*AND(AI579&gt;10),"NO CUMPLE",IF((R579="AIR")*AND(AI579&gt;3),"NO CUMPLE","CUMPLE")))</f>
        <v>CUMPLE</v>
      </c>
      <c r="AK579" s="6"/>
      <c r="AL579" s="5" t="str">
        <f t="shared" si="90"/>
        <v/>
      </c>
      <c r="AM579" s="5"/>
      <c r="AN579" s="58"/>
      <c r="AO579" s="49" t="s">
        <v>2841</v>
      </c>
      <c r="AP579" s="50" t="s">
        <v>72</v>
      </c>
      <c r="AQ579" s="50"/>
      <c r="AR579" s="50">
        <v>43541</v>
      </c>
      <c r="AS579" s="50" t="s">
        <v>1082</v>
      </c>
      <c r="AT579" s="52"/>
    </row>
    <row r="580" spans="1:46" ht="14.1" customHeight="1">
      <c r="A580" s="20" t="s">
        <v>45</v>
      </c>
      <c r="B580" s="21" t="s">
        <v>2696</v>
      </c>
      <c r="C580" s="20" t="s">
        <v>2697</v>
      </c>
      <c r="D580" s="54">
        <v>4949682946</v>
      </c>
      <c r="E580" s="4" t="s">
        <v>48</v>
      </c>
      <c r="F580" s="4" t="s">
        <v>2842</v>
      </c>
      <c r="G580" s="23" t="s">
        <v>2843</v>
      </c>
      <c r="H580" s="55">
        <v>1680</v>
      </c>
      <c r="I580" s="4" t="s">
        <v>64</v>
      </c>
      <c r="J580" s="4" t="s">
        <v>417</v>
      </c>
      <c r="K580" s="22" t="s">
        <v>1222</v>
      </c>
      <c r="L580" s="23" t="s">
        <v>54</v>
      </c>
      <c r="M580" s="4" t="s">
        <v>94</v>
      </c>
      <c r="N580" s="29" t="s">
        <v>108</v>
      </c>
      <c r="O580" s="30">
        <v>600</v>
      </c>
      <c r="P580" s="29" t="s">
        <v>57</v>
      </c>
      <c r="Q580" s="56">
        <v>1</v>
      </c>
      <c r="R580" s="5" t="s">
        <v>78</v>
      </c>
      <c r="S580" s="5" t="s">
        <v>79</v>
      </c>
      <c r="T580" s="36">
        <v>43553</v>
      </c>
      <c r="U580" s="36">
        <v>43543</v>
      </c>
      <c r="V580" s="37">
        <v>43557</v>
      </c>
      <c r="W580" s="38">
        <f t="shared" si="84"/>
        <v>-9</v>
      </c>
      <c r="X580" s="5" t="str">
        <f t="shared" si="85"/>
        <v>CUMPLE</v>
      </c>
      <c r="Y580" s="37">
        <v>43557</v>
      </c>
      <c r="Z580" s="37">
        <v>43557</v>
      </c>
      <c r="AA580" s="44">
        <v>43557</v>
      </c>
      <c r="AB580" s="37">
        <v>43563</v>
      </c>
      <c r="AC580" s="38">
        <f t="shared" si="86"/>
        <v>1</v>
      </c>
      <c r="AD580" s="5" t="str">
        <f t="shared" si="87"/>
        <v>CUMPLE</v>
      </c>
      <c r="AE580" s="5"/>
      <c r="AF580" s="38">
        <f t="shared" si="88"/>
        <v>6</v>
      </c>
      <c r="AG580" s="5" t="str">
        <f t="shared" si="89"/>
        <v>NO CUMPLE</v>
      </c>
      <c r="AH580" s="6"/>
      <c r="AI580" s="38">
        <f t="shared" si="91"/>
        <v>10</v>
      </c>
      <c r="AJ580" s="5" t="str">
        <f t="shared" si="92"/>
        <v>CUMPLE</v>
      </c>
      <c r="AK580" s="6" t="s">
        <v>2844</v>
      </c>
      <c r="AL580" s="5" t="str">
        <f t="shared" si="90"/>
        <v/>
      </c>
      <c r="AM580" s="5"/>
      <c r="AN580" s="58"/>
      <c r="AO580" s="49" t="s">
        <v>2845</v>
      </c>
      <c r="AP580" s="50" t="s">
        <v>72</v>
      </c>
      <c r="AQ580" s="50"/>
      <c r="AR580" s="50">
        <v>43550</v>
      </c>
      <c r="AS580" s="50" t="s">
        <v>1149</v>
      </c>
      <c r="AT580" s="52"/>
    </row>
    <row r="581" spans="1:46" ht="14.1" customHeight="1">
      <c r="A581" s="20" t="s">
        <v>45</v>
      </c>
      <c r="B581" s="21" t="s">
        <v>2696</v>
      </c>
      <c r="C581" s="20" t="s">
        <v>2697</v>
      </c>
      <c r="D581" s="54" t="s">
        <v>2846</v>
      </c>
      <c r="E581" s="4" t="s">
        <v>48</v>
      </c>
      <c r="F581" s="4" t="s">
        <v>2847</v>
      </c>
      <c r="G581" s="23" t="s">
        <v>2848</v>
      </c>
      <c r="H581" s="55">
        <v>68400</v>
      </c>
      <c r="I581" s="4" t="s">
        <v>64</v>
      </c>
      <c r="J581" s="4" t="s">
        <v>909</v>
      </c>
      <c r="K581" s="22" t="s">
        <v>910</v>
      </c>
      <c r="L581" s="23" t="s">
        <v>911</v>
      </c>
      <c r="M581" s="4" t="s">
        <v>87</v>
      </c>
      <c r="N581" s="29" t="s">
        <v>88</v>
      </c>
      <c r="O581" s="30">
        <v>40000</v>
      </c>
      <c r="P581" s="29" t="s">
        <v>57</v>
      </c>
      <c r="Q581" s="56">
        <v>1</v>
      </c>
      <c r="R581" s="5" t="s">
        <v>58</v>
      </c>
      <c r="S581" s="5" t="s">
        <v>59</v>
      </c>
      <c r="T581" s="36">
        <v>43553</v>
      </c>
      <c r="U581" s="36">
        <v>43536</v>
      </c>
      <c r="V581" s="37">
        <v>43536</v>
      </c>
      <c r="W581" s="38">
        <f t="shared" si="84"/>
        <v>-16</v>
      </c>
      <c r="X581" s="5" t="str">
        <f t="shared" si="85"/>
        <v>CUMPLE</v>
      </c>
      <c r="Y581" s="37">
        <v>43556</v>
      </c>
      <c r="Z581" s="37">
        <v>43556</v>
      </c>
      <c r="AA581" s="44">
        <v>43557</v>
      </c>
      <c r="AB581" s="37">
        <v>43560</v>
      </c>
      <c r="AC581" s="38">
        <f t="shared" si="86"/>
        <v>1</v>
      </c>
      <c r="AD581" s="5" t="str">
        <f t="shared" si="87"/>
        <v>CUMPLE</v>
      </c>
      <c r="AE581" s="5"/>
      <c r="AF581" s="38">
        <f t="shared" si="88"/>
        <v>3</v>
      </c>
      <c r="AG581" s="5" t="str">
        <f t="shared" si="89"/>
        <v>CUMPLE</v>
      </c>
      <c r="AH581" s="6"/>
      <c r="AI581" s="38">
        <f t="shared" si="91"/>
        <v>7</v>
      </c>
      <c r="AJ581" s="5" t="str">
        <f t="shared" si="92"/>
        <v>CUMPLE</v>
      </c>
      <c r="AK581" s="6"/>
      <c r="AL581" s="5" t="str">
        <f t="shared" si="90"/>
        <v/>
      </c>
      <c r="AM581" s="5"/>
      <c r="AN581" s="58"/>
      <c r="AO581" s="49" t="s">
        <v>2849</v>
      </c>
      <c r="AP581" s="50" t="s">
        <v>2110</v>
      </c>
      <c r="AQ581" s="50"/>
      <c r="AR581" s="50">
        <v>43526</v>
      </c>
      <c r="AS581" s="50"/>
      <c r="AT581" s="52"/>
    </row>
    <row r="582" spans="1:46" ht="14.1" customHeight="1">
      <c r="A582" s="20" t="s">
        <v>45</v>
      </c>
      <c r="B582" s="21" t="s">
        <v>2696</v>
      </c>
      <c r="C582" s="20" t="s">
        <v>2697</v>
      </c>
      <c r="D582" s="54">
        <v>4949652740</v>
      </c>
      <c r="E582" s="4" t="s">
        <v>156</v>
      </c>
      <c r="F582" s="4" t="s">
        <v>2850</v>
      </c>
      <c r="G582" s="23" t="s">
        <v>2851</v>
      </c>
      <c r="H582" s="55">
        <v>71124.479999999996</v>
      </c>
      <c r="I582" s="4" t="s">
        <v>64</v>
      </c>
      <c r="J582" s="4" t="s">
        <v>2852</v>
      </c>
      <c r="K582" s="22" t="s">
        <v>1365</v>
      </c>
      <c r="L582" s="23" t="s">
        <v>54</v>
      </c>
      <c r="M582" s="4" t="s">
        <v>112</v>
      </c>
      <c r="N582" s="29" t="s">
        <v>468</v>
      </c>
      <c r="O582" s="30">
        <v>6350.4</v>
      </c>
      <c r="P582" s="29" t="s">
        <v>57</v>
      </c>
      <c r="Q582" s="56">
        <v>1</v>
      </c>
      <c r="R582" s="5" t="s">
        <v>58</v>
      </c>
      <c r="S582" s="5" t="s">
        <v>59</v>
      </c>
      <c r="T582" s="36">
        <v>43557</v>
      </c>
      <c r="U582" s="36">
        <v>43543</v>
      </c>
      <c r="V582" s="37">
        <v>43543</v>
      </c>
      <c r="W582" s="38">
        <f t="shared" si="84"/>
        <v>-13</v>
      </c>
      <c r="X582" s="5" t="str">
        <f t="shared" si="85"/>
        <v>CUMPLE</v>
      </c>
      <c r="Y582" s="37">
        <v>43558</v>
      </c>
      <c r="Z582" s="37">
        <v>43558</v>
      </c>
      <c r="AA582" s="44">
        <v>43559</v>
      </c>
      <c r="AB582" s="37">
        <v>43563</v>
      </c>
      <c r="AC582" s="38">
        <f t="shared" si="86"/>
        <v>1</v>
      </c>
      <c r="AD582" s="5" t="str">
        <f t="shared" si="87"/>
        <v>CUMPLE</v>
      </c>
      <c r="AE582" s="5"/>
      <c r="AF582" s="38">
        <f t="shared" si="88"/>
        <v>4</v>
      </c>
      <c r="AG582" s="5" t="str">
        <f t="shared" si="89"/>
        <v>NO CUMPLE</v>
      </c>
      <c r="AH582" s="6"/>
      <c r="AI582" s="38">
        <f t="shared" si="91"/>
        <v>6</v>
      </c>
      <c r="AJ582" s="5" t="str">
        <f t="shared" si="92"/>
        <v>CUMPLE</v>
      </c>
      <c r="AK582" s="6"/>
      <c r="AL582" s="5" t="str">
        <f t="shared" si="90"/>
        <v/>
      </c>
      <c r="AM582" s="5"/>
      <c r="AN582" s="58"/>
      <c r="AO582" s="49" t="s">
        <v>2853</v>
      </c>
      <c r="AP582" s="50" t="s">
        <v>72</v>
      </c>
      <c r="AQ582" s="50"/>
      <c r="AR582" s="50">
        <v>43536</v>
      </c>
      <c r="AS582" s="50"/>
      <c r="AT582" s="52"/>
    </row>
    <row r="583" spans="1:46" ht="14.1" customHeight="1">
      <c r="A583" s="20" t="s">
        <v>45</v>
      </c>
      <c r="B583" s="21" t="s">
        <v>2696</v>
      </c>
      <c r="C583" s="20" t="s">
        <v>2697</v>
      </c>
      <c r="D583" s="54">
        <v>4948740714</v>
      </c>
      <c r="E583" s="4" t="s">
        <v>48</v>
      </c>
      <c r="F583" s="4" t="s">
        <v>2854</v>
      </c>
      <c r="G583" s="23" t="s">
        <v>2855</v>
      </c>
      <c r="H583" s="55">
        <v>53064</v>
      </c>
      <c r="I583" s="4" t="s">
        <v>64</v>
      </c>
      <c r="J583" s="4" t="s">
        <v>2856</v>
      </c>
      <c r="K583" s="22" t="s">
        <v>595</v>
      </c>
      <c r="L583" s="23" t="s">
        <v>596</v>
      </c>
      <c r="M583" s="4" t="s">
        <v>238</v>
      </c>
      <c r="N583" s="29" t="s">
        <v>239</v>
      </c>
      <c r="O583" s="30">
        <f>15400+4400+19800</f>
        <v>39600</v>
      </c>
      <c r="P583" s="29" t="s">
        <v>57</v>
      </c>
      <c r="Q583" s="56">
        <v>2</v>
      </c>
      <c r="R583" s="5" t="s">
        <v>58</v>
      </c>
      <c r="S583" s="5" t="s">
        <v>59</v>
      </c>
      <c r="T583" s="36">
        <v>43557</v>
      </c>
      <c r="U583" s="36">
        <v>43550</v>
      </c>
      <c r="V583" s="37">
        <v>43550</v>
      </c>
      <c r="W583" s="38">
        <f t="shared" si="84"/>
        <v>-6</v>
      </c>
      <c r="X583" s="5" t="str">
        <f t="shared" si="85"/>
        <v>CUMPLE</v>
      </c>
      <c r="Y583" s="37">
        <v>43558</v>
      </c>
      <c r="Z583" s="37">
        <v>43558</v>
      </c>
      <c r="AA583" s="44">
        <v>43558</v>
      </c>
      <c r="AB583" s="37">
        <v>43563</v>
      </c>
      <c r="AC583" s="38">
        <f t="shared" si="86"/>
        <v>1</v>
      </c>
      <c r="AD583" s="5" t="str">
        <f t="shared" si="87"/>
        <v>CUMPLE</v>
      </c>
      <c r="AE583" s="5"/>
      <c r="AF583" s="38">
        <f t="shared" si="88"/>
        <v>5</v>
      </c>
      <c r="AG583" s="5" t="str">
        <f t="shared" si="89"/>
        <v>NO CUMPLE</v>
      </c>
      <c r="AH583" s="6"/>
      <c r="AI583" s="38">
        <f t="shared" si="91"/>
        <v>6</v>
      </c>
      <c r="AJ583" s="5" t="str">
        <f t="shared" si="92"/>
        <v>CUMPLE</v>
      </c>
      <c r="AK583" s="6"/>
      <c r="AL583" s="5" t="str">
        <f t="shared" si="90"/>
        <v/>
      </c>
      <c r="AM583" s="5"/>
      <c r="AN583" s="58"/>
      <c r="AO583" s="49" t="s">
        <v>2857</v>
      </c>
      <c r="AP583" s="50" t="s">
        <v>241</v>
      </c>
      <c r="AQ583" s="50"/>
      <c r="AR583" s="50">
        <v>43532</v>
      </c>
      <c r="AS583" s="50"/>
      <c r="AT583" s="52"/>
    </row>
    <row r="584" spans="1:46" ht="14.1" customHeight="1">
      <c r="A584" s="20" t="s">
        <v>45</v>
      </c>
      <c r="B584" s="21" t="s">
        <v>2696</v>
      </c>
      <c r="C584" s="20" t="s">
        <v>2697</v>
      </c>
      <c r="D584" s="54">
        <v>4948094916</v>
      </c>
      <c r="E584" s="4" t="s">
        <v>48</v>
      </c>
      <c r="F584" s="4" t="s">
        <v>2858</v>
      </c>
      <c r="G584" s="23" t="s">
        <v>2859</v>
      </c>
      <c r="H584" s="55">
        <v>20030.400000000001</v>
      </c>
      <c r="I584" s="4" t="s">
        <v>64</v>
      </c>
      <c r="J584" s="4" t="s">
        <v>2860</v>
      </c>
      <c r="K584" s="22" t="s">
        <v>2861</v>
      </c>
      <c r="L584" s="23" t="s">
        <v>183</v>
      </c>
      <c r="M584" s="4" t="s">
        <v>184</v>
      </c>
      <c r="N584" s="29" t="s">
        <v>385</v>
      </c>
      <c r="O584" s="30">
        <v>1440</v>
      </c>
      <c r="P584" s="29" t="s">
        <v>186</v>
      </c>
      <c r="Q584" s="56">
        <v>2</v>
      </c>
      <c r="R584" s="5" t="s">
        <v>78</v>
      </c>
      <c r="S584" s="5" t="s">
        <v>79</v>
      </c>
      <c r="T584" s="36">
        <v>43559</v>
      </c>
      <c r="U584" s="36">
        <v>43525</v>
      </c>
      <c r="V584" s="37">
        <v>43525</v>
      </c>
      <c r="W584" s="38">
        <f t="shared" si="84"/>
        <v>-33</v>
      </c>
      <c r="X584" s="5" t="str">
        <f t="shared" si="85"/>
        <v>CUMPLE</v>
      </c>
      <c r="Y584" s="37">
        <v>43560</v>
      </c>
      <c r="Z584" s="37">
        <v>43560</v>
      </c>
      <c r="AA584" s="44">
        <v>43561</v>
      </c>
      <c r="AB584" s="37">
        <v>43564</v>
      </c>
      <c r="AC584" s="38">
        <f t="shared" si="86"/>
        <v>1</v>
      </c>
      <c r="AD584" s="5" t="str">
        <f t="shared" si="87"/>
        <v>CUMPLE</v>
      </c>
      <c r="AE584" s="5"/>
      <c r="AF584" s="38">
        <f t="shared" si="88"/>
        <v>3</v>
      </c>
      <c r="AG584" s="5" t="str">
        <f t="shared" si="89"/>
        <v>CUMPLE</v>
      </c>
      <c r="AH584" s="6"/>
      <c r="AI584" s="38">
        <f t="shared" si="91"/>
        <v>5</v>
      </c>
      <c r="AJ584" s="5" t="str">
        <f t="shared" si="92"/>
        <v>CUMPLE</v>
      </c>
      <c r="AK584" s="6"/>
      <c r="AL584" s="5" t="str">
        <f t="shared" si="90"/>
        <v/>
      </c>
      <c r="AM584" s="5"/>
      <c r="AN584" s="58"/>
      <c r="AO584" s="49" t="s">
        <v>2862</v>
      </c>
      <c r="AP584" s="50" t="s">
        <v>72</v>
      </c>
      <c r="AQ584" s="50"/>
      <c r="AR584" s="50">
        <v>43557</v>
      </c>
      <c r="AS584" s="50"/>
      <c r="AT584" s="52"/>
    </row>
    <row r="585" spans="1:46" ht="14.1" customHeight="1">
      <c r="A585" s="20" t="s">
        <v>45</v>
      </c>
      <c r="B585" s="21" t="s">
        <v>2696</v>
      </c>
      <c r="C585" s="20" t="s">
        <v>2697</v>
      </c>
      <c r="D585" s="54">
        <v>4949590084</v>
      </c>
      <c r="E585" s="4" t="s">
        <v>48</v>
      </c>
      <c r="F585" s="4" t="s">
        <v>2863</v>
      </c>
      <c r="G585" s="23" t="s">
        <v>2864</v>
      </c>
      <c r="H585" s="55">
        <v>1465</v>
      </c>
      <c r="I585" s="4" t="s">
        <v>64</v>
      </c>
      <c r="J585" s="4" t="s">
        <v>709</v>
      </c>
      <c r="K585" s="22" t="s">
        <v>710</v>
      </c>
      <c r="L585" s="23" t="s">
        <v>54</v>
      </c>
      <c r="M585" s="4" t="s">
        <v>67</v>
      </c>
      <c r="N585" s="29" t="s">
        <v>77</v>
      </c>
      <c r="O585" s="30">
        <v>50</v>
      </c>
      <c r="P585" s="29" t="s">
        <v>57</v>
      </c>
      <c r="Q585" s="56">
        <v>1</v>
      </c>
      <c r="R585" s="5" t="s">
        <v>78</v>
      </c>
      <c r="S585" s="5" t="s">
        <v>79</v>
      </c>
      <c r="T585" s="36">
        <v>43557</v>
      </c>
      <c r="U585" s="36">
        <v>43552</v>
      </c>
      <c r="V585" s="37">
        <v>43552</v>
      </c>
      <c r="W585" s="38">
        <f t="shared" si="84"/>
        <v>-4</v>
      </c>
      <c r="X585" s="5" t="str">
        <f t="shared" si="85"/>
        <v>CUMPLE</v>
      </c>
      <c r="Y585" s="37">
        <v>43560</v>
      </c>
      <c r="Z585" s="37">
        <v>43560</v>
      </c>
      <c r="AA585" s="44">
        <v>43560</v>
      </c>
      <c r="AB585" s="37">
        <v>43564</v>
      </c>
      <c r="AC585" s="38">
        <f t="shared" si="86"/>
        <v>1</v>
      </c>
      <c r="AD585" s="5" t="str">
        <f t="shared" si="87"/>
        <v>CUMPLE</v>
      </c>
      <c r="AE585" s="5"/>
      <c r="AF585" s="38">
        <f t="shared" si="88"/>
        <v>4</v>
      </c>
      <c r="AG585" s="5" t="str">
        <f t="shared" si="89"/>
        <v>NO CUMPLE</v>
      </c>
      <c r="AH585" s="6"/>
      <c r="AI585" s="38">
        <f t="shared" si="91"/>
        <v>7</v>
      </c>
      <c r="AJ585" s="5" t="str">
        <f t="shared" si="92"/>
        <v>CUMPLE</v>
      </c>
      <c r="AK585" s="6"/>
      <c r="AL585" s="5" t="str">
        <f t="shared" si="90"/>
        <v/>
      </c>
      <c r="AM585" s="5"/>
      <c r="AN585" s="58"/>
      <c r="AO585" s="49" t="s">
        <v>2865</v>
      </c>
      <c r="AP585" s="50" t="s">
        <v>72</v>
      </c>
      <c r="AQ585" s="50"/>
      <c r="AR585" s="50">
        <v>43553</v>
      </c>
      <c r="AS585" s="50"/>
      <c r="AT585" s="52"/>
    </row>
    <row r="586" spans="1:46" ht="14.1" customHeight="1">
      <c r="A586" s="20" t="s">
        <v>45</v>
      </c>
      <c r="B586" s="21" t="s">
        <v>2696</v>
      </c>
      <c r="C586" s="20" t="s">
        <v>2697</v>
      </c>
      <c r="D586" s="54">
        <v>4949742135</v>
      </c>
      <c r="E586" s="4" t="s">
        <v>48</v>
      </c>
      <c r="F586" s="4" t="s">
        <v>2866</v>
      </c>
      <c r="G586" s="23" t="s">
        <v>2867</v>
      </c>
      <c r="H586" s="55">
        <v>4512</v>
      </c>
      <c r="I586" s="4" t="s">
        <v>64</v>
      </c>
      <c r="J586" s="4" t="s">
        <v>2868</v>
      </c>
      <c r="K586" s="22" t="s">
        <v>2869</v>
      </c>
      <c r="L586" s="23" t="s">
        <v>54</v>
      </c>
      <c r="M586" s="4" t="s">
        <v>94</v>
      </c>
      <c r="N586" s="29" t="s">
        <v>95</v>
      </c>
      <c r="O586" s="30">
        <v>4800</v>
      </c>
      <c r="P586" s="29" t="s">
        <v>57</v>
      </c>
      <c r="Q586" s="56">
        <v>4</v>
      </c>
      <c r="R586" s="5" t="s">
        <v>78</v>
      </c>
      <c r="S586" s="5" t="s">
        <v>79</v>
      </c>
      <c r="T586" s="36">
        <v>43557</v>
      </c>
      <c r="U586" s="36">
        <v>43550</v>
      </c>
      <c r="V586" s="37">
        <v>43550</v>
      </c>
      <c r="W586" s="38">
        <f t="shared" si="84"/>
        <v>-6</v>
      </c>
      <c r="X586" s="5" t="str">
        <f t="shared" si="85"/>
        <v>CUMPLE</v>
      </c>
      <c r="Y586" s="37">
        <v>43560</v>
      </c>
      <c r="Z586" s="37">
        <v>43560</v>
      </c>
      <c r="AA586" s="44">
        <v>43560</v>
      </c>
      <c r="AB586" s="37">
        <v>43564</v>
      </c>
      <c r="AC586" s="38">
        <f t="shared" si="86"/>
        <v>1</v>
      </c>
      <c r="AD586" s="5" t="str">
        <f t="shared" si="87"/>
        <v>CUMPLE</v>
      </c>
      <c r="AE586" s="5"/>
      <c r="AF586" s="38">
        <f t="shared" si="88"/>
        <v>4</v>
      </c>
      <c r="AG586" s="5" t="str">
        <f t="shared" si="89"/>
        <v>NO CUMPLE</v>
      </c>
      <c r="AH586" s="6"/>
      <c r="AI586" s="38">
        <f t="shared" si="91"/>
        <v>7</v>
      </c>
      <c r="AJ586" s="5" t="str">
        <f t="shared" si="92"/>
        <v>CUMPLE</v>
      </c>
      <c r="AK586" s="6"/>
      <c r="AL586" s="5" t="str">
        <f t="shared" si="90"/>
        <v/>
      </c>
      <c r="AM586" s="5"/>
      <c r="AN586" s="58"/>
      <c r="AO586" s="49" t="s">
        <v>2870</v>
      </c>
      <c r="AP586" s="50" t="s">
        <v>72</v>
      </c>
      <c r="AQ586" s="50"/>
      <c r="AR586" s="50">
        <v>43553</v>
      </c>
      <c r="AS586" s="50"/>
      <c r="AT586" s="52"/>
    </row>
    <row r="587" spans="1:46" ht="14.1" customHeight="1">
      <c r="A587" s="20" t="s">
        <v>45</v>
      </c>
      <c r="B587" s="21" t="s">
        <v>2696</v>
      </c>
      <c r="C587" s="20" t="s">
        <v>2697</v>
      </c>
      <c r="D587" s="54">
        <v>4947229906</v>
      </c>
      <c r="E587" s="4" t="s">
        <v>48</v>
      </c>
      <c r="F587" s="4" t="s">
        <v>2871</v>
      </c>
      <c r="G587" s="23" t="s">
        <v>2872</v>
      </c>
      <c r="H587" s="55">
        <v>96576</v>
      </c>
      <c r="I587" s="4" t="s">
        <v>64</v>
      </c>
      <c r="J587" s="4" t="s">
        <v>2873</v>
      </c>
      <c r="K587" s="22" t="s">
        <v>2874</v>
      </c>
      <c r="L587" s="23" t="s">
        <v>54</v>
      </c>
      <c r="M587" s="4" t="s">
        <v>184</v>
      </c>
      <c r="N587" s="29" t="s">
        <v>584</v>
      </c>
      <c r="O587" s="30">
        <v>3840</v>
      </c>
      <c r="P587" s="29" t="s">
        <v>186</v>
      </c>
      <c r="Q587" s="56">
        <v>1</v>
      </c>
      <c r="R587" s="5" t="s">
        <v>58</v>
      </c>
      <c r="S587" s="5" t="s">
        <v>59</v>
      </c>
      <c r="T587" s="36">
        <v>43557</v>
      </c>
      <c r="U587" s="36">
        <v>43542</v>
      </c>
      <c r="V587" s="37">
        <v>43542</v>
      </c>
      <c r="W587" s="38">
        <f t="shared" si="84"/>
        <v>-14</v>
      </c>
      <c r="X587" s="5" t="str">
        <f t="shared" si="85"/>
        <v>CUMPLE</v>
      </c>
      <c r="Y587" s="37">
        <v>43558</v>
      </c>
      <c r="Z587" s="37">
        <v>43558</v>
      </c>
      <c r="AA587" s="44">
        <v>43558</v>
      </c>
      <c r="AB587" s="37">
        <v>43564</v>
      </c>
      <c r="AC587" s="38">
        <f t="shared" si="86"/>
        <v>1</v>
      </c>
      <c r="AD587" s="5" t="str">
        <f t="shared" si="87"/>
        <v>CUMPLE</v>
      </c>
      <c r="AE587" s="5"/>
      <c r="AF587" s="38">
        <f t="shared" si="88"/>
        <v>6</v>
      </c>
      <c r="AG587" s="5" t="str">
        <f t="shared" si="89"/>
        <v>NO CUMPLE</v>
      </c>
      <c r="AH587" s="6"/>
      <c r="AI587" s="38">
        <f t="shared" si="91"/>
        <v>7</v>
      </c>
      <c r="AJ587" s="5" t="str">
        <f t="shared" si="92"/>
        <v>CUMPLE</v>
      </c>
      <c r="AK587" s="6"/>
      <c r="AL587" s="5" t="str">
        <f t="shared" si="90"/>
        <v/>
      </c>
      <c r="AM587" s="5"/>
      <c r="AN587" s="58"/>
      <c r="AO587" s="49" t="s">
        <v>2875</v>
      </c>
      <c r="AP587" s="50" t="s">
        <v>72</v>
      </c>
      <c r="AQ587" s="50"/>
      <c r="AR587" s="50">
        <v>43532</v>
      </c>
      <c r="AS587" s="50"/>
      <c r="AT587" s="52"/>
    </row>
    <row r="588" spans="1:46" ht="14.1" customHeight="1">
      <c r="A588" s="20" t="s">
        <v>45</v>
      </c>
      <c r="B588" s="21" t="s">
        <v>2696</v>
      </c>
      <c r="C588" s="20" t="s">
        <v>2697</v>
      </c>
      <c r="D588" s="54">
        <v>4949162086</v>
      </c>
      <c r="E588" s="4" t="s">
        <v>48</v>
      </c>
      <c r="F588" s="4" t="s">
        <v>2876</v>
      </c>
      <c r="G588" s="23" t="s">
        <v>2877</v>
      </c>
      <c r="H588" s="55">
        <v>30996</v>
      </c>
      <c r="I588" s="4" t="s">
        <v>64</v>
      </c>
      <c r="J588" s="4" t="s">
        <v>1075</v>
      </c>
      <c r="K588" s="22" t="s">
        <v>1076</v>
      </c>
      <c r="L588" s="23" t="s">
        <v>54</v>
      </c>
      <c r="M588" s="4" t="s">
        <v>67</v>
      </c>
      <c r="N588" s="29" t="s">
        <v>77</v>
      </c>
      <c r="O588" s="30">
        <v>16400</v>
      </c>
      <c r="P588" s="29" t="s">
        <v>57</v>
      </c>
      <c r="Q588" s="56">
        <v>1</v>
      </c>
      <c r="R588" s="5" t="s">
        <v>58</v>
      </c>
      <c r="S588" s="5" t="s">
        <v>59</v>
      </c>
      <c r="T588" s="36">
        <v>43557</v>
      </c>
      <c r="U588" s="36">
        <v>43553</v>
      </c>
      <c r="V588" s="37">
        <v>43553</v>
      </c>
      <c r="W588" s="38">
        <f t="shared" si="84"/>
        <v>-3</v>
      </c>
      <c r="X588" s="5" t="str">
        <f t="shared" si="85"/>
        <v>CUMPLE</v>
      </c>
      <c r="Y588" s="37">
        <v>43558</v>
      </c>
      <c r="Z588" s="37">
        <v>43558</v>
      </c>
      <c r="AA588" s="44">
        <v>43558</v>
      </c>
      <c r="AB588" s="37">
        <v>43564</v>
      </c>
      <c r="AC588" s="38">
        <f t="shared" si="86"/>
        <v>1</v>
      </c>
      <c r="AD588" s="5" t="str">
        <f t="shared" si="87"/>
        <v>CUMPLE</v>
      </c>
      <c r="AE588" s="5"/>
      <c r="AF588" s="38">
        <f t="shared" si="88"/>
        <v>6</v>
      </c>
      <c r="AG588" s="5" t="str">
        <f t="shared" si="89"/>
        <v>NO CUMPLE</v>
      </c>
      <c r="AH588" s="6"/>
      <c r="AI588" s="38">
        <f t="shared" si="91"/>
        <v>7</v>
      </c>
      <c r="AJ588" s="5" t="str">
        <f t="shared" si="92"/>
        <v>CUMPLE</v>
      </c>
      <c r="AK588" s="6"/>
      <c r="AL588" s="5" t="str">
        <f t="shared" si="90"/>
        <v/>
      </c>
      <c r="AM588" s="5"/>
      <c r="AN588" s="58"/>
      <c r="AO588" s="49" t="s">
        <v>2878</v>
      </c>
      <c r="AP588" s="50" t="s">
        <v>72</v>
      </c>
      <c r="AQ588" s="50"/>
      <c r="AR588" s="50">
        <v>43532</v>
      </c>
      <c r="AS588" s="50"/>
      <c r="AT588" s="52"/>
    </row>
    <row r="589" spans="1:46" ht="14.1" customHeight="1">
      <c r="A589" s="20" t="s">
        <v>45</v>
      </c>
      <c r="B589" s="21" t="s">
        <v>2696</v>
      </c>
      <c r="C589" s="20" t="s">
        <v>2697</v>
      </c>
      <c r="D589" s="54">
        <v>4948952405</v>
      </c>
      <c r="E589" s="4" t="s">
        <v>48</v>
      </c>
      <c r="F589" s="4" t="s">
        <v>2879</v>
      </c>
      <c r="G589" s="23" t="s">
        <v>2880</v>
      </c>
      <c r="H589" s="55">
        <v>37800</v>
      </c>
      <c r="I589" s="4" t="s">
        <v>64</v>
      </c>
      <c r="J589" s="4" t="s">
        <v>1659</v>
      </c>
      <c r="K589" s="22" t="s">
        <v>1660</v>
      </c>
      <c r="L589" s="23" t="s">
        <v>54</v>
      </c>
      <c r="M589" s="4" t="s">
        <v>67</v>
      </c>
      <c r="N589" s="29" t="s">
        <v>77</v>
      </c>
      <c r="O589" s="30">
        <v>9000</v>
      </c>
      <c r="P589" s="29" t="s">
        <v>57</v>
      </c>
      <c r="Q589" s="56">
        <v>1</v>
      </c>
      <c r="R589" s="5" t="s">
        <v>58</v>
      </c>
      <c r="S589" s="5" t="s">
        <v>59</v>
      </c>
      <c r="T589" s="36">
        <v>43557</v>
      </c>
      <c r="U589" s="36">
        <v>43546</v>
      </c>
      <c r="V589" s="37">
        <v>43546</v>
      </c>
      <c r="W589" s="38">
        <f t="shared" si="84"/>
        <v>-10</v>
      </c>
      <c r="X589" s="5" t="str">
        <f t="shared" si="85"/>
        <v>CUMPLE</v>
      </c>
      <c r="Y589" s="37">
        <v>43558</v>
      </c>
      <c r="Z589" s="37">
        <v>43558</v>
      </c>
      <c r="AA589" s="44">
        <v>43558</v>
      </c>
      <c r="AB589" s="37">
        <v>43564</v>
      </c>
      <c r="AC589" s="38">
        <f t="shared" si="86"/>
        <v>1</v>
      </c>
      <c r="AD589" s="5" t="str">
        <f t="shared" si="87"/>
        <v>CUMPLE</v>
      </c>
      <c r="AE589" s="5"/>
      <c r="AF589" s="38">
        <f t="shared" si="88"/>
        <v>6</v>
      </c>
      <c r="AG589" s="5" t="str">
        <f t="shared" si="89"/>
        <v>NO CUMPLE</v>
      </c>
      <c r="AH589" s="6"/>
      <c r="AI589" s="38">
        <f t="shared" si="91"/>
        <v>7</v>
      </c>
      <c r="AJ589" s="5" t="str">
        <f t="shared" si="92"/>
        <v>CUMPLE</v>
      </c>
      <c r="AK589" s="6"/>
      <c r="AL589" s="5" t="str">
        <f t="shared" si="90"/>
        <v/>
      </c>
      <c r="AM589" s="5"/>
      <c r="AN589" s="58"/>
      <c r="AO589" s="49" t="s">
        <v>2881</v>
      </c>
      <c r="AP589" s="50" t="s">
        <v>61</v>
      </c>
      <c r="AQ589" s="50"/>
      <c r="AR589" s="50">
        <v>43532</v>
      </c>
      <c r="AS589" s="50"/>
      <c r="AT589" s="52"/>
    </row>
    <row r="590" spans="1:46" ht="14.1" customHeight="1">
      <c r="A590" s="20" t="s">
        <v>45</v>
      </c>
      <c r="B590" s="21" t="s">
        <v>2696</v>
      </c>
      <c r="C590" s="20" t="s">
        <v>2697</v>
      </c>
      <c r="D590" s="28" t="s">
        <v>2882</v>
      </c>
      <c r="E590" s="4" t="s">
        <v>48</v>
      </c>
      <c r="F590" s="4" t="s">
        <v>2883</v>
      </c>
      <c r="G590" s="23" t="s">
        <v>2884</v>
      </c>
      <c r="H590" s="55">
        <v>61932.65</v>
      </c>
      <c r="I590" s="4" t="s">
        <v>64</v>
      </c>
      <c r="J590" s="28" t="s">
        <v>2885</v>
      </c>
      <c r="K590" s="28" t="s">
        <v>2886</v>
      </c>
      <c r="L590" s="23" t="s">
        <v>54</v>
      </c>
      <c r="M590" s="4" t="s">
        <v>67</v>
      </c>
      <c r="N590" s="29" t="s">
        <v>77</v>
      </c>
      <c r="O590" s="30">
        <v>16385</v>
      </c>
      <c r="P590" s="29" t="s">
        <v>57</v>
      </c>
      <c r="Q590" s="56">
        <v>1</v>
      </c>
      <c r="R590" s="5" t="s">
        <v>58</v>
      </c>
      <c r="S590" s="5" t="s">
        <v>69</v>
      </c>
      <c r="T590" s="36">
        <v>43553</v>
      </c>
      <c r="U590" s="36">
        <v>43537</v>
      </c>
      <c r="V590" s="37">
        <v>43557</v>
      </c>
      <c r="W590" s="38">
        <f t="shared" si="84"/>
        <v>-15</v>
      </c>
      <c r="X590" s="5" t="str">
        <f t="shared" si="85"/>
        <v>CUMPLE</v>
      </c>
      <c r="Y590" s="37">
        <v>43557</v>
      </c>
      <c r="Z590" s="37">
        <v>43558</v>
      </c>
      <c r="AA590" s="44">
        <v>43558</v>
      </c>
      <c r="AB590" s="37">
        <v>43564</v>
      </c>
      <c r="AC590" s="38">
        <f t="shared" si="86"/>
        <v>1</v>
      </c>
      <c r="AD590" s="5" t="str">
        <f t="shared" si="87"/>
        <v>CUMPLE</v>
      </c>
      <c r="AE590" s="5"/>
      <c r="AF590" s="38">
        <f t="shared" si="88"/>
        <v>6</v>
      </c>
      <c r="AG590" s="5" t="str">
        <f t="shared" si="89"/>
        <v>NO CUMPLE</v>
      </c>
      <c r="AH590" s="6"/>
      <c r="AI590" s="38">
        <f t="shared" si="91"/>
        <v>11</v>
      </c>
      <c r="AJ590" s="5" t="str">
        <f t="shared" si="92"/>
        <v>NO CUMPLE</v>
      </c>
      <c r="AK590" s="6" t="s">
        <v>2887</v>
      </c>
      <c r="AL590" s="5" t="str">
        <f t="shared" si="90"/>
        <v/>
      </c>
      <c r="AM590" s="5"/>
      <c r="AN590" s="58"/>
      <c r="AO590" s="49" t="s">
        <v>2888</v>
      </c>
      <c r="AP590" s="50" t="s">
        <v>72</v>
      </c>
      <c r="AQ590" s="50"/>
      <c r="AR590" s="50">
        <v>43538</v>
      </c>
      <c r="AS590" s="50"/>
      <c r="AT590" s="52"/>
    </row>
    <row r="591" spans="1:46" ht="14.1" customHeight="1">
      <c r="A591" s="20" t="s">
        <v>45</v>
      </c>
      <c r="B591" s="21" t="s">
        <v>2696</v>
      </c>
      <c r="C591" s="20" t="s">
        <v>2697</v>
      </c>
      <c r="D591" s="54">
        <v>4947169237</v>
      </c>
      <c r="E591" s="4" t="s">
        <v>48</v>
      </c>
      <c r="F591" s="4" t="s">
        <v>2889</v>
      </c>
      <c r="G591" s="23" t="s">
        <v>2890</v>
      </c>
      <c r="H591" s="55">
        <v>89440</v>
      </c>
      <c r="I591" s="4" t="s">
        <v>64</v>
      </c>
      <c r="J591" s="4" t="s">
        <v>2891</v>
      </c>
      <c r="K591" s="22" t="s">
        <v>2892</v>
      </c>
      <c r="L591" s="23" t="s">
        <v>54</v>
      </c>
      <c r="M591" s="4" t="s">
        <v>184</v>
      </c>
      <c r="N591" s="29" t="s">
        <v>348</v>
      </c>
      <c r="O591" s="30">
        <v>10400</v>
      </c>
      <c r="P591" s="29" t="s">
        <v>186</v>
      </c>
      <c r="Q591" s="56">
        <v>1</v>
      </c>
      <c r="R591" s="5" t="s">
        <v>58</v>
      </c>
      <c r="S591" s="5" t="s">
        <v>59</v>
      </c>
      <c r="T591" s="36">
        <v>43562</v>
      </c>
      <c r="U591" s="36">
        <v>43552</v>
      </c>
      <c r="V591" s="37">
        <v>43552</v>
      </c>
      <c r="W591" s="38">
        <f t="shared" si="84"/>
        <v>-9</v>
      </c>
      <c r="X591" s="5" t="str">
        <f t="shared" si="85"/>
        <v>CUMPLE</v>
      </c>
      <c r="Y591" s="37">
        <v>43564</v>
      </c>
      <c r="Z591" s="37">
        <v>43565</v>
      </c>
      <c r="AA591" s="44">
        <v>43565</v>
      </c>
      <c r="AB591" s="37">
        <v>43566</v>
      </c>
      <c r="AC591" s="38">
        <f t="shared" si="86"/>
        <v>1</v>
      </c>
      <c r="AD591" s="5" t="str">
        <f t="shared" si="87"/>
        <v>CUMPLE</v>
      </c>
      <c r="AE591" s="5"/>
      <c r="AF591" s="38">
        <f t="shared" si="88"/>
        <v>1</v>
      </c>
      <c r="AG591" s="5" t="str">
        <f t="shared" si="89"/>
        <v>CUMPLE</v>
      </c>
      <c r="AH591" s="6"/>
      <c r="AI591" s="38">
        <f t="shared" si="91"/>
        <v>4</v>
      </c>
      <c r="AJ591" s="5" t="str">
        <f t="shared" si="92"/>
        <v>CUMPLE</v>
      </c>
      <c r="AK591" s="6"/>
      <c r="AL591" s="5" t="str">
        <f t="shared" si="90"/>
        <v/>
      </c>
      <c r="AM591" s="5"/>
      <c r="AN591" s="58"/>
      <c r="AO591" s="49" t="s">
        <v>2893</v>
      </c>
      <c r="AP591" s="50" t="s">
        <v>325</v>
      </c>
      <c r="AQ591" s="50"/>
      <c r="AR591" s="50">
        <v>43543</v>
      </c>
      <c r="AS591" s="50"/>
      <c r="AT591" s="52"/>
    </row>
    <row r="592" spans="1:46" ht="14.1" customHeight="1">
      <c r="A592" s="20" t="s">
        <v>45</v>
      </c>
      <c r="B592" s="21" t="s">
        <v>2696</v>
      </c>
      <c r="C592" s="20" t="s">
        <v>2697</v>
      </c>
      <c r="D592" s="54">
        <v>4949387723</v>
      </c>
      <c r="E592" s="4" t="s">
        <v>48</v>
      </c>
      <c r="F592" s="4" t="s">
        <v>2894</v>
      </c>
      <c r="G592" s="23" t="s">
        <v>2895</v>
      </c>
      <c r="H592" s="55">
        <v>102375</v>
      </c>
      <c r="I592" s="4" t="s">
        <v>64</v>
      </c>
      <c r="J592" s="4" t="s">
        <v>1783</v>
      </c>
      <c r="K592" s="22" t="s">
        <v>1784</v>
      </c>
      <c r="L592" s="23" t="s">
        <v>119</v>
      </c>
      <c r="M592" s="4" t="s">
        <v>210</v>
      </c>
      <c r="N592" s="29" t="s">
        <v>1731</v>
      </c>
      <c r="O592" s="30">
        <v>58500</v>
      </c>
      <c r="P592" s="29" t="s">
        <v>57</v>
      </c>
      <c r="Q592" s="56">
        <v>3</v>
      </c>
      <c r="R592" s="5" t="s">
        <v>58</v>
      </c>
      <c r="S592" s="5" t="s">
        <v>59</v>
      </c>
      <c r="T592" s="36">
        <v>43563</v>
      </c>
      <c r="U592" s="36">
        <v>43561</v>
      </c>
      <c r="V592" s="37">
        <v>43561</v>
      </c>
      <c r="W592" s="38">
        <f t="shared" si="84"/>
        <v>-1</v>
      </c>
      <c r="X592" s="5" t="str">
        <f t="shared" si="85"/>
        <v>CUMPLE</v>
      </c>
      <c r="Y592" s="37">
        <v>43564</v>
      </c>
      <c r="Z592" s="37">
        <v>43564</v>
      </c>
      <c r="AA592" s="44">
        <v>43565</v>
      </c>
      <c r="AB592" s="37">
        <v>43566</v>
      </c>
      <c r="AC592" s="38">
        <f t="shared" si="86"/>
        <v>1</v>
      </c>
      <c r="AD592" s="5" t="str">
        <f t="shared" si="87"/>
        <v>CUMPLE</v>
      </c>
      <c r="AE592" s="5"/>
      <c r="AF592" s="38">
        <f t="shared" si="88"/>
        <v>1</v>
      </c>
      <c r="AG592" s="5" t="str">
        <f t="shared" si="89"/>
        <v>CUMPLE</v>
      </c>
      <c r="AH592" s="6"/>
      <c r="AI592" s="38">
        <f t="shared" si="91"/>
        <v>3</v>
      </c>
      <c r="AJ592" s="5" t="str">
        <f t="shared" si="92"/>
        <v>CUMPLE</v>
      </c>
      <c r="AK592" s="6"/>
      <c r="AL592" s="5" t="str">
        <f t="shared" si="90"/>
        <v/>
      </c>
      <c r="AM592" s="5"/>
      <c r="AN592" s="58"/>
      <c r="AO592" s="49" t="s">
        <v>2896</v>
      </c>
      <c r="AP592" s="50" t="s">
        <v>325</v>
      </c>
      <c r="AQ592" s="50"/>
      <c r="AR592" s="50">
        <v>43548</v>
      </c>
      <c r="AS592" s="50"/>
      <c r="AT592" s="52"/>
    </row>
    <row r="593" spans="1:46" ht="14.1" customHeight="1">
      <c r="A593" s="20" t="s">
        <v>45</v>
      </c>
      <c r="B593" s="21" t="s">
        <v>2696</v>
      </c>
      <c r="C593" s="20" t="s">
        <v>2697</v>
      </c>
      <c r="D593" s="54">
        <v>4949387719</v>
      </c>
      <c r="E593" s="4" t="s">
        <v>48</v>
      </c>
      <c r="F593" s="4" t="s">
        <v>2897</v>
      </c>
      <c r="G593" s="23" t="s">
        <v>2898</v>
      </c>
      <c r="H593" s="55">
        <v>102375</v>
      </c>
      <c r="I593" s="4" t="s">
        <v>64</v>
      </c>
      <c r="J593" s="4" t="s">
        <v>1783</v>
      </c>
      <c r="K593" s="22" t="s">
        <v>1784</v>
      </c>
      <c r="L593" s="23" t="s">
        <v>119</v>
      </c>
      <c r="M593" s="4" t="s">
        <v>210</v>
      </c>
      <c r="N593" s="29" t="s">
        <v>1731</v>
      </c>
      <c r="O593" s="30">
        <v>58500</v>
      </c>
      <c r="P593" s="29" t="s">
        <v>57</v>
      </c>
      <c r="Q593" s="56">
        <v>3</v>
      </c>
      <c r="R593" s="5" t="s">
        <v>58</v>
      </c>
      <c r="S593" s="5" t="s">
        <v>59</v>
      </c>
      <c r="T593" s="36">
        <v>43563</v>
      </c>
      <c r="U593" s="36">
        <v>43561</v>
      </c>
      <c r="V593" s="37">
        <v>43561</v>
      </c>
      <c r="W593" s="38">
        <f t="shared" si="84"/>
        <v>-1</v>
      </c>
      <c r="X593" s="5" t="str">
        <f t="shared" si="85"/>
        <v>CUMPLE</v>
      </c>
      <c r="Y593" s="37">
        <v>43564</v>
      </c>
      <c r="Z593" s="37">
        <v>43564</v>
      </c>
      <c r="AA593" s="44">
        <v>43565</v>
      </c>
      <c r="AB593" s="37">
        <v>43566</v>
      </c>
      <c r="AC593" s="38">
        <f t="shared" si="86"/>
        <v>1</v>
      </c>
      <c r="AD593" s="5" t="str">
        <f t="shared" si="87"/>
        <v>CUMPLE</v>
      </c>
      <c r="AE593" s="5"/>
      <c r="AF593" s="38">
        <f t="shared" si="88"/>
        <v>1</v>
      </c>
      <c r="AG593" s="5" t="str">
        <f t="shared" si="89"/>
        <v>CUMPLE</v>
      </c>
      <c r="AH593" s="6"/>
      <c r="AI593" s="38">
        <f t="shared" si="91"/>
        <v>3</v>
      </c>
      <c r="AJ593" s="5" t="str">
        <f t="shared" si="92"/>
        <v>CUMPLE</v>
      </c>
      <c r="AK593" s="6"/>
      <c r="AL593" s="5" t="str">
        <f t="shared" si="90"/>
        <v/>
      </c>
      <c r="AM593" s="5"/>
      <c r="AN593" s="58"/>
      <c r="AO593" s="49" t="s">
        <v>2899</v>
      </c>
      <c r="AP593" s="50" t="s">
        <v>325</v>
      </c>
      <c r="AQ593" s="50"/>
      <c r="AR593" s="50">
        <v>43548</v>
      </c>
      <c r="AS593" s="50"/>
      <c r="AT593" s="52"/>
    </row>
    <row r="594" spans="1:46" ht="14.1" customHeight="1">
      <c r="A594" s="20" t="s">
        <v>45</v>
      </c>
      <c r="B594" s="21" t="s">
        <v>2696</v>
      </c>
      <c r="C594" s="20" t="s">
        <v>2697</v>
      </c>
      <c r="D594" s="54">
        <v>4948185788</v>
      </c>
      <c r="E594" s="4" t="s">
        <v>156</v>
      </c>
      <c r="F594" s="4" t="s">
        <v>2900</v>
      </c>
      <c r="G594" s="23" t="s">
        <v>2901</v>
      </c>
      <c r="H594" s="55">
        <v>271814.40000000002</v>
      </c>
      <c r="I594" s="4" t="s">
        <v>64</v>
      </c>
      <c r="J594" s="4" t="s">
        <v>2902</v>
      </c>
      <c r="K594" s="22" t="s">
        <v>2903</v>
      </c>
      <c r="L594" s="23" t="s">
        <v>408</v>
      </c>
      <c r="M594" s="4" t="s">
        <v>184</v>
      </c>
      <c r="N594" s="29" t="s">
        <v>348</v>
      </c>
      <c r="O594" s="30">
        <v>8640</v>
      </c>
      <c r="P594" s="29" t="s">
        <v>186</v>
      </c>
      <c r="Q594" s="56">
        <v>1</v>
      </c>
      <c r="R594" s="5" t="s">
        <v>58</v>
      </c>
      <c r="S594" s="5" t="s">
        <v>69</v>
      </c>
      <c r="T594" s="36">
        <v>43562</v>
      </c>
      <c r="U594" s="36">
        <v>43556</v>
      </c>
      <c r="V594" s="37">
        <v>43564</v>
      </c>
      <c r="W594" s="38">
        <f t="shared" si="84"/>
        <v>-5</v>
      </c>
      <c r="X594" s="5" t="str">
        <f t="shared" si="85"/>
        <v>CUMPLE</v>
      </c>
      <c r="Y594" s="37">
        <v>43564</v>
      </c>
      <c r="Z594" s="37">
        <v>43564</v>
      </c>
      <c r="AA594" s="44">
        <v>43565</v>
      </c>
      <c r="AB594" s="37">
        <v>43568</v>
      </c>
      <c r="AC594" s="38">
        <f t="shared" si="86"/>
        <v>1</v>
      </c>
      <c r="AD594" s="5" t="str">
        <f t="shared" si="87"/>
        <v>CUMPLE</v>
      </c>
      <c r="AE594" s="5"/>
      <c r="AF594" s="38">
        <f t="shared" si="88"/>
        <v>3</v>
      </c>
      <c r="AG594" s="5" t="str">
        <f t="shared" si="89"/>
        <v>CUMPLE</v>
      </c>
      <c r="AH594" s="6"/>
      <c r="AI594" s="38">
        <f t="shared" si="91"/>
        <v>6</v>
      </c>
      <c r="AJ594" s="5" t="str">
        <f t="shared" si="92"/>
        <v>CUMPLE</v>
      </c>
      <c r="AK594" s="6"/>
      <c r="AL594" s="5" t="str">
        <f t="shared" si="90"/>
        <v/>
      </c>
      <c r="AM594" s="5"/>
      <c r="AN594" s="58"/>
      <c r="AO594" s="49" t="s">
        <v>2904</v>
      </c>
      <c r="AP594" s="50" t="s">
        <v>72</v>
      </c>
      <c r="AQ594" s="50"/>
      <c r="AR594" s="50">
        <v>43543</v>
      </c>
      <c r="AS594" s="50"/>
      <c r="AT594" s="52"/>
    </row>
    <row r="595" spans="1:46" ht="14.1" customHeight="1">
      <c r="A595" s="20" t="s">
        <v>45</v>
      </c>
      <c r="B595" s="21" t="s">
        <v>2696</v>
      </c>
      <c r="C595" s="20" t="s">
        <v>2697</v>
      </c>
      <c r="D595" s="54">
        <v>4949046593</v>
      </c>
      <c r="E595" s="4" t="s">
        <v>48</v>
      </c>
      <c r="F595" s="4" t="s">
        <v>2905</v>
      </c>
      <c r="G595" s="23" t="s">
        <v>2906</v>
      </c>
      <c r="H595" s="55">
        <v>9143</v>
      </c>
      <c r="I595" s="4" t="s">
        <v>64</v>
      </c>
      <c r="J595" s="4" t="s">
        <v>2907</v>
      </c>
      <c r="K595" s="22" t="s">
        <v>2908</v>
      </c>
      <c r="L595" s="23" t="s">
        <v>277</v>
      </c>
      <c r="M595" s="4" t="s">
        <v>238</v>
      </c>
      <c r="N595" s="29" t="s">
        <v>278</v>
      </c>
      <c r="O595" s="30">
        <v>5600</v>
      </c>
      <c r="P595" s="29" t="s">
        <v>168</v>
      </c>
      <c r="Q595" s="56">
        <v>2</v>
      </c>
      <c r="R595" s="5" t="s">
        <v>78</v>
      </c>
      <c r="S595" s="5" t="s">
        <v>79</v>
      </c>
      <c r="T595" s="36">
        <v>43557</v>
      </c>
      <c r="U595" s="36">
        <v>43564</v>
      </c>
      <c r="V595" s="37">
        <v>43558</v>
      </c>
      <c r="W595" s="38">
        <f t="shared" si="84"/>
        <v>8</v>
      </c>
      <c r="X595" s="5" t="str">
        <f t="shared" si="85"/>
        <v>NO CUMPLE</v>
      </c>
      <c r="Y595" s="37">
        <v>43560</v>
      </c>
      <c r="Z595" s="37">
        <v>43564</v>
      </c>
      <c r="AA595" s="44">
        <v>43565</v>
      </c>
      <c r="AB595" s="37">
        <v>43570</v>
      </c>
      <c r="AC595" s="38">
        <f t="shared" si="86"/>
        <v>1</v>
      </c>
      <c r="AD595" s="5" t="str">
        <f t="shared" si="87"/>
        <v>CUMPLE</v>
      </c>
      <c r="AE595" s="5"/>
      <c r="AF595" s="38">
        <f t="shared" si="88"/>
        <v>5</v>
      </c>
      <c r="AG595" s="5" t="str">
        <f t="shared" si="89"/>
        <v>NO CUMPLE</v>
      </c>
      <c r="AH595" s="6"/>
      <c r="AI595" s="38">
        <f t="shared" si="91"/>
        <v>13</v>
      </c>
      <c r="AJ595" s="5" t="str">
        <f t="shared" si="92"/>
        <v>NO CUMPLE</v>
      </c>
      <c r="AK595" s="6" t="s">
        <v>2909</v>
      </c>
      <c r="AL595" s="5" t="str">
        <f t="shared" si="90"/>
        <v/>
      </c>
      <c r="AM595" s="5"/>
      <c r="AN595" s="58"/>
      <c r="AO595" s="49" t="s">
        <v>2910</v>
      </c>
      <c r="AP595" s="50" t="s">
        <v>2911</v>
      </c>
      <c r="AQ595" s="50"/>
      <c r="AR595" s="50">
        <v>43548</v>
      </c>
      <c r="AS595" s="50"/>
      <c r="AT595" s="52"/>
    </row>
    <row r="596" spans="1:46" ht="14.1" customHeight="1">
      <c r="A596" s="20" t="s">
        <v>45</v>
      </c>
      <c r="B596" s="21" t="s">
        <v>2696</v>
      </c>
      <c r="C596" s="20" t="s">
        <v>2697</v>
      </c>
      <c r="D596" s="28" t="s">
        <v>2912</v>
      </c>
      <c r="E596" s="4" t="s">
        <v>48</v>
      </c>
      <c r="F596" s="4" t="s">
        <v>2913</v>
      </c>
      <c r="G596" s="23" t="s">
        <v>2914</v>
      </c>
      <c r="H596" s="55">
        <v>7129.65</v>
      </c>
      <c r="I596" s="4" t="s">
        <v>64</v>
      </c>
      <c r="J596" s="4" t="s">
        <v>145</v>
      </c>
      <c r="K596" s="22">
        <v>50588837</v>
      </c>
      <c r="L596" s="23" t="s">
        <v>86</v>
      </c>
      <c r="M596" s="4" t="s">
        <v>147</v>
      </c>
      <c r="N596" s="29" t="s">
        <v>148</v>
      </c>
      <c r="O596" s="30">
        <v>4785</v>
      </c>
      <c r="P596" s="29" t="s">
        <v>186</v>
      </c>
      <c r="Q596" s="56">
        <v>4</v>
      </c>
      <c r="R596" s="5" t="s">
        <v>78</v>
      </c>
      <c r="S596" s="5" t="s">
        <v>79</v>
      </c>
      <c r="T596" s="36">
        <v>43560</v>
      </c>
      <c r="U596" s="36">
        <v>43537</v>
      </c>
      <c r="V596" s="37">
        <v>43537</v>
      </c>
      <c r="W596" s="38">
        <f t="shared" si="84"/>
        <v>-22</v>
      </c>
      <c r="X596" s="5" t="str">
        <f t="shared" si="85"/>
        <v>CUMPLE</v>
      </c>
      <c r="Y596" s="37">
        <v>43563</v>
      </c>
      <c r="Z596" s="37">
        <v>43563</v>
      </c>
      <c r="AA596" s="44">
        <v>43564</v>
      </c>
      <c r="AB596" s="37">
        <v>43568</v>
      </c>
      <c r="AC596" s="38">
        <f t="shared" si="86"/>
        <v>1</v>
      </c>
      <c r="AD596" s="5" t="str">
        <f t="shared" si="87"/>
        <v>CUMPLE</v>
      </c>
      <c r="AE596" s="5"/>
      <c r="AF596" s="38">
        <f t="shared" si="88"/>
        <v>4</v>
      </c>
      <c r="AG596" s="5" t="str">
        <f t="shared" si="89"/>
        <v>NO CUMPLE</v>
      </c>
      <c r="AH596" s="6"/>
      <c r="AI596" s="38">
        <f t="shared" si="91"/>
        <v>8</v>
      </c>
      <c r="AJ596" s="5" t="str">
        <f t="shared" si="92"/>
        <v>CUMPLE</v>
      </c>
      <c r="AK596" s="6"/>
      <c r="AL596" s="5" t="str">
        <f t="shared" si="90"/>
        <v/>
      </c>
      <c r="AM596" s="5"/>
      <c r="AN596" s="58"/>
      <c r="AO596" s="49" t="s">
        <v>2915</v>
      </c>
      <c r="AP596" s="50" t="s">
        <v>72</v>
      </c>
      <c r="AQ596" s="50"/>
      <c r="AR596" s="50">
        <v>43547</v>
      </c>
      <c r="AS596" s="50"/>
      <c r="AT596" s="52"/>
    </row>
    <row r="597" spans="1:46" ht="14.1" customHeight="1">
      <c r="A597" s="20" t="s">
        <v>45</v>
      </c>
      <c r="B597" s="21" t="s">
        <v>2696</v>
      </c>
      <c r="C597" s="20" t="s">
        <v>2697</v>
      </c>
      <c r="D597" s="54">
        <v>4949595170</v>
      </c>
      <c r="E597" s="4" t="s">
        <v>48</v>
      </c>
      <c r="F597" s="4" t="s">
        <v>2916</v>
      </c>
      <c r="G597" s="23" t="s">
        <v>2917</v>
      </c>
      <c r="H597" s="55">
        <v>72139.100000000006</v>
      </c>
      <c r="I597" s="4" t="s">
        <v>64</v>
      </c>
      <c r="J597" s="28" t="s">
        <v>2918</v>
      </c>
      <c r="K597" s="28" t="s">
        <v>2919</v>
      </c>
      <c r="L597" s="23" t="s">
        <v>650</v>
      </c>
      <c r="M597" s="4" t="s">
        <v>238</v>
      </c>
      <c r="N597" s="29" t="s">
        <v>278</v>
      </c>
      <c r="O597" s="30">
        <v>1155</v>
      </c>
      <c r="P597" s="29" t="s">
        <v>168</v>
      </c>
      <c r="Q597" s="56">
        <v>2</v>
      </c>
      <c r="R597" s="5" t="s">
        <v>58</v>
      </c>
      <c r="S597" s="5" t="s">
        <v>69</v>
      </c>
      <c r="T597" s="36">
        <v>43564</v>
      </c>
      <c r="U597" s="36">
        <v>43553</v>
      </c>
      <c r="V597" s="37">
        <v>43553</v>
      </c>
      <c r="W597" s="38">
        <f t="shared" si="84"/>
        <v>-10</v>
      </c>
      <c r="X597" s="5" t="str">
        <f t="shared" si="85"/>
        <v>CUMPLE</v>
      </c>
      <c r="Y597" s="37">
        <v>43566</v>
      </c>
      <c r="Z597" s="37">
        <v>43566</v>
      </c>
      <c r="AA597" s="44">
        <v>43566</v>
      </c>
      <c r="AB597" s="37">
        <v>43570</v>
      </c>
      <c r="AC597" s="38">
        <f t="shared" si="86"/>
        <v>1</v>
      </c>
      <c r="AD597" s="5" t="str">
        <f t="shared" si="87"/>
        <v>CUMPLE</v>
      </c>
      <c r="AE597" s="5"/>
      <c r="AF597" s="38">
        <f t="shared" si="88"/>
        <v>4</v>
      </c>
      <c r="AG597" s="5" t="str">
        <f t="shared" si="89"/>
        <v>NO CUMPLE</v>
      </c>
      <c r="AH597" s="6"/>
      <c r="AI597" s="38">
        <f t="shared" si="91"/>
        <v>6</v>
      </c>
      <c r="AJ597" s="5" t="str">
        <f t="shared" si="92"/>
        <v>CUMPLE</v>
      </c>
      <c r="AK597" s="6"/>
      <c r="AL597" s="5" t="str">
        <f t="shared" si="90"/>
        <v/>
      </c>
      <c r="AM597" s="5"/>
      <c r="AN597" s="58"/>
      <c r="AO597" s="49" t="s">
        <v>2920</v>
      </c>
      <c r="AP597" s="50" t="s">
        <v>1904</v>
      </c>
      <c r="AQ597" s="50"/>
      <c r="AR597" s="50">
        <v>43543</v>
      </c>
      <c r="AS597" s="50"/>
      <c r="AT597" s="52"/>
    </row>
    <row r="598" spans="1:46" ht="14.1" customHeight="1">
      <c r="A598" s="20" t="s">
        <v>45</v>
      </c>
      <c r="B598" s="21" t="s">
        <v>2696</v>
      </c>
      <c r="C598" s="20" t="s">
        <v>2697</v>
      </c>
      <c r="D598" s="28" t="s">
        <v>2921</v>
      </c>
      <c r="E598" s="4" t="s">
        <v>48</v>
      </c>
      <c r="F598" s="4" t="s">
        <v>2922</v>
      </c>
      <c r="G598" s="23" t="s">
        <v>2923</v>
      </c>
      <c r="H598" s="55">
        <v>102102</v>
      </c>
      <c r="I598" s="4" t="s">
        <v>64</v>
      </c>
      <c r="J598" s="28" t="s">
        <v>2924</v>
      </c>
      <c r="K598" s="28" t="s">
        <v>2925</v>
      </c>
      <c r="L598" s="23" t="s">
        <v>54</v>
      </c>
      <c r="M598" s="4" t="s">
        <v>184</v>
      </c>
      <c r="N598" s="29" t="s">
        <v>348</v>
      </c>
      <c r="O598" s="30">
        <v>3780</v>
      </c>
      <c r="P598" s="29" t="s">
        <v>186</v>
      </c>
      <c r="Q598" s="56">
        <v>1</v>
      </c>
      <c r="R598" s="5" t="s">
        <v>58</v>
      </c>
      <c r="S598" s="5" t="s">
        <v>59</v>
      </c>
      <c r="T598" s="36">
        <v>43560</v>
      </c>
      <c r="U598" s="36">
        <v>43553</v>
      </c>
      <c r="V598" s="37">
        <v>43564</v>
      </c>
      <c r="W598" s="38">
        <f t="shared" si="84"/>
        <v>-6</v>
      </c>
      <c r="X598" s="5" t="str">
        <f t="shared" si="85"/>
        <v>CUMPLE</v>
      </c>
      <c r="Y598" s="37">
        <v>43563</v>
      </c>
      <c r="Z598" s="37">
        <v>43565</v>
      </c>
      <c r="AA598" s="44">
        <v>43565</v>
      </c>
      <c r="AB598" s="37">
        <v>43570</v>
      </c>
      <c r="AC598" s="38">
        <f t="shared" si="86"/>
        <v>1</v>
      </c>
      <c r="AD598" s="5" t="str">
        <f t="shared" si="87"/>
        <v>CUMPLE</v>
      </c>
      <c r="AE598" s="5"/>
      <c r="AF598" s="38">
        <f t="shared" si="88"/>
        <v>5</v>
      </c>
      <c r="AG598" s="5" t="str">
        <f t="shared" si="89"/>
        <v>NO CUMPLE</v>
      </c>
      <c r="AH598" s="6"/>
      <c r="AI598" s="38">
        <f t="shared" si="91"/>
        <v>10</v>
      </c>
      <c r="AJ598" s="5" t="str">
        <f t="shared" si="92"/>
        <v>NO CUMPLE</v>
      </c>
      <c r="AK598" s="6" t="s">
        <v>2926</v>
      </c>
      <c r="AL598" s="5" t="str">
        <f t="shared" si="90"/>
        <v/>
      </c>
      <c r="AM598" s="5"/>
      <c r="AN598" s="58"/>
      <c r="AO598" s="49" t="s">
        <v>2927</v>
      </c>
      <c r="AP598" s="50" t="s">
        <v>72</v>
      </c>
      <c r="AQ598" s="50"/>
      <c r="AR598" s="50">
        <v>43545</v>
      </c>
      <c r="AS598" s="50"/>
      <c r="AT598" s="52"/>
    </row>
    <row r="599" spans="1:46" ht="14.1" customHeight="1">
      <c r="A599" s="20" t="s">
        <v>45</v>
      </c>
      <c r="B599" s="21" t="s">
        <v>2696</v>
      </c>
      <c r="C599" s="20" t="s">
        <v>2697</v>
      </c>
      <c r="D599" s="54">
        <v>4947229913</v>
      </c>
      <c r="E599" s="4" t="s">
        <v>48</v>
      </c>
      <c r="F599" s="4" t="s">
        <v>2928</v>
      </c>
      <c r="G599" s="23" t="s">
        <v>2929</v>
      </c>
      <c r="H599" s="55">
        <v>91800</v>
      </c>
      <c r="I599" s="4" t="s">
        <v>64</v>
      </c>
      <c r="J599" s="4" t="s">
        <v>1508</v>
      </c>
      <c r="K599" s="22" t="s">
        <v>1509</v>
      </c>
      <c r="L599" s="23" t="s">
        <v>54</v>
      </c>
      <c r="M599" s="4" t="s">
        <v>184</v>
      </c>
      <c r="N599" s="29" t="s">
        <v>584</v>
      </c>
      <c r="O599" s="30">
        <v>7200</v>
      </c>
      <c r="P599" s="29" t="s">
        <v>57</v>
      </c>
      <c r="Q599" s="56">
        <v>1</v>
      </c>
      <c r="R599" s="5" t="s">
        <v>58</v>
      </c>
      <c r="S599" s="5" t="s">
        <v>59</v>
      </c>
      <c r="T599" s="36">
        <v>43564</v>
      </c>
      <c r="U599" s="36">
        <v>43551</v>
      </c>
      <c r="V599" s="37">
        <v>43551</v>
      </c>
      <c r="W599" s="38">
        <f t="shared" si="84"/>
        <v>-12</v>
      </c>
      <c r="X599" s="5" t="str">
        <f t="shared" si="85"/>
        <v>CUMPLE</v>
      </c>
      <c r="Y599" s="37">
        <v>43565</v>
      </c>
      <c r="Z599" s="37">
        <v>43565</v>
      </c>
      <c r="AA599" s="44">
        <v>43566</v>
      </c>
      <c r="AB599" s="37">
        <v>43570</v>
      </c>
      <c r="AC599" s="38">
        <f t="shared" si="86"/>
        <v>1</v>
      </c>
      <c r="AD599" s="5" t="str">
        <f t="shared" si="87"/>
        <v>CUMPLE</v>
      </c>
      <c r="AE599" s="5"/>
      <c r="AF599" s="38">
        <f t="shared" si="88"/>
        <v>4</v>
      </c>
      <c r="AG599" s="5" t="str">
        <f t="shared" si="89"/>
        <v>NO CUMPLE</v>
      </c>
      <c r="AH599" s="6"/>
      <c r="AI599" s="38">
        <f t="shared" si="91"/>
        <v>6</v>
      </c>
      <c r="AJ599" s="5" t="str">
        <f t="shared" si="92"/>
        <v>CUMPLE</v>
      </c>
      <c r="AK599" s="6"/>
      <c r="AL599" s="5" t="str">
        <f t="shared" si="90"/>
        <v/>
      </c>
      <c r="AM599" s="5"/>
      <c r="AN599" s="58"/>
      <c r="AO599" s="49" t="s">
        <v>2930</v>
      </c>
      <c r="AP599" s="50" t="s">
        <v>72</v>
      </c>
      <c r="AQ599" s="50"/>
      <c r="AR599" s="50">
        <v>43544</v>
      </c>
      <c r="AS599" s="50"/>
      <c r="AT599" s="52"/>
    </row>
    <row r="600" spans="1:46" ht="14.1" customHeight="1">
      <c r="A600" s="20" t="s">
        <v>45</v>
      </c>
      <c r="B600" s="21" t="s">
        <v>2696</v>
      </c>
      <c r="C600" s="20" t="s">
        <v>2697</v>
      </c>
      <c r="D600" s="54">
        <v>4947223085</v>
      </c>
      <c r="E600" s="4" t="s">
        <v>48</v>
      </c>
      <c r="F600" s="4" t="s">
        <v>2931</v>
      </c>
      <c r="G600" s="23" t="s">
        <v>2932</v>
      </c>
      <c r="H600" s="55">
        <v>259812</v>
      </c>
      <c r="I600" s="4" t="s">
        <v>64</v>
      </c>
      <c r="J600" s="4" t="s">
        <v>1236</v>
      </c>
      <c r="K600" s="22" t="s">
        <v>1237</v>
      </c>
      <c r="L600" s="23" t="s">
        <v>54</v>
      </c>
      <c r="M600" s="4" t="s">
        <v>184</v>
      </c>
      <c r="N600" s="29" t="s">
        <v>348</v>
      </c>
      <c r="O600" s="30">
        <f>3210+390+1800+5400+7200+7200</f>
        <v>25200</v>
      </c>
      <c r="P600" s="29" t="s">
        <v>57</v>
      </c>
      <c r="Q600" s="56">
        <v>4</v>
      </c>
      <c r="R600" s="5" t="s">
        <v>58</v>
      </c>
      <c r="S600" s="5" t="s">
        <v>69</v>
      </c>
      <c r="T600" s="36">
        <v>43564</v>
      </c>
      <c r="U600" s="36">
        <v>43559</v>
      </c>
      <c r="V600" s="37">
        <v>43559</v>
      </c>
      <c r="W600" s="38">
        <f t="shared" si="84"/>
        <v>-4</v>
      </c>
      <c r="X600" s="5" t="str">
        <f t="shared" si="85"/>
        <v>CUMPLE</v>
      </c>
      <c r="Y600" s="37">
        <v>43566</v>
      </c>
      <c r="Z600" s="37">
        <v>43566</v>
      </c>
      <c r="AA600" s="44">
        <v>43566</v>
      </c>
      <c r="AB600" s="37">
        <v>43570</v>
      </c>
      <c r="AC600" s="38">
        <f t="shared" si="86"/>
        <v>1</v>
      </c>
      <c r="AD600" s="5" t="str">
        <f t="shared" si="87"/>
        <v>CUMPLE</v>
      </c>
      <c r="AE600" s="5"/>
      <c r="AF600" s="38">
        <f t="shared" si="88"/>
        <v>4</v>
      </c>
      <c r="AG600" s="5" t="str">
        <f t="shared" si="89"/>
        <v>NO CUMPLE</v>
      </c>
      <c r="AH600" s="6"/>
      <c r="AI600" s="38">
        <f t="shared" si="91"/>
        <v>6</v>
      </c>
      <c r="AJ600" s="5" t="str">
        <f t="shared" si="92"/>
        <v>CUMPLE</v>
      </c>
      <c r="AK600" s="6"/>
      <c r="AL600" s="5" t="str">
        <f t="shared" si="90"/>
        <v/>
      </c>
      <c r="AM600" s="5"/>
      <c r="AN600" s="58"/>
      <c r="AO600" s="49" t="s">
        <v>2933</v>
      </c>
      <c r="AP600" s="50" t="s">
        <v>72</v>
      </c>
      <c r="AQ600" s="50"/>
      <c r="AR600" s="50">
        <v>43538</v>
      </c>
      <c r="AS600" s="50"/>
      <c r="AT600" s="52"/>
    </row>
    <row r="601" spans="1:46" ht="14.1" customHeight="1">
      <c r="A601" s="20" t="s">
        <v>45</v>
      </c>
      <c r="B601" s="21" t="s">
        <v>2696</v>
      </c>
      <c r="C601" s="20" t="s">
        <v>2697</v>
      </c>
      <c r="D601" s="54">
        <v>4949591597</v>
      </c>
      <c r="E601" s="4" t="s">
        <v>48</v>
      </c>
      <c r="F601" s="4" t="s">
        <v>2934</v>
      </c>
      <c r="G601" s="23" t="s">
        <v>2935</v>
      </c>
      <c r="H601" s="55">
        <v>22860</v>
      </c>
      <c r="I601" s="4" t="s">
        <v>64</v>
      </c>
      <c r="J601" s="4" t="s">
        <v>1779</v>
      </c>
      <c r="K601" s="22" t="s">
        <v>1780</v>
      </c>
      <c r="L601" s="23" t="s">
        <v>54</v>
      </c>
      <c r="M601" s="4" t="s">
        <v>67</v>
      </c>
      <c r="N601" s="29" t="s">
        <v>128</v>
      </c>
      <c r="O601" s="30">
        <v>18000</v>
      </c>
      <c r="P601" s="29" t="s">
        <v>57</v>
      </c>
      <c r="Q601" s="56">
        <v>1</v>
      </c>
      <c r="R601" s="5" t="s">
        <v>58</v>
      </c>
      <c r="S601" s="5" t="s">
        <v>59</v>
      </c>
      <c r="T601" s="36">
        <v>43557</v>
      </c>
      <c r="U601" s="36">
        <v>43538</v>
      </c>
      <c r="V601" s="37">
        <v>43538</v>
      </c>
      <c r="W601" s="38">
        <f t="shared" si="84"/>
        <v>-18</v>
      </c>
      <c r="X601" s="5" t="str">
        <f t="shared" si="85"/>
        <v>CUMPLE</v>
      </c>
      <c r="Y601" s="37">
        <v>43558</v>
      </c>
      <c r="Z601" s="37">
        <v>43558</v>
      </c>
      <c r="AA601" s="44">
        <v>43558</v>
      </c>
      <c r="AB601" s="37">
        <v>43570</v>
      </c>
      <c r="AC601" s="38">
        <f t="shared" si="86"/>
        <v>1</v>
      </c>
      <c r="AD601" s="5" t="str">
        <f t="shared" si="87"/>
        <v>CUMPLE</v>
      </c>
      <c r="AE601" s="5"/>
      <c r="AF601" s="38">
        <f t="shared" si="88"/>
        <v>12</v>
      </c>
      <c r="AG601" s="5" t="str">
        <f t="shared" si="89"/>
        <v>NO CUMPLE</v>
      </c>
      <c r="AH601" s="6"/>
      <c r="AI601" s="38">
        <f t="shared" si="91"/>
        <v>13</v>
      </c>
      <c r="AJ601" s="5" t="str">
        <f t="shared" si="92"/>
        <v>NO CUMPLE</v>
      </c>
      <c r="AK601" s="6" t="s">
        <v>306</v>
      </c>
      <c r="AL601" s="5" t="str">
        <f t="shared" si="90"/>
        <v/>
      </c>
      <c r="AM601" s="5"/>
      <c r="AN601" s="58"/>
      <c r="AO601" s="49" t="s">
        <v>2936</v>
      </c>
      <c r="AP601" s="50" t="s">
        <v>61</v>
      </c>
      <c r="AQ601" s="50"/>
      <c r="AR601" s="50">
        <v>43532</v>
      </c>
      <c r="AS601" s="50"/>
      <c r="AT601" s="52"/>
    </row>
    <row r="602" spans="1:46" ht="14.1" customHeight="1">
      <c r="A602" s="20" t="s">
        <v>45</v>
      </c>
      <c r="B602" s="21" t="s">
        <v>2696</v>
      </c>
      <c r="C602" s="20" t="s">
        <v>2697</v>
      </c>
      <c r="D602" s="54">
        <v>4949591594</v>
      </c>
      <c r="E602" s="4" t="s">
        <v>48</v>
      </c>
      <c r="F602" s="4" t="s">
        <v>2937</v>
      </c>
      <c r="G602" s="23" t="s">
        <v>2938</v>
      </c>
      <c r="H602" s="55">
        <v>22648</v>
      </c>
      <c r="I602" s="4" t="s">
        <v>64</v>
      </c>
      <c r="J602" s="4" t="s">
        <v>2170</v>
      </c>
      <c r="K602" s="22" t="s">
        <v>2171</v>
      </c>
      <c r="L602" s="23" t="s">
        <v>54</v>
      </c>
      <c r="M602" s="4" t="s">
        <v>67</v>
      </c>
      <c r="N602" s="29" t="s">
        <v>77</v>
      </c>
      <c r="O602" s="30">
        <v>800</v>
      </c>
      <c r="P602" s="29" t="s">
        <v>57</v>
      </c>
      <c r="Q602" s="56">
        <v>2</v>
      </c>
      <c r="R602" s="5" t="s">
        <v>78</v>
      </c>
      <c r="S602" s="5" t="s">
        <v>79</v>
      </c>
      <c r="T602" s="36">
        <v>43564</v>
      </c>
      <c r="U602" s="36">
        <v>43560</v>
      </c>
      <c r="V602" s="37">
        <v>43560</v>
      </c>
      <c r="W602" s="38">
        <f t="shared" si="84"/>
        <v>-3</v>
      </c>
      <c r="X602" s="5" t="str">
        <f t="shared" si="85"/>
        <v>CUMPLE</v>
      </c>
      <c r="Y602" s="37">
        <v>43566</v>
      </c>
      <c r="Z602" s="37">
        <v>43566</v>
      </c>
      <c r="AA602" s="44">
        <v>43566</v>
      </c>
      <c r="AB602" s="37">
        <v>43571</v>
      </c>
      <c r="AC602" s="38">
        <f t="shared" si="86"/>
        <v>1</v>
      </c>
      <c r="AD602" s="5" t="str">
        <f t="shared" si="87"/>
        <v>CUMPLE</v>
      </c>
      <c r="AE602" s="5"/>
      <c r="AF602" s="38">
        <f t="shared" si="88"/>
        <v>5</v>
      </c>
      <c r="AG602" s="5" t="str">
        <f t="shared" si="89"/>
        <v>NO CUMPLE</v>
      </c>
      <c r="AH602" s="6"/>
      <c r="AI602" s="38">
        <f t="shared" si="91"/>
        <v>7</v>
      </c>
      <c r="AJ602" s="5" t="str">
        <f t="shared" si="92"/>
        <v>CUMPLE</v>
      </c>
      <c r="AK602" s="6"/>
      <c r="AL602" s="5" t="str">
        <f t="shared" si="90"/>
        <v/>
      </c>
      <c r="AM602" s="5"/>
      <c r="AN602" s="58"/>
      <c r="AO602" s="49" t="s">
        <v>2939</v>
      </c>
      <c r="AP602" s="50" t="s">
        <v>72</v>
      </c>
      <c r="AQ602" s="50"/>
      <c r="AR602" s="50">
        <v>43543</v>
      </c>
      <c r="AS602" s="50"/>
      <c r="AT602" s="52"/>
    </row>
    <row r="603" spans="1:46" ht="14.1" customHeight="1">
      <c r="A603" s="20" t="s">
        <v>45</v>
      </c>
      <c r="B603" s="21" t="s">
        <v>2696</v>
      </c>
      <c r="C603" s="20" t="s">
        <v>2697</v>
      </c>
      <c r="D603" s="54" t="s">
        <v>2940</v>
      </c>
      <c r="E603" s="4" t="s">
        <v>48</v>
      </c>
      <c r="F603" s="4" t="s">
        <v>2941</v>
      </c>
      <c r="G603" s="23" t="s">
        <v>2942</v>
      </c>
      <c r="H603" s="55">
        <v>71900</v>
      </c>
      <c r="I603" s="4" t="s">
        <v>64</v>
      </c>
      <c r="J603" s="4" t="s">
        <v>2943</v>
      </c>
      <c r="K603" s="22" t="s">
        <v>2944</v>
      </c>
      <c r="L603" s="23" t="s">
        <v>54</v>
      </c>
      <c r="M603" s="4" t="s">
        <v>94</v>
      </c>
      <c r="N603" s="29" t="s">
        <v>95</v>
      </c>
      <c r="O603" s="30">
        <v>17000</v>
      </c>
      <c r="P603" s="29" t="s">
        <v>57</v>
      </c>
      <c r="Q603" s="56">
        <v>1</v>
      </c>
      <c r="R603" s="5" t="s">
        <v>58</v>
      </c>
      <c r="S603" s="5" t="s">
        <v>69</v>
      </c>
      <c r="T603" s="36">
        <v>43564</v>
      </c>
      <c r="U603" s="36">
        <v>43564</v>
      </c>
      <c r="V603" s="37">
        <v>43564</v>
      </c>
      <c r="W603" s="38">
        <f t="shared" si="84"/>
        <v>1</v>
      </c>
      <c r="X603" s="5" t="str">
        <f t="shared" si="85"/>
        <v>NO CUMPLE</v>
      </c>
      <c r="Y603" s="37">
        <v>43565</v>
      </c>
      <c r="Z603" s="37">
        <v>43566</v>
      </c>
      <c r="AA603" s="44">
        <v>43566</v>
      </c>
      <c r="AB603" s="37">
        <v>43570</v>
      </c>
      <c r="AC603" s="38">
        <f t="shared" si="86"/>
        <v>1</v>
      </c>
      <c r="AD603" s="5" t="str">
        <f t="shared" si="87"/>
        <v>CUMPLE</v>
      </c>
      <c r="AE603" s="5"/>
      <c r="AF603" s="38">
        <f t="shared" si="88"/>
        <v>4</v>
      </c>
      <c r="AG603" s="5" t="str">
        <f t="shared" si="89"/>
        <v>NO CUMPLE</v>
      </c>
      <c r="AH603" s="6"/>
      <c r="AI603" s="38">
        <f t="shared" si="91"/>
        <v>6</v>
      </c>
      <c r="AJ603" s="5" t="str">
        <f t="shared" si="92"/>
        <v>CUMPLE</v>
      </c>
      <c r="AK603" s="6"/>
      <c r="AL603" s="5" t="str">
        <f t="shared" si="90"/>
        <v/>
      </c>
      <c r="AM603" s="5"/>
      <c r="AN603" s="58"/>
      <c r="AO603" s="49" t="s">
        <v>2945</v>
      </c>
      <c r="AP603" s="50" t="s">
        <v>61</v>
      </c>
      <c r="AQ603" s="50" t="s">
        <v>72</v>
      </c>
      <c r="AR603" s="50">
        <v>43543</v>
      </c>
      <c r="AS603" s="50"/>
      <c r="AT603" s="52"/>
    </row>
    <row r="604" spans="1:46" ht="14.1" customHeight="1">
      <c r="A604" s="20" t="s">
        <v>45</v>
      </c>
      <c r="B604" s="21" t="s">
        <v>2696</v>
      </c>
      <c r="C604" s="20" t="s">
        <v>2697</v>
      </c>
      <c r="D604" s="54">
        <v>4948951741</v>
      </c>
      <c r="E604" s="4" t="s">
        <v>48</v>
      </c>
      <c r="F604" s="4" t="s">
        <v>2946</v>
      </c>
      <c r="G604" s="23" t="s">
        <v>2947</v>
      </c>
      <c r="H604" s="55">
        <v>15040</v>
      </c>
      <c r="I604" s="4" t="s">
        <v>64</v>
      </c>
      <c r="J604" s="4" t="s">
        <v>353</v>
      </c>
      <c r="K604" s="22" t="s">
        <v>354</v>
      </c>
      <c r="L604" s="23" t="s">
        <v>86</v>
      </c>
      <c r="M604" s="4" t="s">
        <v>67</v>
      </c>
      <c r="N604" s="29" t="s">
        <v>128</v>
      </c>
      <c r="O604" s="30">
        <v>16000</v>
      </c>
      <c r="P604" s="29" t="s">
        <v>57</v>
      </c>
      <c r="Q604" s="56">
        <v>1</v>
      </c>
      <c r="R604" s="5" t="s">
        <v>58</v>
      </c>
      <c r="S604" s="5" t="s">
        <v>59</v>
      </c>
      <c r="T604" s="36">
        <v>43560</v>
      </c>
      <c r="U604" s="36">
        <v>43551</v>
      </c>
      <c r="V604" s="37">
        <v>43551</v>
      </c>
      <c r="W604" s="38">
        <f t="shared" si="84"/>
        <v>-8</v>
      </c>
      <c r="X604" s="5" t="str">
        <f t="shared" si="85"/>
        <v>CUMPLE</v>
      </c>
      <c r="Y604" s="37">
        <v>43563</v>
      </c>
      <c r="Z604" s="37">
        <v>43563</v>
      </c>
      <c r="AA604" s="44">
        <v>43563</v>
      </c>
      <c r="AB604" s="37">
        <v>43563</v>
      </c>
      <c r="AC604" s="38">
        <f t="shared" si="86"/>
        <v>1</v>
      </c>
      <c r="AD604" s="5" t="str">
        <f t="shared" si="87"/>
        <v>CUMPLE</v>
      </c>
      <c r="AE604" s="5"/>
      <c r="AF604" s="38">
        <f t="shared" si="88"/>
        <v>1</v>
      </c>
      <c r="AG604" s="5" t="str">
        <f t="shared" si="89"/>
        <v>CUMPLE</v>
      </c>
      <c r="AH604" s="6"/>
      <c r="AI604" s="38">
        <f t="shared" si="91"/>
        <v>3</v>
      </c>
      <c r="AJ604" s="5" t="str">
        <f t="shared" si="92"/>
        <v>CUMPLE</v>
      </c>
      <c r="AK604" s="6"/>
      <c r="AL604" s="5" t="str">
        <f t="shared" si="90"/>
        <v/>
      </c>
      <c r="AM604" s="5"/>
      <c r="AN604" s="58"/>
      <c r="AO604" s="49" t="s">
        <v>2948</v>
      </c>
      <c r="AP604" s="50" t="s">
        <v>232</v>
      </c>
      <c r="AQ604" s="50" t="s">
        <v>1356</v>
      </c>
      <c r="AR604" s="50">
        <v>43543</v>
      </c>
      <c r="AS604" s="50"/>
      <c r="AT604" s="52"/>
    </row>
    <row r="605" spans="1:46" ht="14.1" customHeight="1">
      <c r="A605" s="20" t="s">
        <v>45</v>
      </c>
      <c r="B605" s="21" t="s">
        <v>2696</v>
      </c>
      <c r="C605" s="20" t="s">
        <v>2697</v>
      </c>
      <c r="D605" s="54">
        <v>4948892097</v>
      </c>
      <c r="E605" s="4" t="s">
        <v>48</v>
      </c>
      <c r="F605" s="4" t="s">
        <v>2949</v>
      </c>
      <c r="G605" s="23" t="s">
        <v>2950</v>
      </c>
      <c r="H605" s="55">
        <v>32682.720000000001</v>
      </c>
      <c r="I605" s="4" t="s">
        <v>64</v>
      </c>
      <c r="J605" s="4" t="s">
        <v>1381</v>
      </c>
      <c r="K605" s="22" t="s">
        <v>536</v>
      </c>
      <c r="L605" s="23" t="s">
        <v>119</v>
      </c>
      <c r="M605" s="4" t="s">
        <v>210</v>
      </c>
      <c r="N605" s="29" t="s">
        <v>211</v>
      </c>
      <c r="O605" s="30">
        <v>17040</v>
      </c>
      <c r="P605" s="29" t="s">
        <v>57</v>
      </c>
      <c r="Q605" s="56">
        <v>1</v>
      </c>
      <c r="R605" s="5" t="s">
        <v>58</v>
      </c>
      <c r="S605" s="5" t="s">
        <v>59</v>
      </c>
      <c r="T605" s="36">
        <v>43569</v>
      </c>
      <c r="U605" s="36">
        <v>43567</v>
      </c>
      <c r="V605" s="37">
        <v>43567</v>
      </c>
      <c r="W605" s="38">
        <f t="shared" si="84"/>
        <v>-1</v>
      </c>
      <c r="X605" s="5" t="str">
        <f t="shared" si="85"/>
        <v>CUMPLE</v>
      </c>
      <c r="Y605" s="37">
        <v>43570</v>
      </c>
      <c r="Z605" s="37">
        <v>43570</v>
      </c>
      <c r="AA605" s="44">
        <v>43571</v>
      </c>
      <c r="AB605" s="37">
        <v>43572</v>
      </c>
      <c r="AC605" s="38">
        <f t="shared" si="86"/>
        <v>1</v>
      </c>
      <c r="AD605" s="5" t="str">
        <f t="shared" si="87"/>
        <v>CUMPLE</v>
      </c>
      <c r="AE605" s="5"/>
      <c r="AF605" s="38">
        <f t="shared" si="88"/>
        <v>1</v>
      </c>
      <c r="AG605" s="5" t="str">
        <f t="shared" si="89"/>
        <v>CUMPLE</v>
      </c>
      <c r="AH605" s="6"/>
      <c r="AI605" s="38">
        <f t="shared" si="91"/>
        <v>3</v>
      </c>
      <c r="AJ605" s="5" t="str">
        <f t="shared" si="92"/>
        <v>CUMPLE</v>
      </c>
      <c r="AK605" s="6"/>
      <c r="AL605" s="5" t="str">
        <f t="shared" si="90"/>
        <v/>
      </c>
      <c r="AM605" s="5"/>
      <c r="AN605" s="58"/>
      <c r="AO605" s="49" t="s">
        <v>2951</v>
      </c>
      <c r="AP605" s="50" t="s">
        <v>325</v>
      </c>
      <c r="AQ605" s="50"/>
      <c r="AR605" s="50">
        <v>43549</v>
      </c>
      <c r="AS605" s="50"/>
      <c r="AT605" s="52"/>
    </row>
    <row r="606" spans="1:46" ht="14.1" customHeight="1">
      <c r="A606" s="20" t="s">
        <v>45</v>
      </c>
      <c r="B606" s="21" t="s">
        <v>2696</v>
      </c>
      <c r="C606" s="20" t="s">
        <v>2697</v>
      </c>
      <c r="D606" s="54">
        <v>4949570838</v>
      </c>
      <c r="E606" s="4" t="s">
        <v>48</v>
      </c>
      <c r="F606" s="4" t="s">
        <v>2952</v>
      </c>
      <c r="G606" s="23" t="s">
        <v>2953</v>
      </c>
      <c r="H606" s="55">
        <v>10414.74</v>
      </c>
      <c r="I606" s="4" t="s">
        <v>64</v>
      </c>
      <c r="J606" s="4" t="s">
        <v>425</v>
      </c>
      <c r="K606" s="22" t="s">
        <v>426</v>
      </c>
      <c r="L606" s="23" t="s">
        <v>246</v>
      </c>
      <c r="M606" s="4" t="s">
        <v>55</v>
      </c>
      <c r="N606" s="29" t="s">
        <v>56</v>
      </c>
      <c r="O606" s="30">
        <v>2534</v>
      </c>
      <c r="P606" s="29" t="s">
        <v>57</v>
      </c>
      <c r="Q606" s="56">
        <v>4</v>
      </c>
      <c r="R606" s="5" t="s">
        <v>78</v>
      </c>
      <c r="S606" s="5" t="s">
        <v>79</v>
      </c>
      <c r="T606" s="36">
        <v>43563</v>
      </c>
      <c r="U606" s="36">
        <v>43542</v>
      </c>
      <c r="V606" s="37">
        <v>43542</v>
      </c>
      <c r="W606" s="38">
        <f t="shared" si="84"/>
        <v>-20</v>
      </c>
      <c r="X606" s="5" t="str">
        <f t="shared" si="85"/>
        <v>CUMPLE</v>
      </c>
      <c r="Y606" s="37">
        <v>43566</v>
      </c>
      <c r="Z606" s="37">
        <v>43566</v>
      </c>
      <c r="AA606" s="44">
        <v>43566</v>
      </c>
      <c r="AB606" s="37">
        <v>43572</v>
      </c>
      <c r="AC606" s="38">
        <f t="shared" si="86"/>
        <v>1</v>
      </c>
      <c r="AD606" s="5" t="str">
        <f t="shared" si="87"/>
        <v>CUMPLE</v>
      </c>
      <c r="AE606" s="5"/>
      <c r="AF606" s="38">
        <f t="shared" si="88"/>
        <v>6</v>
      </c>
      <c r="AG606" s="5" t="str">
        <f t="shared" si="89"/>
        <v>NO CUMPLE</v>
      </c>
      <c r="AH606" s="6"/>
      <c r="AI606" s="38">
        <f t="shared" si="91"/>
        <v>9</v>
      </c>
      <c r="AJ606" s="5" t="str">
        <f t="shared" si="92"/>
        <v>CUMPLE</v>
      </c>
      <c r="AK606" s="6"/>
      <c r="AL606" s="5" t="str">
        <f t="shared" si="90"/>
        <v/>
      </c>
      <c r="AM606" s="5"/>
      <c r="AN606" s="58"/>
      <c r="AO606" s="49" t="s">
        <v>2954</v>
      </c>
      <c r="AP606" s="50" t="s">
        <v>72</v>
      </c>
      <c r="AQ606" s="50"/>
      <c r="AR606" s="50">
        <v>43553</v>
      </c>
      <c r="AS606" s="50"/>
      <c r="AT606" s="52"/>
    </row>
    <row r="607" spans="1:46" ht="14.1" customHeight="1">
      <c r="A607" s="20" t="s">
        <v>45</v>
      </c>
      <c r="B607" s="21" t="s">
        <v>2696</v>
      </c>
      <c r="C607" s="20" t="s">
        <v>2697</v>
      </c>
      <c r="D607" s="54">
        <v>4948492548</v>
      </c>
      <c r="E607" s="4" t="s">
        <v>48</v>
      </c>
      <c r="F607" s="4" t="s">
        <v>2955</v>
      </c>
      <c r="G607" s="23" t="s">
        <v>2956</v>
      </c>
      <c r="H607" s="55">
        <v>59500</v>
      </c>
      <c r="I607" s="4" t="s">
        <v>64</v>
      </c>
      <c r="J607" s="4" t="s">
        <v>1666</v>
      </c>
      <c r="K607" s="22" t="s">
        <v>1667</v>
      </c>
      <c r="L607" s="23" t="s">
        <v>1668</v>
      </c>
      <c r="M607" s="4" t="s">
        <v>184</v>
      </c>
      <c r="N607" s="29" t="s">
        <v>385</v>
      </c>
      <c r="O607" s="30">
        <v>12000</v>
      </c>
      <c r="P607" s="29" t="s">
        <v>57</v>
      </c>
      <c r="Q607" s="56">
        <v>1</v>
      </c>
      <c r="R607" s="5" t="s">
        <v>58</v>
      </c>
      <c r="S607" s="5" t="s">
        <v>59</v>
      </c>
      <c r="T607" s="36">
        <v>43564</v>
      </c>
      <c r="U607" s="36">
        <v>43560</v>
      </c>
      <c r="V607" s="37">
        <v>43567</v>
      </c>
      <c r="W607" s="38">
        <f t="shared" si="84"/>
        <v>-3</v>
      </c>
      <c r="X607" s="5" t="str">
        <f t="shared" si="85"/>
        <v>CUMPLE</v>
      </c>
      <c r="Y607" s="37">
        <v>43566</v>
      </c>
      <c r="Z607" s="37">
        <v>43567</v>
      </c>
      <c r="AA607" s="44">
        <v>43568</v>
      </c>
      <c r="AB607" s="37">
        <v>43577</v>
      </c>
      <c r="AC607" s="38">
        <f t="shared" si="86"/>
        <v>1</v>
      </c>
      <c r="AD607" s="5" t="str">
        <f t="shared" si="87"/>
        <v>CUMPLE</v>
      </c>
      <c r="AE607" s="5"/>
      <c r="AF607" s="38">
        <f t="shared" si="88"/>
        <v>9</v>
      </c>
      <c r="AG607" s="5" t="str">
        <f t="shared" si="89"/>
        <v>NO CUMPLE</v>
      </c>
      <c r="AH607" s="6"/>
      <c r="AI607" s="38">
        <f t="shared" si="91"/>
        <v>13</v>
      </c>
      <c r="AJ607" s="5" t="str">
        <f t="shared" si="92"/>
        <v>NO CUMPLE</v>
      </c>
      <c r="AK607" s="6" t="s">
        <v>2957</v>
      </c>
      <c r="AL607" s="5" t="str">
        <f t="shared" si="90"/>
        <v/>
      </c>
      <c r="AM607" s="5"/>
      <c r="AN607" s="58"/>
      <c r="AO607" s="49" t="s">
        <v>2958</v>
      </c>
      <c r="AP607" s="50" t="s">
        <v>72</v>
      </c>
      <c r="AQ607" s="50"/>
      <c r="AR607" s="50">
        <v>43543</v>
      </c>
      <c r="AS607" s="50"/>
      <c r="AT607" s="52"/>
    </row>
    <row r="608" spans="1:46" ht="14.1" customHeight="1">
      <c r="A608" s="20" t="s">
        <v>45</v>
      </c>
      <c r="B608" s="21" t="s">
        <v>2696</v>
      </c>
      <c r="C608" s="20" t="s">
        <v>2697</v>
      </c>
      <c r="D608" s="28" t="s">
        <v>2959</v>
      </c>
      <c r="E608" s="4" t="s">
        <v>48</v>
      </c>
      <c r="F608" s="4" t="s">
        <v>2960</v>
      </c>
      <c r="G608" s="23" t="s">
        <v>2961</v>
      </c>
      <c r="H608" s="55">
        <v>10041.75</v>
      </c>
      <c r="I608" s="4" t="s">
        <v>64</v>
      </c>
      <c r="J608" s="28" t="s">
        <v>2962</v>
      </c>
      <c r="K608" s="28" t="s">
        <v>2963</v>
      </c>
      <c r="L608" s="23" t="s">
        <v>54</v>
      </c>
      <c r="M608" s="4" t="s">
        <v>94</v>
      </c>
      <c r="N608" s="29" t="s">
        <v>95</v>
      </c>
      <c r="O608" s="30">
        <v>5325</v>
      </c>
      <c r="P608" s="29" t="s">
        <v>57</v>
      </c>
      <c r="Q608" s="56">
        <v>1</v>
      </c>
      <c r="R608" s="5" t="s">
        <v>58</v>
      </c>
      <c r="S608" s="5" t="s">
        <v>174</v>
      </c>
      <c r="T608" s="36">
        <v>43564</v>
      </c>
      <c r="U608" s="36">
        <v>43570</v>
      </c>
      <c r="V608" s="37">
        <v>43557</v>
      </c>
      <c r="W608" s="38">
        <f t="shared" si="84"/>
        <v>7</v>
      </c>
      <c r="X608" s="5" t="str">
        <f t="shared" si="85"/>
        <v>NO CUMPLE</v>
      </c>
      <c r="Y608" s="37">
        <v>43570</v>
      </c>
      <c r="Z608" s="37">
        <v>43570</v>
      </c>
      <c r="AA608" s="44">
        <v>43571</v>
      </c>
      <c r="AB608" s="37">
        <v>43572</v>
      </c>
      <c r="AC608" s="38">
        <f t="shared" si="86"/>
        <v>1</v>
      </c>
      <c r="AD608" s="5" t="str">
        <f t="shared" si="87"/>
        <v>CUMPLE</v>
      </c>
      <c r="AE608" s="5"/>
      <c r="AF608" s="38">
        <f t="shared" si="88"/>
        <v>1</v>
      </c>
      <c r="AG608" s="5" t="str">
        <f t="shared" si="89"/>
        <v>CUMPLE</v>
      </c>
      <c r="AH608" s="6"/>
      <c r="AI608" s="38">
        <f t="shared" si="91"/>
        <v>8</v>
      </c>
      <c r="AJ608" s="5" t="str">
        <f t="shared" si="92"/>
        <v>CUMPLE</v>
      </c>
      <c r="AK608" s="6"/>
      <c r="AL608" s="5" t="str">
        <f t="shared" si="90"/>
        <v/>
      </c>
      <c r="AM608" s="5"/>
      <c r="AN608" s="58"/>
      <c r="AO608" s="49" t="s">
        <v>2964</v>
      </c>
      <c r="AP608" s="50" t="s">
        <v>72</v>
      </c>
      <c r="AQ608" s="50"/>
      <c r="AR608" s="50">
        <v>43543</v>
      </c>
      <c r="AS608" s="50"/>
      <c r="AT608" s="52"/>
    </row>
    <row r="609" spans="1:46" ht="14.1" customHeight="1">
      <c r="A609" s="20" t="s">
        <v>45</v>
      </c>
      <c r="B609" s="21" t="s">
        <v>2696</v>
      </c>
      <c r="C609" s="20" t="s">
        <v>2697</v>
      </c>
      <c r="D609" s="54" t="s">
        <v>2965</v>
      </c>
      <c r="E609" s="4" t="s">
        <v>48</v>
      </c>
      <c r="F609" s="4" t="s">
        <v>2966</v>
      </c>
      <c r="G609" s="23" t="s">
        <v>2967</v>
      </c>
      <c r="H609" s="55">
        <v>6666.75</v>
      </c>
      <c r="I609" s="4" t="s">
        <v>64</v>
      </c>
      <c r="J609" s="4" t="s">
        <v>2968</v>
      </c>
      <c r="K609" s="22" t="s">
        <v>2969</v>
      </c>
      <c r="L609" s="23" t="s">
        <v>54</v>
      </c>
      <c r="M609" s="4" t="s">
        <v>55</v>
      </c>
      <c r="N609" s="29" t="s">
        <v>56</v>
      </c>
      <c r="O609" s="30">
        <v>3825</v>
      </c>
      <c r="P609" s="29" t="s">
        <v>57</v>
      </c>
      <c r="Q609" s="56">
        <v>4</v>
      </c>
      <c r="R609" s="5" t="s">
        <v>78</v>
      </c>
      <c r="S609" s="5" t="s">
        <v>79</v>
      </c>
      <c r="T609" s="36">
        <v>43565</v>
      </c>
      <c r="U609" s="36">
        <v>43558</v>
      </c>
      <c r="V609" s="37">
        <v>43558</v>
      </c>
      <c r="W609" s="38">
        <f t="shared" si="84"/>
        <v>-6</v>
      </c>
      <c r="X609" s="5" t="str">
        <f t="shared" si="85"/>
        <v>CUMPLE</v>
      </c>
      <c r="Y609" s="37">
        <v>43570</v>
      </c>
      <c r="Z609" s="37">
        <v>43570</v>
      </c>
      <c r="AA609" s="44">
        <v>43570</v>
      </c>
      <c r="AB609" s="37">
        <v>43577</v>
      </c>
      <c r="AC609" s="38">
        <f t="shared" si="86"/>
        <v>1</v>
      </c>
      <c r="AD609" s="5" t="str">
        <f t="shared" si="87"/>
        <v>CUMPLE</v>
      </c>
      <c r="AE609" s="5"/>
      <c r="AF609" s="38">
        <f t="shared" si="88"/>
        <v>7</v>
      </c>
      <c r="AG609" s="5" t="str">
        <f t="shared" si="89"/>
        <v>NO CUMPLE</v>
      </c>
      <c r="AH609" s="6"/>
      <c r="AI609" s="38">
        <f t="shared" si="91"/>
        <v>12</v>
      </c>
      <c r="AJ609" s="5" t="str">
        <f t="shared" si="92"/>
        <v>NO CUMPLE</v>
      </c>
      <c r="AK609" s="6" t="s">
        <v>2970</v>
      </c>
      <c r="AL609" s="5" t="str">
        <f t="shared" si="90"/>
        <v/>
      </c>
      <c r="AM609" s="5"/>
      <c r="AN609" s="58"/>
      <c r="AO609" s="49" t="s">
        <v>2971</v>
      </c>
      <c r="AP609" s="50" t="s">
        <v>72</v>
      </c>
      <c r="AQ609" s="50"/>
      <c r="AR609" s="50">
        <v>43549</v>
      </c>
      <c r="AS609" s="50"/>
      <c r="AT609" s="52"/>
    </row>
    <row r="610" spans="1:46" ht="14.1" customHeight="1">
      <c r="A610" s="20" t="s">
        <v>45</v>
      </c>
      <c r="B610" s="21" t="s">
        <v>2696</v>
      </c>
      <c r="C610" s="20" t="s">
        <v>2697</v>
      </c>
      <c r="D610" s="54">
        <v>4947722839</v>
      </c>
      <c r="E610" s="4" t="s">
        <v>48</v>
      </c>
      <c r="F610" s="4" t="s">
        <v>2972</v>
      </c>
      <c r="G610" s="23" t="s">
        <v>2973</v>
      </c>
      <c r="H610" s="55">
        <v>183792</v>
      </c>
      <c r="I610" s="4" t="s">
        <v>64</v>
      </c>
      <c r="J610" s="4" t="s">
        <v>980</v>
      </c>
      <c r="K610" s="22" t="s">
        <v>981</v>
      </c>
      <c r="L610" s="23" t="s">
        <v>54</v>
      </c>
      <c r="M610" s="4" t="s">
        <v>184</v>
      </c>
      <c r="N610" s="29" t="s">
        <v>348</v>
      </c>
      <c r="O610" s="30">
        <v>16800</v>
      </c>
      <c r="P610" s="29" t="s">
        <v>57</v>
      </c>
      <c r="Q610" s="56">
        <v>1</v>
      </c>
      <c r="R610" s="5" t="s">
        <v>58</v>
      </c>
      <c r="S610" s="5" t="s">
        <v>59</v>
      </c>
      <c r="T610" s="36">
        <v>43571</v>
      </c>
      <c r="U610" s="36">
        <v>43560</v>
      </c>
      <c r="V610" s="37">
        <v>43560</v>
      </c>
      <c r="W610" s="38">
        <f t="shared" si="84"/>
        <v>-10</v>
      </c>
      <c r="X610" s="5" t="str">
        <f t="shared" si="85"/>
        <v>CUMPLE</v>
      </c>
      <c r="Y610" s="37">
        <v>43572</v>
      </c>
      <c r="Z610" s="37">
        <v>43572</v>
      </c>
      <c r="AA610" s="44">
        <v>43572</v>
      </c>
      <c r="AB610" s="37">
        <v>43578</v>
      </c>
      <c r="AC610" s="38">
        <f t="shared" si="86"/>
        <v>1</v>
      </c>
      <c r="AD610" s="5" t="str">
        <f t="shared" si="87"/>
        <v>CUMPLE</v>
      </c>
      <c r="AE610" s="5"/>
      <c r="AF610" s="38">
        <f t="shared" si="88"/>
        <v>6</v>
      </c>
      <c r="AG610" s="5" t="str">
        <f t="shared" si="89"/>
        <v>NO CUMPLE</v>
      </c>
      <c r="AH610" s="6"/>
      <c r="AI610" s="38">
        <f t="shared" si="91"/>
        <v>7</v>
      </c>
      <c r="AJ610" s="5" t="str">
        <f t="shared" si="92"/>
        <v>CUMPLE</v>
      </c>
      <c r="AK610" s="6"/>
      <c r="AL610" s="5" t="str">
        <f t="shared" si="90"/>
        <v/>
      </c>
      <c r="AM610" s="5"/>
      <c r="AN610" s="58"/>
      <c r="AO610" s="49" t="s">
        <v>2974</v>
      </c>
      <c r="AP610" s="50" t="s">
        <v>325</v>
      </c>
      <c r="AQ610" s="50"/>
      <c r="AR610" s="50">
        <v>43545</v>
      </c>
      <c r="AS610" s="50"/>
      <c r="AT610" s="52"/>
    </row>
    <row r="611" spans="1:46" ht="14.1" customHeight="1">
      <c r="A611" s="20" t="s">
        <v>45</v>
      </c>
      <c r="B611" s="21" t="s">
        <v>2696</v>
      </c>
      <c r="C611" s="20" t="s">
        <v>2697</v>
      </c>
      <c r="D611" s="54" t="s">
        <v>2975</v>
      </c>
      <c r="E611" s="4" t="s">
        <v>48</v>
      </c>
      <c r="F611" s="4" t="s">
        <v>2976</v>
      </c>
      <c r="G611" s="23" t="s">
        <v>2977</v>
      </c>
      <c r="H611" s="55">
        <v>29393.279999999999</v>
      </c>
      <c r="I611" s="4" t="s">
        <v>64</v>
      </c>
      <c r="J611" s="4" t="s">
        <v>1267</v>
      </c>
      <c r="K611" s="22" t="s">
        <v>467</v>
      </c>
      <c r="L611" s="23" t="s">
        <v>54</v>
      </c>
      <c r="M611" s="4" t="s">
        <v>112</v>
      </c>
      <c r="N611" s="29" t="s">
        <v>468</v>
      </c>
      <c r="O611" s="30">
        <v>21772.799999999999</v>
      </c>
      <c r="P611" s="29" t="s">
        <v>57</v>
      </c>
      <c r="Q611" s="56">
        <v>2</v>
      </c>
      <c r="R611" s="5" t="s">
        <v>58</v>
      </c>
      <c r="S611" s="5" t="s">
        <v>59</v>
      </c>
      <c r="T611" s="36">
        <v>43571</v>
      </c>
      <c r="U611" s="36">
        <v>43565</v>
      </c>
      <c r="V611" s="37">
        <v>43565</v>
      </c>
      <c r="W611" s="38">
        <f t="shared" si="84"/>
        <v>-5</v>
      </c>
      <c r="X611" s="5" t="str">
        <f t="shared" si="85"/>
        <v>CUMPLE</v>
      </c>
      <c r="Y611" s="37">
        <v>43572</v>
      </c>
      <c r="Z611" s="37">
        <v>43572</v>
      </c>
      <c r="AA611" s="44">
        <v>43572</v>
      </c>
      <c r="AB611" s="37">
        <v>43579</v>
      </c>
      <c r="AC611" s="38">
        <f t="shared" si="86"/>
        <v>1</v>
      </c>
      <c r="AD611" s="5" t="str">
        <f t="shared" si="87"/>
        <v>CUMPLE</v>
      </c>
      <c r="AE611" s="5"/>
      <c r="AF611" s="38">
        <f t="shared" si="88"/>
        <v>7</v>
      </c>
      <c r="AG611" s="5" t="str">
        <f t="shared" si="89"/>
        <v>NO CUMPLE</v>
      </c>
      <c r="AH611" s="6"/>
      <c r="AI611" s="38">
        <f t="shared" si="91"/>
        <v>8</v>
      </c>
      <c r="AJ611" s="5" t="str">
        <f t="shared" si="92"/>
        <v>CUMPLE</v>
      </c>
      <c r="AK611" s="6"/>
      <c r="AL611" s="5" t="str">
        <f t="shared" si="90"/>
        <v/>
      </c>
      <c r="AM611" s="5"/>
      <c r="AN611" s="58"/>
      <c r="AO611" s="49" t="s">
        <v>2978</v>
      </c>
      <c r="AP611" s="50" t="s">
        <v>72</v>
      </c>
      <c r="AQ611" s="50"/>
      <c r="AR611" s="50">
        <v>43552</v>
      </c>
      <c r="AS611" s="50"/>
      <c r="AT611" s="52"/>
    </row>
    <row r="612" spans="1:46" ht="14.1" customHeight="1">
      <c r="A612" s="20" t="s">
        <v>45</v>
      </c>
      <c r="B612" s="21" t="s">
        <v>2696</v>
      </c>
      <c r="C612" s="20" t="s">
        <v>2697</v>
      </c>
      <c r="D612" s="54" t="s">
        <v>2979</v>
      </c>
      <c r="E612" s="4" t="s">
        <v>48</v>
      </c>
      <c r="F612" s="4" t="s">
        <v>2980</v>
      </c>
      <c r="G612" s="23" t="s">
        <v>2981</v>
      </c>
      <c r="H612" s="55">
        <v>12930</v>
      </c>
      <c r="I612" s="4" t="s">
        <v>64</v>
      </c>
      <c r="J612" s="4" t="s">
        <v>2982</v>
      </c>
      <c r="K612" s="22" t="s">
        <v>2983</v>
      </c>
      <c r="L612" s="23" t="s">
        <v>54</v>
      </c>
      <c r="M612" s="4" t="s">
        <v>87</v>
      </c>
      <c r="N612" s="29" t="s">
        <v>88</v>
      </c>
      <c r="O612" s="30">
        <v>3000</v>
      </c>
      <c r="P612" s="29" t="s">
        <v>57</v>
      </c>
      <c r="Q612" s="56">
        <v>5</v>
      </c>
      <c r="R612" s="5" t="s">
        <v>78</v>
      </c>
      <c r="S612" s="5" t="s">
        <v>79</v>
      </c>
      <c r="T612" s="36">
        <v>43557</v>
      </c>
      <c r="U612" s="36">
        <v>43552</v>
      </c>
      <c r="V612" s="37">
        <v>43564</v>
      </c>
      <c r="W612" s="38">
        <f t="shared" si="84"/>
        <v>-4</v>
      </c>
      <c r="X612" s="5" t="str">
        <f t="shared" si="85"/>
        <v>CUMPLE</v>
      </c>
      <c r="Y612" s="37">
        <v>43560</v>
      </c>
      <c r="Z612" s="37">
        <v>43565</v>
      </c>
      <c r="AA612" s="44">
        <v>43566</v>
      </c>
      <c r="AB612" s="63">
        <v>43600</v>
      </c>
      <c r="AC612" s="38">
        <f t="shared" si="86"/>
        <v>2</v>
      </c>
      <c r="AD612" s="5" t="str">
        <f t="shared" si="87"/>
        <v>CUMPLE</v>
      </c>
      <c r="AE612" s="5"/>
      <c r="AF612" s="38">
        <f t="shared" si="88"/>
        <v>34</v>
      </c>
      <c r="AG612" s="5" t="str">
        <f t="shared" si="89"/>
        <v>NO CUMPLE</v>
      </c>
      <c r="AH612" s="6"/>
      <c r="AI612" s="38">
        <f t="shared" si="91"/>
        <v>43</v>
      </c>
      <c r="AJ612" s="5" t="str">
        <f t="shared" si="92"/>
        <v>NO CUMPLE</v>
      </c>
      <c r="AK612" s="6" t="s">
        <v>2984</v>
      </c>
      <c r="AL612" s="5" t="str">
        <f t="shared" si="90"/>
        <v/>
      </c>
      <c r="AM612" s="5"/>
      <c r="AN612" s="58"/>
      <c r="AO612" s="49" t="s">
        <v>2985</v>
      </c>
      <c r="AP612" s="50" t="s">
        <v>61</v>
      </c>
      <c r="AQ612" s="50"/>
      <c r="AR612" s="50">
        <v>43544</v>
      </c>
      <c r="AS612" s="50"/>
      <c r="AT612" s="52"/>
    </row>
    <row r="613" spans="1:46" ht="14.1" customHeight="1">
      <c r="A613" s="20" t="s">
        <v>45</v>
      </c>
      <c r="B613" s="21" t="s">
        <v>2696</v>
      </c>
      <c r="C613" s="20" t="s">
        <v>2697</v>
      </c>
      <c r="D613" s="28" t="s">
        <v>2986</v>
      </c>
      <c r="E613" s="4" t="s">
        <v>48</v>
      </c>
      <c r="F613" s="4" t="s">
        <v>2987</v>
      </c>
      <c r="G613" s="23" t="s">
        <v>2988</v>
      </c>
      <c r="H613" s="55">
        <v>62459</v>
      </c>
      <c r="I613" s="4" t="s">
        <v>64</v>
      </c>
      <c r="J613" s="28" t="s">
        <v>2989</v>
      </c>
      <c r="K613" s="28" t="s">
        <v>2990</v>
      </c>
      <c r="L613" s="23" t="s">
        <v>54</v>
      </c>
      <c r="M613" s="4" t="s">
        <v>67</v>
      </c>
      <c r="N613" s="29" t="s">
        <v>77</v>
      </c>
      <c r="O613" s="30">
        <v>15495</v>
      </c>
      <c r="P613" s="29" t="s">
        <v>57</v>
      </c>
      <c r="Q613" s="56">
        <v>1</v>
      </c>
      <c r="R613" s="5" t="s">
        <v>58</v>
      </c>
      <c r="S613" s="5" t="s">
        <v>69</v>
      </c>
      <c r="T613" s="36">
        <v>43571</v>
      </c>
      <c r="U613" s="36">
        <v>43560</v>
      </c>
      <c r="V613" s="37">
        <v>43560</v>
      </c>
      <c r="W613" s="38">
        <f t="shared" si="84"/>
        <v>-10</v>
      </c>
      <c r="X613" s="5" t="str">
        <f t="shared" si="85"/>
        <v>CUMPLE</v>
      </c>
      <c r="Y613" s="37">
        <v>43572</v>
      </c>
      <c r="Z613" s="37">
        <v>43572</v>
      </c>
      <c r="AA613" s="44">
        <v>43575</v>
      </c>
      <c r="AB613" s="37">
        <v>43580</v>
      </c>
      <c r="AC613" s="38">
        <f t="shared" si="86"/>
        <v>3</v>
      </c>
      <c r="AD613" s="5" t="str">
        <f t="shared" si="87"/>
        <v>NO CUMPLE</v>
      </c>
      <c r="AE613" s="5" t="s">
        <v>2785</v>
      </c>
      <c r="AF613" s="38">
        <f t="shared" si="88"/>
        <v>5</v>
      </c>
      <c r="AG613" s="5" t="str">
        <f t="shared" si="89"/>
        <v>NO CUMPLE</v>
      </c>
      <c r="AH613" s="6"/>
      <c r="AI613" s="38">
        <f t="shared" si="91"/>
        <v>9</v>
      </c>
      <c r="AJ613" s="5" t="str">
        <f t="shared" si="92"/>
        <v>NO CUMPLE</v>
      </c>
      <c r="AK613" s="5" t="s">
        <v>2785</v>
      </c>
      <c r="AL613" s="5" t="str">
        <f t="shared" si="90"/>
        <v/>
      </c>
      <c r="AM613" s="5"/>
      <c r="AN613" s="58"/>
      <c r="AO613" s="49" t="s">
        <v>2991</v>
      </c>
      <c r="AP613" s="50" t="s">
        <v>72</v>
      </c>
      <c r="AQ613" s="50"/>
      <c r="AR613" s="50">
        <v>43545</v>
      </c>
      <c r="AS613" s="50"/>
      <c r="AT613" s="52"/>
    </row>
    <row r="614" spans="1:46" ht="14.1" customHeight="1">
      <c r="A614" s="20" t="s">
        <v>45</v>
      </c>
      <c r="B614" s="21" t="s">
        <v>2696</v>
      </c>
      <c r="C614" s="20" t="s">
        <v>2697</v>
      </c>
      <c r="D614" s="54" t="s">
        <v>2992</v>
      </c>
      <c r="E614" s="4" t="s">
        <v>48</v>
      </c>
      <c r="F614" s="4" t="s">
        <v>2993</v>
      </c>
      <c r="G614" s="23" t="s">
        <v>2994</v>
      </c>
      <c r="H614" s="55">
        <v>14484</v>
      </c>
      <c r="I614" s="4" t="s">
        <v>64</v>
      </c>
      <c r="J614" s="4" t="s">
        <v>2995</v>
      </c>
      <c r="K614" s="22" t="s">
        <v>2996</v>
      </c>
      <c r="L614" s="23" t="s">
        <v>54</v>
      </c>
      <c r="M614" s="4" t="s">
        <v>67</v>
      </c>
      <c r="N614" s="29" t="s">
        <v>336</v>
      </c>
      <c r="O614" s="30">
        <v>9520</v>
      </c>
      <c r="P614" s="29" t="s">
        <v>57</v>
      </c>
      <c r="Q614" s="56">
        <v>1</v>
      </c>
      <c r="R614" s="5" t="s">
        <v>58</v>
      </c>
      <c r="S614" s="5" t="s">
        <v>59</v>
      </c>
      <c r="T614" s="36">
        <v>43571</v>
      </c>
      <c r="U614" s="36">
        <v>43558</v>
      </c>
      <c r="V614" s="37">
        <v>43558</v>
      </c>
      <c r="W614" s="38">
        <f t="shared" ref="W614:W677" si="93">IF(R614="AIR",U614-T614,U614-(T614-1))</f>
        <v>-12</v>
      </c>
      <c r="X614" s="5" t="str">
        <f t="shared" ref="X614:X677" si="94">IF(W614&lt;=0,"CUMPLE","NO CUMPLE")</f>
        <v>CUMPLE</v>
      </c>
      <c r="Y614" s="37">
        <v>43572</v>
      </c>
      <c r="Z614" s="37">
        <v>43572</v>
      </c>
      <c r="AA614" s="44">
        <v>43572</v>
      </c>
      <c r="AB614" s="37">
        <v>43580</v>
      </c>
      <c r="AC614" s="38">
        <f t="shared" ref="AC614:AC677" si="95">IF(AA614-MAX(U614,V614,Y614)&lt;=0,1,AA614-MAX(U614,V614,Y614))</f>
        <v>1</v>
      </c>
      <c r="AD614" s="5" t="str">
        <f t="shared" ref="AD614:AD677" si="96">+IF((R614="FCL")*AND(AC614&lt;=2),"CUMPLE",IF((R614="LCL")*AND(AC614&lt;=2),"CUMPLE",IF((R614="AIR")*AND(AC614&lt;=2),"CUMPLE","NO CUMPLE")))</f>
        <v>CUMPLE</v>
      </c>
      <c r="AE614" s="5"/>
      <c r="AF614" s="38">
        <f t="shared" ref="AF614:AF677" si="97">IF(AB614-AA614&lt;=0,1,AB614-AA614)</f>
        <v>8</v>
      </c>
      <c r="AG614" s="5" t="str">
        <f t="shared" ref="AG614:AG677" si="98">+IF((R614="FCL")*AND(AF614&lt;=3),"CUMPLE",IF((R614="LCL")*AND(AF614&lt;=3),"CUMPLE",IF((R614="AIR")*AND(AF614&lt;=1),"CUMPLE","NO CUMPLE")))</f>
        <v>NO CUMPLE</v>
      </c>
      <c r="AH614" s="6"/>
      <c r="AI614" s="38">
        <f t="shared" si="91"/>
        <v>9</v>
      </c>
      <c r="AJ614" s="5" t="str">
        <f t="shared" si="92"/>
        <v>NO CUMPLE</v>
      </c>
      <c r="AK614" s="6" t="s">
        <v>2769</v>
      </c>
      <c r="AL614" s="5" t="str">
        <f t="shared" ref="AL614:AL677" si="99">+IF(F614="Rojo",IF((R614="FCL")*AND(AI614&gt;7),"NO CUMPLE",IF((R614="LCL")*AND(AI614&gt;9),"NO CUMPLE",IF((R614="AIR")*AND(AI614&gt;2),"NO CUMPLE","CUMPLE"))),"")</f>
        <v/>
      </c>
      <c r="AM614" s="5"/>
      <c r="AN614" s="58"/>
      <c r="AO614" s="49" t="s">
        <v>2997</v>
      </c>
      <c r="AP614" s="50" t="s">
        <v>72</v>
      </c>
      <c r="AQ614" s="50"/>
      <c r="AR614" s="50">
        <v>43553</v>
      </c>
      <c r="AS614" s="50"/>
      <c r="AT614" s="52"/>
    </row>
    <row r="615" spans="1:46" ht="14.1" customHeight="1">
      <c r="A615" s="20" t="s">
        <v>45</v>
      </c>
      <c r="B615" s="21" t="s">
        <v>2696</v>
      </c>
      <c r="C615" s="20" t="s">
        <v>2697</v>
      </c>
      <c r="D615" s="54">
        <v>4950250825</v>
      </c>
      <c r="E615" s="4" t="s">
        <v>48</v>
      </c>
      <c r="F615" s="4" t="s">
        <v>2998</v>
      </c>
      <c r="G615" s="23" t="s">
        <v>2999</v>
      </c>
      <c r="H615" s="55">
        <v>23443.8</v>
      </c>
      <c r="I615" s="4" t="s">
        <v>64</v>
      </c>
      <c r="J615" s="4" t="s">
        <v>672</v>
      </c>
      <c r="K615" s="22">
        <v>56424372</v>
      </c>
      <c r="L615" s="23" t="s">
        <v>119</v>
      </c>
      <c r="M615" s="4" t="s">
        <v>55</v>
      </c>
      <c r="N615" s="29" t="s">
        <v>56</v>
      </c>
      <c r="O615" s="30">
        <v>820</v>
      </c>
      <c r="P615" s="29" t="s">
        <v>57</v>
      </c>
      <c r="Q615" s="56">
        <v>1</v>
      </c>
      <c r="R615" s="5" t="s">
        <v>78</v>
      </c>
      <c r="S615" s="5" t="s">
        <v>79</v>
      </c>
      <c r="T615" s="36">
        <v>43571</v>
      </c>
      <c r="U615" s="36">
        <v>43567</v>
      </c>
      <c r="V615" s="37">
        <v>43567</v>
      </c>
      <c r="W615" s="38">
        <f t="shared" si="93"/>
        <v>-3</v>
      </c>
      <c r="X615" s="5" t="str">
        <f t="shared" si="94"/>
        <v>CUMPLE</v>
      </c>
      <c r="Y615" s="37">
        <v>43577</v>
      </c>
      <c r="Z615" s="37">
        <v>43577</v>
      </c>
      <c r="AA615" s="44">
        <v>43577</v>
      </c>
      <c r="AB615" s="37">
        <v>43582</v>
      </c>
      <c r="AC615" s="38">
        <f t="shared" si="95"/>
        <v>1</v>
      </c>
      <c r="AD615" s="5" t="str">
        <f t="shared" si="96"/>
        <v>CUMPLE</v>
      </c>
      <c r="AE615" s="5"/>
      <c r="AF615" s="38">
        <f t="shared" si="97"/>
        <v>5</v>
      </c>
      <c r="AG615" s="5" t="str">
        <f t="shared" si="98"/>
        <v>NO CUMPLE</v>
      </c>
      <c r="AH615" s="6"/>
      <c r="AI615" s="38">
        <f t="shared" si="91"/>
        <v>11</v>
      </c>
      <c r="AJ615" s="5" t="str">
        <f t="shared" si="92"/>
        <v>NO CUMPLE</v>
      </c>
      <c r="AK615" s="6" t="s">
        <v>3000</v>
      </c>
      <c r="AL615" s="5" t="str">
        <f t="shared" si="99"/>
        <v/>
      </c>
      <c r="AM615" s="5"/>
      <c r="AN615" s="58"/>
      <c r="AO615" s="49" t="s">
        <v>3001</v>
      </c>
      <c r="AP615" s="50" t="s">
        <v>72</v>
      </c>
      <c r="AQ615" s="50"/>
      <c r="AR615" s="50">
        <v>43562</v>
      </c>
      <c r="AS615" s="50"/>
      <c r="AT615" s="52"/>
    </row>
    <row r="616" spans="1:46" ht="14.1" customHeight="1">
      <c r="A616" s="20" t="s">
        <v>45</v>
      </c>
      <c r="B616" s="21" t="s">
        <v>2696</v>
      </c>
      <c r="C616" s="20" t="s">
        <v>2697</v>
      </c>
      <c r="D616" s="28" t="s">
        <v>3002</v>
      </c>
      <c r="E616" s="28" t="s">
        <v>156</v>
      </c>
      <c r="F616" s="4" t="s">
        <v>3003</v>
      </c>
      <c r="G616" s="23" t="s">
        <v>3004</v>
      </c>
      <c r="H616" s="55">
        <v>127473</v>
      </c>
      <c r="I616" s="4" t="s">
        <v>64</v>
      </c>
      <c r="J616" s="28" t="s">
        <v>3005</v>
      </c>
      <c r="K616" s="28" t="s">
        <v>3006</v>
      </c>
      <c r="L616" s="23" t="s">
        <v>54</v>
      </c>
      <c r="M616" s="4" t="s">
        <v>67</v>
      </c>
      <c r="N616" s="29" t="s">
        <v>77</v>
      </c>
      <c r="O616" s="30">
        <v>21720</v>
      </c>
      <c r="P616" s="29" t="s">
        <v>57</v>
      </c>
      <c r="Q616" s="56">
        <v>1</v>
      </c>
      <c r="R616" s="5" t="s">
        <v>58</v>
      </c>
      <c r="S616" s="5" t="s">
        <v>69</v>
      </c>
      <c r="T616" s="36">
        <v>43571</v>
      </c>
      <c r="U616" s="36">
        <v>43566</v>
      </c>
      <c r="V616" s="37">
        <v>43577</v>
      </c>
      <c r="W616" s="38">
        <f t="shared" si="93"/>
        <v>-4</v>
      </c>
      <c r="X616" s="5" t="str">
        <f t="shared" si="94"/>
        <v>CUMPLE</v>
      </c>
      <c r="Y616" s="37">
        <v>43575</v>
      </c>
      <c r="Z616" s="37">
        <v>43577</v>
      </c>
      <c r="AA616" s="44">
        <v>43578</v>
      </c>
      <c r="AB616" s="37">
        <v>43581</v>
      </c>
      <c r="AC616" s="38">
        <f t="shared" si="95"/>
        <v>1</v>
      </c>
      <c r="AD616" s="5" t="str">
        <f t="shared" si="96"/>
        <v>CUMPLE</v>
      </c>
      <c r="AE616" s="5"/>
      <c r="AF616" s="38">
        <f t="shared" si="97"/>
        <v>3</v>
      </c>
      <c r="AG616" s="5" t="str">
        <f t="shared" si="98"/>
        <v>CUMPLE</v>
      </c>
      <c r="AH616" s="6"/>
      <c r="AI616" s="38">
        <f t="shared" si="91"/>
        <v>10</v>
      </c>
      <c r="AJ616" s="5" t="str">
        <f t="shared" si="92"/>
        <v>NO CUMPLE</v>
      </c>
      <c r="AK616" s="6" t="s">
        <v>3007</v>
      </c>
      <c r="AL616" s="5" t="str">
        <f t="shared" si="99"/>
        <v/>
      </c>
      <c r="AM616" s="5"/>
      <c r="AN616" s="58"/>
      <c r="AO616" s="49" t="s">
        <v>3008</v>
      </c>
      <c r="AP616" s="50" t="s">
        <v>72</v>
      </c>
      <c r="AQ616" s="50"/>
      <c r="AR616" s="50">
        <v>43551</v>
      </c>
      <c r="AS616" s="50"/>
      <c r="AT616" s="52"/>
    </row>
    <row r="617" spans="1:46" ht="14.1" customHeight="1">
      <c r="A617" s="20" t="s">
        <v>45</v>
      </c>
      <c r="B617" s="21" t="s">
        <v>2696</v>
      </c>
      <c r="C617" s="20" t="s">
        <v>2697</v>
      </c>
      <c r="D617" s="54">
        <v>4949654740</v>
      </c>
      <c r="E617" s="4" t="s">
        <v>48</v>
      </c>
      <c r="F617" s="4" t="s">
        <v>3009</v>
      </c>
      <c r="G617" s="23" t="s">
        <v>3010</v>
      </c>
      <c r="H617" s="55">
        <v>1327.36</v>
      </c>
      <c r="I617" s="4" t="s">
        <v>64</v>
      </c>
      <c r="J617" s="4" t="s">
        <v>2535</v>
      </c>
      <c r="K617" s="22" t="s">
        <v>2536</v>
      </c>
      <c r="L617" s="23" t="s">
        <v>119</v>
      </c>
      <c r="M617" s="4" t="s">
        <v>67</v>
      </c>
      <c r="N617" s="29" t="s">
        <v>336</v>
      </c>
      <c r="O617" s="30">
        <v>1088</v>
      </c>
      <c r="P617" s="29" t="s">
        <v>57</v>
      </c>
      <c r="Q617" s="56">
        <v>1</v>
      </c>
      <c r="R617" s="5" t="s">
        <v>78</v>
      </c>
      <c r="S617" s="5" t="s">
        <v>79</v>
      </c>
      <c r="T617" s="36">
        <v>43566</v>
      </c>
      <c r="U617" s="36">
        <v>43577</v>
      </c>
      <c r="V617" s="37">
        <v>43572</v>
      </c>
      <c r="W617" s="38">
        <f t="shared" si="93"/>
        <v>12</v>
      </c>
      <c r="X617" s="5" t="str">
        <f t="shared" si="94"/>
        <v>NO CUMPLE</v>
      </c>
      <c r="Y617" s="37">
        <v>43572</v>
      </c>
      <c r="Z617" s="37">
        <v>43577</v>
      </c>
      <c r="AA617" s="44">
        <v>43577</v>
      </c>
      <c r="AB617" s="37">
        <v>43582</v>
      </c>
      <c r="AC617" s="38">
        <f t="shared" si="95"/>
        <v>1</v>
      </c>
      <c r="AD617" s="5" t="str">
        <f t="shared" si="96"/>
        <v>CUMPLE</v>
      </c>
      <c r="AE617" s="5"/>
      <c r="AF617" s="38">
        <f t="shared" si="97"/>
        <v>5</v>
      </c>
      <c r="AG617" s="5" t="str">
        <f t="shared" si="98"/>
        <v>NO CUMPLE</v>
      </c>
      <c r="AH617" s="6"/>
      <c r="AI617" s="38">
        <f t="shared" si="91"/>
        <v>16</v>
      </c>
      <c r="AJ617" s="5" t="str">
        <f t="shared" si="92"/>
        <v>NO CUMPLE</v>
      </c>
      <c r="AK617" s="6" t="s">
        <v>3011</v>
      </c>
      <c r="AL617" s="5" t="str">
        <f t="shared" si="99"/>
        <v/>
      </c>
      <c r="AM617" s="5"/>
      <c r="AN617" s="58"/>
      <c r="AO617" s="49" t="s">
        <v>3012</v>
      </c>
      <c r="AP617" s="50" t="s">
        <v>72</v>
      </c>
      <c r="AQ617" s="50"/>
      <c r="AR617" s="50">
        <v>43526</v>
      </c>
      <c r="AS617" s="50"/>
      <c r="AT617" s="52"/>
    </row>
    <row r="618" spans="1:46" ht="14.1" customHeight="1">
      <c r="A618" s="20" t="s">
        <v>45</v>
      </c>
      <c r="B618" s="21" t="s">
        <v>2696</v>
      </c>
      <c r="C618" s="20" t="s">
        <v>2697</v>
      </c>
      <c r="D618" s="54" t="s">
        <v>3013</v>
      </c>
      <c r="E618" s="4" t="s">
        <v>48</v>
      </c>
      <c r="F618" s="4" t="s">
        <v>3014</v>
      </c>
      <c r="G618" s="23" t="s">
        <v>3015</v>
      </c>
      <c r="H618" s="55">
        <v>14726</v>
      </c>
      <c r="I618" s="4" t="s">
        <v>64</v>
      </c>
      <c r="J618" s="4" t="s">
        <v>3016</v>
      </c>
      <c r="K618" s="22" t="s">
        <v>3017</v>
      </c>
      <c r="L618" s="23" t="s">
        <v>54</v>
      </c>
      <c r="M618" s="4" t="s">
        <v>184</v>
      </c>
      <c r="N618" s="29" t="s">
        <v>348</v>
      </c>
      <c r="O618" s="30">
        <v>6700</v>
      </c>
      <c r="P618" s="29" t="s">
        <v>57</v>
      </c>
      <c r="Q618" s="56">
        <v>1</v>
      </c>
      <c r="R618" s="5" t="s">
        <v>58</v>
      </c>
      <c r="S618" s="5" t="s">
        <v>59</v>
      </c>
      <c r="T618" s="36">
        <v>43571</v>
      </c>
      <c r="U618" s="36">
        <v>43559</v>
      </c>
      <c r="V618" s="37">
        <v>43559</v>
      </c>
      <c r="W618" s="38">
        <f t="shared" si="93"/>
        <v>-11</v>
      </c>
      <c r="X618" s="5" t="str">
        <f t="shared" si="94"/>
        <v>CUMPLE</v>
      </c>
      <c r="Y618" s="37">
        <v>43572</v>
      </c>
      <c r="Z618" s="37">
        <v>43572</v>
      </c>
      <c r="AA618" s="44">
        <v>43572</v>
      </c>
      <c r="AB618" s="37">
        <v>43581</v>
      </c>
      <c r="AC618" s="38">
        <f t="shared" si="95"/>
        <v>1</v>
      </c>
      <c r="AD618" s="5" t="str">
        <f t="shared" si="96"/>
        <v>CUMPLE</v>
      </c>
      <c r="AE618" s="5"/>
      <c r="AF618" s="38">
        <f t="shared" si="97"/>
        <v>9</v>
      </c>
      <c r="AG618" s="5" t="str">
        <f t="shared" si="98"/>
        <v>NO CUMPLE</v>
      </c>
      <c r="AH618" s="6"/>
      <c r="AI618" s="38">
        <f t="shared" si="91"/>
        <v>10</v>
      </c>
      <c r="AJ618" s="5" t="str">
        <f t="shared" si="92"/>
        <v>NO CUMPLE</v>
      </c>
      <c r="AK618" s="6" t="s">
        <v>2769</v>
      </c>
      <c r="AL618" s="5" t="str">
        <f t="shared" si="99"/>
        <v/>
      </c>
      <c r="AM618" s="5"/>
      <c r="AN618" s="58"/>
      <c r="AO618" s="49" t="s">
        <v>3018</v>
      </c>
      <c r="AP618" s="50" t="s">
        <v>72</v>
      </c>
      <c r="AQ618" s="50"/>
      <c r="AR618" s="50">
        <v>43543</v>
      </c>
      <c r="AS618" s="50"/>
      <c r="AT618" s="52"/>
    </row>
    <row r="619" spans="1:46" ht="14.1" customHeight="1">
      <c r="A619" s="20" t="s">
        <v>45</v>
      </c>
      <c r="B619" s="21" t="s">
        <v>2696</v>
      </c>
      <c r="C619" s="20" t="s">
        <v>2697</v>
      </c>
      <c r="D619" s="54">
        <v>4949364249</v>
      </c>
      <c r="E619" s="4" t="s">
        <v>48</v>
      </c>
      <c r="F619" s="4" t="s">
        <v>3019</v>
      </c>
      <c r="G619" s="23" t="s">
        <v>3020</v>
      </c>
      <c r="H619" s="55">
        <v>60500</v>
      </c>
      <c r="I619" s="4" t="s">
        <v>64</v>
      </c>
      <c r="J619" s="4" t="s">
        <v>1666</v>
      </c>
      <c r="K619" s="22" t="s">
        <v>1667</v>
      </c>
      <c r="L619" s="23" t="s">
        <v>1668</v>
      </c>
      <c r="M619" s="4" t="s">
        <v>184</v>
      </c>
      <c r="N619" s="29" t="s">
        <v>385</v>
      </c>
      <c r="O619" s="30">
        <v>12100</v>
      </c>
      <c r="P619" s="29" t="s">
        <v>57</v>
      </c>
      <c r="Q619" s="56">
        <v>1</v>
      </c>
      <c r="R619" s="5" t="s">
        <v>58</v>
      </c>
      <c r="S619" s="5" t="s">
        <v>59</v>
      </c>
      <c r="T619" s="36">
        <v>43571</v>
      </c>
      <c r="U619" s="36">
        <v>43566</v>
      </c>
      <c r="V619" s="37">
        <v>43566</v>
      </c>
      <c r="W619" s="38">
        <f t="shared" si="93"/>
        <v>-4</v>
      </c>
      <c r="X619" s="5" t="str">
        <f t="shared" si="94"/>
        <v>CUMPLE</v>
      </c>
      <c r="Y619" s="37">
        <v>43577</v>
      </c>
      <c r="Z619" s="37">
        <v>43577</v>
      </c>
      <c r="AA619" s="44">
        <v>43577</v>
      </c>
      <c r="AB619" s="37">
        <v>43581</v>
      </c>
      <c r="AC619" s="38">
        <f t="shared" si="95"/>
        <v>1</v>
      </c>
      <c r="AD619" s="5" t="str">
        <f t="shared" si="96"/>
        <v>CUMPLE</v>
      </c>
      <c r="AE619" s="5"/>
      <c r="AF619" s="38">
        <f t="shared" si="97"/>
        <v>4</v>
      </c>
      <c r="AG619" s="5" t="str">
        <f t="shared" si="98"/>
        <v>NO CUMPLE</v>
      </c>
      <c r="AH619" s="6"/>
      <c r="AI619" s="38">
        <f t="shared" si="91"/>
        <v>10</v>
      </c>
      <c r="AJ619" s="5" t="str">
        <f t="shared" si="92"/>
        <v>NO CUMPLE</v>
      </c>
      <c r="AK619" s="6" t="s">
        <v>2769</v>
      </c>
      <c r="AL619" s="5" t="str">
        <f t="shared" si="99"/>
        <v/>
      </c>
      <c r="AM619" s="5"/>
      <c r="AN619" s="58"/>
      <c r="AO619" s="49" t="s">
        <v>3021</v>
      </c>
      <c r="AP619" s="50" t="s">
        <v>72</v>
      </c>
      <c r="AQ619" s="50"/>
      <c r="AR619" s="50">
        <v>43548</v>
      </c>
      <c r="AS619" s="50"/>
      <c r="AT619" s="52"/>
    </row>
    <row r="620" spans="1:46" ht="14.1" customHeight="1">
      <c r="A620" s="20" t="s">
        <v>45</v>
      </c>
      <c r="B620" s="21" t="s">
        <v>2696</v>
      </c>
      <c r="C620" s="20" t="s">
        <v>2697</v>
      </c>
      <c r="D620" s="54">
        <v>4949570841</v>
      </c>
      <c r="E620" s="4" t="s">
        <v>48</v>
      </c>
      <c r="F620" s="4" t="s">
        <v>3022</v>
      </c>
      <c r="G620" s="23" t="s">
        <v>3023</v>
      </c>
      <c r="H620" s="55">
        <v>14850</v>
      </c>
      <c r="I620" s="4" t="s">
        <v>64</v>
      </c>
      <c r="J620" s="4" t="s">
        <v>569</v>
      </c>
      <c r="K620" s="22">
        <v>50157205</v>
      </c>
      <c r="L620" s="23" t="s">
        <v>246</v>
      </c>
      <c r="M620" s="4" t="s">
        <v>55</v>
      </c>
      <c r="N620" s="29" t="s">
        <v>265</v>
      </c>
      <c r="O620" s="30">
        <v>15000</v>
      </c>
      <c r="P620" s="29" t="s">
        <v>57</v>
      </c>
      <c r="Q620" s="56">
        <v>1</v>
      </c>
      <c r="R620" s="5" t="s">
        <v>58</v>
      </c>
      <c r="S620" s="5" t="s">
        <v>69</v>
      </c>
      <c r="T620" s="36">
        <v>43564</v>
      </c>
      <c r="U620" s="36">
        <v>43563</v>
      </c>
      <c r="V620" s="37">
        <v>43571</v>
      </c>
      <c r="W620" s="38">
        <f t="shared" si="93"/>
        <v>0</v>
      </c>
      <c r="X620" s="5" t="str">
        <f t="shared" si="94"/>
        <v>CUMPLE</v>
      </c>
      <c r="Y620" s="37">
        <v>43566</v>
      </c>
      <c r="Z620" s="37">
        <v>43571</v>
      </c>
      <c r="AA620" s="44">
        <v>43572</v>
      </c>
      <c r="AB620" s="37">
        <v>43581</v>
      </c>
      <c r="AC620" s="38">
        <f t="shared" si="95"/>
        <v>1</v>
      </c>
      <c r="AD620" s="5" t="str">
        <f t="shared" si="96"/>
        <v>CUMPLE</v>
      </c>
      <c r="AE620" s="5"/>
      <c r="AF620" s="38">
        <f t="shared" si="97"/>
        <v>9</v>
      </c>
      <c r="AG620" s="5" t="str">
        <f t="shared" si="98"/>
        <v>NO CUMPLE</v>
      </c>
      <c r="AH620" s="6"/>
      <c r="AI620" s="38">
        <f t="shared" si="91"/>
        <v>17</v>
      </c>
      <c r="AJ620" s="5" t="str">
        <f t="shared" si="92"/>
        <v>NO CUMPLE</v>
      </c>
      <c r="AK620" s="6" t="s">
        <v>3024</v>
      </c>
      <c r="AL620" s="5" t="str">
        <f t="shared" si="99"/>
        <v/>
      </c>
      <c r="AM620" s="5"/>
      <c r="AN620" s="58"/>
      <c r="AO620" s="49" t="s">
        <v>3025</v>
      </c>
      <c r="AP620" s="50" t="s">
        <v>72</v>
      </c>
      <c r="AQ620" s="50"/>
      <c r="AR620" s="50">
        <v>43543</v>
      </c>
      <c r="AS620" s="50"/>
      <c r="AT620" s="52"/>
    </row>
    <row r="621" spans="1:46" ht="14.1" customHeight="1">
      <c r="A621" s="20" t="s">
        <v>45</v>
      </c>
      <c r="B621" s="21" t="s">
        <v>2696</v>
      </c>
      <c r="C621" s="20" t="s">
        <v>2697</v>
      </c>
      <c r="D621" s="54">
        <v>4949661299</v>
      </c>
      <c r="E621" s="4" t="s">
        <v>48</v>
      </c>
      <c r="F621" s="4" t="s">
        <v>3026</v>
      </c>
      <c r="G621" s="23" t="s">
        <v>3027</v>
      </c>
      <c r="H621" s="55">
        <v>2340</v>
      </c>
      <c r="I621" s="4" t="s">
        <v>64</v>
      </c>
      <c r="J621" s="4" t="s">
        <v>140</v>
      </c>
      <c r="K621" s="22" t="s">
        <v>141</v>
      </c>
      <c r="L621" s="23" t="s">
        <v>54</v>
      </c>
      <c r="M621" s="4" t="s">
        <v>67</v>
      </c>
      <c r="N621" s="29" t="s">
        <v>77</v>
      </c>
      <c r="O621" s="30">
        <v>1500</v>
      </c>
      <c r="P621" s="29" t="s">
        <v>57</v>
      </c>
      <c r="Q621" s="56">
        <v>2</v>
      </c>
      <c r="R621" s="5" t="s">
        <v>78</v>
      </c>
      <c r="S621" s="5" t="s">
        <v>79</v>
      </c>
      <c r="T621" s="36">
        <v>43569</v>
      </c>
      <c r="U621" s="36">
        <v>43558</v>
      </c>
      <c r="V621" s="37">
        <v>43558</v>
      </c>
      <c r="W621" s="38">
        <f t="shared" si="93"/>
        <v>-10</v>
      </c>
      <c r="X621" s="5" t="str">
        <f t="shared" si="94"/>
        <v>CUMPLE</v>
      </c>
      <c r="Y621" s="37">
        <v>43572</v>
      </c>
      <c r="Z621" s="37">
        <v>43572</v>
      </c>
      <c r="AA621" s="44">
        <v>43575</v>
      </c>
      <c r="AB621" s="37">
        <v>43584</v>
      </c>
      <c r="AC621" s="38">
        <f t="shared" si="95"/>
        <v>3</v>
      </c>
      <c r="AD621" s="5" t="str">
        <f t="shared" si="96"/>
        <v>NO CUMPLE</v>
      </c>
      <c r="AE621" s="5" t="s">
        <v>2785</v>
      </c>
      <c r="AF621" s="38">
        <f t="shared" si="97"/>
        <v>9</v>
      </c>
      <c r="AG621" s="5" t="str">
        <f t="shared" si="98"/>
        <v>NO CUMPLE</v>
      </c>
      <c r="AH621" s="6"/>
      <c r="AI621" s="38">
        <f t="shared" si="91"/>
        <v>15</v>
      </c>
      <c r="AJ621" s="5" t="str">
        <f t="shared" si="92"/>
        <v>NO CUMPLE</v>
      </c>
      <c r="AK621" s="5" t="s">
        <v>3028</v>
      </c>
      <c r="AL621" s="5" t="str">
        <f t="shared" si="99"/>
        <v/>
      </c>
      <c r="AM621" s="5"/>
      <c r="AN621" s="58"/>
      <c r="AO621" s="49" t="s">
        <v>3029</v>
      </c>
      <c r="AP621" s="50" t="s">
        <v>61</v>
      </c>
      <c r="AQ621" s="50"/>
      <c r="AR621" s="50">
        <v>43557</v>
      </c>
      <c r="AS621" s="50"/>
      <c r="AT621" s="52"/>
    </row>
    <row r="622" spans="1:46" ht="14.1" customHeight="1">
      <c r="A622" s="20" t="s">
        <v>45</v>
      </c>
      <c r="B622" s="21" t="s">
        <v>2696</v>
      </c>
      <c r="C622" s="20" t="s">
        <v>2697</v>
      </c>
      <c r="D622" s="28" t="s">
        <v>3030</v>
      </c>
      <c r="E622" s="4" t="s">
        <v>48</v>
      </c>
      <c r="F622" s="4" t="s">
        <v>3031</v>
      </c>
      <c r="G622" s="23" t="s">
        <v>3032</v>
      </c>
      <c r="H622" s="55">
        <v>35952.6</v>
      </c>
      <c r="I622" s="4" t="s">
        <v>64</v>
      </c>
      <c r="J622" s="28" t="s">
        <v>3033</v>
      </c>
      <c r="K622" s="28" t="s">
        <v>3034</v>
      </c>
      <c r="L622" s="23" t="s">
        <v>54</v>
      </c>
      <c r="M622" s="4" t="s">
        <v>67</v>
      </c>
      <c r="N622" s="29" t="s">
        <v>336</v>
      </c>
      <c r="O622" s="30">
        <v>10260</v>
      </c>
      <c r="P622" s="29" t="s">
        <v>57</v>
      </c>
      <c r="Q622" s="56">
        <v>1</v>
      </c>
      <c r="R622" s="5" t="s">
        <v>58</v>
      </c>
      <c r="S622" s="5" t="s">
        <v>59</v>
      </c>
      <c r="T622" s="36">
        <v>43578</v>
      </c>
      <c r="U622" s="36">
        <v>43572</v>
      </c>
      <c r="V622" s="37">
        <v>43572</v>
      </c>
      <c r="W622" s="38">
        <f t="shared" si="93"/>
        <v>-5</v>
      </c>
      <c r="X622" s="5" t="str">
        <f t="shared" si="94"/>
        <v>CUMPLE</v>
      </c>
      <c r="Y622" s="37">
        <v>43580</v>
      </c>
      <c r="Z622" s="37">
        <v>43580</v>
      </c>
      <c r="AA622" s="44">
        <v>43581</v>
      </c>
      <c r="AB622" s="37">
        <v>43584</v>
      </c>
      <c r="AC622" s="38">
        <f t="shared" si="95"/>
        <v>1</v>
      </c>
      <c r="AD622" s="5" t="str">
        <f t="shared" si="96"/>
        <v>CUMPLE</v>
      </c>
      <c r="AE622" s="5"/>
      <c r="AF622" s="38">
        <f t="shared" si="97"/>
        <v>3</v>
      </c>
      <c r="AG622" s="5" t="str">
        <f t="shared" si="98"/>
        <v>CUMPLE</v>
      </c>
      <c r="AH622" s="6"/>
      <c r="AI622" s="38">
        <f t="shared" si="91"/>
        <v>6</v>
      </c>
      <c r="AJ622" s="5" t="str">
        <f t="shared" si="92"/>
        <v>CUMPLE</v>
      </c>
      <c r="AK622" s="6"/>
      <c r="AL622" s="5" t="str">
        <f t="shared" si="99"/>
        <v/>
      </c>
      <c r="AM622" s="5"/>
      <c r="AN622" s="58"/>
      <c r="AO622" s="49" t="s">
        <v>3035</v>
      </c>
      <c r="AP622" s="50" t="s">
        <v>72</v>
      </c>
      <c r="AQ622" s="50"/>
      <c r="AR622" s="50">
        <v>43548</v>
      </c>
      <c r="AS622" s="50"/>
      <c r="AT622" s="52"/>
    </row>
    <row r="623" spans="1:46" ht="14.1" customHeight="1">
      <c r="A623" s="20" t="s">
        <v>45</v>
      </c>
      <c r="B623" s="21" t="s">
        <v>2696</v>
      </c>
      <c r="C623" s="20" t="s">
        <v>2697</v>
      </c>
      <c r="D623" s="54">
        <v>4944881458</v>
      </c>
      <c r="E623" s="4" t="s">
        <v>48</v>
      </c>
      <c r="F623" s="4" t="s">
        <v>3036</v>
      </c>
      <c r="G623" s="23" t="s">
        <v>3037</v>
      </c>
      <c r="H623" s="55">
        <v>2632</v>
      </c>
      <c r="I623" s="4" t="s">
        <v>64</v>
      </c>
      <c r="J623" s="4" t="s">
        <v>3038</v>
      </c>
      <c r="K623" s="22" t="s">
        <v>3039</v>
      </c>
      <c r="L623" s="23" t="s">
        <v>86</v>
      </c>
      <c r="M623" s="4" t="s">
        <v>184</v>
      </c>
      <c r="N623" s="29" t="s">
        <v>584</v>
      </c>
      <c r="O623" s="30">
        <v>800</v>
      </c>
      <c r="P623" s="29" t="s">
        <v>186</v>
      </c>
      <c r="Q623" s="56">
        <v>2</v>
      </c>
      <c r="R623" s="5" t="s">
        <v>78</v>
      </c>
      <c r="S623" s="5" t="s">
        <v>79</v>
      </c>
      <c r="T623" s="36">
        <v>43574</v>
      </c>
      <c r="U623" s="36">
        <v>43563</v>
      </c>
      <c r="V623" s="37">
        <v>43578</v>
      </c>
      <c r="W623" s="38">
        <f t="shared" si="93"/>
        <v>-10</v>
      </c>
      <c r="X623" s="5" t="str">
        <f t="shared" si="94"/>
        <v>CUMPLE</v>
      </c>
      <c r="Y623" s="37">
        <v>43577</v>
      </c>
      <c r="Z623" s="37">
        <v>43578</v>
      </c>
      <c r="AA623" s="44">
        <v>43579</v>
      </c>
      <c r="AB623" s="37">
        <v>43582</v>
      </c>
      <c r="AC623" s="38">
        <f t="shared" si="95"/>
        <v>1</v>
      </c>
      <c r="AD623" s="5" t="str">
        <f t="shared" si="96"/>
        <v>CUMPLE</v>
      </c>
      <c r="AE623" s="5"/>
      <c r="AF623" s="38">
        <f t="shared" si="97"/>
        <v>3</v>
      </c>
      <c r="AG623" s="5" t="str">
        <f t="shared" si="98"/>
        <v>CUMPLE</v>
      </c>
      <c r="AH623" s="6"/>
      <c r="AI623" s="38">
        <f t="shared" si="91"/>
        <v>8</v>
      </c>
      <c r="AJ623" s="5" t="str">
        <f t="shared" si="92"/>
        <v>CUMPLE</v>
      </c>
      <c r="AK623" s="6"/>
      <c r="AL623" s="5" t="str">
        <f t="shared" si="99"/>
        <v/>
      </c>
      <c r="AM623" s="5"/>
      <c r="AN623" s="58"/>
      <c r="AO623" s="49" t="s">
        <v>3040</v>
      </c>
      <c r="AP623" s="50" t="s">
        <v>72</v>
      </c>
      <c r="AQ623" s="50"/>
      <c r="AR623" s="50">
        <v>43546</v>
      </c>
      <c r="AS623" s="50"/>
      <c r="AT623" s="52"/>
    </row>
    <row r="624" spans="1:46" ht="14.1" customHeight="1">
      <c r="A624" s="20" t="s">
        <v>45</v>
      </c>
      <c r="B624" s="21" t="s">
        <v>2696</v>
      </c>
      <c r="C624" s="20" t="s">
        <v>2697</v>
      </c>
      <c r="D624" s="54">
        <v>4949389435</v>
      </c>
      <c r="E624" s="4" t="s">
        <v>48</v>
      </c>
      <c r="F624" s="4" t="s">
        <v>3041</v>
      </c>
      <c r="G624" s="23" t="s">
        <v>3042</v>
      </c>
      <c r="H624" s="55">
        <v>74651.100000000006</v>
      </c>
      <c r="I624" s="4" t="s">
        <v>64</v>
      </c>
      <c r="J624" s="4" t="s">
        <v>514</v>
      </c>
      <c r="K624" s="22" t="s">
        <v>515</v>
      </c>
      <c r="L624" s="23" t="s">
        <v>86</v>
      </c>
      <c r="M624" s="4" t="s">
        <v>210</v>
      </c>
      <c r="N624" s="29" t="s">
        <v>516</v>
      </c>
      <c r="O624" s="30">
        <v>80270</v>
      </c>
      <c r="P624" s="29" t="s">
        <v>57</v>
      </c>
      <c r="Q624" s="56">
        <v>4</v>
      </c>
      <c r="R624" s="5" t="s">
        <v>58</v>
      </c>
      <c r="S624" s="5" t="s">
        <v>230</v>
      </c>
      <c r="T624" s="36">
        <v>43561</v>
      </c>
      <c r="U624" s="36">
        <v>43552</v>
      </c>
      <c r="V624" s="37">
        <v>43552</v>
      </c>
      <c r="W624" s="38">
        <f t="shared" si="93"/>
        <v>-8</v>
      </c>
      <c r="X624" s="5" t="str">
        <f t="shared" si="94"/>
        <v>CUMPLE</v>
      </c>
      <c r="Y624" s="37">
        <v>43563</v>
      </c>
      <c r="Z624" s="37">
        <v>43563</v>
      </c>
      <c r="AA624" s="44">
        <v>43563</v>
      </c>
      <c r="AB624" s="37">
        <v>43563</v>
      </c>
      <c r="AC624" s="38">
        <f t="shared" si="95"/>
        <v>1</v>
      </c>
      <c r="AD624" s="5" t="str">
        <f t="shared" si="96"/>
        <v>CUMPLE</v>
      </c>
      <c r="AE624" s="5"/>
      <c r="AF624" s="38">
        <f t="shared" si="97"/>
        <v>1</v>
      </c>
      <c r="AG624" s="5" t="str">
        <f t="shared" si="98"/>
        <v>CUMPLE</v>
      </c>
      <c r="AH624" s="6"/>
      <c r="AI624" s="38">
        <f t="shared" si="91"/>
        <v>2</v>
      </c>
      <c r="AJ624" s="5" t="str">
        <f t="shared" si="92"/>
        <v>CUMPLE</v>
      </c>
      <c r="AK624" s="6"/>
      <c r="AL624" s="5" t="str">
        <f t="shared" si="99"/>
        <v/>
      </c>
      <c r="AM624" s="5"/>
      <c r="AN624" s="58"/>
      <c r="AO624" s="49" t="s">
        <v>3043</v>
      </c>
      <c r="AP624" s="50" t="s">
        <v>232</v>
      </c>
      <c r="AQ624" s="50"/>
      <c r="AR624" s="50">
        <v>43548</v>
      </c>
      <c r="AS624" s="50"/>
      <c r="AT624" s="52"/>
    </row>
    <row r="625" spans="1:46" ht="14.1" customHeight="1">
      <c r="A625" s="20" t="s">
        <v>45</v>
      </c>
      <c r="B625" s="21" t="s">
        <v>2696</v>
      </c>
      <c r="C625" s="20" t="s">
        <v>2697</v>
      </c>
      <c r="D625" s="54">
        <v>4950057178</v>
      </c>
      <c r="E625" s="4" t="s">
        <v>48</v>
      </c>
      <c r="F625" s="4" t="s">
        <v>3044</v>
      </c>
      <c r="G625" s="23" t="s">
        <v>3045</v>
      </c>
      <c r="H625" s="55">
        <v>5811.3</v>
      </c>
      <c r="I625" s="4" t="s">
        <v>605</v>
      </c>
      <c r="J625" s="4" t="s">
        <v>883</v>
      </c>
      <c r="K625" s="22" t="s">
        <v>884</v>
      </c>
      <c r="L625" s="23" t="s">
        <v>54</v>
      </c>
      <c r="M625" s="4" t="s">
        <v>67</v>
      </c>
      <c r="N625" s="29" t="s">
        <v>77</v>
      </c>
      <c r="O625" s="30">
        <v>45</v>
      </c>
      <c r="P625" s="29" t="s">
        <v>57</v>
      </c>
      <c r="Q625" s="56">
        <v>1</v>
      </c>
      <c r="R625" s="5" t="s">
        <v>608</v>
      </c>
      <c r="S625" s="5" t="s">
        <v>79</v>
      </c>
      <c r="T625" s="36">
        <v>43554</v>
      </c>
      <c r="U625" s="36">
        <v>43552</v>
      </c>
      <c r="V625" s="37">
        <v>43556</v>
      </c>
      <c r="W625" s="38">
        <f t="shared" si="93"/>
        <v>-2</v>
      </c>
      <c r="X625" s="5" t="str">
        <f t="shared" si="94"/>
        <v>CUMPLE</v>
      </c>
      <c r="Y625" s="37">
        <v>43556</v>
      </c>
      <c r="Z625" s="37">
        <v>43556</v>
      </c>
      <c r="AA625" s="44">
        <v>43557</v>
      </c>
      <c r="AB625" s="37">
        <v>43557</v>
      </c>
      <c r="AC625" s="38">
        <f t="shared" si="95"/>
        <v>1</v>
      </c>
      <c r="AD625" s="5" t="str">
        <f t="shared" si="96"/>
        <v>CUMPLE</v>
      </c>
      <c r="AE625" s="5"/>
      <c r="AF625" s="38">
        <f t="shared" si="97"/>
        <v>1</v>
      </c>
      <c r="AG625" s="5" t="str">
        <f t="shared" si="98"/>
        <v>CUMPLE</v>
      </c>
      <c r="AH625" s="6"/>
      <c r="AI625" s="38">
        <f t="shared" si="91"/>
        <v>3</v>
      </c>
      <c r="AJ625" s="5" t="str">
        <f t="shared" si="92"/>
        <v>CUMPLE</v>
      </c>
      <c r="AK625" s="6"/>
      <c r="AL625" s="5" t="str">
        <f t="shared" si="99"/>
        <v/>
      </c>
      <c r="AM625" s="5"/>
      <c r="AN625" s="58"/>
      <c r="AO625" s="49" t="s">
        <v>3046</v>
      </c>
      <c r="AP625" s="50" t="s">
        <v>72</v>
      </c>
      <c r="AQ625" s="50"/>
      <c r="AR625" s="50">
        <v>43552</v>
      </c>
      <c r="AS625" s="50"/>
      <c r="AT625" s="52"/>
    </row>
    <row r="626" spans="1:46" ht="14.1" customHeight="1">
      <c r="A626" s="20" t="s">
        <v>45</v>
      </c>
      <c r="B626" s="21" t="s">
        <v>2696</v>
      </c>
      <c r="C626" s="20" t="s">
        <v>2697</v>
      </c>
      <c r="D626" s="54">
        <v>4950089523</v>
      </c>
      <c r="E626" s="4" t="s">
        <v>48</v>
      </c>
      <c r="F626" s="4" t="s">
        <v>3047</v>
      </c>
      <c r="G626" s="68" t="s">
        <v>3048</v>
      </c>
      <c r="H626" s="55">
        <v>687.3</v>
      </c>
      <c r="I626" s="4" t="s">
        <v>605</v>
      </c>
      <c r="J626" s="4" t="s">
        <v>878</v>
      </c>
      <c r="K626" s="22" t="s">
        <v>879</v>
      </c>
      <c r="L626" s="23" t="s">
        <v>54</v>
      </c>
      <c r="M626" s="4" t="s">
        <v>67</v>
      </c>
      <c r="N626" s="29" t="s">
        <v>77</v>
      </c>
      <c r="O626" s="30">
        <v>10</v>
      </c>
      <c r="P626" s="29" t="s">
        <v>57</v>
      </c>
      <c r="Q626" s="56">
        <v>1</v>
      </c>
      <c r="R626" s="5" t="s">
        <v>608</v>
      </c>
      <c r="S626" s="5" t="s">
        <v>79</v>
      </c>
      <c r="T626" s="36">
        <v>43554</v>
      </c>
      <c r="U626" s="36">
        <v>43552</v>
      </c>
      <c r="V626" s="37">
        <v>43556</v>
      </c>
      <c r="W626" s="38">
        <f t="shared" si="93"/>
        <v>-2</v>
      </c>
      <c r="X626" s="5" t="str">
        <f t="shared" si="94"/>
        <v>CUMPLE</v>
      </c>
      <c r="Y626" s="37">
        <v>43556</v>
      </c>
      <c r="Z626" s="37">
        <v>43556</v>
      </c>
      <c r="AA626" s="44">
        <v>43557</v>
      </c>
      <c r="AB626" s="37">
        <v>43557</v>
      </c>
      <c r="AC626" s="38">
        <f t="shared" si="95"/>
        <v>1</v>
      </c>
      <c r="AD626" s="5" t="str">
        <f t="shared" si="96"/>
        <v>CUMPLE</v>
      </c>
      <c r="AE626" s="5"/>
      <c r="AF626" s="38">
        <f t="shared" si="97"/>
        <v>1</v>
      </c>
      <c r="AG626" s="5" t="str">
        <f t="shared" si="98"/>
        <v>CUMPLE</v>
      </c>
      <c r="AH626" s="6"/>
      <c r="AI626" s="38">
        <f t="shared" si="91"/>
        <v>3</v>
      </c>
      <c r="AJ626" s="5" t="str">
        <f t="shared" si="92"/>
        <v>CUMPLE</v>
      </c>
      <c r="AK626" s="6"/>
      <c r="AL626" s="5" t="str">
        <f t="shared" si="99"/>
        <v/>
      </c>
      <c r="AM626" s="5"/>
      <c r="AN626" s="58"/>
      <c r="AO626" s="49" t="s">
        <v>3049</v>
      </c>
      <c r="AP626" s="50" t="s">
        <v>72</v>
      </c>
      <c r="AQ626" s="50"/>
      <c r="AR626" s="50">
        <v>43552</v>
      </c>
      <c r="AS626" s="50"/>
      <c r="AT626" s="52"/>
    </row>
    <row r="627" spans="1:46" ht="14.1" customHeight="1">
      <c r="A627" s="20" t="s">
        <v>45</v>
      </c>
      <c r="B627" s="21" t="s">
        <v>2696</v>
      </c>
      <c r="C627" s="20" t="s">
        <v>2697</v>
      </c>
      <c r="D627" s="54">
        <v>4950043003</v>
      </c>
      <c r="E627" s="4" t="s">
        <v>48</v>
      </c>
      <c r="F627" s="4" t="s">
        <v>3050</v>
      </c>
      <c r="G627" s="68" t="s">
        <v>3051</v>
      </c>
      <c r="H627" s="55">
        <v>1414.9</v>
      </c>
      <c r="I627" s="4" t="s">
        <v>605</v>
      </c>
      <c r="J627" s="4" t="s">
        <v>606</v>
      </c>
      <c r="K627" s="22" t="s">
        <v>607</v>
      </c>
      <c r="L627" s="23" t="s">
        <v>119</v>
      </c>
      <c r="M627" s="4" t="s">
        <v>67</v>
      </c>
      <c r="N627" s="29" t="s">
        <v>77</v>
      </c>
      <c r="O627" s="30">
        <v>10</v>
      </c>
      <c r="P627" s="29" t="s">
        <v>57</v>
      </c>
      <c r="Q627" s="56">
        <v>1</v>
      </c>
      <c r="R627" s="5" t="s">
        <v>608</v>
      </c>
      <c r="S627" s="5" t="s">
        <v>79</v>
      </c>
      <c r="T627" s="36">
        <v>43554</v>
      </c>
      <c r="U627" s="36">
        <v>43552</v>
      </c>
      <c r="V627" s="37">
        <v>43556</v>
      </c>
      <c r="W627" s="38">
        <f t="shared" si="93"/>
        <v>-2</v>
      </c>
      <c r="X627" s="5" t="str">
        <f t="shared" si="94"/>
        <v>CUMPLE</v>
      </c>
      <c r="Y627" s="37">
        <v>43556</v>
      </c>
      <c r="Z627" s="37">
        <v>43556</v>
      </c>
      <c r="AA627" s="44">
        <v>43557</v>
      </c>
      <c r="AB627" s="37">
        <v>43557</v>
      </c>
      <c r="AC627" s="38">
        <f t="shared" si="95"/>
        <v>1</v>
      </c>
      <c r="AD627" s="5" t="str">
        <f t="shared" si="96"/>
        <v>CUMPLE</v>
      </c>
      <c r="AE627" s="5"/>
      <c r="AF627" s="38">
        <f t="shared" si="97"/>
        <v>1</v>
      </c>
      <c r="AG627" s="5" t="str">
        <f t="shared" si="98"/>
        <v>CUMPLE</v>
      </c>
      <c r="AH627" s="6"/>
      <c r="AI627" s="38">
        <f t="shared" si="91"/>
        <v>3</v>
      </c>
      <c r="AJ627" s="5" t="str">
        <f t="shared" si="92"/>
        <v>CUMPLE</v>
      </c>
      <c r="AK627" s="6"/>
      <c r="AL627" s="5" t="str">
        <f t="shared" si="99"/>
        <v/>
      </c>
      <c r="AM627" s="5"/>
      <c r="AN627" s="58"/>
      <c r="AO627" s="49" t="s">
        <v>3052</v>
      </c>
      <c r="AP627" s="50" t="s">
        <v>72</v>
      </c>
      <c r="AQ627" s="50"/>
      <c r="AR627" s="50">
        <v>43554</v>
      </c>
      <c r="AS627" s="50"/>
      <c r="AT627" s="52"/>
    </row>
    <row r="628" spans="1:46" ht="14.1" customHeight="1">
      <c r="A628" s="20" t="s">
        <v>45</v>
      </c>
      <c r="B628" s="21" t="s">
        <v>2696</v>
      </c>
      <c r="C628" s="20" t="s">
        <v>2697</v>
      </c>
      <c r="D628" s="54">
        <v>4947224354</v>
      </c>
      <c r="E628" s="4" t="s">
        <v>48</v>
      </c>
      <c r="F628" s="4" t="s">
        <v>3053</v>
      </c>
      <c r="G628" s="23" t="s">
        <v>3054</v>
      </c>
      <c r="H628" s="55">
        <v>34752</v>
      </c>
      <c r="I628" s="4" t="s">
        <v>64</v>
      </c>
      <c r="J628" s="4" t="s">
        <v>3055</v>
      </c>
      <c r="K628" s="22" t="s">
        <v>3056</v>
      </c>
      <c r="L628" s="23" t="s">
        <v>54</v>
      </c>
      <c r="M628" s="4" t="s">
        <v>184</v>
      </c>
      <c r="N628" s="29" t="s">
        <v>584</v>
      </c>
      <c r="O628" s="30">
        <v>9600</v>
      </c>
      <c r="P628" s="29" t="s">
        <v>186</v>
      </c>
      <c r="Q628" s="56">
        <v>1</v>
      </c>
      <c r="R628" s="5" t="s">
        <v>58</v>
      </c>
      <c r="S628" s="5" t="s">
        <v>69</v>
      </c>
      <c r="T628" s="36">
        <v>43553</v>
      </c>
      <c r="U628" s="36">
        <v>43538</v>
      </c>
      <c r="V628" s="37">
        <v>43556</v>
      </c>
      <c r="W628" s="38">
        <f t="shared" si="93"/>
        <v>-14</v>
      </c>
      <c r="X628" s="5" t="str">
        <f t="shared" si="94"/>
        <v>CUMPLE</v>
      </c>
      <c r="Y628" s="37">
        <v>43556</v>
      </c>
      <c r="Z628" s="37">
        <v>43556</v>
      </c>
      <c r="AA628" s="44">
        <v>43557</v>
      </c>
      <c r="AB628" s="37">
        <v>43561</v>
      </c>
      <c r="AC628" s="38">
        <f t="shared" si="95"/>
        <v>1</v>
      </c>
      <c r="AD628" s="5" t="str">
        <f t="shared" si="96"/>
        <v>CUMPLE</v>
      </c>
      <c r="AE628" s="5"/>
      <c r="AF628" s="38">
        <f t="shared" si="97"/>
        <v>4</v>
      </c>
      <c r="AG628" s="5" t="str">
        <f t="shared" si="98"/>
        <v>NO CUMPLE</v>
      </c>
      <c r="AH628" s="6"/>
      <c r="AI628" s="38">
        <f t="shared" si="91"/>
        <v>8</v>
      </c>
      <c r="AJ628" s="5" t="str">
        <f t="shared" si="92"/>
        <v>CUMPLE</v>
      </c>
      <c r="AK628" s="6"/>
      <c r="AL628" s="5" t="str">
        <f t="shared" si="99"/>
        <v/>
      </c>
      <c r="AM628" s="5"/>
      <c r="AN628" s="58"/>
      <c r="AO628" s="49" t="s">
        <v>3057</v>
      </c>
      <c r="AP628" s="50" t="s">
        <v>72</v>
      </c>
      <c r="AQ628" s="50"/>
      <c r="AR628" s="50">
        <v>43526</v>
      </c>
      <c r="AS628" s="50"/>
      <c r="AT628" s="52"/>
    </row>
    <row r="629" spans="1:46" ht="14.1" customHeight="1">
      <c r="A629" s="20" t="s">
        <v>45</v>
      </c>
      <c r="B629" s="21" t="s">
        <v>2696</v>
      </c>
      <c r="C629" s="20" t="s">
        <v>2697</v>
      </c>
      <c r="D629" s="54">
        <v>4949417102</v>
      </c>
      <c r="E629" s="4" t="s">
        <v>48</v>
      </c>
      <c r="F629" s="4" t="s">
        <v>3058</v>
      </c>
      <c r="G629" s="23" t="s">
        <v>3059</v>
      </c>
      <c r="H629" s="55">
        <v>149652</v>
      </c>
      <c r="I629" s="4" t="s">
        <v>64</v>
      </c>
      <c r="J629" s="4" t="s">
        <v>632</v>
      </c>
      <c r="K629" s="22" t="s">
        <v>633</v>
      </c>
      <c r="L629" s="23" t="s">
        <v>54</v>
      </c>
      <c r="M629" s="4" t="s">
        <v>67</v>
      </c>
      <c r="N629" s="29" t="s">
        <v>77</v>
      </c>
      <c r="O629" s="30">
        <f>900+900+900+900</f>
        <v>3600</v>
      </c>
      <c r="P629" s="29" t="s">
        <v>57</v>
      </c>
      <c r="Q629" s="56">
        <v>1</v>
      </c>
      <c r="R629" s="5" t="s">
        <v>58</v>
      </c>
      <c r="S629" s="5" t="s">
        <v>59</v>
      </c>
      <c r="T629" s="36">
        <v>43553</v>
      </c>
      <c r="U629" s="36">
        <v>43539</v>
      </c>
      <c r="V629" s="37">
        <v>43556</v>
      </c>
      <c r="W629" s="38">
        <f t="shared" si="93"/>
        <v>-13</v>
      </c>
      <c r="X629" s="5" t="str">
        <f t="shared" si="94"/>
        <v>CUMPLE</v>
      </c>
      <c r="Y629" s="37">
        <v>43556</v>
      </c>
      <c r="Z629" s="37">
        <v>43556</v>
      </c>
      <c r="AA629" s="44">
        <v>43556</v>
      </c>
      <c r="AB629" s="37">
        <v>43561</v>
      </c>
      <c r="AC629" s="38">
        <f t="shared" si="95"/>
        <v>1</v>
      </c>
      <c r="AD629" s="5" t="str">
        <f t="shared" si="96"/>
        <v>CUMPLE</v>
      </c>
      <c r="AE629" s="5"/>
      <c r="AF629" s="38">
        <f t="shared" si="97"/>
        <v>5</v>
      </c>
      <c r="AG629" s="5" t="str">
        <f t="shared" si="98"/>
        <v>NO CUMPLE</v>
      </c>
      <c r="AH629" s="6"/>
      <c r="AI629" s="38">
        <f t="shared" si="91"/>
        <v>8</v>
      </c>
      <c r="AJ629" s="5" t="str">
        <f t="shared" si="92"/>
        <v>CUMPLE</v>
      </c>
      <c r="AK629" s="6"/>
      <c r="AL629" s="5" t="str">
        <f t="shared" si="99"/>
        <v/>
      </c>
      <c r="AM629" s="5"/>
      <c r="AN629" s="58"/>
      <c r="AO629" s="49" t="s">
        <v>3060</v>
      </c>
      <c r="AP629" s="50" t="s">
        <v>72</v>
      </c>
      <c r="AQ629" s="50"/>
      <c r="AR629" s="50">
        <v>43530</v>
      </c>
      <c r="AS629" s="50"/>
      <c r="AT629" s="52"/>
    </row>
    <row r="630" spans="1:46" ht="14.1" customHeight="1">
      <c r="A630" s="20" t="s">
        <v>45</v>
      </c>
      <c r="B630" s="21" t="s">
        <v>2696</v>
      </c>
      <c r="C630" s="20" t="s">
        <v>2697</v>
      </c>
      <c r="D630" s="28" t="s">
        <v>3061</v>
      </c>
      <c r="E630" s="4" t="s">
        <v>48</v>
      </c>
      <c r="F630" s="4" t="s">
        <v>3062</v>
      </c>
      <c r="G630" s="23" t="s">
        <v>3063</v>
      </c>
      <c r="H630" s="55">
        <v>34384.199999999997</v>
      </c>
      <c r="I630" s="4" t="s">
        <v>64</v>
      </c>
      <c r="J630" s="28" t="s">
        <v>3064</v>
      </c>
      <c r="K630" s="28" t="s">
        <v>3065</v>
      </c>
      <c r="L630" s="23" t="s">
        <v>54</v>
      </c>
      <c r="M630" s="4" t="s">
        <v>67</v>
      </c>
      <c r="N630" s="29" t="s">
        <v>77</v>
      </c>
      <c r="O630" s="30">
        <v>8660</v>
      </c>
      <c r="P630" s="29" t="s">
        <v>57</v>
      </c>
      <c r="Q630" s="56">
        <v>1</v>
      </c>
      <c r="R630" s="5" t="s">
        <v>58</v>
      </c>
      <c r="S630" s="5" t="s">
        <v>59</v>
      </c>
      <c r="T630" s="36">
        <v>43553</v>
      </c>
      <c r="U630" s="36">
        <v>43543</v>
      </c>
      <c r="V630" s="37">
        <v>43556</v>
      </c>
      <c r="W630" s="38">
        <f t="shared" si="93"/>
        <v>-9</v>
      </c>
      <c r="X630" s="5" t="str">
        <f t="shared" si="94"/>
        <v>CUMPLE</v>
      </c>
      <c r="Y630" s="37">
        <v>43556</v>
      </c>
      <c r="Z630" s="37">
        <v>43556</v>
      </c>
      <c r="AA630" s="44">
        <v>43556</v>
      </c>
      <c r="AB630" s="37">
        <v>43561</v>
      </c>
      <c r="AC630" s="38">
        <f t="shared" si="95"/>
        <v>1</v>
      </c>
      <c r="AD630" s="5" t="str">
        <f t="shared" si="96"/>
        <v>CUMPLE</v>
      </c>
      <c r="AE630" s="5"/>
      <c r="AF630" s="38">
        <f t="shared" si="97"/>
        <v>5</v>
      </c>
      <c r="AG630" s="5" t="str">
        <f t="shared" si="98"/>
        <v>NO CUMPLE</v>
      </c>
      <c r="AH630" s="6"/>
      <c r="AI630" s="38">
        <f t="shared" si="91"/>
        <v>8</v>
      </c>
      <c r="AJ630" s="5" t="str">
        <f t="shared" si="92"/>
        <v>CUMPLE</v>
      </c>
      <c r="AK630" s="6"/>
      <c r="AL630" s="5" t="str">
        <f t="shared" si="99"/>
        <v/>
      </c>
      <c r="AM630" s="5"/>
      <c r="AN630" s="58"/>
      <c r="AO630" s="49" t="s">
        <v>3066</v>
      </c>
      <c r="AP630" s="50" t="s">
        <v>72</v>
      </c>
      <c r="AQ630" s="50"/>
      <c r="AR630" s="50">
        <v>43530</v>
      </c>
      <c r="AS630" s="50"/>
      <c r="AT630" s="52"/>
    </row>
    <row r="631" spans="1:46" ht="14.1" customHeight="1">
      <c r="A631" s="20" t="s">
        <v>45</v>
      </c>
      <c r="B631" s="21" t="s">
        <v>2696</v>
      </c>
      <c r="C631" s="20" t="s">
        <v>2697</v>
      </c>
      <c r="D631" s="54">
        <v>4949587549</v>
      </c>
      <c r="E631" s="4" t="s">
        <v>48</v>
      </c>
      <c r="F631" s="4" t="s">
        <v>3067</v>
      </c>
      <c r="G631" s="23" t="s">
        <v>3068</v>
      </c>
      <c r="H631" s="55">
        <f>56800+18960+56880</f>
        <v>132640</v>
      </c>
      <c r="I631" s="4" t="s">
        <v>64</v>
      </c>
      <c r="J631" s="4" t="s">
        <v>65</v>
      </c>
      <c r="K631" s="22" t="s">
        <v>66</v>
      </c>
      <c r="L631" s="23" t="s">
        <v>54</v>
      </c>
      <c r="M631" s="4" t="s">
        <v>67</v>
      </c>
      <c r="N631" s="29" t="s">
        <v>336</v>
      </c>
      <c r="O631" s="30">
        <f>18000+6000+18000</f>
        <v>42000</v>
      </c>
      <c r="P631" s="29" t="s">
        <v>57</v>
      </c>
      <c r="Q631" s="56">
        <v>3</v>
      </c>
      <c r="R631" s="5" t="s">
        <v>58</v>
      </c>
      <c r="S631" s="5" t="s">
        <v>3069</v>
      </c>
      <c r="T631" s="36">
        <v>43553</v>
      </c>
      <c r="U631" s="36">
        <v>43543</v>
      </c>
      <c r="V631" s="37">
        <v>43556</v>
      </c>
      <c r="W631" s="38">
        <f t="shared" si="93"/>
        <v>-9</v>
      </c>
      <c r="X631" s="5" t="str">
        <f t="shared" si="94"/>
        <v>CUMPLE</v>
      </c>
      <c r="Y631" s="37">
        <v>43556</v>
      </c>
      <c r="Z631" s="37">
        <v>43557</v>
      </c>
      <c r="AA631" s="44">
        <v>43557</v>
      </c>
      <c r="AB631" s="37">
        <v>43563</v>
      </c>
      <c r="AC631" s="38">
        <f t="shared" si="95"/>
        <v>1</v>
      </c>
      <c r="AD631" s="5" t="str">
        <f t="shared" si="96"/>
        <v>CUMPLE</v>
      </c>
      <c r="AE631" s="5"/>
      <c r="AF631" s="38">
        <f t="shared" si="97"/>
        <v>6</v>
      </c>
      <c r="AG631" s="5" t="str">
        <f t="shared" si="98"/>
        <v>NO CUMPLE</v>
      </c>
      <c r="AH631" s="6"/>
      <c r="AI631" s="38">
        <f t="shared" si="91"/>
        <v>10</v>
      </c>
      <c r="AJ631" s="5" t="str">
        <f t="shared" si="92"/>
        <v>NO CUMPLE</v>
      </c>
      <c r="AK631" s="6" t="s">
        <v>149</v>
      </c>
      <c r="AL631" s="5" t="str">
        <f t="shared" si="99"/>
        <v/>
      </c>
      <c r="AM631" s="5"/>
      <c r="AN631" s="58"/>
      <c r="AO631" s="49" t="s">
        <v>3070</v>
      </c>
      <c r="AP631" s="50" t="s">
        <v>72</v>
      </c>
      <c r="AQ631" s="50"/>
      <c r="AR631" s="50">
        <v>43525</v>
      </c>
      <c r="AS631" s="50"/>
      <c r="AT631" s="52"/>
    </row>
    <row r="632" spans="1:46" ht="14.1" customHeight="1">
      <c r="A632" s="20" t="s">
        <v>45</v>
      </c>
      <c r="B632" s="21" t="s">
        <v>2696</v>
      </c>
      <c r="C632" s="20" t="s">
        <v>2697</v>
      </c>
      <c r="D632" s="54">
        <v>4949417457</v>
      </c>
      <c r="E632" s="4" t="s">
        <v>48</v>
      </c>
      <c r="F632" s="4" t="s">
        <v>3071</v>
      </c>
      <c r="G632" s="23" t="s">
        <v>3072</v>
      </c>
      <c r="H632" s="55">
        <v>1327.36</v>
      </c>
      <c r="I632" s="4" t="s">
        <v>64</v>
      </c>
      <c r="J632" s="4" t="s">
        <v>2535</v>
      </c>
      <c r="K632" s="22" t="s">
        <v>2536</v>
      </c>
      <c r="L632" s="23" t="s">
        <v>119</v>
      </c>
      <c r="M632" s="4" t="s">
        <v>67</v>
      </c>
      <c r="N632" s="29" t="s">
        <v>336</v>
      </c>
      <c r="O632" s="30">
        <v>1088</v>
      </c>
      <c r="P632" s="29" t="s">
        <v>57</v>
      </c>
      <c r="Q632" s="56">
        <v>1</v>
      </c>
      <c r="R632" s="5" t="s">
        <v>78</v>
      </c>
      <c r="S632" s="5" t="s">
        <v>79</v>
      </c>
      <c r="T632" s="36">
        <v>43556</v>
      </c>
      <c r="U632" s="36">
        <v>43553</v>
      </c>
      <c r="V632" s="37">
        <v>43557</v>
      </c>
      <c r="W632" s="38">
        <f t="shared" si="93"/>
        <v>-2</v>
      </c>
      <c r="X632" s="5" t="str">
        <f t="shared" si="94"/>
        <v>CUMPLE</v>
      </c>
      <c r="Y632" s="37">
        <v>43557</v>
      </c>
      <c r="Z632" s="37">
        <v>43557</v>
      </c>
      <c r="AA632" s="44">
        <v>43558</v>
      </c>
      <c r="AB632" s="37">
        <v>43563</v>
      </c>
      <c r="AC632" s="38">
        <f t="shared" si="95"/>
        <v>1</v>
      </c>
      <c r="AD632" s="5" t="str">
        <f t="shared" si="96"/>
        <v>CUMPLE</v>
      </c>
      <c r="AE632" s="5"/>
      <c r="AF632" s="38">
        <f t="shared" si="97"/>
        <v>5</v>
      </c>
      <c r="AG632" s="5" t="str">
        <f t="shared" si="98"/>
        <v>NO CUMPLE</v>
      </c>
      <c r="AH632" s="6"/>
      <c r="AI632" s="38">
        <f t="shared" si="91"/>
        <v>7</v>
      </c>
      <c r="AJ632" s="5" t="str">
        <f t="shared" si="92"/>
        <v>CUMPLE</v>
      </c>
      <c r="AK632" s="6"/>
      <c r="AL632" s="5" t="str">
        <f t="shared" si="99"/>
        <v/>
      </c>
      <c r="AM632" s="5"/>
      <c r="AN632" s="58"/>
      <c r="AO632" s="49" t="s">
        <v>3073</v>
      </c>
      <c r="AP632" s="50" t="s">
        <v>72</v>
      </c>
      <c r="AQ632" s="50"/>
      <c r="AR632" s="50">
        <v>43530</v>
      </c>
      <c r="AS632" s="50"/>
      <c r="AT632" s="52"/>
    </row>
    <row r="633" spans="1:46" ht="14.1" customHeight="1">
      <c r="A633" s="20" t="s">
        <v>45</v>
      </c>
      <c r="B633" s="21" t="s">
        <v>2696</v>
      </c>
      <c r="C633" s="20" t="s">
        <v>2697</v>
      </c>
      <c r="D633" s="54">
        <v>4948992945</v>
      </c>
      <c r="E633" s="4" t="s">
        <v>48</v>
      </c>
      <c r="F633" s="4" t="s">
        <v>3074</v>
      </c>
      <c r="G633" s="23" t="s">
        <v>3075</v>
      </c>
      <c r="H633" s="55">
        <v>33293</v>
      </c>
      <c r="I633" s="4" t="s">
        <v>64</v>
      </c>
      <c r="J633" s="4" t="s">
        <v>3076</v>
      </c>
      <c r="K633" s="22" t="s">
        <v>454</v>
      </c>
      <c r="L633" s="23" t="s">
        <v>54</v>
      </c>
      <c r="M633" s="4" t="s">
        <v>94</v>
      </c>
      <c r="N633" s="29" t="s">
        <v>108</v>
      </c>
      <c r="O633" s="30">
        <v>1300</v>
      </c>
      <c r="P633" s="29" t="s">
        <v>57</v>
      </c>
      <c r="Q633" s="56">
        <v>3</v>
      </c>
      <c r="R633" s="5" t="s">
        <v>78</v>
      </c>
      <c r="S633" s="5" t="s">
        <v>79</v>
      </c>
      <c r="T633" s="36">
        <v>43553</v>
      </c>
      <c r="U633" s="36">
        <v>43553</v>
      </c>
      <c r="V633" s="37">
        <v>43558</v>
      </c>
      <c r="W633" s="38">
        <f t="shared" si="93"/>
        <v>1</v>
      </c>
      <c r="X633" s="5" t="str">
        <f t="shared" si="94"/>
        <v>NO CUMPLE</v>
      </c>
      <c r="Y633" s="37">
        <v>43557</v>
      </c>
      <c r="Z633" s="37">
        <v>43558</v>
      </c>
      <c r="AA633" s="44">
        <v>43558</v>
      </c>
      <c r="AB633" s="37">
        <v>43563</v>
      </c>
      <c r="AC633" s="38">
        <f t="shared" si="95"/>
        <v>1</v>
      </c>
      <c r="AD633" s="5" t="str">
        <f t="shared" si="96"/>
        <v>CUMPLE</v>
      </c>
      <c r="AE633" s="5"/>
      <c r="AF633" s="38">
        <f t="shared" si="97"/>
        <v>5</v>
      </c>
      <c r="AG633" s="5" t="str">
        <f t="shared" si="98"/>
        <v>NO CUMPLE</v>
      </c>
      <c r="AH633" s="6"/>
      <c r="AI633" s="38">
        <f t="shared" si="91"/>
        <v>10</v>
      </c>
      <c r="AJ633" s="5" t="str">
        <f t="shared" si="92"/>
        <v>CUMPLE</v>
      </c>
      <c r="AK633" s="6" t="s">
        <v>3011</v>
      </c>
      <c r="AL633" s="5" t="str">
        <f t="shared" si="99"/>
        <v/>
      </c>
      <c r="AM633" s="5"/>
      <c r="AN633" s="58"/>
      <c r="AO633" s="49" t="s">
        <v>3077</v>
      </c>
      <c r="AP633" s="50" t="s">
        <v>72</v>
      </c>
      <c r="AQ633" s="50"/>
      <c r="AR633" s="50">
        <v>43550</v>
      </c>
      <c r="AS633" s="50" t="s">
        <v>1149</v>
      </c>
      <c r="AT633" s="52"/>
    </row>
    <row r="634" spans="1:46" ht="14.1" customHeight="1">
      <c r="A634" s="20" t="s">
        <v>45</v>
      </c>
      <c r="B634" s="21" t="s">
        <v>2696</v>
      </c>
      <c r="C634" s="20" t="s">
        <v>2697</v>
      </c>
      <c r="D634" s="54">
        <v>4949331231</v>
      </c>
      <c r="E634" s="4" t="s">
        <v>48</v>
      </c>
      <c r="F634" s="4" t="s">
        <v>3078</v>
      </c>
      <c r="G634" s="23" t="s">
        <v>3079</v>
      </c>
      <c r="H634" s="55">
        <v>25103.4</v>
      </c>
      <c r="I634" s="4" t="s">
        <v>64</v>
      </c>
      <c r="J634" s="4" t="s">
        <v>1353</v>
      </c>
      <c r="K634" s="22" t="s">
        <v>1354</v>
      </c>
      <c r="L634" s="23" t="s">
        <v>86</v>
      </c>
      <c r="M634" s="4" t="s">
        <v>67</v>
      </c>
      <c r="N634" s="29" t="s">
        <v>128</v>
      </c>
      <c r="O634" s="30">
        <v>18060</v>
      </c>
      <c r="P634" s="29" t="s">
        <v>57</v>
      </c>
      <c r="Q634" s="56">
        <v>1</v>
      </c>
      <c r="R634" s="5" t="s">
        <v>58</v>
      </c>
      <c r="S634" s="5" t="s">
        <v>69</v>
      </c>
      <c r="T634" s="36">
        <v>43554</v>
      </c>
      <c r="U634" s="36">
        <v>43545</v>
      </c>
      <c r="V634" s="37">
        <v>43557</v>
      </c>
      <c r="W634" s="38">
        <f t="shared" si="93"/>
        <v>-8</v>
      </c>
      <c r="X634" s="5" t="str">
        <f t="shared" si="94"/>
        <v>CUMPLE</v>
      </c>
      <c r="Y634" s="37">
        <v>43557</v>
      </c>
      <c r="Z634" s="37">
        <v>43557</v>
      </c>
      <c r="AA634" s="44">
        <v>43557</v>
      </c>
      <c r="AB634" s="37">
        <v>43563</v>
      </c>
      <c r="AC634" s="38">
        <f t="shared" si="95"/>
        <v>1</v>
      </c>
      <c r="AD634" s="5" t="str">
        <f t="shared" si="96"/>
        <v>CUMPLE</v>
      </c>
      <c r="AE634" s="5"/>
      <c r="AF634" s="38">
        <f t="shared" si="97"/>
        <v>6</v>
      </c>
      <c r="AG634" s="5" t="str">
        <f t="shared" si="98"/>
        <v>NO CUMPLE</v>
      </c>
      <c r="AH634" s="6"/>
      <c r="AI634" s="38">
        <f t="shared" si="91"/>
        <v>9</v>
      </c>
      <c r="AJ634" s="5" t="str">
        <f t="shared" si="92"/>
        <v>NO CUMPLE</v>
      </c>
      <c r="AK634" s="6" t="s">
        <v>149</v>
      </c>
      <c r="AL634" s="5" t="str">
        <f t="shared" si="99"/>
        <v/>
      </c>
      <c r="AM634" s="5"/>
      <c r="AN634" s="58"/>
      <c r="AO634" s="49" t="s">
        <v>3080</v>
      </c>
      <c r="AP634" s="50" t="s">
        <v>61</v>
      </c>
      <c r="AQ634" s="50"/>
      <c r="AR634" s="50">
        <v>43542</v>
      </c>
      <c r="AS634" s="50"/>
      <c r="AT634" s="52"/>
    </row>
    <row r="635" spans="1:46" ht="14.1" customHeight="1">
      <c r="A635" s="20" t="s">
        <v>45</v>
      </c>
      <c r="B635" s="21" t="s">
        <v>2696</v>
      </c>
      <c r="C635" s="20" t="s">
        <v>2697</v>
      </c>
      <c r="D635" s="54">
        <v>4949383313</v>
      </c>
      <c r="E635" s="4" t="s">
        <v>48</v>
      </c>
      <c r="F635" s="4" t="s">
        <v>3081</v>
      </c>
      <c r="G635" s="23" t="s">
        <v>3082</v>
      </c>
      <c r="H635" s="55">
        <v>25270</v>
      </c>
      <c r="I635" s="4" t="s">
        <v>64</v>
      </c>
      <c r="J635" s="4" t="s">
        <v>3083</v>
      </c>
      <c r="K635" s="22" t="s">
        <v>3084</v>
      </c>
      <c r="L635" s="23" t="s">
        <v>86</v>
      </c>
      <c r="M635" s="4" t="s">
        <v>87</v>
      </c>
      <c r="N635" s="29" t="s">
        <v>88</v>
      </c>
      <c r="O635" s="30">
        <v>19000</v>
      </c>
      <c r="P635" s="29" t="s">
        <v>57</v>
      </c>
      <c r="Q635" s="56">
        <v>1</v>
      </c>
      <c r="R635" s="5" t="s">
        <v>58</v>
      </c>
      <c r="S635" s="5" t="s">
        <v>69</v>
      </c>
      <c r="T635" s="36">
        <v>43553</v>
      </c>
      <c r="U635" s="36">
        <v>43550</v>
      </c>
      <c r="V635" s="37">
        <v>43556</v>
      </c>
      <c r="W635" s="38">
        <f t="shared" si="93"/>
        <v>-2</v>
      </c>
      <c r="X635" s="5" t="str">
        <f t="shared" si="94"/>
        <v>CUMPLE</v>
      </c>
      <c r="Y635" s="37">
        <v>43556</v>
      </c>
      <c r="Z635" s="37">
        <v>43557</v>
      </c>
      <c r="AA635" s="44">
        <v>43557</v>
      </c>
      <c r="AB635" s="37">
        <v>43563</v>
      </c>
      <c r="AC635" s="38">
        <f t="shared" si="95"/>
        <v>1</v>
      </c>
      <c r="AD635" s="5" t="str">
        <f t="shared" si="96"/>
        <v>CUMPLE</v>
      </c>
      <c r="AE635" s="5"/>
      <c r="AF635" s="38">
        <f t="shared" si="97"/>
        <v>6</v>
      </c>
      <c r="AG635" s="5" t="str">
        <f t="shared" si="98"/>
        <v>NO CUMPLE</v>
      </c>
      <c r="AH635" s="6"/>
      <c r="AI635" s="38">
        <f t="shared" si="91"/>
        <v>10</v>
      </c>
      <c r="AJ635" s="5" t="str">
        <f t="shared" si="92"/>
        <v>NO CUMPLE</v>
      </c>
      <c r="AK635" s="6" t="s">
        <v>149</v>
      </c>
      <c r="AL635" s="5" t="str">
        <f t="shared" si="99"/>
        <v/>
      </c>
      <c r="AM635" s="5"/>
      <c r="AN635" s="58"/>
      <c r="AO635" s="49" t="s">
        <v>3085</v>
      </c>
      <c r="AP635" s="50" t="s">
        <v>61</v>
      </c>
      <c r="AQ635" s="50"/>
      <c r="AR635" s="50">
        <v>43537</v>
      </c>
      <c r="AS635" s="50"/>
      <c r="AT635" s="52"/>
    </row>
    <row r="636" spans="1:46" ht="14.1" customHeight="1">
      <c r="A636" s="20" t="s">
        <v>45</v>
      </c>
      <c r="B636" s="21" t="s">
        <v>2696</v>
      </c>
      <c r="C636" s="20" t="s">
        <v>2697</v>
      </c>
      <c r="D636" s="54">
        <v>4949570839</v>
      </c>
      <c r="E636" s="4" t="s">
        <v>48</v>
      </c>
      <c r="F636" s="4" t="s">
        <v>3086</v>
      </c>
      <c r="G636" s="23" t="s">
        <v>3087</v>
      </c>
      <c r="H636" s="55">
        <v>663</v>
      </c>
      <c r="I636" s="4" t="s">
        <v>64</v>
      </c>
      <c r="J636" s="4" t="s">
        <v>1567</v>
      </c>
      <c r="K636" s="22" t="s">
        <v>1568</v>
      </c>
      <c r="L636" s="23" t="s">
        <v>86</v>
      </c>
      <c r="M636" s="4" t="s">
        <v>55</v>
      </c>
      <c r="N636" s="29" t="s">
        <v>56</v>
      </c>
      <c r="O636" s="30">
        <v>170</v>
      </c>
      <c r="P636" s="29" t="s">
        <v>57</v>
      </c>
      <c r="Q636" s="56">
        <v>1</v>
      </c>
      <c r="R636" s="5" t="s">
        <v>78</v>
      </c>
      <c r="S636" s="5" t="s">
        <v>79</v>
      </c>
      <c r="T636" s="36">
        <v>43553</v>
      </c>
      <c r="U636" s="36">
        <v>43532</v>
      </c>
      <c r="V636" s="37">
        <v>43557</v>
      </c>
      <c r="W636" s="38">
        <f t="shared" si="93"/>
        <v>-20</v>
      </c>
      <c r="X636" s="5" t="str">
        <f t="shared" si="94"/>
        <v>CUMPLE</v>
      </c>
      <c r="Y636" s="37">
        <v>43557</v>
      </c>
      <c r="Z636" s="37">
        <v>43557</v>
      </c>
      <c r="AA636" s="44">
        <v>43558</v>
      </c>
      <c r="AB636" s="37">
        <v>43563</v>
      </c>
      <c r="AC636" s="38">
        <f t="shared" si="95"/>
        <v>1</v>
      </c>
      <c r="AD636" s="5" t="str">
        <f t="shared" si="96"/>
        <v>CUMPLE</v>
      </c>
      <c r="AE636" s="5"/>
      <c r="AF636" s="38">
        <f t="shared" si="97"/>
        <v>5</v>
      </c>
      <c r="AG636" s="5" t="str">
        <f t="shared" si="98"/>
        <v>NO CUMPLE</v>
      </c>
      <c r="AH636" s="6"/>
      <c r="AI636" s="38">
        <f t="shared" si="91"/>
        <v>10</v>
      </c>
      <c r="AJ636" s="5" t="str">
        <f t="shared" si="92"/>
        <v>CUMPLE</v>
      </c>
      <c r="AK636" s="6" t="s">
        <v>3000</v>
      </c>
      <c r="AL636" s="5" t="str">
        <f t="shared" si="99"/>
        <v/>
      </c>
      <c r="AM636" s="5"/>
      <c r="AN636" s="58"/>
      <c r="AO636" s="49" t="s">
        <v>3088</v>
      </c>
      <c r="AP636" s="50" t="s">
        <v>72</v>
      </c>
      <c r="AQ636" s="50"/>
      <c r="AR636" s="50">
        <v>43541</v>
      </c>
      <c r="AS636" s="50" t="s">
        <v>1082</v>
      </c>
      <c r="AT636" s="52"/>
    </row>
    <row r="637" spans="1:46" ht="14.1" customHeight="1">
      <c r="A637" s="20" t="s">
        <v>45</v>
      </c>
      <c r="B637" s="21" t="s">
        <v>2696</v>
      </c>
      <c r="C637" s="20" t="s">
        <v>2697</v>
      </c>
      <c r="D637" s="54">
        <v>4949098585</v>
      </c>
      <c r="E637" s="4" t="s">
        <v>48</v>
      </c>
      <c r="F637" s="4" t="s">
        <v>3089</v>
      </c>
      <c r="G637" s="23" t="s">
        <v>3090</v>
      </c>
      <c r="H637" s="55">
        <v>576</v>
      </c>
      <c r="I637" s="4" t="s">
        <v>64</v>
      </c>
      <c r="J637" s="4" t="s">
        <v>3091</v>
      </c>
      <c r="K637" s="22" t="s">
        <v>3092</v>
      </c>
      <c r="L637" s="23" t="s">
        <v>86</v>
      </c>
      <c r="M637" s="4" t="s">
        <v>55</v>
      </c>
      <c r="N637" s="29" t="s">
        <v>56</v>
      </c>
      <c r="O637" s="30">
        <v>320</v>
      </c>
      <c r="P637" s="29" t="s">
        <v>57</v>
      </c>
      <c r="Q637" s="56">
        <v>1</v>
      </c>
      <c r="R637" s="5" t="s">
        <v>78</v>
      </c>
      <c r="S637" s="5" t="s">
        <v>79</v>
      </c>
      <c r="T637" s="36">
        <v>43553</v>
      </c>
      <c r="U637" s="36">
        <v>43532</v>
      </c>
      <c r="V637" s="37">
        <v>43557</v>
      </c>
      <c r="W637" s="38">
        <f t="shared" si="93"/>
        <v>-20</v>
      </c>
      <c r="X637" s="5" t="str">
        <f t="shared" si="94"/>
        <v>CUMPLE</v>
      </c>
      <c r="Y637" s="37">
        <v>43557</v>
      </c>
      <c r="Z637" s="37">
        <v>43557</v>
      </c>
      <c r="AA637" s="44">
        <v>43558</v>
      </c>
      <c r="AB637" s="37">
        <v>43563</v>
      </c>
      <c r="AC637" s="38">
        <f t="shared" si="95"/>
        <v>1</v>
      </c>
      <c r="AD637" s="5" t="str">
        <f t="shared" si="96"/>
        <v>CUMPLE</v>
      </c>
      <c r="AE637" s="5"/>
      <c r="AF637" s="38">
        <f t="shared" si="97"/>
        <v>5</v>
      </c>
      <c r="AG637" s="5" t="str">
        <f t="shared" si="98"/>
        <v>NO CUMPLE</v>
      </c>
      <c r="AH637" s="6"/>
      <c r="AI637" s="38">
        <f t="shared" si="91"/>
        <v>10</v>
      </c>
      <c r="AJ637" s="5" t="str">
        <f t="shared" si="92"/>
        <v>CUMPLE</v>
      </c>
      <c r="AK637" s="6" t="s">
        <v>3000</v>
      </c>
      <c r="AL637" s="5" t="str">
        <f t="shared" si="99"/>
        <v/>
      </c>
      <c r="AM637" s="5"/>
      <c r="AN637" s="58"/>
      <c r="AO637" s="49" t="s">
        <v>3093</v>
      </c>
      <c r="AP637" s="50" t="s">
        <v>72</v>
      </c>
      <c r="AQ637" s="50"/>
      <c r="AR637" s="50">
        <v>43541</v>
      </c>
      <c r="AS637" s="50"/>
      <c r="AT637" s="52"/>
    </row>
    <row r="638" spans="1:46" ht="14.1" customHeight="1">
      <c r="A638" s="20" t="s">
        <v>45</v>
      </c>
      <c r="B638" s="21" t="s">
        <v>2696</v>
      </c>
      <c r="C638" s="20" t="s">
        <v>2697</v>
      </c>
      <c r="D638" s="28" t="s">
        <v>3094</v>
      </c>
      <c r="E638" s="4" t="s">
        <v>48</v>
      </c>
      <c r="F638" s="4" t="s">
        <v>3095</v>
      </c>
      <c r="G638" s="23" t="s">
        <v>3096</v>
      </c>
      <c r="H638" s="55">
        <v>11186.2</v>
      </c>
      <c r="I638" s="4" t="s">
        <v>64</v>
      </c>
      <c r="J638" s="28" t="s">
        <v>3097</v>
      </c>
      <c r="K638" s="28" t="s">
        <v>3098</v>
      </c>
      <c r="L638" s="23" t="s">
        <v>54</v>
      </c>
      <c r="M638" s="4" t="s">
        <v>55</v>
      </c>
      <c r="N638" s="29" t="s">
        <v>56</v>
      </c>
      <c r="O638" s="30">
        <v>2215</v>
      </c>
      <c r="P638" s="29" t="s">
        <v>57</v>
      </c>
      <c r="Q638" s="56">
        <v>3</v>
      </c>
      <c r="R638" s="5" t="s">
        <v>78</v>
      </c>
      <c r="S638" s="5" t="s">
        <v>79</v>
      </c>
      <c r="T638" s="36">
        <v>43553</v>
      </c>
      <c r="U638" s="36">
        <v>43543</v>
      </c>
      <c r="V638" s="37">
        <v>43557</v>
      </c>
      <c r="W638" s="38">
        <f t="shared" si="93"/>
        <v>-9</v>
      </c>
      <c r="X638" s="5" t="str">
        <f t="shared" si="94"/>
        <v>CUMPLE</v>
      </c>
      <c r="Y638" s="37">
        <v>43557</v>
      </c>
      <c r="Z638" s="37">
        <v>43557</v>
      </c>
      <c r="AA638" s="44">
        <v>43558</v>
      </c>
      <c r="AB638" s="37">
        <v>43563</v>
      </c>
      <c r="AC638" s="38">
        <f t="shared" si="95"/>
        <v>1</v>
      </c>
      <c r="AD638" s="5" t="str">
        <f t="shared" si="96"/>
        <v>CUMPLE</v>
      </c>
      <c r="AE638" s="5"/>
      <c r="AF638" s="38">
        <f t="shared" si="97"/>
        <v>5</v>
      </c>
      <c r="AG638" s="5" t="str">
        <f t="shared" si="98"/>
        <v>NO CUMPLE</v>
      </c>
      <c r="AH638" s="6"/>
      <c r="AI638" s="38">
        <f t="shared" si="91"/>
        <v>10</v>
      </c>
      <c r="AJ638" s="5" t="str">
        <f t="shared" si="92"/>
        <v>CUMPLE</v>
      </c>
      <c r="AK638" s="6" t="s">
        <v>3000</v>
      </c>
      <c r="AL638" s="5" t="str">
        <f t="shared" si="99"/>
        <v/>
      </c>
      <c r="AM638" s="5"/>
      <c r="AN638" s="58"/>
      <c r="AO638" s="49" t="s">
        <v>3099</v>
      </c>
      <c r="AP638" s="50" t="s">
        <v>72</v>
      </c>
      <c r="AQ638" s="50"/>
      <c r="AR638" s="50">
        <v>43550</v>
      </c>
      <c r="AS638" s="50" t="s">
        <v>1082</v>
      </c>
      <c r="AT638" s="52"/>
    </row>
    <row r="639" spans="1:46" ht="14.1" customHeight="1">
      <c r="A639" s="20" t="s">
        <v>45</v>
      </c>
      <c r="B639" s="21" t="s">
        <v>2696</v>
      </c>
      <c r="C639" s="20" t="s">
        <v>2697</v>
      </c>
      <c r="D639" s="28" t="s">
        <v>3100</v>
      </c>
      <c r="E639" s="4" t="s">
        <v>48</v>
      </c>
      <c r="F639" s="4" t="s">
        <v>3101</v>
      </c>
      <c r="G639" s="23" t="s">
        <v>3102</v>
      </c>
      <c r="H639" s="55">
        <v>145799.79999999999</v>
      </c>
      <c r="I639" s="4" t="s">
        <v>64</v>
      </c>
      <c r="J639" s="28" t="s">
        <v>3103</v>
      </c>
      <c r="K639" s="28" t="s">
        <v>3104</v>
      </c>
      <c r="L639" s="23" t="s">
        <v>54</v>
      </c>
      <c r="M639" s="4" t="s">
        <v>94</v>
      </c>
      <c r="N639" s="29" t="s">
        <v>95</v>
      </c>
      <c r="O639" s="30">
        <v>2820</v>
      </c>
      <c r="P639" s="29" t="s">
        <v>57</v>
      </c>
      <c r="Q639" s="56">
        <v>1</v>
      </c>
      <c r="R639" s="5" t="s">
        <v>58</v>
      </c>
      <c r="S639" s="5" t="s">
        <v>174</v>
      </c>
      <c r="T639" s="36">
        <v>43553</v>
      </c>
      <c r="U639" s="36">
        <v>43543</v>
      </c>
      <c r="V639" s="37">
        <v>43556</v>
      </c>
      <c r="W639" s="38">
        <f t="shared" si="93"/>
        <v>-9</v>
      </c>
      <c r="X639" s="5" t="str">
        <f t="shared" si="94"/>
        <v>CUMPLE</v>
      </c>
      <c r="Y639" s="37">
        <v>43556</v>
      </c>
      <c r="Z639" s="37">
        <v>43558</v>
      </c>
      <c r="AA639" s="44">
        <v>43558</v>
      </c>
      <c r="AB639" s="37">
        <v>43563</v>
      </c>
      <c r="AC639" s="38">
        <f t="shared" si="95"/>
        <v>2</v>
      </c>
      <c r="AD639" s="5" t="str">
        <f t="shared" si="96"/>
        <v>CUMPLE</v>
      </c>
      <c r="AE639" s="5"/>
      <c r="AF639" s="38">
        <f t="shared" si="97"/>
        <v>5</v>
      </c>
      <c r="AG639" s="5" t="str">
        <f t="shared" si="98"/>
        <v>NO CUMPLE</v>
      </c>
      <c r="AH639" s="6"/>
      <c r="AI639" s="38">
        <f t="shared" si="91"/>
        <v>10</v>
      </c>
      <c r="AJ639" s="5" t="str">
        <f t="shared" si="92"/>
        <v>NO CUMPLE</v>
      </c>
      <c r="AK639" s="6" t="s">
        <v>149</v>
      </c>
      <c r="AL639" s="5" t="str">
        <f t="shared" si="99"/>
        <v/>
      </c>
      <c r="AM639" s="5"/>
      <c r="AN639" s="58"/>
      <c r="AO639" s="49" t="s">
        <v>3105</v>
      </c>
      <c r="AP639" s="50" t="s">
        <v>72</v>
      </c>
      <c r="AQ639" s="50" t="s">
        <v>61</v>
      </c>
      <c r="AR639" s="50">
        <v>43529</v>
      </c>
      <c r="AS639" s="50"/>
      <c r="AT639" s="52"/>
    </row>
    <row r="640" spans="1:46" ht="14.1" customHeight="1">
      <c r="A640" s="20" t="s">
        <v>45</v>
      </c>
      <c r="B640" s="21" t="s">
        <v>2696</v>
      </c>
      <c r="C640" s="20" t="s">
        <v>2697</v>
      </c>
      <c r="D640" s="54">
        <v>4947229914</v>
      </c>
      <c r="E640" s="4" t="s">
        <v>48</v>
      </c>
      <c r="F640" s="4" t="s">
        <v>3106</v>
      </c>
      <c r="G640" s="23" t="s">
        <v>3107</v>
      </c>
      <c r="H640" s="55">
        <v>24498</v>
      </c>
      <c r="I640" s="4" t="s">
        <v>64</v>
      </c>
      <c r="J640" s="4" t="s">
        <v>1283</v>
      </c>
      <c r="K640" s="22" t="s">
        <v>1284</v>
      </c>
      <c r="L640" s="23" t="s">
        <v>408</v>
      </c>
      <c r="M640" s="4" t="s">
        <v>184</v>
      </c>
      <c r="N640" s="29" t="s">
        <v>584</v>
      </c>
      <c r="O640" s="30">
        <v>1800</v>
      </c>
      <c r="P640" s="29" t="s">
        <v>186</v>
      </c>
      <c r="Q640" s="56">
        <v>3</v>
      </c>
      <c r="R640" s="5" t="s">
        <v>78</v>
      </c>
      <c r="S640" s="5" t="s">
        <v>79</v>
      </c>
      <c r="T640" s="36">
        <v>43556</v>
      </c>
      <c r="U640" s="36">
        <v>43551</v>
      </c>
      <c r="V640" s="37">
        <v>43558</v>
      </c>
      <c r="W640" s="38">
        <f t="shared" si="93"/>
        <v>-4</v>
      </c>
      <c r="X640" s="5" t="str">
        <f t="shared" si="94"/>
        <v>CUMPLE</v>
      </c>
      <c r="Y640" s="37">
        <v>43558</v>
      </c>
      <c r="Z640" s="37">
        <v>43558</v>
      </c>
      <c r="AA640" s="44">
        <v>43558</v>
      </c>
      <c r="AB640" s="37">
        <v>43561</v>
      </c>
      <c r="AC640" s="38">
        <f t="shared" si="95"/>
        <v>1</v>
      </c>
      <c r="AD640" s="5" t="str">
        <f t="shared" si="96"/>
        <v>CUMPLE</v>
      </c>
      <c r="AE640" s="5"/>
      <c r="AF640" s="38">
        <f t="shared" si="97"/>
        <v>3</v>
      </c>
      <c r="AG640" s="5" t="str">
        <f t="shared" si="98"/>
        <v>CUMPLE</v>
      </c>
      <c r="AH640" s="6"/>
      <c r="AI640" s="38">
        <f t="shared" si="91"/>
        <v>5</v>
      </c>
      <c r="AJ640" s="5" t="str">
        <f t="shared" si="92"/>
        <v>CUMPLE</v>
      </c>
      <c r="AK640" s="6"/>
      <c r="AL640" s="5" t="str">
        <f t="shared" si="99"/>
        <v/>
      </c>
      <c r="AM640" s="5"/>
      <c r="AN640" s="58"/>
      <c r="AO640" s="49" t="s">
        <v>3108</v>
      </c>
      <c r="AP640" s="50" t="s">
        <v>72</v>
      </c>
      <c r="AQ640" s="50"/>
      <c r="AR640" s="50">
        <v>43530</v>
      </c>
      <c r="AS640" s="50"/>
      <c r="AT640" s="52"/>
    </row>
    <row r="641" spans="1:46" ht="14.1" customHeight="1">
      <c r="A641" s="20" t="s">
        <v>45</v>
      </c>
      <c r="B641" s="21" t="s">
        <v>2696</v>
      </c>
      <c r="C641" s="20" t="s">
        <v>2697</v>
      </c>
      <c r="D641" s="54">
        <v>4948985827</v>
      </c>
      <c r="E641" s="4" t="s">
        <v>48</v>
      </c>
      <c r="F641" s="4" t="s">
        <v>3109</v>
      </c>
      <c r="G641" s="23" t="s">
        <v>3110</v>
      </c>
      <c r="H641" s="55">
        <v>7247.25</v>
      </c>
      <c r="I641" s="4" t="s">
        <v>64</v>
      </c>
      <c r="J641" s="4" t="s">
        <v>1856</v>
      </c>
      <c r="K641" s="22" t="s">
        <v>1857</v>
      </c>
      <c r="L641" s="23" t="s">
        <v>54</v>
      </c>
      <c r="M641" s="4" t="s">
        <v>94</v>
      </c>
      <c r="N641" s="29" t="s">
        <v>108</v>
      </c>
      <c r="O641" s="30">
        <v>225</v>
      </c>
      <c r="P641" s="29" t="s">
        <v>57</v>
      </c>
      <c r="Q641" s="56">
        <v>1</v>
      </c>
      <c r="R641" s="5" t="s">
        <v>78</v>
      </c>
      <c r="S641" s="5" t="s">
        <v>79</v>
      </c>
      <c r="T641" s="36">
        <v>43553</v>
      </c>
      <c r="U641" s="36">
        <v>43542</v>
      </c>
      <c r="V641" s="37">
        <v>43558</v>
      </c>
      <c r="W641" s="38">
        <f t="shared" si="93"/>
        <v>-10</v>
      </c>
      <c r="X641" s="5" t="str">
        <f t="shared" si="94"/>
        <v>CUMPLE</v>
      </c>
      <c r="Y641" s="37">
        <v>43557</v>
      </c>
      <c r="Z641" s="37">
        <v>43558</v>
      </c>
      <c r="AA641" s="44">
        <v>43559</v>
      </c>
      <c r="AB641" s="37">
        <v>43563</v>
      </c>
      <c r="AC641" s="38">
        <f t="shared" si="95"/>
        <v>1</v>
      </c>
      <c r="AD641" s="5" t="str">
        <f t="shared" si="96"/>
        <v>CUMPLE</v>
      </c>
      <c r="AE641" s="5"/>
      <c r="AF641" s="38">
        <f t="shared" si="97"/>
        <v>4</v>
      </c>
      <c r="AG641" s="5" t="str">
        <f t="shared" si="98"/>
        <v>NO CUMPLE</v>
      </c>
      <c r="AH641" s="6"/>
      <c r="AI641" s="38">
        <f t="shared" si="91"/>
        <v>10</v>
      </c>
      <c r="AJ641" s="5" t="str">
        <f t="shared" si="92"/>
        <v>CUMPLE</v>
      </c>
      <c r="AK641" s="6" t="s">
        <v>3000</v>
      </c>
      <c r="AL641" s="5" t="str">
        <f t="shared" si="99"/>
        <v/>
      </c>
      <c r="AM641" s="5"/>
      <c r="AN641" s="58"/>
      <c r="AO641" s="49" t="s">
        <v>3111</v>
      </c>
      <c r="AP641" s="50" t="s">
        <v>72</v>
      </c>
      <c r="AQ641" s="50"/>
      <c r="AR641" s="50">
        <v>43550</v>
      </c>
      <c r="AS641" s="50" t="s">
        <v>1149</v>
      </c>
      <c r="AT641" s="52"/>
    </row>
    <row r="642" spans="1:46" ht="14.1" customHeight="1">
      <c r="A642" s="20" t="s">
        <v>45</v>
      </c>
      <c r="B642" s="21" t="s">
        <v>2696</v>
      </c>
      <c r="C642" s="20" t="s">
        <v>2697</v>
      </c>
      <c r="D642" s="54">
        <v>4949192140</v>
      </c>
      <c r="E642" s="4" t="s">
        <v>48</v>
      </c>
      <c r="F642" s="4" t="s">
        <v>3112</v>
      </c>
      <c r="G642" s="23" t="s">
        <v>3113</v>
      </c>
      <c r="H642" s="55">
        <v>1848</v>
      </c>
      <c r="I642" s="4" t="s">
        <v>64</v>
      </c>
      <c r="J642" s="4" t="s">
        <v>3114</v>
      </c>
      <c r="K642" s="22" t="s">
        <v>3115</v>
      </c>
      <c r="L642" s="23" t="s">
        <v>54</v>
      </c>
      <c r="M642" s="4" t="s">
        <v>67</v>
      </c>
      <c r="N642" s="29" t="s">
        <v>128</v>
      </c>
      <c r="O642" s="30">
        <v>840</v>
      </c>
      <c r="P642" s="29" t="s">
        <v>57</v>
      </c>
      <c r="Q642" s="56">
        <v>1</v>
      </c>
      <c r="R642" s="5" t="s">
        <v>78</v>
      </c>
      <c r="S642" s="5" t="s">
        <v>79</v>
      </c>
      <c r="T642" s="36">
        <v>43556</v>
      </c>
      <c r="U642" s="36">
        <v>43545</v>
      </c>
      <c r="V642" s="37">
        <v>43558</v>
      </c>
      <c r="W642" s="38">
        <f t="shared" si="93"/>
        <v>-10</v>
      </c>
      <c r="X642" s="5" t="str">
        <f t="shared" si="94"/>
        <v>CUMPLE</v>
      </c>
      <c r="Y642" s="37">
        <v>43558</v>
      </c>
      <c r="Z642" s="37">
        <v>43558</v>
      </c>
      <c r="AA642" s="44">
        <v>43559</v>
      </c>
      <c r="AB642" s="37">
        <v>43563</v>
      </c>
      <c r="AC642" s="38">
        <f t="shared" si="95"/>
        <v>1</v>
      </c>
      <c r="AD642" s="5" t="str">
        <f t="shared" si="96"/>
        <v>CUMPLE</v>
      </c>
      <c r="AE642" s="5"/>
      <c r="AF642" s="38">
        <f t="shared" si="97"/>
        <v>4</v>
      </c>
      <c r="AG642" s="5" t="str">
        <f t="shared" si="98"/>
        <v>NO CUMPLE</v>
      </c>
      <c r="AH642" s="6"/>
      <c r="AI642" s="38">
        <f t="shared" si="91"/>
        <v>7</v>
      </c>
      <c r="AJ642" s="5" t="str">
        <f t="shared" si="92"/>
        <v>CUMPLE</v>
      </c>
      <c r="AK642" s="6"/>
      <c r="AL642" s="5" t="str">
        <f t="shared" si="99"/>
        <v/>
      </c>
      <c r="AM642" s="5"/>
      <c r="AN642" s="58"/>
      <c r="AO642" s="49" t="s">
        <v>3116</v>
      </c>
      <c r="AP642" s="50" t="s">
        <v>72</v>
      </c>
      <c r="AQ642" s="50"/>
      <c r="AR642" s="50">
        <v>43543</v>
      </c>
      <c r="AS642" s="50"/>
      <c r="AT642" s="52"/>
    </row>
    <row r="643" spans="1:46" ht="14.1" customHeight="1">
      <c r="A643" s="20" t="s">
        <v>45</v>
      </c>
      <c r="B643" s="21" t="s">
        <v>2696</v>
      </c>
      <c r="C643" s="20" t="s">
        <v>2697</v>
      </c>
      <c r="D643" s="54">
        <v>4949587506</v>
      </c>
      <c r="E643" s="4" t="s">
        <v>48</v>
      </c>
      <c r="F643" s="4" t="s">
        <v>3117</v>
      </c>
      <c r="G643" s="68" t="s">
        <v>3118</v>
      </c>
      <c r="H643" s="55">
        <v>22440</v>
      </c>
      <c r="I643" s="4" t="s">
        <v>64</v>
      </c>
      <c r="J643" s="4" t="s">
        <v>1630</v>
      </c>
      <c r="K643" s="22" t="s">
        <v>1631</v>
      </c>
      <c r="L643" s="23" t="s">
        <v>54</v>
      </c>
      <c r="M643" s="4" t="s">
        <v>67</v>
      </c>
      <c r="N643" s="29" t="s">
        <v>77</v>
      </c>
      <c r="O643" s="30">
        <v>6000</v>
      </c>
      <c r="P643" s="29" t="s">
        <v>57</v>
      </c>
      <c r="Q643" s="56">
        <v>1</v>
      </c>
      <c r="R643" s="5" t="s">
        <v>58</v>
      </c>
      <c r="S643" s="5" t="s">
        <v>69</v>
      </c>
      <c r="T643" s="36">
        <v>43553</v>
      </c>
      <c r="U643" s="36">
        <v>43537</v>
      </c>
      <c r="V643" s="37">
        <v>43557</v>
      </c>
      <c r="W643" s="38">
        <f t="shared" si="93"/>
        <v>-15</v>
      </c>
      <c r="X643" s="5" t="str">
        <f t="shared" si="94"/>
        <v>CUMPLE</v>
      </c>
      <c r="Y643" s="37">
        <v>43557</v>
      </c>
      <c r="Z643" s="37">
        <v>43557</v>
      </c>
      <c r="AA643" s="44">
        <v>43558</v>
      </c>
      <c r="AB643" s="37">
        <v>43564</v>
      </c>
      <c r="AC643" s="38">
        <f t="shared" si="95"/>
        <v>1</v>
      </c>
      <c r="AD643" s="5" t="str">
        <f t="shared" si="96"/>
        <v>CUMPLE</v>
      </c>
      <c r="AE643" s="5"/>
      <c r="AF643" s="38">
        <f t="shared" si="97"/>
        <v>6</v>
      </c>
      <c r="AG643" s="5" t="str">
        <f t="shared" si="98"/>
        <v>NO CUMPLE</v>
      </c>
      <c r="AH643" s="6"/>
      <c r="AI643" s="38">
        <f t="shared" ref="AI643:AI706" si="100">AB643-T643</f>
        <v>11</v>
      </c>
      <c r="AJ643" s="5" t="str">
        <f t="shared" ref="AJ643:AJ706" si="101">+IF((R643="FCL")*AND(AI643&gt;8),"NO CUMPLE",IF((R643="LCL")*AND(AI643&gt;10),"NO CUMPLE",IF((R643="AIR")*AND(AI643&gt;3),"NO CUMPLE","CUMPLE")))</f>
        <v>NO CUMPLE</v>
      </c>
      <c r="AK643" s="6" t="s">
        <v>149</v>
      </c>
      <c r="AL643" s="5" t="str">
        <f t="shared" si="99"/>
        <v/>
      </c>
      <c r="AM643" s="5"/>
      <c r="AN643" s="58"/>
      <c r="AO643" s="49" t="s">
        <v>3119</v>
      </c>
      <c r="AP643" s="50" t="s">
        <v>72</v>
      </c>
      <c r="AQ643" s="50"/>
      <c r="AR643" s="50">
        <v>43538</v>
      </c>
      <c r="AS643" s="50"/>
      <c r="AT643" s="52"/>
    </row>
    <row r="644" spans="1:46" ht="14.1" customHeight="1">
      <c r="A644" s="20" t="s">
        <v>45</v>
      </c>
      <c r="B644" s="21" t="s">
        <v>2696</v>
      </c>
      <c r="C644" s="20" t="s">
        <v>2697</v>
      </c>
      <c r="D644" s="28" t="s">
        <v>3120</v>
      </c>
      <c r="E644" s="4" t="s">
        <v>48</v>
      </c>
      <c r="F644" s="4" t="s">
        <v>3121</v>
      </c>
      <c r="G644" s="23" t="s">
        <v>3122</v>
      </c>
      <c r="H644" s="55">
        <v>89980.55</v>
      </c>
      <c r="I644" s="4" t="s">
        <v>64</v>
      </c>
      <c r="J644" s="28" t="s">
        <v>3123</v>
      </c>
      <c r="K644" s="28" t="s">
        <v>3124</v>
      </c>
      <c r="L644" s="23" t="s">
        <v>54</v>
      </c>
      <c r="M644" s="4" t="s">
        <v>67</v>
      </c>
      <c r="N644" s="29" t="s">
        <v>77</v>
      </c>
      <c r="O644" s="30">
        <v>21125</v>
      </c>
      <c r="P644" s="29" t="s">
        <v>57</v>
      </c>
      <c r="Q644" s="56">
        <v>1</v>
      </c>
      <c r="R644" s="5" t="s">
        <v>58</v>
      </c>
      <c r="S644" s="5" t="s">
        <v>69</v>
      </c>
      <c r="T644" s="36">
        <v>43553</v>
      </c>
      <c r="U644" s="36">
        <v>43551</v>
      </c>
      <c r="V644" s="37">
        <v>43559</v>
      </c>
      <c r="W644" s="38">
        <f t="shared" si="93"/>
        <v>-1</v>
      </c>
      <c r="X644" s="5" t="str">
        <f t="shared" si="94"/>
        <v>CUMPLE</v>
      </c>
      <c r="Y644" s="37">
        <v>43556</v>
      </c>
      <c r="Z644" s="37">
        <v>43559</v>
      </c>
      <c r="AA644" s="44">
        <v>43560</v>
      </c>
      <c r="AB644" s="37">
        <v>43564</v>
      </c>
      <c r="AC644" s="38">
        <f t="shared" si="95"/>
        <v>1</v>
      </c>
      <c r="AD644" s="5" t="str">
        <f t="shared" si="96"/>
        <v>CUMPLE</v>
      </c>
      <c r="AE644" s="5"/>
      <c r="AF644" s="38">
        <f t="shared" si="97"/>
        <v>4</v>
      </c>
      <c r="AG644" s="5" t="str">
        <f t="shared" si="98"/>
        <v>NO CUMPLE</v>
      </c>
      <c r="AH644" s="6"/>
      <c r="AI644" s="38">
        <f t="shared" si="100"/>
        <v>11</v>
      </c>
      <c r="AJ644" s="5" t="str">
        <f t="shared" si="101"/>
        <v>NO CUMPLE</v>
      </c>
      <c r="AK644" s="6" t="s">
        <v>3125</v>
      </c>
      <c r="AL644" s="5" t="str">
        <f t="shared" si="99"/>
        <v/>
      </c>
      <c r="AM644" s="5"/>
      <c r="AN644" s="58"/>
      <c r="AO644" s="49" t="s">
        <v>3126</v>
      </c>
      <c r="AP644" s="50" t="s">
        <v>72</v>
      </c>
      <c r="AQ644" s="50"/>
      <c r="AR644" s="50">
        <v>43552</v>
      </c>
      <c r="AS644" s="50"/>
      <c r="AT644" s="52"/>
    </row>
    <row r="645" spans="1:46" ht="14.1" customHeight="1">
      <c r="A645" s="20" t="s">
        <v>45</v>
      </c>
      <c r="B645" s="21" t="s">
        <v>2696</v>
      </c>
      <c r="C645" s="20" t="s">
        <v>2697</v>
      </c>
      <c r="D645" s="54">
        <v>4947229912</v>
      </c>
      <c r="E645" s="4" t="s">
        <v>48</v>
      </c>
      <c r="F645" s="4" t="s">
        <v>3127</v>
      </c>
      <c r="G645" s="23" t="s">
        <v>3128</v>
      </c>
      <c r="H645" s="55">
        <v>17376</v>
      </c>
      <c r="I645" s="4" t="s">
        <v>64</v>
      </c>
      <c r="J645" s="4" t="s">
        <v>3055</v>
      </c>
      <c r="K645" s="22" t="s">
        <v>3056</v>
      </c>
      <c r="L645" s="23" t="s">
        <v>54</v>
      </c>
      <c r="M645" s="4" t="s">
        <v>184</v>
      </c>
      <c r="N645" s="29" t="s">
        <v>584</v>
      </c>
      <c r="O645" s="30">
        <v>4800</v>
      </c>
      <c r="P645" s="29" t="s">
        <v>57</v>
      </c>
      <c r="Q645" s="56">
        <v>1</v>
      </c>
      <c r="R645" s="5" t="s">
        <v>58</v>
      </c>
      <c r="S645" s="5" t="s">
        <v>59</v>
      </c>
      <c r="T645" s="36">
        <v>43557</v>
      </c>
      <c r="U645" s="36">
        <v>43544</v>
      </c>
      <c r="V645" s="37">
        <v>43559</v>
      </c>
      <c r="W645" s="38">
        <f t="shared" si="93"/>
        <v>-12</v>
      </c>
      <c r="X645" s="5" t="str">
        <f t="shared" si="94"/>
        <v>CUMPLE</v>
      </c>
      <c r="Y645" s="37">
        <v>43559</v>
      </c>
      <c r="Z645" s="37">
        <v>43559</v>
      </c>
      <c r="AA645" s="44">
        <v>43560</v>
      </c>
      <c r="AB645" s="37">
        <v>43564</v>
      </c>
      <c r="AC645" s="38">
        <f t="shared" si="95"/>
        <v>1</v>
      </c>
      <c r="AD645" s="5" t="str">
        <f t="shared" si="96"/>
        <v>CUMPLE</v>
      </c>
      <c r="AE645" s="5"/>
      <c r="AF645" s="38">
        <f t="shared" si="97"/>
        <v>4</v>
      </c>
      <c r="AG645" s="5" t="str">
        <f t="shared" si="98"/>
        <v>NO CUMPLE</v>
      </c>
      <c r="AH645" s="6"/>
      <c r="AI645" s="38">
        <f t="shared" si="100"/>
        <v>7</v>
      </c>
      <c r="AJ645" s="5" t="str">
        <f t="shared" si="101"/>
        <v>CUMPLE</v>
      </c>
      <c r="AK645" s="6"/>
      <c r="AL645" s="5" t="str">
        <f t="shared" si="99"/>
        <v/>
      </c>
      <c r="AM645" s="5"/>
      <c r="AN645" s="58"/>
      <c r="AO645" s="49" t="s">
        <v>3129</v>
      </c>
      <c r="AP645" s="50" t="s">
        <v>72</v>
      </c>
      <c r="AQ645" s="50"/>
      <c r="AR645" s="50">
        <v>43535</v>
      </c>
      <c r="AS645" s="50"/>
      <c r="AT645" s="52"/>
    </row>
    <row r="646" spans="1:46" ht="14.1" customHeight="1">
      <c r="A646" s="20" t="s">
        <v>45</v>
      </c>
      <c r="B646" s="21" t="s">
        <v>2696</v>
      </c>
      <c r="C646" s="20" t="s">
        <v>2697</v>
      </c>
      <c r="D646" s="54">
        <v>4946580748</v>
      </c>
      <c r="E646" s="4" t="s">
        <v>48</v>
      </c>
      <c r="F646" s="4" t="s">
        <v>3130</v>
      </c>
      <c r="G646" s="23" t="s">
        <v>3131</v>
      </c>
      <c r="H646" s="55">
        <f>70910+2062</f>
        <v>72972</v>
      </c>
      <c r="I646" s="4" t="s">
        <v>64</v>
      </c>
      <c r="J646" s="4" t="s">
        <v>1236</v>
      </c>
      <c r="K646" s="22" t="s">
        <v>1237</v>
      </c>
      <c r="L646" s="23" t="s">
        <v>54</v>
      </c>
      <c r="M646" s="4" t="s">
        <v>184</v>
      </c>
      <c r="N646" s="29" t="s">
        <v>348</v>
      </c>
      <c r="O646" s="30">
        <f>7000+200</f>
        <v>7200</v>
      </c>
      <c r="P646" s="29" t="s">
        <v>57</v>
      </c>
      <c r="Q646" s="56">
        <v>1</v>
      </c>
      <c r="R646" s="5" t="s">
        <v>58</v>
      </c>
      <c r="S646" s="5" t="s">
        <v>69</v>
      </c>
      <c r="T646" s="36">
        <v>43557</v>
      </c>
      <c r="U646" s="36">
        <v>43544</v>
      </c>
      <c r="V646" s="37">
        <v>43559</v>
      </c>
      <c r="W646" s="38">
        <f t="shared" si="93"/>
        <v>-12</v>
      </c>
      <c r="X646" s="5" t="str">
        <f t="shared" si="94"/>
        <v>CUMPLE</v>
      </c>
      <c r="Y646" s="37">
        <v>43559</v>
      </c>
      <c r="Z646" s="37">
        <v>43559</v>
      </c>
      <c r="AA646" s="44">
        <v>43560</v>
      </c>
      <c r="AB646" s="37">
        <v>43564</v>
      </c>
      <c r="AC646" s="38">
        <f t="shared" si="95"/>
        <v>1</v>
      </c>
      <c r="AD646" s="5" t="str">
        <f t="shared" si="96"/>
        <v>CUMPLE</v>
      </c>
      <c r="AE646" s="5"/>
      <c r="AF646" s="38">
        <f t="shared" si="97"/>
        <v>4</v>
      </c>
      <c r="AG646" s="5" t="str">
        <f t="shared" si="98"/>
        <v>NO CUMPLE</v>
      </c>
      <c r="AH646" s="6"/>
      <c r="AI646" s="38">
        <f t="shared" si="100"/>
        <v>7</v>
      </c>
      <c r="AJ646" s="5" t="str">
        <f t="shared" si="101"/>
        <v>CUMPLE</v>
      </c>
      <c r="AK646" s="6"/>
      <c r="AL646" s="5" t="str">
        <f t="shared" si="99"/>
        <v/>
      </c>
      <c r="AM646" s="5"/>
      <c r="AN646" s="58"/>
      <c r="AO646" s="49" t="s">
        <v>3132</v>
      </c>
      <c r="AP646" s="50" t="s">
        <v>72</v>
      </c>
      <c r="AQ646" s="50"/>
      <c r="AR646" s="50">
        <v>43535</v>
      </c>
      <c r="AS646" s="50"/>
      <c r="AT646" s="52"/>
    </row>
    <row r="647" spans="1:46" ht="14.1" customHeight="1">
      <c r="A647" s="20" t="s">
        <v>45</v>
      </c>
      <c r="B647" s="21" t="s">
        <v>2696</v>
      </c>
      <c r="C647" s="20" t="s">
        <v>2697</v>
      </c>
      <c r="D647" s="54">
        <v>4949331871</v>
      </c>
      <c r="E647" s="4" t="s">
        <v>48</v>
      </c>
      <c r="F647" s="4" t="s">
        <v>3133</v>
      </c>
      <c r="G647" s="23" t="s">
        <v>3134</v>
      </c>
      <c r="H647" s="55">
        <v>123336</v>
      </c>
      <c r="I647" s="4" t="s">
        <v>64</v>
      </c>
      <c r="J647" s="4" t="s">
        <v>1589</v>
      </c>
      <c r="K647" s="22" t="s">
        <v>1590</v>
      </c>
      <c r="L647" s="23" t="s">
        <v>54</v>
      </c>
      <c r="M647" s="4" t="s">
        <v>67</v>
      </c>
      <c r="N647" s="29" t="s">
        <v>336</v>
      </c>
      <c r="O647" s="30">
        <f>600+6600</f>
        <v>7200</v>
      </c>
      <c r="P647" s="29" t="s">
        <v>57</v>
      </c>
      <c r="Q647" s="56">
        <v>1</v>
      </c>
      <c r="R647" s="5" t="s">
        <v>58</v>
      </c>
      <c r="S647" s="5" t="s">
        <v>59</v>
      </c>
      <c r="T647" s="36">
        <v>43557</v>
      </c>
      <c r="U647" s="36">
        <v>43543</v>
      </c>
      <c r="V647" s="37">
        <v>43559</v>
      </c>
      <c r="W647" s="38">
        <f t="shared" si="93"/>
        <v>-13</v>
      </c>
      <c r="X647" s="5" t="str">
        <f t="shared" si="94"/>
        <v>CUMPLE</v>
      </c>
      <c r="Y647" s="37">
        <v>43559</v>
      </c>
      <c r="Z647" s="37">
        <v>43559</v>
      </c>
      <c r="AA647" s="44">
        <v>43560</v>
      </c>
      <c r="AB647" s="37">
        <v>43564</v>
      </c>
      <c r="AC647" s="38">
        <f t="shared" si="95"/>
        <v>1</v>
      </c>
      <c r="AD647" s="5" t="str">
        <f t="shared" si="96"/>
        <v>CUMPLE</v>
      </c>
      <c r="AE647" s="5"/>
      <c r="AF647" s="38">
        <f t="shared" si="97"/>
        <v>4</v>
      </c>
      <c r="AG647" s="5" t="str">
        <f t="shared" si="98"/>
        <v>NO CUMPLE</v>
      </c>
      <c r="AH647" s="6"/>
      <c r="AI647" s="38">
        <f t="shared" si="100"/>
        <v>7</v>
      </c>
      <c r="AJ647" s="5" t="str">
        <f t="shared" si="101"/>
        <v>CUMPLE</v>
      </c>
      <c r="AK647" s="6"/>
      <c r="AL647" s="5" t="str">
        <f t="shared" si="99"/>
        <v/>
      </c>
      <c r="AM647" s="5"/>
      <c r="AN647" s="58"/>
      <c r="AO647" s="49" t="s">
        <v>3135</v>
      </c>
      <c r="AP647" s="50" t="s">
        <v>72</v>
      </c>
      <c r="AQ647" s="50"/>
      <c r="AR647" s="50">
        <v>43535</v>
      </c>
      <c r="AS647" s="50"/>
      <c r="AT647" s="52"/>
    </row>
    <row r="648" spans="1:46" ht="14.1" customHeight="1">
      <c r="A648" s="20" t="s">
        <v>45</v>
      </c>
      <c r="B648" s="21" t="s">
        <v>2696</v>
      </c>
      <c r="C648" s="20" t="s">
        <v>2697</v>
      </c>
      <c r="D648" s="54">
        <v>4949508549</v>
      </c>
      <c r="E648" s="4" t="s">
        <v>48</v>
      </c>
      <c r="F648" s="4" t="s">
        <v>3136</v>
      </c>
      <c r="G648" s="23" t="s">
        <v>3137</v>
      </c>
      <c r="H648" s="55">
        <v>19785.599999999999</v>
      </c>
      <c r="I648" s="4" t="s">
        <v>64</v>
      </c>
      <c r="J648" s="4" t="s">
        <v>3138</v>
      </c>
      <c r="K648" s="22" t="s">
        <v>3139</v>
      </c>
      <c r="L648" s="23" t="s">
        <v>650</v>
      </c>
      <c r="M648" s="4" t="s">
        <v>238</v>
      </c>
      <c r="N648" s="29" t="s">
        <v>278</v>
      </c>
      <c r="O648" s="30">
        <v>4320</v>
      </c>
      <c r="P648" s="29" t="s">
        <v>57</v>
      </c>
      <c r="Q648" s="56">
        <v>1</v>
      </c>
      <c r="R648" s="5" t="s">
        <v>58</v>
      </c>
      <c r="S648" s="5" t="s">
        <v>59</v>
      </c>
      <c r="T648" s="36">
        <v>43553</v>
      </c>
      <c r="U648" s="36">
        <v>43542</v>
      </c>
      <c r="V648" s="37">
        <v>43559</v>
      </c>
      <c r="W648" s="38">
        <f t="shared" si="93"/>
        <v>-10</v>
      </c>
      <c r="X648" s="5" t="str">
        <f t="shared" si="94"/>
        <v>CUMPLE</v>
      </c>
      <c r="Y648" s="37">
        <v>43556</v>
      </c>
      <c r="Z648" s="37">
        <v>43559</v>
      </c>
      <c r="AA648" s="44">
        <v>43560</v>
      </c>
      <c r="AB648" s="37">
        <v>43563</v>
      </c>
      <c r="AC648" s="38">
        <f t="shared" si="95"/>
        <v>1</v>
      </c>
      <c r="AD648" s="5" t="str">
        <f t="shared" si="96"/>
        <v>CUMPLE</v>
      </c>
      <c r="AE648" s="5"/>
      <c r="AF648" s="38">
        <f t="shared" si="97"/>
        <v>3</v>
      </c>
      <c r="AG648" s="5" t="str">
        <f t="shared" si="98"/>
        <v>CUMPLE</v>
      </c>
      <c r="AH648" s="6"/>
      <c r="AI648" s="38">
        <f t="shared" si="100"/>
        <v>10</v>
      </c>
      <c r="AJ648" s="5" t="str">
        <f t="shared" si="101"/>
        <v>NO CUMPLE</v>
      </c>
      <c r="AK648" s="6" t="s">
        <v>3125</v>
      </c>
      <c r="AL648" s="5" t="str">
        <f t="shared" si="99"/>
        <v/>
      </c>
      <c r="AM648" s="5"/>
      <c r="AN648" s="58"/>
      <c r="AO648" s="49" t="s">
        <v>3140</v>
      </c>
      <c r="AP648" s="50" t="s">
        <v>1904</v>
      </c>
      <c r="AQ648" s="50"/>
      <c r="AR648" s="50">
        <v>43530</v>
      </c>
      <c r="AS648" s="50"/>
      <c r="AT648" s="52"/>
    </row>
    <row r="649" spans="1:46" ht="14.1" customHeight="1">
      <c r="A649" s="20" t="s">
        <v>45</v>
      </c>
      <c r="B649" s="21" t="s">
        <v>2696</v>
      </c>
      <c r="C649" s="20" t="s">
        <v>2697</v>
      </c>
      <c r="D649" s="54">
        <v>4949622339</v>
      </c>
      <c r="E649" s="4" t="s">
        <v>48</v>
      </c>
      <c r="F649" s="4" t="s">
        <v>3141</v>
      </c>
      <c r="G649" s="23" t="s">
        <v>3142</v>
      </c>
      <c r="H649" s="55">
        <v>2264</v>
      </c>
      <c r="I649" s="4" t="s">
        <v>64</v>
      </c>
      <c r="J649" s="4" t="s">
        <v>3143</v>
      </c>
      <c r="K649" s="22" t="s">
        <v>3144</v>
      </c>
      <c r="L649" s="23" t="s">
        <v>54</v>
      </c>
      <c r="M649" s="4" t="s">
        <v>55</v>
      </c>
      <c r="N649" s="29" t="s">
        <v>56</v>
      </c>
      <c r="O649" s="30">
        <f>200+200</f>
        <v>400</v>
      </c>
      <c r="P649" s="29" t="s">
        <v>57</v>
      </c>
      <c r="Q649" s="56">
        <v>2</v>
      </c>
      <c r="R649" s="5" t="s">
        <v>78</v>
      </c>
      <c r="S649" s="5" t="s">
        <v>79</v>
      </c>
      <c r="T649" s="36">
        <v>43557</v>
      </c>
      <c r="U649" s="36">
        <v>43535</v>
      </c>
      <c r="V649" s="37">
        <v>43559</v>
      </c>
      <c r="W649" s="38">
        <f t="shared" si="93"/>
        <v>-21</v>
      </c>
      <c r="X649" s="5" t="str">
        <f t="shared" si="94"/>
        <v>CUMPLE</v>
      </c>
      <c r="Y649" s="37">
        <v>43559</v>
      </c>
      <c r="Z649" s="37">
        <v>43560</v>
      </c>
      <c r="AA649" s="44">
        <v>43560</v>
      </c>
      <c r="AB649" s="37">
        <v>43564</v>
      </c>
      <c r="AC649" s="38">
        <f t="shared" si="95"/>
        <v>1</v>
      </c>
      <c r="AD649" s="5" t="str">
        <f t="shared" si="96"/>
        <v>CUMPLE</v>
      </c>
      <c r="AE649" s="5"/>
      <c r="AF649" s="38">
        <f t="shared" si="97"/>
        <v>4</v>
      </c>
      <c r="AG649" s="5" t="str">
        <f t="shared" si="98"/>
        <v>NO CUMPLE</v>
      </c>
      <c r="AH649" s="6"/>
      <c r="AI649" s="38">
        <f t="shared" si="100"/>
        <v>7</v>
      </c>
      <c r="AJ649" s="5" t="str">
        <f t="shared" si="101"/>
        <v>CUMPLE</v>
      </c>
      <c r="AK649" s="6"/>
      <c r="AL649" s="5" t="str">
        <f t="shared" si="99"/>
        <v/>
      </c>
      <c r="AM649" s="5"/>
      <c r="AN649" s="58"/>
      <c r="AO649" s="49" t="s">
        <v>3145</v>
      </c>
      <c r="AP649" s="50" t="s">
        <v>72</v>
      </c>
      <c r="AQ649" s="50"/>
      <c r="AR649" s="50">
        <v>43542</v>
      </c>
      <c r="AS649" s="50"/>
      <c r="AT649" s="52"/>
    </row>
    <row r="650" spans="1:46" ht="14.1" customHeight="1">
      <c r="A650" s="20" t="s">
        <v>45</v>
      </c>
      <c r="B650" s="21" t="s">
        <v>2696</v>
      </c>
      <c r="C650" s="20" t="s">
        <v>2697</v>
      </c>
      <c r="D650" s="28" t="s">
        <v>3146</v>
      </c>
      <c r="E650" s="4" t="s">
        <v>48</v>
      </c>
      <c r="F650" s="4" t="s">
        <v>3147</v>
      </c>
      <c r="G650" s="23" t="s">
        <v>3148</v>
      </c>
      <c r="H650" s="55">
        <v>75700.2</v>
      </c>
      <c r="I650" s="4" t="s">
        <v>64</v>
      </c>
      <c r="J650" s="28" t="s">
        <v>3149</v>
      </c>
      <c r="K650" s="28" t="s">
        <v>3150</v>
      </c>
      <c r="L650" s="23" t="s">
        <v>54</v>
      </c>
      <c r="M650" s="4" t="s">
        <v>67</v>
      </c>
      <c r="N650" s="29" t="s">
        <v>77</v>
      </c>
      <c r="O650" s="30">
        <v>6420</v>
      </c>
      <c r="P650" s="29" t="s">
        <v>57</v>
      </c>
      <c r="Q650" s="56">
        <v>1</v>
      </c>
      <c r="R650" s="5" t="s">
        <v>58</v>
      </c>
      <c r="S650" s="5" t="s">
        <v>174</v>
      </c>
      <c r="T650" s="36">
        <v>43557</v>
      </c>
      <c r="U650" s="36">
        <v>43546</v>
      </c>
      <c r="V650" s="37">
        <v>43559</v>
      </c>
      <c r="W650" s="38">
        <f t="shared" si="93"/>
        <v>-10</v>
      </c>
      <c r="X650" s="5" t="str">
        <f t="shared" si="94"/>
        <v>CUMPLE</v>
      </c>
      <c r="Y650" s="37">
        <v>43559</v>
      </c>
      <c r="Z650" s="37">
        <v>43559</v>
      </c>
      <c r="AA650" s="44">
        <v>43561</v>
      </c>
      <c r="AB650" s="37">
        <v>43564</v>
      </c>
      <c r="AC650" s="38">
        <f t="shared" si="95"/>
        <v>2</v>
      </c>
      <c r="AD650" s="5" t="str">
        <f t="shared" si="96"/>
        <v>CUMPLE</v>
      </c>
      <c r="AE650" s="5"/>
      <c r="AF650" s="38">
        <f t="shared" si="97"/>
        <v>3</v>
      </c>
      <c r="AG650" s="5" t="str">
        <f t="shared" si="98"/>
        <v>CUMPLE</v>
      </c>
      <c r="AH650" s="6"/>
      <c r="AI650" s="38">
        <f t="shared" si="100"/>
        <v>7</v>
      </c>
      <c r="AJ650" s="5" t="str">
        <f t="shared" si="101"/>
        <v>CUMPLE</v>
      </c>
      <c r="AK650" s="6"/>
      <c r="AL650" s="5" t="str">
        <f t="shared" si="99"/>
        <v/>
      </c>
      <c r="AM650" s="5"/>
      <c r="AN650" s="58"/>
      <c r="AO650" s="49" t="s">
        <v>3151</v>
      </c>
      <c r="AP650" s="50" t="s">
        <v>72</v>
      </c>
      <c r="AQ650" s="50"/>
      <c r="AR650" s="50">
        <v>43540</v>
      </c>
      <c r="AS650" s="50"/>
      <c r="AT650" s="52"/>
    </row>
    <row r="651" spans="1:46" ht="14.1" customHeight="1">
      <c r="A651" s="20" t="s">
        <v>45</v>
      </c>
      <c r="B651" s="21" t="s">
        <v>2696</v>
      </c>
      <c r="C651" s="20" t="s">
        <v>2697</v>
      </c>
      <c r="D651" s="54">
        <v>4949381300</v>
      </c>
      <c r="E651" s="4" t="s">
        <v>48</v>
      </c>
      <c r="F651" s="4" t="s">
        <v>3152</v>
      </c>
      <c r="G651" s="23" t="s">
        <v>3153</v>
      </c>
      <c r="H651" s="55">
        <v>25728</v>
      </c>
      <c r="I651" s="4" t="s">
        <v>64</v>
      </c>
      <c r="J651" s="4" t="s">
        <v>1278</v>
      </c>
      <c r="K651" s="22" t="s">
        <v>1279</v>
      </c>
      <c r="L651" s="23" t="s">
        <v>86</v>
      </c>
      <c r="M651" s="4" t="s">
        <v>87</v>
      </c>
      <c r="N651" s="29" t="s">
        <v>88</v>
      </c>
      <c r="O651" s="30">
        <v>19200</v>
      </c>
      <c r="P651" s="29" t="s">
        <v>57</v>
      </c>
      <c r="Q651" s="56">
        <v>1</v>
      </c>
      <c r="R651" s="5" t="s">
        <v>58</v>
      </c>
      <c r="S651" s="5" t="s">
        <v>59</v>
      </c>
      <c r="T651" s="36">
        <v>43553</v>
      </c>
      <c r="U651" s="36">
        <v>43550</v>
      </c>
      <c r="V651" s="37">
        <v>43556</v>
      </c>
      <c r="W651" s="38">
        <f t="shared" si="93"/>
        <v>-2</v>
      </c>
      <c r="X651" s="5" t="str">
        <f t="shared" si="94"/>
        <v>CUMPLE</v>
      </c>
      <c r="Y651" s="37">
        <v>43556</v>
      </c>
      <c r="Z651" s="37">
        <v>43556</v>
      </c>
      <c r="AA651" s="44">
        <v>43557</v>
      </c>
      <c r="AB651" s="37">
        <v>43565</v>
      </c>
      <c r="AC651" s="38">
        <f t="shared" si="95"/>
        <v>1</v>
      </c>
      <c r="AD651" s="5" t="str">
        <f t="shared" si="96"/>
        <v>CUMPLE</v>
      </c>
      <c r="AE651" s="5"/>
      <c r="AF651" s="38">
        <f t="shared" si="97"/>
        <v>8</v>
      </c>
      <c r="AG651" s="5" t="str">
        <f t="shared" si="98"/>
        <v>NO CUMPLE</v>
      </c>
      <c r="AH651" s="6"/>
      <c r="AI651" s="38">
        <f t="shared" si="100"/>
        <v>12</v>
      </c>
      <c r="AJ651" s="5" t="str">
        <f t="shared" si="101"/>
        <v>NO CUMPLE</v>
      </c>
      <c r="AK651" s="6" t="s">
        <v>149</v>
      </c>
      <c r="AL651" s="5" t="str">
        <f t="shared" si="99"/>
        <v/>
      </c>
      <c r="AM651" s="5"/>
      <c r="AN651" s="58"/>
      <c r="AO651" s="49" t="s">
        <v>3154</v>
      </c>
      <c r="AP651" s="50" t="s">
        <v>61</v>
      </c>
      <c r="AQ651" s="50"/>
      <c r="AR651" s="50">
        <v>43537</v>
      </c>
      <c r="AS651" s="50"/>
      <c r="AT651" s="52"/>
    </row>
    <row r="652" spans="1:46" ht="14.1" customHeight="1">
      <c r="A652" s="20" t="s">
        <v>45</v>
      </c>
      <c r="B652" s="21" t="s">
        <v>2696</v>
      </c>
      <c r="C652" s="20" t="s">
        <v>2697</v>
      </c>
      <c r="D652" s="54">
        <v>4949164160</v>
      </c>
      <c r="E652" s="4" t="s">
        <v>48</v>
      </c>
      <c r="F652" s="4" t="s">
        <v>3155</v>
      </c>
      <c r="G652" s="68" t="s">
        <v>3156</v>
      </c>
      <c r="H652" s="55">
        <v>177840</v>
      </c>
      <c r="I652" s="4" t="s">
        <v>64</v>
      </c>
      <c r="J652" s="4" t="s">
        <v>3157</v>
      </c>
      <c r="K652" s="22" t="s">
        <v>3158</v>
      </c>
      <c r="L652" s="23" t="s">
        <v>54</v>
      </c>
      <c r="M652" s="4" t="s">
        <v>184</v>
      </c>
      <c r="N652" s="29" t="s">
        <v>348</v>
      </c>
      <c r="O652" s="30">
        <v>14400</v>
      </c>
      <c r="P652" s="29" t="s">
        <v>57</v>
      </c>
      <c r="Q652" s="56">
        <v>1</v>
      </c>
      <c r="R652" s="5" t="s">
        <v>58</v>
      </c>
      <c r="S652" s="5" t="s">
        <v>69</v>
      </c>
      <c r="T652" s="36">
        <v>43554</v>
      </c>
      <c r="U652" s="36">
        <v>43544</v>
      </c>
      <c r="V652" s="37">
        <v>43557</v>
      </c>
      <c r="W652" s="38">
        <f t="shared" si="93"/>
        <v>-9</v>
      </c>
      <c r="X652" s="5" t="str">
        <f t="shared" si="94"/>
        <v>CUMPLE</v>
      </c>
      <c r="Y652" s="37">
        <v>43557</v>
      </c>
      <c r="Z652" s="37">
        <v>43557</v>
      </c>
      <c r="AA652" s="44">
        <v>43558</v>
      </c>
      <c r="AB652" s="37">
        <v>43565</v>
      </c>
      <c r="AC652" s="38">
        <f t="shared" si="95"/>
        <v>1</v>
      </c>
      <c r="AD652" s="5" t="str">
        <f t="shared" si="96"/>
        <v>CUMPLE</v>
      </c>
      <c r="AE652" s="5"/>
      <c r="AF652" s="38">
        <f t="shared" si="97"/>
        <v>7</v>
      </c>
      <c r="AG652" s="5" t="str">
        <f t="shared" si="98"/>
        <v>NO CUMPLE</v>
      </c>
      <c r="AH652" s="6"/>
      <c r="AI652" s="38">
        <f t="shared" si="100"/>
        <v>11</v>
      </c>
      <c r="AJ652" s="5" t="str">
        <f t="shared" si="101"/>
        <v>NO CUMPLE</v>
      </c>
      <c r="AK652" s="6" t="s">
        <v>149</v>
      </c>
      <c r="AL652" s="5" t="str">
        <f t="shared" si="99"/>
        <v/>
      </c>
      <c r="AM652" s="5"/>
      <c r="AN652" s="58"/>
      <c r="AO652" s="49" t="s">
        <v>3159</v>
      </c>
      <c r="AP652" s="50" t="s">
        <v>72</v>
      </c>
      <c r="AQ652" s="50"/>
      <c r="AR652" s="50">
        <v>43542</v>
      </c>
      <c r="AS652" s="50"/>
      <c r="AT652" s="52"/>
    </row>
    <row r="653" spans="1:46" ht="14.1" customHeight="1">
      <c r="A653" s="20" t="s">
        <v>45</v>
      </c>
      <c r="B653" s="21" t="s">
        <v>2696</v>
      </c>
      <c r="C653" s="20" t="s">
        <v>2697</v>
      </c>
      <c r="D653" s="54">
        <v>4950215959</v>
      </c>
      <c r="E653" s="4" t="s">
        <v>48</v>
      </c>
      <c r="F653" s="4" t="s">
        <v>3160</v>
      </c>
      <c r="G653" s="68" t="s">
        <v>3161</v>
      </c>
      <c r="H653" s="55">
        <v>975.6</v>
      </c>
      <c r="I653" s="4" t="s">
        <v>605</v>
      </c>
      <c r="J653" s="4" t="s">
        <v>3162</v>
      </c>
      <c r="K653" s="22" t="s">
        <v>3163</v>
      </c>
      <c r="L653" s="23" t="s">
        <v>54</v>
      </c>
      <c r="M653" s="4" t="s">
        <v>67</v>
      </c>
      <c r="N653" s="29" t="s">
        <v>77</v>
      </c>
      <c r="O653" s="30">
        <v>20</v>
      </c>
      <c r="P653" s="29" t="s">
        <v>57</v>
      </c>
      <c r="Q653" s="56">
        <v>1</v>
      </c>
      <c r="R653" s="5" t="s">
        <v>608</v>
      </c>
      <c r="S653" s="5" t="s">
        <v>79</v>
      </c>
      <c r="T653" s="36">
        <v>43560</v>
      </c>
      <c r="U653" s="36">
        <v>43552</v>
      </c>
      <c r="V653" s="37">
        <v>43563</v>
      </c>
      <c r="W653" s="38">
        <f t="shared" si="93"/>
        <v>-8</v>
      </c>
      <c r="X653" s="5" t="str">
        <f t="shared" si="94"/>
        <v>CUMPLE</v>
      </c>
      <c r="Y653" s="37">
        <v>43563</v>
      </c>
      <c r="Z653" s="37">
        <v>43563</v>
      </c>
      <c r="AA653" s="44">
        <v>43564</v>
      </c>
      <c r="AB653" s="37">
        <v>43564</v>
      </c>
      <c r="AC653" s="38">
        <f t="shared" si="95"/>
        <v>1</v>
      </c>
      <c r="AD653" s="5" t="str">
        <f t="shared" si="96"/>
        <v>CUMPLE</v>
      </c>
      <c r="AE653" s="5"/>
      <c r="AF653" s="38">
        <f t="shared" si="97"/>
        <v>1</v>
      </c>
      <c r="AG653" s="5" t="str">
        <f t="shared" si="98"/>
        <v>CUMPLE</v>
      </c>
      <c r="AH653" s="6"/>
      <c r="AI653" s="38">
        <f t="shared" si="100"/>
        <v>4</v>
      </c>
      <c r="AJ653" s="5" t="str">
        <f t="shared" si="101"/>
        <v>NO CUMPLE</v>
      </c>
      <c r="AK653" s="6" t="s">
        <v>149</v>
      </c>
      <c r="AL653" s="5" t="str">
        <f t="shared" si="99"/>
        <v/>
      </c>
      <c r="AM653" s="5"/>
      <c r="AN653" s="58"/>
      <c r="AO653" s="49" t="s">
        <v>3164</v>
      </c>
      <c r="AP653" s="50" t="s">
        <v>72</v>
      </c>
      <c r="AQ653" s="50"/>
      <c r="AR653" s="50">
        <v>43559</v>
      </c>
      <c r="AS653" s="50"/>
      <c r="AT653" s="52"/>
    </row>
    <row r="654" spans="1:46" ht="14.1" customHeight="1">
      <c r="A654" s="20" t="s">
        <v>45</v>
      </c>
      <c r="B654" s="21" t="s">
        <v>2696</v>
      </c>
      <c r="C654" s="20" t="s">
        <v>2697</v>
      </c>
      <c r="D654" s="54">
        <v>4950041581</v>
      </c>
      <c r="E654" s="4" t="s">
        <v>48</v>
      </c>
      <c r="F654" s="4" t="s">
        <v>3165</v>
      </c>
      <c r="G654" s="68" t="s">
        <v>3166</v>
      </c>
      <c r="H654" s="55">
        <v>12783</v>
      </c>
      <c r="I654" s="4" t="s">
        <v>605</v>
      </c>
      <c r="J654" s="4" t="s">
        <v>611</v>
      </c>
      <c r="K654" s="22" t="s">
        <v>612</v>
      </c>
      <c r="L654" s="23" t="s">
        <v>54</v>
      </c>
      <c r="M654" s="4" t="s">
        <v>67</v>
      </c>
      <c r="N654" s="29" t="s">
        <v>77</v>
      </c>
      <c r="O654" s="30">
        <v>300</v>
      </c>
      <c r="P654" s="29" t="s">
        <v>57</v>
      </c>
      <c r="Q654" s="56">
        <v>1</v>
      </c>
      <c r="R654" s="5" t="s">
        <v>608</v>
      </c>
      <c r="S654" s="5" t="s">
        <v>79</v>
      </c>
      <c r="T654" s="36">
        <v>43560</v>
      </c>
      <c r="U654" s="36">
        <v>43552</v>
      </c>
      <c r="V654" s="37">
        <v>43563</v>
      </c>
      <c r="W654" s="38">
        <f t="shared" si="93"/>
        <v>-8</v>
      </c>
      <c r="X654" s="5" t="str">
        <f t="shared" si="94"/>
        <v>CUMPLE</v>
      </c>
      <c r="Y654" s="37">
        <v>43563</v>
      </c>
      <c r="Z654" s="37">
        <v>43563</v>
      </c>
      <c r="AA654" s="44">
        <v>43564</v>
      </c>
      <c r="AB654" s="37">
        <v>43564</v>
      </c>
      <c r="AC654" s="38">
        <f t="shared" si="95"/>
        <v>1</v>
      </c>
      <c r="AD654" s="5" t="str">
        <f t="shared" si="96"/>
        <v>CUMPLE</v>
      </c>
      <c r="AE654" s="5"/>
      <c r="AF654" s="38">
        <f t="shared" si="97"/>
        <v>1</v>
      </c>
      <c r="AG654" s="5" t="str">
        <f t="shared" si="98"/>
        <v>CUMPLE</v>
      </c>
      <c r="AH654" s="6"/>
      <c r="AI654" s="38">
        <f t="shared" si="100"/>
        <v>4</v>
      </c>
      <c r="AJ654" s="5" t="str">
        <f t="shared" si="101"/>
        <v>NO CUMPLE</v>
      </c>
      <c r="AK654" s="6" t="s">
        <v>149</v>
      </c>
      <c r="AL654" s="5" t="str">
        <f t="shared" si="99"/>
        <v/>
      </c>
      <c r="AM654" s="5"/>
      <c r="AN654" s="58"/>
      <c r="AO654" s="49" t="s">
        <v>3167</v>
      </c>
      <c r="AP654" s="50" t="s">
        <v>72</v>
      </c>
      <c r="AQ654" s="50"/>
      <c r="AR654" s="50">
        <v>43559</v>
      </c>
      <c r="AS654" s="50"/>
      <c r="AT654" s="52"/>
    </row>
    <row r="655" spans="1:46" ht="14.1" customHeight="1">
      <c r="A655" s="20" t="s">
        <v>45</v>
      </c>
      <c r="B655" s="21" t="s">
        <v>2696</v>
      </c>
      <c r="C655" s="20" t="s">
        <v>2697</v>
      </c>
      <c r="D655" s="54" t="s">
        <v>3168</v>
      </c>
      <c r="E655" s="4" t="s">
        <v>48</v>
      </c>
      <c r="F655" s="4" t="s">
        <v>3169</v>
      </c>
      <c r="G655" s="68" t="s">
        <v>3170</v>
      </c>
      <c r="H655" s="55">
        <v>4801.3999999999996</v>
      </c>
      <c r="I655" s="4" t="s">
        <v>605</v>
      </c>
      <c r="J655" s="4" t="s">
        <v>3171</v>
      </c>
      <c r="K655" s="22" t="s">
        <v>3172</v>
      </c>
      <c r="L655" s="23" t="s">
        <v>54</v>
      </c>
      <c r="M655" s="4" t="s">
        <v>67</v>
      </c>
      <c r="N655" s="29" t="s">
        <v>77</v>
      </c>
      <c r="O655" s="30">
        <v>50</v>
      </c>
      <c r="P655" s="29" t="s">
        <v>57</v>
      </c>
      <c r="Q655" s="56">
        <v>2</v>
      </c>
      <c r="R655" s="5" t="s">
        <v>608</v>
      </c>
      <c r="S655" s="5" t="s">
        <v>79</v>
      </c>
      <c r="T655" s="36">
        <v>43560</v>
      </c>
      <c r="U655" s="36">
        <v>43552</v>
      </c>
      <c r="V655" s="37">
        <v>43563</v>
      </c>
      <c r="W655" s="38">
        <f t="shared" si="93"/>
        <v>-8</v>
      </c>
      <c r="X655" s="5" t="str">
        <f t="shared" si="94"/>
        <v>CUMPLE</v>
      </c>
      <c r="Y655" s="37">
        <v>43563</v>
      </c>
      <c r="Z655" s="37">
        <v>43563</v>
      </c>
      <c r="AA655" s="44">
        <v>43564</v>
      </c>
      <c r="AB655" s="37">
        <v>43564</v>
      </c>
      <c r="AC655" s="38">
        <f t="shared" si="95"/>
        <v>1</v>
      </c>
      <c r="AD655" s="5" t="str">
        <f t="shared" si="96"/>
        <v>CUMPLE</v>
      </c>
      <c r="AE655" s="5"/>
      <c r="AF655" s="38">
        <f t="shared" si="97"/>
        <v>1</v>
      </c>
      <c r="AG655" s="5" t="str">
        <f t="shared" si="98"/>
        <v>CUMPLE</v>
      </c>
      <c r="AH655" s="6"/>
      <c r="AI655" s="38">
        <f t="shared" si="100"/>
        <v>4</v>
      </c>
      <c r="AJ655" s="5" t="str">
        <f t="shared" si="101"/>
        <v>NO CUMPLE</v>
      </c>
      <c r="AK655" s="6" t="s">
        <v>149</v>
      </c>
      <c r="AL655" s="5" t="str">
        <f t="shared" si="99"/>
        <v/>
      </c>
      <c r="AM655" s="5"/>
      <c r="AN655" s="58"/>
      <c r="AO655" s="49" t="s">
        <v>3164</v>
      </c>
      <c r="AP655" s="50" t="s">
        <v>72</v>
      </c>
      <c r="AQ655" s="50"/>
      <c r="AR655" s="50">
        <v>43559</v>
      </c>
      <c r="AS655" s="50"/>
      <c r="AT655" s="52"/>
    </row>
    <row r="656" spans="1:46" ht="14.1" customHeight="1">
      <c r="A656" s="20" t="s">
        <v>45</v>
      </c>
      <c r="B656" s="21" t="s">
        <v>2696</v>
      </c>
      <c r="C656" s="20" t="s">
        <v>2697</v>
      </c>
      <c r="D656" s="54">
        <v>4949718142</v>
      </c>
      <c r="E656" s="4" t="s">
        <v>48</v>
      </c>
      <c r="F656" s="4" t="s">
        <v>3173</v>
      </c>
      <c r="G656" s="68" t="s">
        <v>3174</v>
      </c>
      <c r="H656" s="55">
        <v>15354</v>
      </c>
      <c r="I656" s="4" t="s">
        <v>605</v>
      </c>
      <c r="J656" s="4" t="s">
        <v>3175</v>
      </c>
      <c r="K656" s="22" t="s">
        <v>3176</v>
      </c>
      <c r="L656" s="23" t="s">
        <v>54</v>
      </c>
      <c r="M656" s="4" t="s">
        <v>67</v>
      </c>
      <c r="N656" s="29" t="s">
        <v>77</v>
      </c>
      <c r="O656" s="30">
        <v>120</v>
      </c>
      <c r="P656" s="29" t="s">
        <v>57</v>
      </c>
      <c r="Q656" s="56">
        <v>1</v>
      </c>
      <c r="R656" s="5" t="s">
        <v>608</v>
      </c>
      <c r="S656" s="5" t="s">
        <v>79</v>
      </c>
      <c r="T656" s="36">
        <v>43560</v>
      </c>
      <c r="U656" s="36">
        <v>43558</v>
      </c>
      <c r="V656" s="37">
        <v>43563</v>
      </c>
      <c r="W656" s="38">
        <f t="shared" si="93"/>
        <v>-2</v>
      </c>
      <c r="X656" s="5" t="str">
        <f t="shared" si="94"/>
        <v>CUMPLE</v>
      </c>
      <c r="Y656" s="37">
        <v>43563</v>
      </c>
      <c r="Z656" s="37">
        <v>43563</v>
      </c>
      <c r="AA656" s="44">
        <v>43564</v>
      </c>
      <c r="AB656" s="37">
        <v>43564</v>
      </c>
      <c r="AC656" s="38">
        <f t="shared" si="95"/>
        <v>1</v>
      </c>
      <c r="AD656" s="5" t="str">
        <f t="shared" si="96"/>
        <v>CUMPLE</v>
      </c>
      <c r="AE656" s="5"/>
      <c r="AF656" s="38">
        <f t="shared" si="97"/>
        <v>1</v>
      </c>
      <c r="AG656" s="5" t="str">
        <f t="shared" si="98"/>
        <v>CUMPLE</v>
      </c>
      <c r="AH656" s="6"/>
      <c r="AI656" s="38">
        <f t="shared" si="100"/>
        <v>4</v>
      </c>
      <c r="AJ656" s="5" t="str">
        <f t="shared" si="101"/>
        <v>NO CUMPLE</v>
      </c>
      <c r="AK656" s="6" t="s">
        <v>149</v>
      </c>
      <c r="AL656" s="5" t="str">
        <f t="shared" si="99"/>
        <v/>
      </c>
      <c r="AM656" s="5"/>
      <c r="AN656" s="58"/>
      <c r="AO656" s="49" t="s">
        <v>3177</v>
      </c>
      <c r="AP656" s="50" t="s">
        <v>72</v>
      </c>
      <c r="AQ656" s="50"/>
      <c r="AR656" s="50">
        <v>43559</v>
      </c>
      <c r="AS656" s="50"/>
      <c r="AT656" s="52"/>
    </row>
    <row r="657" spans="1:46" ht="14.1" customHeight="1">
      <c r="A657" s="20" t="s">
        <v>45</v>
      </c>
      <c r="B657" s="21" t="s">
        <v>2696</v>
      </c>
      <c r="C657" s="20" t="s">
        <v>2697</v>
      </c>
      <c r="D657" s="28" t="s">
        <v>3178</v>
      </c>
      <c r="E657" s="4" t="s">
        <v>48</v>
      </c>
      <c r="F657" s="4" t="s">
        <v>3179</v>
      </c>
      <c r="G657" s="68" t="s">
        <v>3180</v>
      </c>
      <c r="H657" s="55">
        <v>1883.1</v>
      </c>
      <c r="I657" s="4" t="s">
        <v>605</v>
      </c>
      <c r="J657" s="28" t="s">
        <v>3181</v>
      </c>
      <c r="K657" s="28" t="s">
        <v>3182</v>
      </c>
      <c r="L657" s="23" t="s">
        <v>54</v>
      </c>
      <c r="M657" s="4" t="s">
        <v>67</v>
      </c>
      <c r="N657" s="29" t="s">
        <v>77</v>
      </c>
      <c r="O657" s="30">
        <v>40</v>
      </c>
      <c r="P657" s="29" t="s">
        <v>57</v>
      </c>
      <c r="Q657" s="56">
        <v>3</v>
      </c>
      <c r="R657" s="5" t="s">
        <v>608</v>
      </c>
      <c r="S657" s="5" t="s">
        <v>79</v>
      </c>
      <c r="T657" s="36">
        <v>43560</v>
      </c>
      <c r="U657" s="36">
        <v>43556</v>
      </c>
      <c r="V657" s="37">
        <v>43563</v>
      </c>
      <c r="W657" s="38">
        <f t="shared" si="93"/>
        <v>-4</v>
      </c>
      <c r="X657" s="5" t="str">
        <f t="shared" si="94"/>
        <v>CUMPLE</v>
      </c>
      <c r="Y657" s="37">
        <v>43563</v>
      </c>
      <c r="Z657" s="37">
        <v>43563</v>
      </c>
      <c r="AA657" s="44">
        <v>43564</v>
      </c>
      <c r="AB657" s="37">
        <v>43564</v>
      </c>
      <c r="AC657" s="38">
        <f t="shared" si="95"/>
        <v>1</v>
      </c>
      <c r="AD657" s="5" t="str">
        <f t="shared" si="96"/>
        <v>CUMPLE</v>
      </c>
      <c r="AE657" s="5"/>
      <c r="AF657" s="38">
        <f t="shared" si="97"/>
        <v>1</v>
      </c>
      <c r="AG657" s="5" t="str">
        <f t="shared" si="98"/>
        <v>CUMPLE</v>
      </c>
      <c r="AH657" s="6"/>
      <c r="AI657" s="38">
        <f t="shared" si="100"/>
        <v>4</v>
      </c>
      <c r="AJ657" s="5" t="str">
        <f t="shared" si="101"/>
        <v>NO CUMPLE</v>
      </c>
      <c r="AK657" s="6" t="s">
        <v>149</v>
      </c>
      <c r="AL657" s="5" t="str">
        <f t="shared" si="99"/>
        <v/>
      </c>
      <c r="AM657" s="5"/>
      <c r="AN657" s="58"/>
      <c r="AO657" s="49" t="s">
        <v>3183</v>
      </c>
      <c r="AP657" s="50" t="s">
        <v>72</v>
      </c>
      <c r="AQ657" s="50"/>
      <c r="AR657" s="50">
        <v>43559</v>
      </c>
      <c r="AS657" s="50"/>
      <c r="AT657" s="52"/>
    </row>
    <row r="658" spans="1:46" ht="14.1" customHeight="1">
      <c r="A658" s="20" t="s">
        <v>45</v>
      </c>
      <c r="B658" s="21" t="s">
        <v>2696</v>
      </c>
      <c r="C658" s="20" t="s">
        <v>2697</v>
      </c>
      <c r="D658" s="28" t="s">
        <v>3184</v>
      </c>
      <c r="E658" s="4" t="s">
        <v>48</v>
      </c>
      <c r="F658" s="4" t="s">
        <v>3185</v>
      </c>
      <c r="G658" s="23" t="s">
        <v>3186</v>
      </c>
      <c r="H658" s="55">
        <v>29145</v>
      </c>
      <c r="I658" s="4" t="s">
        <v>64</v>
      </c>
      <c r="J658" s="28" t="s">
        <v>3187</v>
      </c>
      <c r="K658" s="28" t="s">
        <v>3188</v>
      </c>
      <c r="L658" s="23" t="s">
        <v>86</v>
      </c>
      <c r="M658" s="4" t="s">
        <v>87</v>
      </c>
      <c r="N658" s="29" t="s">
        <v>88</v>
      </c>
      <c r="O658" s="30">
        <v>1900</v>
      </c>
      <c r="P658" s="29" t="s">
        <v>57</v>
      </c>
      <c r="Q658" s="56">
        <v>1</v>
      </c>
      <c r="R658" s="5" t="s">
        <v>58</v>
      </c>
      <c r="S658" s="5" t="s">
        <v>69</v>
      </c>
      <c r="T658" s="36">
        <v>43561</v>
      </c>
      <c r="U658" s="36">
        <v>43550</v>
      </c>
      <c r="V658" s="37">
        <v>43563</v>
      </c>
      <c r="W658" s="38">
        <f t="shared" si="93"/>
        <v>-10</v>
      </c>
      <c r="X658" s="5" t="str">
        <f t="shared" si="94"/>
        <v>CUMPLE</v>
      </c>
      <c r="Y658" s="37">
        <v>43563</v>
      </c>
      <c r="Z658" s="37">
        <v>43564</v>
      </c>
      <c r="AA658" s="44">
        <v>43564</v>
      </c>
      <c r="AB658" s="37">
        <v>43568</v>
      </c>
      <c r="AC658" s="38">
        <f t="shared" si="95"/>
        <v>1</v>
      </c>
      <c r="AD658" s="5" t="str">
        <f t="shared" si="96"/>
        <v>CUMPLE</v>
      </c>
      <c r="AE658" s="5"/>
      <c r="AF658" s="38">
        <f t="shared" si="97"/>
        <v>4</v>
      </c>
      <c r="AG658" s="5" t="str">
        <f t="shared" si="98"/>
        <v>NO CUMPLE</v>
      </c>
      <c r="AH658" s="6"/>
      <c r="AI658" s="38">
        <f t="shared" si="100"/>
        <v>7</v>
      </c>
      <c r="AJ658" s="5" t="str">
        <f t="shared" si="101"/>
        <v>CUMPLE</v>
      </c>
      <c r="AK658" s="6"/>
      <c r="AL658" s="5" t="str">
        <f t="shared" si="99"/>
        <v/>
      </c>
      <c r="AM658" s="5"/>
      <c r="AN658" s="58"/>
      <c r="AO658" s="49" t="s">
        <v>3189</v>
      </c>
      <c r="AP658" s="50" t="s">
        <v>61</v>
      </c>
      <c r="AQ658" s="50"/>
      <c r="AR658" s="50">
        <v>43548</v>
      </c>
      <c r="AS658" s="50"/>
      <c r="AT658" s="52"/>
    </row>
    <row r="659" spans="1:46" ht="14.1" customHeight="1">
      <c r="A659" s="20" t="s">
        <v>45</v>
      </c>
      <c r="B659" s="21" t="s">
        <v>2696</v>
      </c>
      <c r="C659" s="20" t="s">
        <v>2697</v>
      </c>
      <c r="D659" s="28" t="s">
        <v>3190</v>
      </c>
      <c r="E659" s="4" t="s">
        <v>48</v>
      </c>
      <c r="F659" s="4" t="s">
        <v>3191</v>
      </c>
      <c r="G659" s="23" t="s">
        <v>3192</v>
      </c>
      <c r="H659" s="55">
        <v>88820.5</v>
      </c>
      <c r="I659" s="4" t="s">
        <v>64</v>
      </c>
      <c r="J659" s="28" t="s">
        <v>3193</v>
      </c>
      <c r="K659" s="28" t="s">
        <v>3194</v>
      </c>
      <c r="L659" s="23" t="s">
        <v>54</v>
      </c>
      <c r="M659" s="4" t="s">
        <v>67</v>
      </c>
      <c r="N659" s="29" t="s">
        <v>77</v>
      </c>
      <c r="O659" s="30">
        <v>17775</v>
      </c>
      <c r="P659" s="29" t="s">
        <v>57</v>
      </c>
      <c r="Q659" s="56">
        <v>1</v>
      </c>
      <c r="R659" s="5" t="s">
        <v>58</v>
      </c>
      <c r="S659" s="5" t="s">
        <v>69</v>
      </c>
      <c r="T659" s="36">
        <v>43557</v>
      </c>
      <c r="U659" s="36">
        <v>43553</v>
      </c>
      <c r="V659" s="37">
        <v>43559</v>
      </c>
      <c r="W659" s="38">
        <f t="shared" si="93"/>
        <v>-3</v>
      </c>
      <c r="X659" s="5" t="str">
        <f t="shared" si="94"/>
        <v>CUMPLE</v>
      </c>
      <c r="Y659" s="37">
        <v>43559</v>
      </c>
      <c r="Z659" s="37">
        <v>43559</v>
      </c>
      <c r="AA659" s="44">
        <v>43560</v>
      </c>
      <c r="AB659" s="37">
        <v>43567</v>
      </c>
      <c r="AC659" s="38">
        <f t="shared" si="95"/>
        <v>1</v>
      </c>
      <c r="AD659" s="5" t="str">
        <f t="shared" si="96"/>
        <v>CUMPLE</v>
      </c>
      <c r="AE659" s="5"/>
      <c r="AF659" s="38">
        <f t="shared" si="97"/>
        <v>7</v>
      </c>
      <c r="AG659" s="5" t="str">
        <f t="shared" si="98"/>
        <v>NO CUMPLE</v>
      </c>
      <c r="AH659" s="6"/>
      <c r="AI659" s="38">
        <f t="shared" si="100"/>
        <v>10</v>
      </c>
      <c r="AJ659" s="5" t="str">
        <f t="shared" si="101"/>
        <v>NO CUMPLE</v>
      </c>
      <c r="AK659" s="6" t="s">
        <v>149</v>
      </c>
      <c r="AL659" s="5" t="str">
        <f t="shared" si="99"/>
        <v/>
      </c>
      <c r="AM659" s="5"/>
      <c r="AN659" s="58"/>
      <c r="AO659" s="49" t="s">
        <v>3195</v>
      </c>
      <c r="AP659" s="50" t="s">
        <v>61</v>
      </c>
      <c r="AQ659" s="50"/>
      <c r="AR659" s="50">
        <v>43535</v>
      </c>
      <c r="AS659" s="50"/>
      <c r="AT659" s="52"/>
    </row>
    <row r="660" spans="1:46" ht="14.1" customHeight="1">
      <c r="A660" s="20" t="s">
        <v>45</v>
      </c>
      <c r="B660" s="21" t="s">
        <v>2696</v>
      </c>
      <c r="C660" s="20" t="s">
        <v>2697</v>
      </c>
      <c r="D660" s="54">
        <v>4950363249</v>
      </c>
      <c r="E660" s="4" t="s">
        <v>48</v>
      </c>
      <c r="F660" s="4" t="s">
        <v>3196</v>
      </c>
      <c r="G660" s="68" t="s">
        <v>3197</v>
      </c>
      <c r="H660" s="55">
        <v>3924.3</v>
      </c>
      <c r="I660" s="4" t="s">
        <v>605</v>
      </c>
      <c r="J660" s="4" t="s">
        <v>677</v>
      </c>
      <c r="K660" s="22" t="s">
        <v>678</v>
      </c>
      <c r="L660" s="23" t="s">
        <v>54</v>
      </c>
      <c r="M660" s="4" t="s">
        <v>67</v>
      </c>
      <c r="N660" s="29" t="s">
        <v>77</v>
      </c>
      <c r="O660" s="30">
        <v>30</v>
      </c>
      <c r="P660" s="29" t="s">
        <v>57</v>
      </c>
      <c r="Q660" s="56">
        <v>6</v>
      </c>
      <c r="R660" s="5" t="s">
        <v>608</v>
      </c>
      <c r="S660" s="5" t="s">
        <v>79</v>
      </c>
      <c r="T660" s="36">
        <v>43565</v>
      </c>
      <c r="U660" s="36">
        <v>43559</v>
      </c>
      <c r="V660" s="37">
        <v>43566</v>
      </c>
      <c r="W660" s="38">
        <f t="shared" si="93"/>
        <v>-6</v>
      </c>
      <c r="X660" s="5" t="str">
        <f t="shared" si="94"/>
        <v>CUMPLE</v>
      </c>
      <c r="Y660" s="37">
        <v>43566</v>
      </c>
      <c r="Z660" s="37">
        <v>43566</v>
      </c>
      <c r="AA660" s="44">
        <v>43567</v>
      </c>
      <c r="AB660" s="37">
        <v>43567</v>
      </c>
      <c r="AC660" s="38">
        <f t="shared" si="95"/>
        <v>1</v>
      </c>
      <c r="AD660" s="5" t="str">
        <f t="shared" si="96"/>
        <v>CUMPLE</v>
      </c>
      <c r="AE660" s="5"/>
      <c r="AF660" s="38">
        <f t="shared" si="97"/>
        <v>1</v>
      </c>
      <c r="AG660" s="5" t="str">
        <f t="shared" si="98"/>
        <v>CUMPLE</v>
      </c>
      <c r="AH660" s="6"/>
      <c r="AI660" s="38">
        <f t="shared" si="100"/>
        <v>2</v>
      </c>
      <c r="AJ660" s="5" t="str">
        <f t="shared" si="101"/>
        <v>CUMPLE</v>
      </c>
      <c r="AK660" s="6"/>
      <c r="AL660" s="5" t="str">
        <f t="shared" si="99"/>
        <v/>
      </c>
      <c r="AM660" s="5"/>
      <c r="AN660" s="58"/>
      <c r="AO660" s="49" t="s">
        <v>3198</v>
      </c>
      <c r="AP660" s="50" t="s">
        <v>72</v>
      </c>
      <c r="AQ660" s="50"/>
      <c r="AR660" s="50">
        <v>43563</v>
      </c>
      <c r="AS660" s="50"/>
      <c r="AT660" s="52"/>
    </row>
    <row r="661" spans="1:46" ht="14.1" customHeight="1">
      <c r="A661" s="20" t="s">
        <v>45</v>
      </c>
      <c r="B661" s="21" t="s">
        <v>2696</v>
      </c>
      <c r="C661" s="20" t="s">
        <v>2697</v>
      </c>
      <c r="D661" s="54">
        <v>4949037265</v>
      </c>
      <c r="E661" s="4" t="s">
        <v>48</v>
      </c>
      <c r="F661" s="4" t="s">
        <v>3199</v>
      </c>
      <c r="G661" s="23" t="s">
        <v>3200</v>
      </c>
      <c r="H661" s="55">
        <v>13755</v>
      </c>
      <c r="I661" s="4" t="s">
        <v>64</v>
      </c>
      <c r="J661" s="4" t="s">
        <v>992</v>
      </c>
      <c r="K661" s="22" t="s">
        <v>993</v>
      </c>
      <c r="L661" s="23" t="s">
        <v>54</v>
      </c>
      <c r="M661" s="4" t="s">
        <v>67</v>
      </c>
      <c r="N661" s="29" t="s">
        <v>77</v>
      </c>
      <c r="O661" s="30">
        <v>5250</v>
      </c>
      <c r="P661" s="29" t="s">
        <v>57</v>
      </c>
      <c r="Q661" s="56">
        <v>7</v>
      </c>
      <c r="R661" s="5" t="s">
        <v>78</v>
      </c>
      <c r="S661" s="5" t="s">
        <v>79</v>
      </c>
      <c r="T661" s="36">
        <v>43561</v>
      </c>
      <c r="U661" s="36">
        <v>43545</v>
      </c>
      <c r="V661" s="37">
        <v>43564</v>
      </c>
      <c r="W661" s="38">
        <f t="shared" si="93"/>
        <v>-15</v>
      </c>
      <c r="X661" s="5" t="str">
        <f t="shared" si="94"/>
        <v>CUMPLE</v>
      </c>
      <c r="Y661" s="37">
        <v>43564</v>
      </c>
      <c r="Z661" s="37">
        <v>43564</v>
      </c>
      <c r="AA661" s="44">
        <v>43565</v>
      </c>
      <c r="AB661" s="37">
        <v>43570</v>
      </c>
      <c r="AC661" s="38">
        <f t="shared" si="95"/>
        <v>1</v>
      </c>
      <c r="AD661" s="5" t="str">
        <f t="shared" si="96"/>
        <v>CUMPLE</v>
      </c>
      <c r="AE661" s="5"/>
      <c r="AF661" s="38">
        <f t="shared" si="97"/>
        <v>5</v>
      </c>
      <c r="AG661" s="5" t="str">
        <f t="shared" si="98"/>
        <v>NO CUMPLE</v>
      </c>
      <c r="AH661" s="6"/>
      <c r="AI661" s="38">
        <f t="shared" si="100"/>
        <v>9</v>
      </c>
      <c r="AJ661" s="5" t="str">
        <f t="shared" si="101"/>
        <v>CUMPLE</v>
      </c>
      <c r="AK661" s="6"/>
      <c r="AL661" s="5" t="str">
        <f t="shared" si="99"/>
        <v/>
      </c>
      <c r="AM661" s="5"/>
      <c r="AN661" s="58"/>
      <c r="AO661" s="49" t="s">
        <v>3201</v>
      </c>
      <c r="AP661" s="50" t="s">
        <v>61</v>
      </c>
      <c r="AQ661" s="50"/>
      <c r="AR661" s="50">
        <v>43545</v>
      </c>
      <c r="AS661" s="50"/>
      <c r="AT661" s="52"/>
    </row>
    <row r="662" spans="1:46" ht="14.1" customHeight="1">
      <c r="A662" s="20" t="s">
        <v>45</v>
      </c>
      <c r="B662" s="21" t="s">
        <v>2696</v>
      </c>
      <c r="C662" s="20" t="s">
        <v>2697</v>
      </c>
      <c r="D662" s="54">
        <v>4949571464</v>
      </c>
      <c r="E662" s="4" t="s">
        <v>48</v>
      </c>
      <c r="F662" s="4" t="s">
        <v>3202</v>
      </c>
      <c r="G662" s="23" t="s">
        <v>3203</v>
      </c>
      <c r="H662" s="55">
        <v>255388.79999999999</v>
      </c>
      <c r="I662" s="4" t="s">
        <v>64</v>
      </c>
      <c r="J662" s="28" t="s">
        <v>3204</v>
      </c>
      <c r="K662" s="28" t="s">
        <v>3205</v>
      </c>
      <c r="L662" s="23" t="s">
        <v>86</v>
      </c>
      <c r="M662" s="4" t="s">
        <v>67</v>
      </c>
      <c r="N662" s="29" t="s">
        <v>128</v>
      </c>
      <c r="O662" s="30">
        <v>10720</v>
      </c>
      <c r="P662" s="29" t="s">
        <v>57</v>
      </c>
      <c r="Q662" s="56">
        <v>1</v>
      </c>
      <c r="R662" s="5" t="s">
        <v>58</v>
      </c>
      <c r="S662" s="5" t="s">
        <v>59</v>
      </c>
      <c r="T662" s="36">
        <v>43553</v>
      </c>
      <c r="U662" s="36">
        <v>43545</v>
      </c>
      <c r="V662" s="37">
        <v>43563</v>
      </c>
      <c r="W662" s="38">
        <f t="shared" si="93"/>
        <v>-7</v>
      </c>
      <c r="X662" s="5" t="str">
        <f t="shared" si="94"/>
        <v>CUMPLE</v>
      </c>
      <c r="Y662" s="37">
        <v>43556</v>
      </c>
      <c r="Z662" s="37">
        <v>43563</v>
      </c>
      <c r="AA662" s="44">
        <v>43563</v>
      </c>
      <c r="AB662" s="37">
        <v>43570</v>
      </c>
      <c r="AC662" s="38">
        <f t="shared" si="95"/>
        <v>1</v>
      </c>
      <c r="AD662" s="5" t="str">
        <f t="shared" si="96"/>
        <v>CUMPLE</v>
      </c>
      <c r="AE662" s="5"/>
      <c r="AF662" s="38">
        <f t="shared" si="97"/>
        <v>7</v>
      </c>
      <c r="AG662" s="5" t="str">
        <f t="shared" si="98"/>
        <v>NO CUMPLE</v>
      </c>
      <c r="AH662" s="6"/>
      <c r="AI662" s="38">
        <f t="shared" si="100"/>
        <v>17</v>
      </c>
      <c r="AJ662" s="5" t="str">
        <f t="shared" si="101"/>
        <v>NO CUMPLE</v>
      </c>
      <c r="AK662" s="6" t="s">
        <v>3206</v>
      </c>
      <c r="AL662" s="5" t="str">
        <f t="shared" si="99"/>
        <v/>
      </c>
      <c r="AM662" s="5"/>
      <c r="AN662" s="58"/>
      <c r="AO662" s="49" t="s">
        <v>3207</v>
      </c>
      <c r="AP662" s="50" t="s">
        <v>72</v>
      </c>
      <c r="AQ662" s="50"/>
      <c r="AR662" s="50">
        <v>43538</v>
      </c>
      <c r="AS662" s="50"/>
      <c r="AT662" s="52"/>
    </row>
    <row r="663" spans="1:46" ht="14.1" customHeight="1">
      <c r="A663" s="20" t="s">
        <v>45</v>
      </c>
      <c r="B663" s="21" t="s">
        <v>2696</v>
      </c>
      <c r="C663" s="20" t="s">
        <v>2697</v>
      </c>
      <c r="D663" s="54">
        <v>4949662491</v>
      </c>
      <c r="E663" s="4" t="s">
        <v>48</v>
      </c>
      <c r="F663" s="4" t="s">
        <v>3208</v>
      </c>
      <c r="G663" s="23" t="s">
        <v>3209</v>
      </c>
      <c r="H663" s="55">
        <v>17100</v>
      </c>
      <c r="I663" s="4" t="s">
        <v>64</v>
      </c>
      <c r="J663" s="4" t="s">
        <v>430</v>
      </c>
      <c r="K663" s="22" t="s">
        <v>431</v>
      </c>
      <c r="L663" s="23" t="s">
        <v>54</v>
      </c>
      <c r="M663" s="4" t="s">
        <v>94</v>
      </c>
      <c r="N663" s="29" t="s">
        <v>95</v>
      </c>
      <c r="O663" s="30">
        <v>17100</v>
      </c>
      <c r="P663" s="29" t="s">
        <v>57</v>
      </c>
      <c r="Q663" s="56">
        <v>1</v>
      </c>
      <c r="R663" s="5" t="s">
        <v>58</v>
      </c>
      <c r="S663" s="5" t="s">
        <v>59</v>
      </c>
      <c r="T663" s="36">
        <v>43564</v>
      </c>
      <c r="U663" s="36">
        <v>43557</v>
      </c>
      <c r="V663" s="37">
        <v>43565</v>
      </c>
      <c r="W663" s="38">
        <f t="shared" si="93"/>
        <v>-6</v>
      </c>
      <c r="X663" s="5" t="str">
        <f t="shared" si="94"/>
        <v>CUMPLE</v>
      </c>
      <c r="Y663" s="37">
        <v>43565</v>
      </c>
      <c r="Z663" s="37">
        <v>43565</v>
      </c>
      <c r="AA663" s="44">
        <v>43566</v>
      </c>
      <c r="AB663" s="37">
        <v>43570</v>
      </c>
      <c r="AC663" s="38">
        <f t="shared" si="95"/>
        <v>1</v>
      </c>
      <c r="AD663" s="5" t="str">
        <f t="shared" si="96"/>
        <v>CUMPLE</v>
      </c>
      <c r="AE663" s="5"/>
      <c r="AF663" s="38">
        <f t="shared" si="97"/>
        <v>4</v>
      </c>
      <c r="AG663" s="5" t="str">
        <f t="shared" si="98"/>
        <v>NO CUMPLE</v>
      </c>
      <c r="AH663" s="6"/>
      <c r="AI663" s="38">
        <f t="shared" si="100"/>
        <v>6</v>
      </c>
      <c r="AJ663" s="5" t="str">
        <f t="shared" si="101"/>
        <v>CUMPLE</v>
      </c>
      <c r="AK663" s="6"/>
      <c r="AL663" s="5" t="str">
        <f t="shared" si="99"/>
        <v/>
      </c>
      <c r="AM663" s="5"/>
      <c r="AN663" s="58"/>
      <c r="AO663" s="49" t="s">
        <v>3210</v>
      </c>
      <c r="AP663" s="50" t="s">
        <v>72</v>
      </c>
      <c r="AQ663" s="50"/>
      <c r="AR663" s="50">
        <v>43543</v>
      </c>
      <c r="AS663" s="50"/>
      <c r="AT663" s="52"/>
    </row>
    <row r="664" spans="1:46" ht="14.1" customHeight="1">
      <c r="A664" s="20" t="s">
        <v>45</v>
      </c>
      <c r="B664" s="21" t="s">
        <v>2696</v>
      </c>
      <c r="C664" s="20" t="s">
        <v>2697</v>
      </c>
      <c r="D664" s="54">
        <v>4949818316</v>
      </c>
      <c r="E664" s="4" t="s">
        <v>48</v>
      </c>
      <c r="F664" s="4" t="s">
        <v>3211</v>
      </c>
      <c r="G664" s="68" t="s">
        <v>3212</v>
      </c>
      <c r="H664" s="55">
        <v>1755.2</v>
      </c>
      <c r="I664" s="4" t="s">
        <v>605</v>
      </c>
      <c r="J664" s="4" t="s">
        <v>654</v>
      </c>
      <c r="K664" s="22" t="s">
        <v>655</v>
      </c>
      <c r="L664" s="23" t="s">
        <v>54</v>
      </c>
      <c r="M664" s="4" t="s">
        <v>67</v>
      </c>
      <c r="N664" s="29" t="s">
        <v>77</v>
      </c>
      <c r="O664" s="30">
        <v>40</v>
      </c>
      <c r="P664" s="29" t="s">
        <v>57</v>
      </c>
      <c r="Q664" s="56">
        <v>2</v>
      </c>
      <c r="R664" s="5" t="s">
        <v>608</v>
      </c>
      <c r="S664" s="5" t="s">
        <v>79</v>
      </c>
      <c r="T664" s="36">
        <v>43566</v>
      </c>
      <c r="U664" s="36">
        <v>43559</v>
      </c>
      <c r="V664" s="37">
        <v>43567</v>
      </c>
      <c r="W664" s="38">
        <f t="shared" si="93"/>
        <v>-7</v>
      </c>
      <c r="X664" s="5" t="str">
        <f t="shared" si="94"/>
        <v>CUMPLE</v>
      </c>
      <c r="Y664" s="37">
        <v>43567</v>
      </c>
      <c r="Z664" s="37">
        <v>43567</v>
      </c>
      <c r="AA664" s="44">
        <v>43568</v>
      </c>
      <c r="AB664" s="37">
        <v>43570</v>
      </c>
      <c r="AC664" s="38">
        <f t="shared" si="95"/>
        <v>1</v>
      </c>
      <c r="AD664" s="5" t="str">
        <f t="shared" si="96"/>
        <v>CUMPLE</v>
      </c>
      <c r="AE664" s="5"/>
      <c r="AF664" s="38">
        <f t="shared" si="97"/>
        <v>2</v>
      </c>
      <c r="AG664" s="5" t="str">
        <f t="shared" si="98"/>
        <v>NO CUMPLE</v>
      </c>
      <c r="AH664" s="6"/>
      <c r="AI664" s="38">
        <f t="shared" si="100"/>
        <v>4</v>
      </c>
      <c r="AJ664" s="5" t="str">
        <f t="shared" si="101"/>
        <v>NO CUMPLE</v>
      </c>
      <c r="AK664" s="6" t="s">
        <v>149</v>
      </c>
      <c r="AL664" s="5" t="str">
        <f t="shared" si="99"/>
        <v/>
      </c>
      <c r="AM664" s="5"/>
      <c r="AN664" s="58"/>
      <c r="AO664" s="49" t="s">
        <v>3213</v>
      </c>
      <c r="AP664" s="50" t="s">
        <v>72</v>
      </c>
      <c r="AQ664" s="50"/>
      <c r="AR664" s="50">
        <v>43565</v>
      </c>
      <c r="AS664" s="50"/>
      <c r="AT664" s="52"/>
    </row>
    <row r="665" spans="1:46" ht="14.1" customHeight="1">
      <c r="A665" s="20" t="s">
        <v>45</v>
      </c>
      <c r="B665" s="21" t="s">
        <v>2696</v>
      </c>
      <c r="C665" s="20" t="s">
        <v>2697</v>
      </c>
      <c r="D665" s="54">
        <v>4947226220</v>
      </c>
      <c r="E665" s="4" t="s">
        <v>48</v>
      </c>
      <c r="F665" s="4" t="s">
        <v>3214</v>
      </c>
      <c r="G665" s="23" t="s">
        <v>3215</v>
      </c>
      <c r="H665" s="55">
        <v>25363.8</v>
      </c>
      <c r="I665" s="4" t="s">
        <v>51</v>
      </c>
      <c r="J665" s="4" t="s">
        <v>195</v>
      </c>
      <c r="K665" s="22">
        <v>58109453</v>
      </c>
      <c r="L665" s="23" t="s">
        <v>408</v>
      </c>
      <c r="M665" s="4" t="s">
        <v>184</v>
      </c>
      <c r="N665" s="29" t="s">
        <v>385</v>
      </c>
      <c r="O665" s="30">
        <f>2700+1080</f>
        <v>3780</v>
      </c>
      <c r="P665" s="29" t="s">
        <v>186</v>
      </c>
      <c r="Q665" s="56">
        <v>1</v>
      </c>
      <c r="R665" s="5" t="s">
        <v>58</v>
      </c>
      <c r="S665" s="5" t="s">
        <v>59</v>
      </c>
      <c r="T665" s="36">
        <v>43560</v>
      </c>
      <c r="U665" s="36">
        <v>43557</v>
      </c>
      <c r="V665" s="37">
        <v>43563</v>
      </c>
      <c r="W665" s="38">
        <f t="shared" si="93"/>
        <v>-2</v>
      </c>
      <c r="X665" s="5" t="str">
        <f t="shared" si="94"/>
        <v>CUMPLE</v>
      </c>
      <c r="Y665" s="37">
        <v>43563</v>
      </c>
      <c r="Z665" s="37">
        <v>43563</v>
      </c>
      <c r="AA665" s="44">
        <v>43564</v>
      </c>
      <c r="AB665" s="37">
        <v>43570</v>
      </c>
      <c r="AC665" s="38">
        <f t="shared" si="95"/>
        <v>1</v>
      </c>
      <c r="AD665" s="5" t="str">
        <f t="shared" si="96"/>
        <v>CUMPLE</v>
      </c>
      <c r="AE665" s="5"/>
      <c r="AF665" s="38">
        <f t="shared" si="97"/>
        <v>6</v>
      </c>
      <c r="AG665" s="5" t="str">
        <f t="shared" si="98"/>
        <v>NO CUMPLE</v>
      </c>
      <c r="AH665" s="6"/>
      <c r="AI665" s="38">
        <f t="shared" si="100"/>
        <v>10</v>
      </c>
      <c r="AJ665" s="5" t="str">
        <f t="shared" si="101"/>
        <v>NO CUMPLE</v>
      </c>
      <c r="AK665" s="6" t="s">
        <v>149</v>
      </c>
      <c r="AL665" s="5" t="str">
        <f t="shared" si="99"/>
        <v/>
      </c>
      <c r="AM665" s="5"/>
      <c r="AN665" s="58"/>
      <c r="AO665" s="49" t="s">
        <v>3216</v>
      </c>
      <c r="AP665" s="50" t="s">
        <v>72</v>
      </c>
      <c r="AQ665" s="50"/>
      <c r="AR665" s="50">
        <v>43542</v>
      </c>
      <c r="AS665" s="50"/>
      <c r="AT665" s="52"/>
    </row>
    <row r="666" spans="1:46" ht="14.1" customHeight="1">
      <c r="A666" s="20" t="s">
        <v>45</v>
      </c>
      <c r="B666" s="21" t="s">
        <v>2696</v>
      </c>
      <c r="C666" s="20" t="s">
        <v>2697</v>
      </c>
      <c r="D666" s="54">
        <v>4949681278</v>
      </c>
      <c r="E666" s="4" t="s">
        <v>48</v>
      </c>
      <c r="F666" s="4" t="s">
        <v>3217</v>
      </c>
      <c r="G666" s="23" t="s">
        <v>3218</v>
      </c>
      <c r="H666" s="55">
        <v>23652</v>
      </c>
      <c r="I666" s="4" t="s">
        <v>64</v>
      </c>
      <c r="J666" s="4" t="s">
        <v>3219</v>
      </c>
      <c r="K666" s="22" t="s">
        <v>93</v>
      </c>
      <c r="L666" s="23" t="s">
        <v>54</v>
      </c>
      <c r="M666" s="4" t="s">
        <v>94</v>
      </c>
      <c r="N666" s="29" t="s">
        <v>95</v>
      </c>
      <c r="O666" s="30">
        <v>19800</v>
      </c>
      <c r="P666" s="29" t="s">
        <v>57</v>
      </c>
      <c r="Q666" s="56">
        <v>1</v>
      </c>
      <c r="R666" s="5" t="s">
        <v>58</v>
      </c>
      <c r="S666" s="5" t="s">
        <v>59</v>
      </c>
      <c r="T666" s="36">
        <v>43564</v>
      </c>
      <c r="U666" s="36">
        <v>43557</v>
      </c>
      <c r="V666" s="37">
        <v>43565</v>
      </c>
      <c r="W666" s="38">
        <f t="shared" si="93"/>
        <v>-6</v>
      </c>
      <c r="X666" s="5" t="str">
        <f t="shared" si="94"/>
        <v>CUMPLE</v>
      </c>
      <c r="Y666" s="37">
        <v>43565</v>
      </c>
      <c r="Z666" s="37">
        <v>43565</v>
      </c>
      <c r="AA666" s="44">
        <v>43566</v>
      </c>
      <c r="AB666" s="37">
        <v>43565</v>
      </c>
      <c r="AC666" s="38">
        <f t="shared" si="95"/>
        <v>1</v>
      </c>
      <c r="AD666" s="5" t="str">
        <f t="shared" si="96"/>
        <v>CUMPLE</v>
      </c>
      <c r="AE666" s="5"/>
      <c r="AF666" s="38">
        <f t="shared" si="97"/>
        <v>1</v>
      </c>
      <c r="AG666" s="5" t="str">
        <f t="shared" si="98"/>
        <v>CUMPLE</v>
      </c>
      <c r="AH666" s="6"/>
      <c r="AI666" s="38">
        <f t="shared" si="100"/>
        <v>1</v>
      </c>
      <c r="AJ666" s="5" t="str">
        <f t="shared" si="101"/>
        <v>CUMPLE</v>
      </c>
      <c r="AK666" s="6"/>
      <c r="AL666" s="5" t="str">
        <f t="shared" si="99"/>
        <v/>
      </c>
      <c r="AM666" s="5"/>
      <c r="AN666" s="58"/>
      <c r="AO666" s="49" t="s">
        <v>3220</v>
      </c>
      <c r="AP666" s="50" t="s">
        <v>232</v>
      </c>
      <c r="AQ666" s="50"/>
      <c r="AR666" s="50">
        <v>43543</v>
      </c>
      <c r="AS666" s="50"/>
      <c r="AT666" s="52"/>
    </row>
    <row r="667" spans="1:46" ht="14.1" customHeight="1">
      <c r="A667" s="20" t="s">
        <v>45</v>
      </c>
      <c r="B667" s="21" t="s">
        <v>2696</v>
      </c>
      <c r="C667" s="20" t="s">
        <v>2697</v>
      </c>
      <c r="D667" s="54" t="s">
        <v>3221</v>
      </c>
      <c r="E667" s="4" t="s">
        <v>48</v>
      </c>
      <c r="F667" s="4" t="s">
        <v>3222</v>
      </c>
      <c r="G667" s="23" t="s">
        <v>3223</v>
      </c>
      <c r="H667" s="55">
        <v>15399.7</v>
      </c>
      <c r="I667" s="4" t="s">
        <v>64</v>
      </c>
      <c r="J667" s="4" t="s">
        <v>3224</v>
      </c>
      <c r="K667" s="22" t="s">
        <v>3225</v>
      </c>
      <c r="L667" s="23" t="s">
        <v>54</v>
      </c>
      <c r="M667" s="4" t="s">
        <v>67</v>
      </c>
      <c r="N667" s="29" t="s">
        <v>77</v>
      </c>
      <c r="O667" s="30">
        <v>3245</v>
      </c>
      <c r="P667" s="29" t="s">
        <v>57</v>
      </c>
      <c r="Q667" s="56">
        <v>5</v>
      </c>
      <c r="R667" s="5" t="s">
        <v>78</v>
      </c>
      <c r="S667" s="5" t="s">
        <v>79</v>
      </c>
      <c r="T667" s="36">
        <v>43564</v>
      </c>
      <c r="U667" s="36">
        <v>43558</v>
      </c>
      <c r="V667" s="37">
        <v>43566</v>
      </c>
      <c r="W667" s="38">
        <f t="shared" si="93"/>
        <v>-5</v>
      </c>
      <c r="X667" s="5" t="str">
        <f t="shared" si="94"/>
        <v>CUMPLE</v>
      </c>
      <c r="Y667" s="37">
        <v>43566</v>
      </c>
      <c r="Z667" s="37">
        <v>43566</v>
      </c>
      <c r="AA667" s="44">
        <v>43567</v>
      </c>
      <c r="AB667" s="37">
        <v>43570</v>
      </c>
      <c r="AC667" s="38">
        <f t="shared" si="95"/>
        <v>1</v>
      </c>
      <c r="AD667" s="5" t="str">
        <f t="shared" si="96"/>
        <v>CUMPLE</v>
      </c>
      <c r="AE667" s="5"/>
      <c r="AF667" s="38">
        <f t="shared" si="97"/>
        <v>3</v>
      </c>
      <c r="AG667" s="5" t="str">
        <f t="shared" si="98"/>
        <v>CUMPLE</v>
      </c>
      <c r="AH667" s="6"/>
      <c r="AI667" s="38">
        <f t="shared" si="100"/>
        <v>6</v>
      </c>
      <c r="AJ667" s="5" t="str">
        <f t="shared" si="101"/>
        <v>CUMPLE</v>
      </c>
      <c r="AK667" s="6"/>
      <c r="AL667" s="5" t="str">
        <f t="shared" si="99"/>
        <v/>
      </c>
      <c r="AM667" s="5"/>
      <c r="AN667" s="58"/>
      <c r="AO667" s="49" t="s">
        <v>3226</v>
      </c>
      <c r="AP667" s="50" t="s">
        <v>61</v>
      </c>
      <c r="AQ667" s="50"/>
      <c r="AR667" s="50">
        <v>43543</v>
      </c>
      <c r="AS667" s="50"/>
      <c r="AT667" s="52"/>
    </row>
    <row r="668" spans="1:46" ht="14.1" customHeight="1">
      <c r="A668" s="20" t="s">
        <v>45</v>
      </c>
      <c r="B668" s="21" t="s">
        <v>2696</v>
      </c>
      <c r="C668" s="20" t="s">
        <v>2697</v>
      </c>
      <c r="D668" s="54">
        <v>4949417140</v>
      </c>
      <c r="E668" s="4" t="s">
        <v>48</v>
      </c>
      <c r="F668" s="4" t="s">
        <v>3227</v>
      </c>
      <c r="G668" s="23" t="s">
        <v>3228</v>
      </c>
      <c r="H668" s="55">
        <v>1586.5</v>
      </c>
      <c r="I668" s="4" t="s">
        <v>64</v>
      </c>
      <c r="J668" s="4" t="s">
        <v>749</v>
      </c>
      <c r="K668" s="22" t="s">
        <v>750</v>
      </c>
      <c r="L668" s="23" t="s">
        <v>54</v>
      </c>
      <c r="M668" s="4" t="s">
        <v>67</v>
      </c>
      <c r="N668" s="29" t="s">
        <v>336</v>
      </c>
      <c r="O668" s="30">
        <v>950</v>
      </c>
      <c r="P668" s="29" t="s">
        <v>57</v>
      </c>
      <c r="Q668" s="56">
        <v>1</v>
      </c>
      <c r="R668" s="5" t="s">
        <v>78</v>
      </c>
      <c r="S668" s="5" t="s">
        <v>79</v>
      </c>
      <c r="T668" s="36">
        <v>43564</v>
      </c>
      <c r="U668" s="36">
        <v>43557</v>
      </c>
      <c r="V668" s="37">
        <v>43566</v>
      </c>
      <c r="W668" s="38">
        <f t="shared" si="93"/>
        <v>-6</v>
      </c>
      <c r="X668" s="5" t="str">
        <f t="shared" si="94"/>
        <v>CUMPLE</v>
      </c>
      <c r="Y668" s="37">
        <v>43566</v>
      </c>
      <c r="Z668" s="37">
        <v>43566</v>
      </c>
      <c r="AA668" s="44">
        <v>43566</v>
      </c>
      <c r="AB668" s="37">
        <v>43571</v>
      </c>
      <c r="AC668" s="38">
        <f t="shared" si="95"/>
        <v>1</v>
      </c>
      <c r="AD668" s="5" t="str">
        <f t="shared" si="96"/>
        <v>CUMPLE</v>
      </c>
      <c r="AE668" s="5"/>
      <c r="AF668" s="38">
        <f t="shared" si="97"/>
        <v>5</v>
      </c>
      <c r="AG668" s="5" t="str">
        <f t="shared" si="98"/>
        <v>NO CUMPLE</v>
      </c>
      <c r="AH668" s="6"/>
      <c r="AI668" s="38">
        <f t="shared" si="100"/>
        <v>7</v>
      </c>
      <c r="AJ668" s="5" t="str">
        <f t="shared" si="101"/>
        <v>CUMPLE</v>
      </c>
      <c r="AK668" s="6"/>
      <c r="AL668" s="5" t="str">
        <f t="shared" si="99"/>
        <v/>
      </c>
      <c r="AM668" s="5"/>
      <c r="AN668" s="58"/>
      <c r="AO668" s="49" t="s">
        <v>3229</v>
      </c>
      <c r="AP668" s="50" t="s">
        <v>72</v>
      </c>
      <c r="AQ668" s="50"/>
      <c r="AR668" s="50">
        <v>43543</v>
      </c>
      <c r="AS668" s="50"/>
      <c r="AT668" s="52"/>
    </row>
    <row r="669" spans="1:46" ht="14.1" customHeight="1">
      <c r="A669" s="20" t="s">
        <v>45</v>
      </c>
      <c r="B669" s="21" t="s">
        <v>2696</v>
      </c>
      <c r="C669" s="20" t="s">
        <v>2697</v>
      </c>
      <c r="D669" s="54">
        <v>4949597522</v>
      </c>
      <c r="E669" s="4" t="s">
        <v>156</v>
      </c>
      <c r="F669" s="4" t="s">
        <v>3230</v>
      </c>
      <c r="G669" s="23" t="s">
        <v>3231</v>
      </c>
      <c r="H669" s="55">
        <v>17766</v>
      </c>
      <c r="I669" s="4" t="s">
        <v>51</v>
      </c>
      <c r="J669" s="4" t="s">
        <v>3232</v>
      </c>
      <c r="K669" s="22" t="s">
        <v>3233</v>
      </c>
      <c r="L669" s="23" t="s">
        <v>54</v>
      </c>
      <c r="M669" s="4" t="s">
        <v>55</v>
      </c>
      <c r="N669" s="29" t="s">
        <v>56</v>
      </c>
      <c r="O669" s="30">
        <v>18900</v>
      </c>
      <c r="P669" s="29" t="s">
        <v>57</v>
      </c>
      <c r="Q669" s="56">
        <v>1</v>
      </c>
      <c r="R669" s="5" t="s">
        <v>58</v>
      </c>
      <c r="S669" s="5" t="s">
        <v>69</v>
      </c>
      <c r="T669" s="36">
        <v>43568</v>
      </c>
      <c r="U669" s="36">
        <v>43560</v>
      </c>
      <c r="V669" s="37">
        <v>43570</v>
      </c>
      <c r="W669" s="38">
        <f t="shared" si="93"/>
        <v>-7</v>
      </c>
      <c r="X669" s="5" t="str">
        <f t="shared" si="94"/>
        <v>CUMPLE</v>
      </c>
      <c r="Y669" s="37">
        <v>43570</v>
      </c>
      <c r="Z669" s="37">
        <v>43570</v>
      </c>
      <c r="AA669" s="44">
        <v>43571</v>
      </c>
      <c r="AB669" s="37">
        <v>43572</v>
      </c>
      <c r="AC669" s="38">
        <f t="shared" si="95"/>
        <v>1</v>
      </c>
      <c r="AD669" s="5" t="str">
        <f t="shared" si="96"/>
        <v>CUMPLE</v>
      </c>
      <c r="AE669" s="5"/>
      <c r="AF669" s="38">
        <f t="shared" si="97"/>
        <v>1</v>
      </c>
      <c r="AG669" s="5" t="str">
        <f t="shared" si="98"/>
        <v>CUMPLE</v>
      </c>
      <c r="AH669" s="6"/>
      <c r="AI669" s="38">
        <f t="shared" si="100"/>
        <v>4</v>
      </c>
      <c r="AJ669" s="5" t="str">
        <f t="shared" si="101"/>
        <v>CUMPLE</v>
      </c>
      <c r="AK669" s="6"/>
      <c r="AL669" s="5" t="str">
        <f t="shared" si="99"/>
        <v/>
      </c>
      <c r="AM669" s="5"/>
      <c r="AN669" s="58"/>
      <c r="AO669" s="49" t="s">
        <v>3234</v>
      </c>
      <c r="AP669" s="50" t="s">
        <v>61</v>
      </c>
      <c r="AQ669" s="50"/>
      <c r="AR669" s="50">
        <v>43535</v>
      </c>
      <c r="AS669" s="50"/>
      <c r="AT669" s="52"/>
    </row>
    <row r="670" spans="1:46" ht="14.1" customHeight="1">
      <c r="A670" s="20" t="s">
        <v>45</v>
      </c>
      <c r="B670" s="21" t="s">
        <v>2696</v>
      </c>
      <c r="C670" s="20" t="s">
        <v>2697</v>
      </c>
      <c r="D670" s="28" t="s">
        <v>3235</v>
      </c>
      <c r="E670" s="4" t="s">
        <v>48</v>
      </c>
      <c r="F670" s="4" t="s">
        <v>3236</v>
      </c>
      <c r="G670" s="68" t="s">
        <v>3237</v>
      </c>
      <c r="H670" s="55">
        <v>8709.2999999999993</v>
      </c>
      <c r="I670" s="4" t="s">
        <v>605</v>
      </c>
      <c r="J670" s="28" t="s">
        <v>3238</v>
      </c>
      <c r="K670" s="28" t="s">
        <v>3239</v>
      </c>
      <c r="L670" s="23" t="s">
        <v>54</v>
      </c>
      <c r="M670" s="4" t="s">
        <v>67</v>
      </c>
      <c r="N670" s="29" t="s">
        <v>77</v>
      </c>
      <c r="O670" s="30">
        <v>95</v>
      </c>
      <c r="P670" s="29" t="s">
        <v>57</v>
      </c>
      <c r="Q670" s="56">
        <v>1</v>
      </c>
      <c r="R670" s="5" t="s">
        <v>608</v>
      </c>
      <c r="S670" s="5" t="s">
        <v>79</v>
      </c>
      <c r="T670" s="36">
        <v>43567</v>
      </c>
      <c r="U670" s="36">
        <v>43560</v>
      </c>
      <c r="V670" s="37">
        <v>43570</v>
      </c>
      <c r="W670" s="38">
        <f t="shared" si="93"/>
        <v>-7</v>
      </c>
      <c r="X670" s="5" t="str">
        <f t="shared" si="94"/>
        <v>CUMPLE</v>
      </c>
      <c r="Y670" s="37">
        <v>43570</v>
      </c>
      <c r="Z670" s="37">
        <v>43570</v>
      </c>
      <c r="AA670" s="44">
        <v>43571</v>
      </c>
      <c r="AB670" s="37">
        <v>43571</v>
      </c>
      <c r="AC670" s="38">
        <f t="shared" si="95"/>
        <v>1</v>
      </c>
      <c r="AD670" s="5" t="str">
        <f t="shared" si="96"/>
        <v>CUMPLE</v>
      </c>
      <c r="AE670" s="5"/>
      <c r="AF670" s="38">
        <f t="shared" si="97"/>
        <v>1</v>
      </c>
      <c r="AG670" s="5" t="str">
        <f t="shared" si="98"/>
        <v>CUMPLE</v>
      </c>
      <c r="AH670" s="6"/>
      <c r="AI670" s="38">
        <f t="shared" si="100"/>
        <v>4</v>
      </c>
      <c r="AJ670" s="5" t="str">
        <f t="shared" si="101"/>
        <v>NO CUMPLE</v>
      </c>
      <c r="AK670" s="6" t="s">
        <v>149</v>
      </c>
      <c r="AL670" s="5" t="str">
        <f t="shared" si="99"/>
        <v/>
      </c>
      <c r="AM670" s="5"/>
      <c r="AN670" s="58"/>
      <c r="AO670" s="49" t="s">
        <v>3240</v>
      </c>
      <c r="AP670" s="50" t="s">
        <v>72</v>
      </c>
      <c r="AQ670" s="50"/>
      <c r="AR670" s="50">
        <v>43565</v>
      </c>
      <c r="AS670" s="50"/>
      <c r="AT670" s="52"/>
    </row>
    <row r="671" spans="1:46" ht="14.1" customHeight="1">
      <c r="A671" s="20" t="s">
        <v>45</v>
      </c>
      <c r="B671" s="21" t="s">
        <v>2696</v>
      </c>
      <c r="C671" s="20" t="s">
        <v>2697</v>
      </c>
      <c r="D671" s="54">
        <v>4949654735</v>
      </c>
      <c r="E671" s="4" t="s">
        <v>48</v>
      </c>
      <c r="F671" s="4" t="s">
        <v>3241</v>
      </c>
      <c r="G671" s="68" t="s">
        <v>3242</v>
      </c>
      <c r="H671" s="55">
        <v>3434.8</v>
      </c>
      <c r="I671" s="4" t="s">
        <v>605</v>
      </c>
      <c r="J671" s="4" t="s">
        <v>2307</v>
      </c>
      <c r="K671" s="22" t="s">
        <v>2308</v>
      </c>
      <c r="L671" s="23" t="s">
        <v>54</v>
      </c>
      <c r="M671" s="4" t="s">
        <v>67</v>
      </c>
      <c r="N671" s="29" t="s">
        <v>77</v>
      </c>
      <c r="O671" s="30">
        <v>40</v>
      </c>
      <c r="P671" s="29" t="s">
        <v>57</v>
      </c>
      <c r="Q671" s="56">
        <v>1</v>
      </c>
      <c r="R671" s="5" t="s">
        <v>608</v>
      </c>
      <c r="S671" s="5" t="s">
        <v>79</v>
      </c>
      <c r="T671" s="36">
        <v>43567</v>
      </c>
      <c r="U671" s="36">
        <v>43563</v>
      </c>
      <c r="V671" s="37">
        <v>43570</v>
      </c>
      <c r="W671" s="38">
        <f t="shared" si="93"/>
        <v>-4</v>
      </c>
      <c r="X671" s="5" t="str">
        <f t="shared" si="94"/>
        <v>CUMPLE</v>
      </c>
      <c r="Y671" s="37">
        <v>43570</v>
      </c>
      <c r="Z671" s="37">
        <v>43570</v>
      </c>
      <c r="AA671" s="44">
        <v>43571</v>
      </c>
      <c r="AB671" s="37">
        <v>43571</v>
      </c>
      <c r="AC671" s="38">
        <f t="shared" si="95"/>
        <v>1</v>
      </c>
      <c r="AD671" s="5" t="str">
        <f t="shared" si="96"/>
        <v>CUMPLE</v>
      </c>
      <c r="AE671" s="5"/>
      <c r="AF671" s="38">
        <f t="shared" si="97"/>
        <v>1</v>
      </c>
      <c r="AG671" s="5" t="str">
        <f t="shared" si="98"/>
        <v>CUMPLE</v>
      </c>
      <c r="AH671" s="6"/>
      <c r="AI671" s="38">
        <f t="shared" si="100"/>
        <v>4</v>
      </c>
      <c r="AJ671" s="5" t="str">
        <f t="shared" si="101"/>
        <v>NO CUMPLE</v>
      </c>
      <c r="AK671" s="6" t="s">
        <v>149</v>
      </c>
      <c r="AL671" s="5" t="str">
        <f t="shared" si="99"/>
        <v/>
      </c>
      <c r="AM671" s="5"/>
      <c r="AN671" s="58"/>
      <c r="AO671" s="49" t="s">
        <v>3240</v>
      </c>
      <c r="AP671" s="50" t="s">
        <v>72</v>
      </c>
      <c r="AQ671" s="50"/>
      <c r="AR671" s="50">
        <v>43565</v>
      </c>
      <c r="AS671" s="50"/>
      <c r="AT671" s="52"/>
    </row>
    <row r="672" spans="1:46" ht="14.1" customHeight="1">
      <c r="A672" s="20" t="s">
        <v>45</v>
      </c>
      <c r="B672" s="21" t="s">
        <v>2696</v>
      </c>
      <c r="C672" s="20" t="s">
        <v>2697</v>
      </c>
      <c r="D672" s="54">
        <v>4949685750</v>
      </c>
      <c r="E672" s="4" t="s">
        <v>48</v>
      </c>
      <c r="F672" s="4" t="s">
        <v>3243</v>
      </c>
      <c r="G672" s="68" t="s">
        <v>3244</v>
      </c>
      <c r="H672" s="55">
        <v>984</v>
      </c>
      <c r="I672" s="4" t="s">
        <v>605</v>
      </c>
      <c r="J672" s="4" t="s">
        <v>3245</v>
      </c>
      <c r="K672" s="22" t="s">
        <v>3246</v>
      </c>
      <c r="L672" s="23" t="s">
        <v>166</v>
      </c>
      <c r="M672" s="4" t="s">
        <v>147</v>
      </c>
      <c r="N672" s="29" t="s">
        <v>148</v>
      </c>
      <c r="O672" s="30">
        <v>200</v>
      </c>
      <c r="P672" s="29" t="s">
        <v>57</v>
      </c>
      <c r="Q672" s="56">
        <v>1</v>
      </c>
      <c r="R672" s="5" t="s">
        <v>608</v>
      </c>
      <c r="S672" s="5" t="s">
        <v>79</v>
      </c>
      <c r="T672" s="36">
        <v>43568</v>
      </c>
      <c r="U672" s="36">
        <v>43558</v>
      </c>
      <c r="V672" s="37">
        <v>43570</v>
      </c>
      <c r="W672" s="38">
        <f t="shared" si="93"/>
        <v>-10</v>
      </c>
      <c r="X672" s="5" t="str">
        <f t="shared" si="94"/>
        <v>CUMPLE</v>
      </c>
      <c r="Y672" s="37">
        <v>43570</v>
      </c>
      <c r="Z672" s="37">
        <v>43570</v>
      </c>
      <c r="AA672" s="44">
        <v>43571</v>
      </c>
      <c r="AB672" s="37">
        <v>43571</v>
      </c>
      <c r="AC672" s="38">
        <f t="shared" si="95"/>
        <v>1</v>
      </c>
      <c r="AD672" s="5" t="str">
        <f t="shared" si="96"/>
        <v>CUMPLE</v>
      </c>
      <c r="AE672" s="5"/>
      <c r="AF672" s="38">
        <f t="shared" si="97"/>
        <v>1</v>
      </c>
      <c r="AG672" s="5" t="str">
        <f t="shared" si="98"/>
        <v>CUMPLE</v>
      </c>
      <c r="AH672" s="6"/>
      <c r="AI672" s="38">
        <f t="shared" si="100"/>
        <v>3</v>
      </c>
      <c r="AJ672" s="5" t="str">
        <f t="shared" si="101"/>
        <v>CUMPLE</v>
      </c>
      <c r="AK672" s="6"/>
      <c r="AL672" s="5" t="str">
        <f t="shared" si="99"/>
        <v/>
      </c>
      <c r="AM672" s="5"/>
      <c r="AN672" s="58"/>
      <c r="AO672" s="49" t="s">
        <v>3247</v>
      </c>
      <c r="AP672" s="50" t="s">
        <v>72</v>
      </c>
      <c r="AQ672" s="50"/>
      <c r="AR672" s="50">
        <v>43566</v>
      </c>
      <c r="AS672" s="50"/>
      <c r="AT672" s="52"/>
    </row>
    <row r="673" spans="1:46" ht="14.1" customHeight="1">
      <c r="A673" s="20" t="s">
        <v>45</v>
      </c>
      <c r="B673" s="21" t="s">
        <v>2696</v>
      </c>
      <c r="C673" s="20" t="s">
        <v>2697</v>
      </c>
      <c r="D673" s="54">
        <v>4949654735</v>
      </c>
      <c r="E673" s="4" t="s">
        <v>48</v>
      </c>
      <c r="F673" s="4" t="s">
        <v>3248</v>
      </c>
      <c r="G673" s="68" t="s">
        <v>3249</v>
      </c>
      <c r="H673" s="55">
        <v>784.8</v>
      </c>
      <c r="I673" s="4" t="s">
        <v>605</v>
      </c>
      <c r="J673" s="4" t="s">
        <v>868</v>
      </c>
      <c r="K673" s="22" t="s">
        <v>869</v>
      </c>
      <c r="L673" s="23" t="s">
        <v>54</v>
      </c>
      <c r="M673" s="4" t="s">
        <v>67</v>
      </c>
      <c r="N673" s="29" t="s">
        <v>77</v>
      </c>
      <c r="O673" s="30">
        <v>10</v>
      </c>
      <c r="P673" s="29" t="s">
        <v>57</v>
      </c>
      <c r="Q673" s="56">
        <v>1</v>
      </c>
      <c r="R673" s="5" t="s">
        <v>608</v>
      </c>
      <c r="S673" s="5" t="s">
        <v>79</v>
      </c>
      <c r="T673" s="36">
        <v>43567</v>
      </c>
      <c r="U673" s="36">
        <v>43564</v>
      </c>
      <c r="V673" s="37">
        <v>43570</v>
      </c>
      <c r="W673" s="38">
        <f t="shared" si="93"/>
        <v>-3</v>
      </c>
      <c r="X673" s="5" t="str">
        <f t="shared" si="94"/>
        <v>CUMPLE</v>
      </c>
      <c r="Y673" s="37">
        <v>43570</v>
      </c>
      <c r="Z673" s="37">
        <v>43570</v>
      </c>
      <c r="AA673" s="44">
        <v>43571</v>
      </c>
      <c r="AB673" s="37">
        <v>43571</v>
      </c>
      <c r="AC673" s="38">
        <f t="shared" si="95"/>
        <v>1</v>
      </c>
      <c r="AD673" s="5" t="str">
        <f t="shared" si="96"/>
        <v>CUMPLE</v>
      </c>
      <c r="AE673" s="5"/>
      <c r="AF673" s="38">
        <f t="shared" si="97"/>
        <v>1</v>
      </c>
      <c r="AG673" s="5" t="str">
        <f t="shared" si="98"/>
        <v>CUMPLE</v>
      </c>
      <c r="AH673" s="6"/>
      <c r="AI673" s="38">
        <f t="shared" si="100"/>
        <v>4</v>
      </c>
      <c r="AJ673" s="5" t="str">
        <f t="shared" si="101"/>
        <v>NO CUMPLE</v>
      </c>
      <c r="AK673" s="6" t="s">
        <v>149</v>
      </c>
      <c r="AL673" s="5" t="str">
        <f t="shared" si="99"/>
        <v/>
      </c>
      <c r="AM673" s="5"/>
      <c r="AN673" s="58"/>
      <c r="AO673" s="49" t="s">
        <v>3250</v>
      </c>
      <c r="AP673" s="50" t="s">
        <v>72</v>
      </c>
      <c r="AQ673" s="50"/>
      <c r="AR673" s="50">
        <v>43566</v>
      </c>
      <c r="AS673" s="50"/>
      <c r="AT673" s="52"/>
    </row>
    <row r="674" spans="1:46" ht="14.1" customHeight="1">
      <c r="A674" s="20" t="s">
        <v>45</v>
      </c>
      <c r="B674" s="21" t="s">
        <v>2696</v>
      </c>
      <c r="C674" s="20" t="s">
        <v>2697</v>
      </c>
      <c r="D674" s="54">
        <v>4950215960</v>
      </c>
      <c r="E674" s="4" t="s">
        <v>48</v>
      </c>
      <c r="F674" s="4" t="s">
        <v>3251</v>
      </c>
      <c r="G674" s="68" t="s">
        <v>3252</v>
      </c>
      <c r="H674" s="55">
        <v>3139.2</v>
      </c>
      <c r="I674" s="4" t="s">
        <v>605</v>
      </c>
      <c r="J674" s="4" t="s">
        <v>868</v>
      </c>
      <c r="K674" s="22" t="s">
        <v>869</v>
      </c>
      <c r="L674" s="23" t="s">
        <v>54</v>
      </c>
      <c r="M674" s="4" t="s">
        <v>67</v>
      </c>
      <c r="N674" s="29" t="s">
        <v>77</v>
      </c>
      <c r="O674" s="30">
        <v>40</v>
      </c>
      <c r="P674" s="29" t="s">
        <v>57</v>
      </c>
      <c r="Q674" s="56">
        <v>1</v>
      </c>
      <c r="R674" s="5" t="s">
        <v>608</v>
      </c>
      <c r="S674" s="5" t="s">
        <v>79</v>
      </c>
      <c r="T674" s="36">
        <v>43567</v>
      </c>
      <c r="U674" s="36">
        <v>43564</v>
      </c>
      <c r="V674" s="37">
        <v>43570</v>
      </c>
      <c r="W674" s="38">
        <f t="shared" si="93"/>
        <v>-3</v>
      </c>
      <c r="X674" s="5" t="str">
        <f t="shared" si="94"/>
        <v>CUMPLE</v>
      </c>
      <c r="Y674" s="37">
        <v>43570</v>
      </c>
      <c r="Z674" s="37">
        <v>43570</v>
      </c>
      <c r="AA674" s="44">
        <v>43571</v>
      </c>
      <c r="AB674" s="37">
        <v>43571</v>
      </c>
      <c r="AC674" s="38">
        <f t="shared" si="95"/>
        <v>1</v>
      </c>
      <c r="AD674" s="5" t="str">
        <f t="shared" si="96"/>
        <v>CUMPLE</v>
      </c>
      <c r="AE674" s="5"/>
      <c r="AF674" s="38">
        <f t="shared" si="97"/>
        <v>1</v>
      </c>
      <c r="AG674" s="5" t="str">
        <f t="shared" si="98"/>
        <v>CUMPLE</v>
      </c>
      <c r="AH674" s="6"/>
      <c r="AI674" s="38">
        <f t="shared" si="100"/>
        <v>4</v>
      </c>
      <c r="AJ674" s="5" t="str">
        <f t="shared" si="101"/>
        <v>NO CUMPLE</v>
      </c>
      <c r="AK674" s="6" t="s">
        <v>149</v>
      </c>
      <c r="AL674" s="5" t="str">
        <f t="shared" si="99"/>
        <v/>
      </c>
      <c r="AM674" s="5"/>
      <c r="AN674" s="58"/>
      <c r="AO674" s="49" t="s">
        <v>3250</v>
      </c>
      <c r="AP674" s="50" t="s">
        <v>72</v>
      </c>
      <c r="AQ674" s="50"/>
      <c r="AR674" s="50">
        <v>43566</v>
      </c>
      <c r="AS674" s="50"/>
      <c r="AT674" s="52"/>
    </row>
    <row r="675" spans="1:46" ht="14.1" customHeight="1">
      <c r="A675" s="20" t="s">
        <v>45</v>
      </c>
      <c r="B675" s="21" t="s">
        <v>2696</v>
      </c>
      <c r="C675" s="20" t="s">
        <v>2697</v>
      </c>
      <c r="D675" s="54" t="s">
        <v>3253</v>
      </c>
      <c r="E675" s="4" t="s">
        <v>48</v>
      </c>
      <c r="F675" s="4" t="s">
        <v>3254</v>
      </c>
      <c r="G675" s="23" t="s">
        <v>3255</v>
      </c>
      <c r="H675" s="55">
        <v>9803.7000000000007</v>
      </c>
      <c r="I675" s="4" t="s">
        <v>51</v>
      </c>
      <c r="J675" s="4" t="s">
        <v>3256</v>
      </c>
      <c r="K675" s="22" t="s">
        <v>3257</v>
      </c>
      <c r="L675" s="23" t="s">
        <v>408</v>
      </c>
      <c r="M675" s="4" t="s">
        <v>67</v>
      </c>
      <c r="N675" s="29" t="s">
        <v>128</v>
      </c>
      <c r="O675" s="30">
        <v>8190</v>
      </c>
      <c r="P675" s="29" t="s">
        <v>57</v>
      </c>
      <c r="Q675" s="56">
        <v>1</v>
      </c>
      <c r="R675" s="5" t="s">
        <v>58</v>
      </c>
      <c r="S675" s="5" t="s">
        <v>59</v>
      </c>
      <c r="T675" s="36">
        <v>43567</v>
      </c>
      <c r="U675" s="36">
        <v>43557</v>
      </c>
      <c r="V675" s="37">
        <v>43570</v>
      </c>
      <c r="W675" s="38">
        <f t="shared" si="93"/>
        <v>-9</v>
      </c>
      <c r="X675" s="5" t="str">
        <f t="shared" si="94"/>
        <v>CUMPLE</v>
      </c>
      <c r="Y675" s="37">
        <v>43570</v>
      </c>
      <c r="Z675" s="37">
        <v>43570</v>
      </c>
      <c r="AA675" s="44">
        <v>43572</v>
      </c>
      <c r="AB675" s="37">
        <v>43575</v>
      </c>
      <c r="AC675" s="38">
        <f t="shared" si="95"/>
        <v>2</v>
      </c>
      <c r="AD675" s="5" t="str">
        <f t="shared" si="96"/>
        <v>CUMPLE</v>
      </c>
      <c r="AE675" s="5"/>
      <c r="AF675" s="38">
        <f t="shared" si="97"/>
        <v>3</v>
      </c>
      <c r="AG675" s="5" t="str">
        <f t="shared" si="98"/>
        <v>CUMPLE</v>
      </c>
      <c r="AH675" s="6"/>
      <c r="AI675" s="38">
        <f t="shared" si="100"/>
        <v>8</v>
      </c>
      <c r="AJ675" s="5" t="str">
        <f t="shared" si="101"/>
        <v>CUMPLE</v>
      </c>
      <c r="AK675" s="6"/>
      <c r="AL675" s="5" t="str">
        <f t="shared" si="99"/>
        <v/>
      </c>
      <c r="AM675" s="5"/>
      <c r="AN675" s="58"/>
      <c r="AO675" s="49" t="s">
        <v>3258</v>
      </c>
      <c r="AP675" s="50" t="s">
        <v>61</v>
      </c>
      <c r="AQ675" s="50"/>
      <c r="AR675" s="50">
        <v>43537</v>
      </c>
      <c r="AS675" s="50"/>
      <c r="AT675" s="52"/>
    </row>
    <row r="676" spans="1:46" ht="14.1" customHeight="1">
      <c r="A676" s="20" t="s">
        <v>45</v>
      </c>
      <c r="B676" s="21" t="s">
        <v>2696</v>
      </c>
      <c r="C676" s="20" t="s">
        <v>2697</v>
      </c>
      <c r="D676" s="54">
        <v>4949311078</v>
      </c>
      <c r="E676" s="4" t="s">
        <v>48</v>
      </c>
      <c r="F676" s="4" t="s">
        <v>3259</v>
      </c>
      <c r="G676" s="23" t="s">
        <v>3260</v>
      </c>
      <c r="H676" s="55">
        <v>69304.740000000005</v>
      </c>
      <c r="I676" s="4" t="s">
        <v>64</v>
      </c>
      <c r="J676" s="28" t="s">
        <v>3261</v>
      </c>
      <c r="K676" s="28" t="s">
        <v>3262</v>
      </c>
      <c r="L676" s="23" t="s">
        <v>318</v>
      </c>
      <c r="M676" s="4" t="s">
        <v>238</v>
      </c>
      <c r="N676" s="29" t="s">
        <v>278</v>
      </c>
      <c r="O676" s="30">
        <v>10037</v>
      </c>
      <c r="P676" s="29" t="s">
        <v>168</v>
      </c>
      <c r="Q676" s="56">
        <v>1</v>
      </c>
      <c r="R676" s="5" t="s">
        <v>58</v>
      </c>
      <c r="S676" s="5" t="s">
        <v>69</v>
      </c>
      <c r="T676" s="36">
        <v>43564</v>
      </c>
      <c r="U676" s="36">
        <v>43537</v>
      </c>
      <c r="V676" s="37">
        <v>43565</v>
      </c>
      <c r="W676" s="38">
        <f t="shared" si="93"/>
        <v>-26</v>
      </c>
      <c r="X676" s="5" t="str">
        <f t="shared" si="94"/>
        <v>CUMPLE</v>
      </c>
      <c r="Y676" s="37">
        <v>43565</v>
      </c>
      <c r="Z676" s="37">
        <v>43565</v>
      </c>
      <c r="AA676" s="44">
        <v>43566</v>
      </c>
      <c r="AB676" s="37">
        <v>43577</v>
      </c>
      <c r="AC676" s="38">
        <f t="shared" si="95"/>
        <v>1</v>
      </c>
      <c r="AD676" s="5" t="str">
        <f t="shared" si="96"/>
        <v>CUMPLE</v>
      </c>
      <c r="AE676" s="5"/>
      <c r="AF676" s="38">
        <f t="shared" si="97"/>
        <v>11</v>
      </c>
      <c r="AG676" s="5" t="str">
        <f t="shared" si="98"/>
        <v>NO CUMPLE</v>
      </c>
      <c r="AH676" s="6"/>
      <c r="AI676" s="38">
        <f t="shared" si="100"/>
        <v>13</v>
      </c>
      <c r="AJ676" s="5" t="str">
        <f t="shared" si="101"/>
        <v>NO CUMPLE</v>
      </c>
      <c r="AK676" s="6" t="s">
        <v>2769</v>
      </c>
      <c r="AL676" s="5" t="str">
        <f t="shared" si="99"/>
        <v/>
      </c>
      <c r="AM676" s="5"/>
      <c r="AN676" s="58"/>
      <c r="AO676" s="49" t="s">
        <v>3263</v>
      </c>
      <c r="AP676" s="50" t="s">
        <v>1904</v>
      </c>
      <c r="AQ676" s="50"/>
      <c r="AR676" s="50">
        <v>43535</v>
      </c>
      <c r="AS676" s="50"/>
      <c r="AT676" s="52"/>
    </row>
    <row r="677" spans="1:46" ht="14.1" customHeight="1">
      <c r="A677" s="20" t="s">
        <v>45</v>
      </c>
      <c r="B677" s="21" t="s">
        <v>2696</v>
      </c>
      <c r="C677" s="20" t="s">
        <v>2697</v>
      </c>
      <c r="D677" s="54">
        <v>4949599732</v>
      </c>
      <c r="E677" s="4" t="s">
        <v>48</v>
      </c>
      <c r="F677" s="4" t="s">
        <v>3264</v>
      </c>
      <c r="G677" s="23" t="s">
        <v>3265</v>
      </c>
      <c r="H677" s="55">
        <v>7797.38</v>
      </c>
      <c r="I677" s="4" t="s">
        <v>64</v>
      </c>
      <c r="J677" s="4" t="s">
        <v>3266</v>
      </c>
      <c r="K677" s="22" t="s">
        <v>3267</v>
      </c>
      <c r="L677" s="23" t="s">
        <v>3268</v>
      </c>
      <c r="M677" s="4" t="s">
        <v>238</v>
      </c>
      <c r="N677" s="29" t="s">
        <v>239</v>
      </c>
      <c r="O677" s="30">
        <v>4082.4</v>
      </c>
      <c r="P677" s="29" t="s">
        <v>57</v>
      </c>
      <c r="Q677" s="56">
        <v>4</v>
      </c>
      <c r="R677" s="5" t="s">
        <v>78</v>
      </c>
      <c r="S677" s="5" t="s">
        <v>79</v>
      </c>
      <c r="T677" s="36">
        <v>43564</v>
      </c>
      <c r="U677" s="36">
        <v>43565</v>
      </c>
      <c r="V677" s="37">
        <v>43568</v>
      </c>
      <c r="W677" s="38">
        <f t="shared" si="93"/>
        <v>2</v>
      </c>
      <c r="X677" s="5" t="str">
        <f t="shared" si="94"/>
        <v>NO CUMPLE</v>
      </c>
      <c r="Y677" s="37">
        <v>43567</v>
      </c>
      <c r="Z677" s="37">
        <v>43568</v>
      </c>
      <c r="AA677" s="44">
        <v>43570</v>
      </c>
      <c r="AB677" s="37">
        <v>43577</v>
      </c>
      <c r="AC677" s="38">
        <f t="shared" si="95"/>
        <v>2</v>
      </c>
      <c r="AD677" s="5" t="str">
        <f t="shared" si="96"/>
        <v>CUMPLE</v>
      </c>
      <c r="AE677" s="5"/>
      <c r="AF677" s="38">
        <f t="shared" si="97"/>
        <v>7</v>
      </c>
      <c r="AG677" s="5" t="str">
        <f t="shared" si="98"/>
        <v>NO CUMPLE</v>
      </c>
      <c r="AH677" s="6"/>
      <c r="AI677" s="38">
        <f t="shared" si="100"/>
        <v>13</v>
      </c>
      <c r="AJ677" s="5" t="str">
        <f t="shared" si="101"/>
        <v>NO CUMPLE</v>
      </c>
      <c r="AK677" s="6" t="s">
        <v>3269</v>
      </c>
      <c r="AL677" s="5" t="str">
        <f t="shared" si="99"/>
        <v/>
      </c>
      <c r="AM677" s="5"/>
      <c r="AN677" s="58"/>
      <c r="AO677" s="49" t="s">
        <v>3270</v>
      </c>
      <c r="AP677" s="50" t="s">
        <v>1904</v>
      </c>
      <c r="AQ677" s="50"/>
      <c r="AR677" s="50">
        <v>43543</v>
      </c>
      <c r="AS677" s="50"/>
      <c r="AT677" s="52"/>
    </row>
    <row r="678" spans="1:46" ht="14.1" customHeight="1">
      <c r="A678" s="20" t="s">
        <v>45</v>
      </c>
      <c r="B678" s="21" t="s">
        <v>2696</v>
      </c>
      <c r="C678" s="20" t="s">
        <v>2697</v>
      </c>
      <c r="D678" s="28" t="s">
        <v>3271</v>
      </c>
      <c r="E678" s="4" t="s">
        <v>48</v>
      </c>
      <c r="F678" s="4" t="s">
        <v>3272</v>
      </c>
      <c r="G678" s="23" t="s">
        <v>3273</v>
      </c>
      <c r="H678" s="55">
        <v>16494.810000000001</v>
      </c>
      <c r="I678" s="4" t="s">
        <v>64</v>
      </c>
      <c r="J678" s="28" t="s">
        <v>3274</v>
      </c>
      <c r="K678" s="28" t="s">
        <v>3275</v>
      </c>
      <c r="L678" s="23" t="s">
        <v>86</v>
      </c>
      <c r="M678" s="4" t="s">
        <v>87</v>
      </c>
      <c r="N678" s="29" t="s">
        <v>88</v>
      </c>
      <c r="O678" s="30">
        <v>12236</v>
      </c>
      <c r="P678" s="29" t="s">
        <v>57</v>
      </c>
      <c r="Q678" s="56">
        <v>1</v>
      </c>
      <c r="R678" s="5" t="s">
        <v>58</v>
      </c>
      <c r="S678" s="5" t="s">
        <v>69</v>
      </c>
      <c r="T678" s="36">
        <v>43567</v>
      </c>
      <c r="U678" s="36">
        <v>43563</v>
      </c>
      <c r="V678" s="37">
        <v>43570</v>
      </c>
      <c r="W678" s="38">
        <f t="shared" ref="W678:W741" si="102">IF(R678="AIR",U678-T678,U678-(T678-1))</f>
        <v>-3</v>
      </c>
      <c r="X678" s="5" t="str">
        <f t="shared" ref="X678:X741" si="103">IF(W678&lt;=0,"CUMPLE","NO CUMPLE")</f>
        <v>CUMPLE</v>
      </c>
      <c r="Y678" s="37">
        <v>43570</v>
      </c>
      <c r="Z678" s="37">
        <v>43570</v>
      </c>
      <c r="AA678" s="44">
        <v>43571</v>
      </c>
      <c r="AB678" s="37">
        <v>43577</v>
      </c>
      <c r="AC678" s="38">
        <f t="shared" ref="AC678:AC741" si="104">IF(AA678-MAX(U678,V678,Y678)&lt;=0,1,AA678-MAX(U678,V678,Y678))</f>
        <v>1</v>
      </c>
      <c r="AD678" s="5" t="str">
        <f t="shared" ref="AD678:AD741" si="105">+IF((R678="FCL")*AND(AC678&lt;=2),"CUMPLE",IF((R678="LCL")*AND(AC678&lt;=2),"CUMPLE",IF((R678="AIR")*AND(AC678&lt;=2),"CUMPLE","NO CUMPLE")))</f>
        <v>CUMPLE</v>
      </c>
      <c r="AE678" s="5"/>
      <c r="AF678" s="38">
        <f t="shared" ref="AF678:AF741" si="106">IF(AB678-AA678&lt;=0,1,AB678-AA678)</f>
        <v>6</v>
      </c>
      <c r="AG678" s="5" t="str">
        <f t="shared" ref="AG678:AG741" si="107">+IF((R678="FCL")*AND(AF678&lt;=3),"CUMPLE",IF((R678="LCL")*AND(AF678&lt;=3),"CUMPLE",IF((R678="AIR")*AND(AF678&lt;=1),"CUMPLE","NO CUMPLE")))</f>
        <v>NO CUMPLE</v>
      </c>
      <c r="AH678" s="6"/>
      <c r="AI678" s="38">
        <f t="shared" si="100"/>
        <v>10</v>
      </c>
      <c r="AJ678" s="5" t="str">
        <f t="shared" si="101"/>
        <v>NO CUMPLE</v>
      </c>
      <c r="AK678" s="6" t="s">
        <v>2769</v>
      </c>
      <c r="AL678" s="5" t="str">
        <f t="shared" ref="AL678:AL741" si="108">+IF(F678="Rojo",IF((R678="FCL")*AND(AI678&gt;7),"NO CUMPLE",IF((R678="LCL")*AND(AI678&gt;9),"NO CUMPLE",IF((R678="AIR")*AND(AI678&gt;2),"NO CUMPLE","CUMPLE"))),"")</f>
        <v/>
      </c>
      <c r="AM678" s="5"/>
      <c r="AN678" s="58"/>
      <c r="AO678" s="49" t="s">
        <v>3276</v>
      </c>
      <c r="AP678" s="50" t="s">
        <v>61</v>
      </c>
      <c r="AQ678" s="50"/>
      <c r="AR678" s="50">
        <v>43538</v>
      </c>
      <c r="AS678" s="50"/>
      <c r="AT678" s="52"/>
    </row>
    <row r="679" spans="1:46" ht="14.1" customHeight="1">
      <c r="A679" s="20" t="s">
        <v>45</v>
      </c>
      <c r="B679" s="21" t="s">
        <v>2696</v>
      </c>
      <c r="C679" s="20" t="s">
        <v>2697</v>
      </c>
      <c r="D679" s="54">
        <v>4947226240</v>
      </c>
      <c r="E679" s="4" t="s">
        <v>48</v>
      </c>
      <c r="F679" s="4" t="s">
        <v>3277</v>
      </c>
      <c r="G679" s="23" t="s">
        <v>3278</v>
      </c>
      <c r="H679" s="55">
        <v>23487.200000000001</v>
      </c>
      <c r="I679" s="4" t="s">
        <v>64</v>
      </c>
      <c r="J679" s="4" t="s">
        <v>3279</v>
      </c>
      <c r="K679" s="22" t="s">
        <v>3280</v>
      </c>
      <c r="L679" s="23" t="s">
        <v>54</v>
      </c>
      <c r="M679" s="4" t="s">
        <v>184</v>
      </c>
      <c r="N679" s="29" t="s">
        <v>584</v>
      </c>
      <c r="O679" s="30">
        <f>1920+720</f>
        <v>2640</v>
      </c>
      <c r="P679" s="29" t="s">
        <v>186</v>
      </c>
      <c r="Q679" s="56">
        <v>1</v>
      </c>
      <c r="R679" s="5" t="s">
        <v>58</v>
      </c>
      <c r="S679" s="5" t="s">
        <v>69</v>
      </c>
      <c r="T679" s="36">
        <v>43568</v>
      </c>
      <c r="U679" s="36">
        <v>43546</v>
      </c>
      <c r="V679" s="37">
        <v>43570</v>
      </c>
      <c r="W679" s="38">
        <f t="shared" si="102"/>
        <v>-21</v>
      </c>
      <c r="X679" s="5" t="str">
        <f t="shared" si="103"/>
        <v>CUMPLE</v>
      </c>
      <c r="Y679" s="37">
        <v>43570</v>
      </c>
      <c r="Z679" s="37">
        <v>43570</v>
      </c>
      <c r="AA679" s="44">
        <v>43571</v>
      </c>
      <c r="AB679" s="37">
        <v>43577</v>
      </c>
      <c r="AC679" s="38">
        <f t="shared" si="104"/>
        <v>1</v>
      </c>
      <c r="AD679" s="5" t="str">
        <f t="shared" si="105"/>
        <v>CUMPLE</v>
      </c>
      <c r="AE679" s="5"/>
      <c r="AF679" s="38">
        <f t="shared" si="106"/>
        <v>6</v>
      </c>
      <c r="AG679" s="5" t="str">
        <f t="shared" si="107"/>
        <v>NO CUMPLE</v>
      </c>
      <c r="AH679" s="6"/>
      <c r="AI679" s="38">
        <f t="shared" si="100"/>
        <v>9</v>
      </c>
      <c r="AJ679" s="5" t="str">
        <f t="shared" si="101"/>
        <v>NO CUMPLE</v>
      </c>
      <c r="AK679" s="6" t="s">
        <v>2769</v>
      </c>
      <c r="AL679" s="5" t="str">
        <f t="shared" si="108"/>
        <v/>
      </c>
      <c r="AM679" s="5"/>
      <c r="AN679" s="58"/>
      <c r="AO679" s="49" t="s">
        <v>3281</v>
      </c>
      <c r="AP679" s="50" t="s">
        <v>72</v>
      </c>
      <c r="AQ679" s="50"/>
      <c r="AR679" s="50">
        <v>43556</v>
      </c>
      <c r="AS679" s="50"/>
      <c r="AT679" s="52"/>
    </row>
    <row r="680" spans="1:46" ht="14.1" customHeight="1">
      <c r="A680" s="20" t="s">
        <v>45</v>
      </c>
      <c r="B680" s="21" t="s">
        <v>2696</v>
      </c>
      <c r="C680" s="20" t="s">
        <v>2697</v>
      </c>
      <c r="D680" s="54">
        <v>4947226249</v>
      </c>
      <c r="E680" s="4" t="s">
        <v>48</v>
      </c>
      <c r="F680" s="4" t="s">
        <v>3282</v>
      </c>
      <c r="G680" s="23" t="s">
        <v>3283</v>
      </c>
      <c r="H680" s="55">
        <v>8164.8</v>
      </c>
      <c r="I680" s="4" t="s">
        <v>64</v>
      </c>
      <c r="J680" s="4" t="s">
        <v>3284</v>
      </c>
      <c r="K680" s="22" t="s">
        <v>3285</v>
      </c>
      <c r="L680" s="23" t="s">
        <v>86</v>
      </c>
      <c r="M680" s="4" t="s">
        <v>184</v>
      </c>
      <c r="N680" s="29" t="s">
        <v>348</v>
      </c>
      <c r="O680" s="30">
        <v>1440</v>
      </c>
      <c r="P680" s="29" t="s">
        <v>186</v>
      </c>
      <c r="Q680" s="56">
        <v>1</v>
      </c>
      <c r="R680" s="5" t="s">
        <v>58</v>
      </c>
      <c r="S680" s="5" t="s">
        <v>69</v>
      </c>
      <c r="T680" s="36">
        <v>43568</v>
      </c>
      <c r="U680" s="36">
        <v>43546</v>
      </c>
      <c r="V680" s="37">
        <v>43570</v>
      </c>
      <c r="W680" s="38">
        <f t="shared" si="102"/>
        <v>-21</v>
      </c>
      <c r="X680" s="5" t="str">
        <f t="shared" si="103"/>
        <v>CUMPLE</v>
      </c>
      <c r="Y680" s="37">
        <v>43570</v>
      </c>
      <c r="Z680" s="37">
        <v>43570</v>
      </c>
      <c r="AA680" s="44">
        <v>43571</v>
      </c>
      <c r="AB680" s="37">
        <v>43577</v>
      </c>
      <c r="AC680" s="38">
        <f t="shared" si="104"/>
        <v>1</v>
      </c>
      <c r="AD680" s="5" t="str">
        <f t="shared" si="105"/>
        <v>CUMPLE</v>
      </c>
      <c r="AE680" s="5"/>
      <c r="AF680" s="38">
        <f t="shared" si="106"/>
        <v>6</v>
      </c>
      <c r="AG680" s="5" t="str">
        <f t="shared" si="107"/>
        <v>NO CUMPLE</v>
      </c>
      <c r="AH680" s="6"/>
      <c r="AI680" s="38">
        <f t="shared" si="100"/>
        <v>9</v>
      </c>
      <c r="AJ680" s="5" t="str">
        <f t="shared" si="101"/>
        <v>NO CUMPLE</v>
      </c>
      <c r="AK680" s="6" t="s">
        <v>2769</v>
      </c>
      <c r="AL680" s="5" t="str">
        <f t="shared" si="108"/>
        <v/>
      </c>
      <c r="AM680" s="5"/>
      <c r="AN680" s="58"/>
      <c r="AO680" s="49" t="s">
        <v>3286</v>
      </c>
      <c r="AP680" s="50" t="s">
        <v>72</v>
      </c>
      <c r="AQ680" s="50"/>
      <c r="AR680" s="50">
        <v>43556</v>
      </c>
      <c r="AS680" s="50"/>
      <c r="AT680" s="52"/>
    </row>
    <row r="681" spans="1:46" ht="14.1" customHeight="1">
      <c r="A681" s="20" t="s">
        <v>45</v>
      </c>
      <c r="B681" s="21" t="s">
        <v>2696</v>
      </c>
      <c r="C681" s="20" t="s">
        <v>2697</v>
      </c>
      <c r="D681" s="54">
        <v>4948665436</v>
      </c>
      <c r="E681" s="4" t="s">
        <v>48</v>
      </c>
      <c r="F681" s="4" t="s">
        <v>3287</v>
      </c>
      <c r="G681" s="23" t="s">
        <v>3288</v>
      </c>
      <c r="H681" s="55">
        <v>167927.76</v>
      </c>
      <c r="I681" s="4" t="s">
        <v>64</v>
      </c>
      <c r="J681" s="4" t="s">
        <v>3289</v>
      </c>
      <c r="K681" s="22" t="s">
        <v>3290</v>
      </c>
      <c r="L681" s="23" t="s">
        <v>408</v>
      </c>
      <c r="M681" s="4" t="s">
        <v>184</v>
      </c>
      <c r="N681" s="29" t="s">
        <v>584</v>
      </c>
      <c r="O681" s="30">
        <f>1148+854</f>
        <v>2002</v>
      </c>
      <c r="P681" s="29" t="s">
        <v>57</v>
      </c>
      <c r="Q681" s="56">
        <v>1</v>
      </c>
      <c r="R681" s="5" t="s">
        <v>58</v>
      </c>
      <c r="S681" s="5" t="s">
        <v>69</v>
      </c>
      <c r="T681" s="36">
        <v>43568</v>
      </c>
      <c r="U681" s="36">
        <v>43546</v>
      </c>
      <c r="V681" s="37">
        <v>43570</v>
      </c>
      <c r="W681" s="38">
        <f t="shared" si="102"/>
        <v>-21</v>
      </c>
      <c r="X681" s="5" t="str">
        <f t="shared" si="103"/>
        <v>CUMPLE</v>
      </c>
      <c r="Y681" s="37">
        <v>43570</v>
      </c>
      <c r="Z681" s="37">
        <v>43570</v>
      </c>
      <c r="AA681" s="44">
        <v>43571</v>
      </c>
      <c r="AB681" s="37">
        <v>43577</v>
      </c>
      <c r="AC681" s="38">
        <f t="shared" si="104"/>
        <v>1</v>
      </c>
      <c r="AD681" s="5" t="str">
        <f t="shared" si="105"/>
        <v>CUMPLE</v>
      </c>
      <c r="AE681" s="5"/>
      <c r="AF681" s="38">
        <f t="shared" si="106"/>
        <v>6</v>
      </c>
      <c r="AG681" s="5" t="str">
        <f t="shared" si="107"/>
        <v>NO CUMPLE</v>
      </c>
      <c r="AH681" s="6"/>
      <c r="AI681" s="38">
        <f t="shared" si="100"/>
        <v>9</v>
      </c>
      <c r="AJ681" s="5" t="str">
        <f t="shared" si="101"/>
        <v>NO CUMPLE</v>
      </c>
      <c r="AK681" s="6" t="s">
        <v>2769</v>
      </c>
      <c r="AL681" s="5" t="str">
        <f t="shared" si="108"/>
        <v/>
      </c>
      <c r="AM681" s="5"/>
      <c r="AN681" s="58"/>
      <c r="AO681" s="49" t="s">
        <v>3291</v>
      </c>
      <c r="AP681" s="50" t="s">
        <v>72</v>
      </c>
      <c r="AQ681" s="50"/>
      <c r="AR681" s="50">
        <v>43556</v>
      </c>
      <c r="AS681" s="50"/>
      <c r="AT681" s="52"/>
    </row>
    <row r="682" spans="1:46" ht="14.1" customHeight="1">
      <c r="A682" s="20" t="s">
        <v>45</v>
      </c>
      <c r="B682" s="21" t="s">
        <v>2696</v>
      </c>
      <c r="C682" s="20" t="s">
        <v>2697</v>
      </c>
      <c r="D682" s="28" t="s">
        <v>3292</v>
      </c>
      <c r="E682" s="4" t="s">
        <v>48</v>
      </c>
      <c r="F682" s="4" t="s">
        <v>3293</v>
      </c>
      <c r="G682" s="23" t="s">
        <v>3294</v>
      </c>
      <c r="H682" s="55">
        <v>68206.8</v>
      </c>
      <c r="I682" s="4" t="s">
        <v>64</v>
      </c>
      <c r="J682" s="28" t="s">
        <v>3295</v>
      </c>
      <c r="K682" s="28" t="s">
        <v>3296</v>
      </c>
      <c r="L682" s="23" t="s">
        <v>86</v>
      </c>
      <c r="M682" s="4" t="s">
        <v>67</v>
      </c>
      <c r="N682" s="29" t="s">
        <v>336</v>
      </c>
      <c r="O682" s="30">
        <v>54120</v>
      </c>
      <c r="P682" s="29" t="s">
        <v>57</v>
      </c>
      <c r="Q682" s="56">
        <v>3</v>
      </c>
      <c r="R682" s="5" t="s">
        <v>58</v>
      </c>
      <c r="S682" s="5" t="s">
        <v>3297</v>
      </c>
      <c r="T682" s="36">
        <v>43568</v>
      </c>
      <c r="U682" s="36">
        <v>43558</v>
      </c>
      <c r="V682" s="37">
        <v>43570</v>
      </c>
      <c r="W682" s="38">
        <f t="shared" si="102"/>
        <v>-9</v>
      </c>
      <c r="X682" s="5" t="str">
        <f t="shared" si="103"/>
        <v>CUMPLE</v>
      </c>
      <c r="Y682" s="37">
        <v>43570</v>
      </c>
      <c r="Z682" s="37">
        <v>43571</v>
      </c>
      <c r="AA682" s="44">
        <v>43571</v>
      </c>
      <c r="AB682" s="37">
        <v>43578</v>
      </c>
      <c r="AC682" s="38">
        <f t="shared" si="104"/>
        <v>1</v>
      </c>
      <c r="AD682" s="5" t="str">
        <f t="shared" si="105"/>
        <v>CUMPLE</v>
      </c>
      <c r="AE682" s="5"/>
      <c r="AF682" s="38">
        <f t="shared" si="106"/>
        <v>7</v>
      </c>
      <c r="AG682" s="5" t="str">
        <f t="shared" si="107"/>
        <v>NO CUMPLE</v>
      </c>
      <c r="AH682" s="6"/>
      <c r="AI682" s="38">
        <f t="shared" si="100"/>
        <v>10</v>
      </c>
      <c r="AJ682" s="5" t="str">
        <f t="shared" si="101"/>
        <v>NO CUMPLE</v>
      </c>
      <c r="AK682" s="6" t="s">
        <v>2769</v>
      </c>
      <c r="AL682" s="5" t="str">
        <f t="shared" si="108"/>
        <v/>
      </c>
      <c r="AM682" s="5"/>
      <c r="AN682" s="58"/>
      <c r="AO682" s="49" t="s">
        <v>3298</v>
      </c>
      <c r="AP682" s="50" t="s">
        <v>325</v>
      </c>
      <c r="AQ682" s="50"/>
      <c r="AR682" s="50">
        <v>43556</v>
      </c>
      <c r="AS682" s="50"/>
      <c r="AT682" s="52"/>
    </row>
    <row r="683" spans="1:46" ht="14.1" customHeight="1">
      <c r="A683" s="20" t="s">
        <v>45</v>
      </c>
      <c r="B683" s="21" t="s">
        <v>2696</v>
      </c>
      <c r="C683" s="20" t="s">
        <v>2697</v>
      </c>
      <c r="D683" s="54">
        <v>4946611862</v>
      </c>
      <c r="E683" s="4" t="s">
        <v>48</v>
      </c>
      <c r="F683" s="4" t="s">
        <v>3299</v>
      </c>
      <c r="G683" s="23" t="s">
        <v>3300</v>
      </c>
      <c r="H683" s="55">
        <f>29556.8+15868.8</f>
        <v>45425.599999999999</v>
      </c>
      <c r="I683" s="4" t="s">
        <v>64</v>
      </c>
      <c r="J683" s="4" t="s">
        <v>600</v>
      </c>
      <c r="K683" s="22" t="s">
        <v>601</v>
      </c>
      <c r="L683" s="23" t="s">
        <v>54</v>
      </c>
      <c r="M683" s="4" t="s">
        <v>184</v>
      </c>
      <c r="N683" s="29" t="s">
        <v>348</v>
      </c>
      <c r="O683" s="30">
        <f>6370+3420</f>
        <v>9790</v>
      </c>
      <c r="P683" s="29" t="s">
        <v>57</v>
      </c>
      <c r="Q683" s="56">
        <v>1</v>
      </c>
      <c r="R683" s="5" t="s">
        <v>58</v>
      </c>
      <c r="S683" s="5" t="s">
        <v>69</v>
      </c>
      <c r="T683" s="36">
        <v>43571</v>
      </c>
      <c r="U683" s="36">
        <v>43557</v>
      </c>
      <c r="V683" s="37">
        <v>43572</v>
      </c>
      <c r="W683" s="38">
        <f t="shared" si="102"/>
        <v>-13</v>
      </c>
      <c r="X683" s="5" t="str">
        <f t="shared" si="103"/>
        <v>CUMPLE</v>
      </c>
      <c r="Y683" s="37">
        <v>43572</v>
      </c>
      <c r="Z683" s="37">
        <v>43572</v>
      </c>
      <c r="AA683" s="44">
        <v>43575</v>
      </c>
      <c r="AB683" s="37">
        <v>43578</v>
      </c>
      <c r="AC683" s="38">
        <f t="shared" si="104"/>
        <v>3</v>
      </c>
      <c r="AD683" s="5" t="str">
        <f t="shared" si="105"/>
        <v>NO CUMPLE</v>
      </c>
      <c r="AE683" s="5" t="s">
        <v>3301</v>
      </c>
      <c r="AF683" s="38">
        <f t="shared" si="106"/>
        <v>3</v>
      </c>
      <c r="AG683" s="5" t="str">
        <f t="shared" si="107"/>
        <v>CUMPLE</v>
      </c>
      <c r="AH683" s="6"/>
      <c r="AI683" s="38">
        <f t="shared" si="100"/>
        <v>7</v>
      </c>
      <c r="AJ683" s="5" t="str">
        <f t="shared" si="101"/>
        <v>CUMPLE</v>
      </c>
      <c r="AK683" s="6"/>
      <c r="AL683" s="5" t="str">
        <f t="shared" si="108"/>
        <v/>
      </c>
      <c r="AM683" s="5"/>
      <c r="AN683" s="58"/>
      <c r="AO683" s="49" t="s">
        <v>3302</v>
      </c>
      <c r="AP683" s="50" t="s">
        <v>72</v>
      </c>
      <c r="AQ683" s="50"/>
      <c r="AR683" s="50">
        <v>43550</v>
      </c>
      <c r="AS683" s="50"/>
      <c r="AT683" s="52"/>
    </row>
    <row r="684" spans="1:46" ht="14.1" customHeight="1">
      <c r="A684" s="20" t="s">
        <v>45</v>
      </c>
      <c r="B684" s="21" t="s">
        <v>2696</v>
      </c>
      <c r="C684" s="20" t="s">
        <v>2697</v>
      </c>
      <c r="D684" s="54" t="s">
        <v>3303</v>
      </c>
      <c r="E684" s="4" t="s">
        <v>48</v>
      </c>
      <c r="F684" s="4" t="s">
        <v>3304</v>
      </c>
      <c r="G684" s="68" t="s">
        <v>3305</v>
      </c>
      <c r="H684" s="55">
        <v>8457.16</v>
      </c>
      <c r="I684" s="4" t="s">
        <v>605</v>
      </c>
      <c r="J684" s="4" t="s">
        <v>3306</v>
      </c>
      <c r="K684" s="22" t="s">
        <v>3307</v>
      </c>
      <c r="L684" s="23" t="s">
        <v>54</v>
      </c>
      <c r="M684" s="4" t="s">
        <v>67</v>
      </c>
      <c r="N684" s="29" t="s">
        <v>77</v>
      </c>
      <c r="O684" s="30">
        <v>132</v>
      </c>
      <c r="P684" s="29" t="s">
        <v>57</v>
      </c>
      <c r="Q684" s="56">
        <v>1</v>
      </c>
      <c r="R684" s="5" t="s">
        <v>608</v>
      </c>
      <c r="S684" s="5" t="s">
        <v>79</v>
      </c>
      <c r="T684" s="36">
        <v>43574</v>
      </c>
      <c r="U684" s="36">
        <v>43571</v>
      </c>
      <c r="V684" s="37">
        <v>43577</v>
      </c>
      <c r="W684" s="38">
        <f t="shared" si="102"/>
        <v>-3</v>
      </c>
      <c r="X684" s="5" t="str">
        <f t="shared" si="103"/>
        <v>CUMPLE</v>
      </c>
      <c r="Y684" s="37">
        <v>43577</v>
      </c>
      <c r="Z684" s="37">
        <v>43577</v>
      </c>
      <c r="AA684" s="44">
        <v>43578</v>
      </c>
      <c r="AB684" s="37">
        <v>43578</v>
      </c>
      <c r="AC684" s="38">
        <f t="shared" si="104"/>
        <v>1</v>
      </c>
      <c r="AD684" s="5" t="str">
        <f t="shared" si="105"/>
        <v>CUMPLE</v>
      </c>
      <c r="AE684" s="5"/>
      <c r="AF684" s="38">
        <f t="shared" si="106"/>
        <v>1</v>
      </c>
      <c r="AG684" s="5" t="str">
        <f t="shared" si="107"/>
        <v>CUMPLE</v>
      </c>
      <c r="AH684" s="6"/>
      <c r="AI684" s="38">
        <f t="shared" si="100"/>
        <v>4</v>
      </c>
      <c r="AJ684" s="5" t="str">
        <f t="shared" si="101"/>
        <v>NO CUMPLE</v>
      </c>
      <c r="AK684" s="6" t="s">
        <v>2769</v>
      </c>
      <c r="AL684" s="5" t="str">
        <f t="shared" si="108"/>
        <v/>
      </c>
      <c r="AM684" s="5"/>
      <c r="AN684" s="58"/>
      <c r="AO684" s="49" t="s">
        <v>3308</v>
      </c>
      <c r="AP684" s="50" t="s">
        <v>72</v>
      </c>
      <c r="AQ684" s="50"/>
      <c r="AR684" s="50">
        <v>43572</v>
      </c>
      <c r="AS684" s="50"/>
      <c r="AT684" s="52"/>
    </row>
    <row r="685" spans="1:46" ht="14.1" customHeight="1">
      <c r="A685" s="20" t="s">
        <v>45</v>
      </c>
      <c r="B685" s="21" t="s">
        <v>2696</v>
      </c>
      <c r="C685" s="20" t="s">
        <v>2697</v>
      </c>
      <c r="D685" s="54" t="s">
        <v>3309</v>
      </c>
      <c r="E685" s="4" t="s">
        <v>48</v>
      </c>
      <c r="F685" s="4" t="s">
        <v>3310</v>
      </c>
      <c r="G685" s="68" t="s">
        <v>3311</v>
      </c>
      <c r="H685" s="55">
        <v>5960.25</v>
      </c>
      <c r="I685" s="4" t="s">
        <v>605</v>
      </c>
      <c r="J685" s="4" t="s">
        <v>883</v>
      </c>
      <c r="K685" s="22">
        <v>54238864</v>
      </c>
      <c r="L685" s="23" t="s">
        <v>54</v>
      </c>
      <c r="M685" s="4" t="s">
        <v>67</v>
      </c>
      <c r="N685" s="29" t="s">
        <v>77</v>
      </c>
      <c r="O685" s="30">
        <v>45</v>
      </c>
      <c r="P685" s="29" t="s">
        <v>57</v>
      </c>
      <c r="Q685" s="56">
        <v>1</v>
      </c>
      <c r="R685" s="5" t="s">
        <v>608</v>
      </c>
      <c r="S685" s="5" t="s">
        <v>79</v>
      </c>
      <c r="T685" s="36">
        <v>43573</v>
      </c>
      <c r="U685" s="36">
        <v>43577</v>
      </c>
      <c r="V685" s="37">
        <v>43577</v>
      </c>
      <c r="W685" s="38">
        <f t="shared" si="102"/>
        <v>4</v>
      </c>
      <c r="X685" s="5" t="str">
        <f t="shared" si="103"/>
        <v>NO CUMPLE</v>
      </c>
      <c r="Y685" s="37">
        <v>43577</v>
      </c>
      <c r="Z685" s="37">
        <v>43577</v>
      </c>
      <c r="AA685" s="44">
        <v>43578</v>
      </c>
      <c r="AB685" s="37">
        <v>43578</v>
      </c>
      <c r="AC685" s="38">
        <f t="shared" si="104"/>
        <v>1</v>
      </c>
      <c r="AD685" s="5" t="str">
        <f t="shared" si="105"/>
        <v>CUMPLE</v>
      </c>
      <c r="AE685" s="5"/>
      <c r="AF685" s="38">
        <f t="shared" si="106"/>
        <v>1</v>
      </c>
      <c r="AG685" s="5" t="str">
        <f t="shared" si="107"/>
        <v>CUMPLE</v>
      </c>
      <c r="AH685" s="6"/>
      <c r="AI685" s="38">
        <f t="shared" si="100"/>
        <v>5</v>
      </c>
      <c r="AJ685" s="5" t="str">
        <f t="shared" si="101"/>
        <v>NO CUMPLE</v>
      </c>
      <c r="AK685" s="6" t="s">
        <v>3312</v>
      </c>
      <c r="AL685" s="5" t="str">
        <f t="shared" si="108"/>
        <v/>
      </c>
      <c r="AM685" s="5"/>
      <c r="AN685" s="58"/>
      <c r="AO685" s="49" t="s">
        <v>3313</v>
      </c>
      <c r="AP685" s="50" t="s">
        <v>72</v>
      </c>
      <c r="AQ685" s="50"/>
      <c r="AR685" s="50">
        <v>43573</v>
      </c>
      <c r="AS685" s="50"/>
      <c r="AT685" s="52"/>
    </row>
    <row r="686" spans="1:46" ht="14.1" customHeight="1">
      <c r="A686" s="20" t="s">
        <v>45</v>
      </c>
      <c r="B686" s="21" t="s">
        <v>2696</v>
      </c>
      <c r="C686" s="20" t="s">
        <v>2697</v>
      </c>
      <c r="D686" s="28" t="s">
        <v>3314</v>
      </c>
      <c r="E686" s="4" t="s">
        <v>48</v>
      </c>
      <c r="F686" s="4" t="s">
        <v>3315</v>
      </c>
      <c r="G686" s="23" t="s">
        <v>3316</v>
      </c>
      <c r="H686" s="55">
        <v>82533.05</v>
      </c>
      <c r="I686" s="4" t="s">
        <v>64</v>
      </c>
      <c r="J686" s="28" t="s">
        <v>3317</v>
      </c>
      <c r="K686" s="28" t="s">
        <v>3318</v>
      </c>
      <c r="L686" s="23" t="s">
        <v>54</v>
      </c>
      <c r="M686" s="4" t="s">
        <v>67</v>
      </c>
      <c r="N686" s="29" t="s">
        <v>77</v>
      </c>
      <c r="O686" s="30">
        <v>23105</v>
      </c>
      <c r="P686" s="29" t="s">
        <v>57</v>
      </c>
      <c r="Q686" s="56">
        <v>1</v>
      </c>
      <c r="R686" s="5" t="s">
        <v>58</v>
      </c>
      <c r="S686" s="5" t="s">
        <v>69</v>
      </c>
      <c r="T686" s="36">
        <v>43571</v>
      </c>
      <c r="U686" s="36">
        <v>43566</v>
      </c>
      <c r="V686" s="37">
        <v>43572</v>
      </c>
      <c r="W686" s="38">
        <f t="shared" si="102"/>
        <v>-4</v>
      </c>
      <c r="X686" s="5" t="str">
        <f t="shared" si="103"/>
        <v>CUMPLE</v>
      </c>
      <c r="Y686" s="37">
        <v>43572</v>
      </c>
      <c r="Z686" s="37">
        <v>43572</v>
      </c>
      <c r="AA686" s="44">
        <v>43575</v>
      </c>
      <c r="AB686" s="37">
        <v>43580</v>
      </c>
      <c r="AC686" s="38">
        <f t="shared" si="104"/>
        <v>3</v>
      </c>
      <c r="AD686" s="5" t="str">
        <f t="shared" si="105"/>
        <v>NO CUMPLE</v>
      </c>
      <c r="AE686" s="5" t="s">
        <v>2785</v>
      </c>
      <c r="AF686" s="38">
        <f t="shared" si="106"/>
        <v>5</v>
      </c>
      <c r="AG686" s="5" t="str">
        <f t="shared" si="107"/>
        <v>NO CUMPLE</v>
      </c>
      <c r="AH686" s="6"/>
      <c r="AI686" s="38">
        <f t="shared" si="100"/>
        <v>9</v>
      </c>
      <c r="AJ686" s="5" t="str">
        <f t="shared" si="101"/>
        <v>NO CUMPLE</v>
      </c>
      <c r="AK686" s="5" t="s">
        <v>2785</v>
      </c>
      <c r="AL686" s="5" t="str">
        <f t="shared" si="108"/>
        <v/>
      </c>
      <c r="AM686" s="5"/>
      <c r="AN686" s="58"/>
      <c r="AO686" s="49" t="s">
        <v>3319</v>
      </c>
      <c r="AP686" s="50" t="s">
        <v>72</v>
      </c>
      <c r="AQ686" s="50"/>
      <c r="AR686" s="50">
        <v>43544</v>
      </c>
      <c r="AS686" s="50"/>
      <c r="AT686" s="52"/>
    </row>
    <row r="687" spans="1:46" ht="14.1" customHeight="1">
      <c r="A687" s="20" t="s">
        <v>45</v>
      </c>
      <c r="B687" s="21" t="s">
        <v>2696</v>
      </c>
      <c r="C687" s="20" t="s">
        <v>2697</v>
      </c>
      <c r="D687" s="28" t="s">
        <v>3320</v>
      </c>
      <c r="E687" s="4" t="s">
        <v>48</v>
      </c>
      <c r="F687" s="4" t="s">
        <v>3321</v>
      </c>
      <c r="G687" s="23" t="s">
        <v>3322</v>
      </c>
      <c r="H687" s="55">
        <v>28053.9</v>
      </c>
      <c r="I687" s="4" t="s">
        <v>64</v>
      </c>
      <c r="J687" s="28" t="s">
        <v>3323</v>
      </c>
      <c r="K687" s="28" t="s">
        <v>3324</v>
      </c>
      <c r="L687" s="23" t="s">
        <v>54</v>
      </c>
      <c r="M687" s="4" t="s">
        <v>67</v>
      </c>
      <c r="N687" s="29" t="s">
        <v>128</v>
      </c>
      <c r="O687" s="30">
        <v>9645</v>
      </c>
      <c r="P687" s="29" t="s">
        <v>57</v>
      </c>
      <c r="Q687" s="56">
        <v>1</v>
      </c>
      <c r="R687" s="5" t="s">
        <v>58</v>
      </c>
      <c r="S687" s="5" t="s">
        <v>59</v>
      </c>
      <c r="T687" s="36">
        <v>43571</v>
      </c>
      <c r="U687" s="36">
        <v>43566</v>
      </c>
      <c r="V687" s="37">
        <v>43572</v>
      </c>
      <c r="W687" s="38">
        <f t="shared" si="102"/>
        <v>-4</v>
      </c>
      <c r="X687" s="5" t="str">
        <f t="shared" si="103"/>
        <v>CUMPLE</v>
      </c>
      <c r="Y687" s="37">
        <v>43572</v>
      </c>
      <c r="Z687" s="37">
        <v>43572</v>
      </c>
      <c r="AA687" s="44">
        <v>43575</v>
      </c>
      <c r="AB687" s="37">
        <v>43580</v>
      </c>
      <c r="AC687" s="38">
        <f t="shared" si="104"/>
        <v>3</v>
      </c>
      <c r="AD687" s="5" t="str">
        <f t="shared" si="105"/>
        <v>NO CUMPLE</v>
      </c>
      <c r="AE687" s="5" t="s">
        <v>2785</v>
      </c>
      <c r="AF687" s="38">
        <f t="shared" si="106"/>
        <v>5</v>
      </c>
      <c r="AG687" s="5" t="str">
        <f t="shared" si="107"/>
        <v>NO CUMPLE</v>
      </c>
      <c r="AH687" s="6"/>
      <c r="AI687" s="38">
        <f t="shared" si="100"/>
        <v>9</v>
      </c>
      <c r="AJ687" s="5" t="str">
        <f t="shared" si="101"/>
        <v>NO CUMPLE</v>
      </c>
      <c r="AK687" s="5" t="s">
        <v>2785</v>
      </c>
      <c r="AL687" s="5" t="str">
        <f t="shared" si="108"/>
        <v/>
      </c>
      <c r="AM687" s="5"/>
      <c r="AN687" s="58"/>
      <c r="AO687" s="49" t="s">
        <v>3325</v>
      </c>
      <c r="AP687" s="50" t="s">
        <v>72</v>
      </c>
      <c r="AQ687" s="50"/>
      <c r="AR687" s="50">
        <v>43554</v>
      </c>
      <c r="AS687" s="50"/>
      <c r="AT687" s="52"/>
    </row>
    <row r="688" spans="1:46" ht="14.1" customHeight="1">
      <c r="A688" s="20" t="s">
        <v>45</v>
      </c>
      <c r="B688" s="21" t="s">
        <v>2696</v>
      </c>
      <c r="C688" s="20" t="s">
        <v>2697</v>
      </c>
      <c r="D688" s="54">
        <v>4949389428</v>
      </c>
      <c r="E688" s="4" t="s">
        <v>48</v>
      </c>
      <c r="F688" s="4" t="s">
        <v>3326</v>
      </c>
      <c r="G688" s="23" t="s">
        <v>3327</v>
      </c>
      <c r="H688" s="55">
        <v>30233.200000000001</v>
      </c>
      <c r="I688" s="4" t="s">
        <v>51</v>
      </c>
      <c r="J688" s="4" t="s">
        <v>208</v>
      </c>
      <c r="K688" s="22" t="s">
        <v>209</v>
      </c>
      <c r="L688" s="23" t="s">
        <v>119</v>
      </c>
      <c r="M688" s="4" t="s">
        <v>210</v>
      </c>
      <c r="N688" s="29" t="s">
        <v>211</v>
      </c>
      <c r="O688" s="30">
        <v>16800</v>
      </c>
      <c r="P688" s="29" t="s">
        <v>57</v>
      </c>
      <c r="Q688" s="56">
        <v>1</v>
      </c>
      <c r="R688" s="5" t="s">
        <v>58</v>
      </c>
      <c r="S688" s="5" t="s">
        <v>59</v>
      </c>
      <c r="T688" s="36">
        <v>43575</v>
      </c>
      <c r="U688" s="36">
        <v>43550</v>
      </c>
      <c r="V688" s="37">
        <v>43577</v>
      </c>
      <c r="W688" s="38">
        <f t="shared" si="102"/>
        <v>-24</v>
      </c>
      <c r="X688" s="5" t="str">
        <f t="shared" si="103"/>
        <v>CUMPLE</v>
      </c>
      <c r="Y688" s="37">
        <v>43577</v>
      </c>
      <c r="Z688" s="37">
        <v>43578</v>
      </c>
      <c r="AA688" s="44">
        <v>43578</v>
      </c>
      <c r="AB688" s="37">
        <v>43580</v>
      </c>
      <c r="AC688" s="38">
        <f t="shared" si="104"/>
        <v>1</v>
      </c>
      <c r="AD688" s="5" t="str">
        <f t="shared" si="105"/>
        <v>CUMPLE</v>
      </c>
      <c r="AE688" s="5"/>
      <c r="AF688" s="38">
        <f t="shared" si="106"/>
        <v>2</v>
      </c>
      <c r="AG688" s="5" t="str">
        <f t="shared" si="107"/>
        <v>CUMPLE</v>
      </c>
      <c r="AH688" s="6"/>
      <c r="AI688" s="38">
        <f t="shared" si="100"/>
        <v>5</v>
      </c>
      <c r="AJ688" s="5" t="str">
        <f t="shared" si="101"/>
        <v>CUMPLE</v>
      </c>
      <c r="AK688" s="6"/>
      <c r="AL688" s="5" t="str">
        <f t="shared" si="108"/>
        <v/>
      </c>
      <c r="AM688" s="5"/>
      <c r="AN688" s="58"/>
      <c r="AO688" s="49" t="s">
        <v>3328</v>
      </c>
      <c r="AP688" s="50" t="s">
        <v>61</v>
      </c>
      <c r="AQ688" s="50"/>
      <c r="AR688" s="50">
        <v>43547</v>
      </c>
      <c r="AS688" s="50"/>
      <c r="AT688" s="52"/>
    </row>
    <row r="689" spans="1:46" ht="14.1" customHeight="1">
      <c r="A689" s="20" t="s">
        <v>45</v>
      </c>
      <c r="B689" s="21" t="s">
        <v>2696</v>
      </c>
      <c r="C689" s="20" t="s">
        <v>2697</v>
      </c>
      <c r="D689" s="54" t="s">
        <v>3329</v>
      </c>
      <c r="E689" s="4" t="s">
        <v>48</v>
      </c>
      <c r="F689" s="4" t="s">
        <v>3330</v>
      </c>
      <c r="G689" s="23" t="s">
        <v>3331</v>
      </c>
      <c r="H689" s="55">
        <v>42390</v>
      </c>
      <c r="I689" s="4" t="s">
        <v>51</v>
      </c>
      <c r="J689" s="4" t="s">
        <v>3332</v>
      </c>
      <c r="K689" s="22" t="s">
        <v>3333</v>
      </c>
      <c r="L689" s="23" t="s">
        <v>204</v>
      </c>
      <c r="M689" s="4" t="s">
        <v>55</v>
      </c>
      <c r="N689" s="29" t="s">
        <v>265</v>
      </c>
      <c r="O689" s="30">
        <v>51000</v>
      </c>
      <c r="P689" s="29" t="s">
        <v>57</v>
      </c>
      <c r="Q689" s="56">
        <v>1</v>
      </c>
      <c r="R689" s="5" t="s">
        <v>58</v>
      </c>
      <c r="S689" s="5" t="s">
        <v>69</v>
      </c>
      <c r="T689" s="36">
        <v>43574</v>
      </c>
      <c r="U689" s="36">
        <v>43570</v>
      </c>
      <c r="V689" s="37">
        <v>43577</v>
      </c>
      <c r="W689" s="38">
        <f t="shared" si="102"/>
        <v>-3</v>
      </c>
      <c r="X689" s="5" t="str">
        <f t="shared" si="103"/>
        <v>CUMPLE</v>
      </c>
      <c r="Y689" s="37">
        <v>43577</v>
      </c>
      <c r="Z689" s="37">
        <v>43578</v>
      </c>
      <c r="AA689" s="44">
        <v>43579</v>
      </c>
      <c r="AB689" s="37">
        <v>43580</v>
      </c>
      <c r="AC689" s="38">
        <f t="shared" si="104"/>
        <v>2</v>
      </c>
      <c r="AD689" s="5" t="str">
        <f t="shared" si="105"/>
        <v>CUMPLE</v>
      </c>
      <c r="AE689" s="5"/>
      <c r="AF689" s="38">
        <f t="shared" si="106"/>
        <v>1</v>
      </c>
      <c r="AG689" s="5" t="str">
        <f t="shared" si="107"/>
        <v>CUMPLE</v>
      </c>
      <c r="AH689" s="6"/>
      <c r="AI689" s="38">
        <f t="shared" si="100"/>
        <v>6</v>
      </c>
      <c r="AJ689" s="5" t="str">
        <f t="shared" si="101"/>
        <v>CUMPLE</v>
      </c>
      <c r="AK689" s="6"/>
      <c r="AL689" s="5" t="str">
        <f t="shared" si="108"/>
        <v/>
      </c>
      <c r="AM689" s="5"/>
      <c r="AN689" s="58"/>
      <c r="AO689" s="49" t="s">
        <v>3334</v>
      </c>
      <c r="AP689" s="50" t="s">
        <v>61</v>
      </c>
      <c r="AQ689" s="50"/>
      <c r="AR689" s="50">
        <v>43563</v>
      </c>
      <c r="AS689" s="50"/>
      <c r="AT689" s="52"/>
    </row>
    <row r="690" spans="1:46" ht="14.1" customHeight="1">
      <c r="A690" s="20" t="s">
        <v>45</v>
      </c>
      <c r="B690" s="21" t="s">
        <v>2696</v>
      </c>
      <c r="C690" s="20" t="s">
        <v>2697</v>
      </c>
      <c r="D690" s="54">
        <v>4950043004</v>
      </c>
      <c r="E690" s="4" t="s">
        <v>48</v>
      </c>
      <c r="F690" s="4" t="s">
        <v>3335</v>
      </c>
      <c r="G690" s="68" t="s">
        <v>3336</v>
      </c>
      <c r="H690" s="55">
        <v>2616.1999999999998</v>
      </c>
      <c r="I690" s="4" t="s">
        <v>605</v>
      </c>
      <c r="J690" s="4" t="s">
        <v>677</v>
      </c>
      <c r="K690" s="22" t="s">
        <v>678</v>
      </c>
      <c r="L690" s="23" t="s">
        <v>54</v>
      </c>
      <c r="M690" s="4" t="s">
        <v>67</v>
      </c>
      <c r="N690" s="29" t="s">
        <v>77</v>
      </c>
      <c r="O690" s="30">
        <v>20</v>
      </c>
      <c r="P690" s="29" t="s">
        <v>57</v>
      </c>
      <c r="Q690" s="56">
        <v>4</v>
      </c>
      <c r="R690" s="5" t="s">
        <v>608</v>
      </c>
      <c r="S690" s="5" t="s">
        <v>79</v>
      </c>
      <c r="T690" s="36">
        <v>43578</v>
      </c>
      <c r="U690" s="36">
        <v>43577</v>
      </c>
      <c r="V690" s="37">
        <v>43579</v>
      </c>
      <c r="W690" s="38">
        <f t="shared" si="102"/>
        <v>-1</v>
      </c>
      <c r="X690" s="5" t="str">
        <f t="shared" si="103"/>
        <v>CUMPLE</v>
      </c>
      <c r="Y690" s="37">
        <v>43579</v>
      </c>
      <c r="Z690" s="37">
        <v>43579</v>
      </c>
      <c r="AA690" s="44">
        <v>43580</v>
      </c>
      <c r="AB690" s="37">
        <v>43580</v>
      </c>
      <c r="AC690" s="38">
        <f t="shared" si="104"/>
        <v>1</v>
      </c>
      <c r="AD690" s="5" t="str">
        <f t="shared" si="105"/>
        <v>CUMPLE</v>
      </c>
      <c r="AE690" s="5"/>
      <c r="AF690" s="38">
        <f t="shared" si="106"/>
        <v>1</v>
      </c>
      <c r="AG690" s="5" t="str">
        <f t="shared" si="107"/>
        <v>CUMPLE</v>
      </c>
      <c r="AH690" s="6"/>
      <c r="AI690" s="38">
        <f t="shared" si="100"/>
        <v>2</v>
      </c>
      <c r="AJ690" s="5" t="str">
        <f t="shared" si="101"/>
        <v>CUMPLE</v>
      </c>
      <c r="AK690" s="6"/>
      <c r="AL690" s="5" t="str">
        <f t="shared" si="108"/>
        <v/>
      </c>
      <c r="AM690" s="5"/>
      <c r="AN690" s="58"/>
      <c r="AO690" s="49" t="s">
        <v>3337</v>
      </c>
      <c r="AP690" s="50" t="s">
        <v>72</v>
      </c>
      <c r="AQ690" s="50"/>
      <c r="AR690" s="50">
        <v>43578</v>
      </c>
      <c r="AS690" s="50"/>
      <c r="AT690" s="52"/>
    </row>
    <row r="691" spans="1:46" ht="14.1" customHeight="1">
      <c r="A691" s="20" t="s">
        <v>45</v>
      </c>
      <c r="B691" s="21" t="s">
        <v>2696</v>
      </c>
      <c r="C691" s="20" t="s">
        <v>2697</v>
      </c>
      <c r="D691" s="54">
        <v>4949571453</v>
      </c>
      <c r="E691" s="4" t="s">
        <v>48</v>
      </c>
      <c r="F691" s="4" t="s">
        <v>3338</v>
      </c>
      <c r="G691" s="23" t="s">
        <v>3339</v>
      </c>
      <c r="H691" s="55">
        <v>2284.6999999999998</v>
      </c>
      <c r="I691" s="4" t="s">
        <v>64</v>
      </c>
      <c r="J691" s="4" t="s">
        <v>3340</v>
      </c>
      <c r="K691" s="22" t="s">
        <v>3341</v>
      </c>
      <c r="L691" s="23" t="s">
        <v>119</v>
      </c>
      <c r="M691" s="4" t="s">
        <v>67</v>
      </c>
      <c r="N691" s="29" t="s">
        <v>77</v>
      </c>
      <c r="O691" s="30">
        <v>110</v>
      </c>
      <c r="P691" s="29" t="s">
        <v>57</v>
      </c>
      <c r="Q691" s="56">
        <v>1</v>
      </c>
      <c r="R691" s="5" t="s">
        <v>78</v>
      </c>
      <c r="S691" s="5" t="s">
        <v>79</v>
      </c>
      <c r="T691" s="36">
        <v>43569</v>
      </c>
      <c r="U691" s="36">
        <v>43567</v>
      </c>
      <c r="V691" s="37">
        <v>43572</v>
      </c>
      <c r="W691" s="38">
        <f t="shared" si="102"/>
        <v>-1</v>
      </c>
      <c r="X691" s="5" t="str">
        <f t="shared" si="103"/>
        <v>CUMPLE</v>
      </c>
      <c r="Y691" s="37">
        <v>43571</v>
      </c>
      <c r="Z691" s="37">
        <v>43572</v>
      </c>
      <c r="AA691" s="44">
        <v>43575</v>
      </c>
      <c r="AB691" s="37">
        <v>43582</v>
      </c>
      <c r="AC691" s="38">
        <f t="shared" si="104"/>
        <v>3</v>
      </c>
      <c r="AD691" s="5" t="str">
        <f t="shared" si="105"/>
        <v>NO CUMPLE</v>
      </c>
      <c r="AE691" s="5" t="s">
        <v>2785</v>
      </c>
      <c r="AF691" s="38">
        <f t="shared" si="106"/>
        <v>7</v>
      </c>
      <c r="AG691" s="5" t="str">
        <f t="shared" si="107"/>
        <v>NO CUMPLE</v>
      </c>
      <c r="AH691" s="6"/>
      <c r="AI691" s="38">
        <f t="shared" si="100"/>
        <v>13</v>
      </c>
      <c r="AJ691" s="5" t="str">
        <f t="shared" si="101"/>
        <v>NO CUMPLE</v>
      </c>
      <c r="AK691" s="5" t="s">
        <v>3028</v>
      </c>
      <c r="AL691" s="5" t="str">
        <f t="shared" si="108"/>
        <v/>
      </c>
      <c r="AM691" s="5"/>
      <c r="AN691" s="58"/>
      <c r="AO691" s="49" t="s">
        <v>3342</v>
      </c>
      <c r="AP691" s="50" t="s">
        <v>72</v>
      </c>
      <c r="AQ691" s="50"/>
      <c r="AR691" s="50">
        <v>43549</v>
      </c>
      <c r="AS691" s="50"/>
      <c r="AT691" s="52"/>
    </row>
    <row r="692" spans="1:46" ht="14.1" customHeight="1">
      <c r="A692" s="20" t="s">
        <v>45</v>
      </c>
      <c r="B692" s="21" t="s">
        <v>2696</v>
      </c>
      <c r="C692" s="20" t="s">
        <v>2697</v>
      </c>
      <c r="D692" s="54">
        <v>4950090237</v>
      </c>
      <c r="E692" s="4" t="s">
        <v>156</v>
      </c>
      <c r="F692" s="4" t="s">
        <v>3343</v>
      </c>
      <c r="G692" s="23" t="s">
        <v>3344</v>
      </c>
      <c r="H692" s="55">
        <v>40098.239999999998</v>
      </c>
      <c r="I692" s="4" t="s">
        <v>64</v>
      </c>
      <c r="J692" s="4" t="s">
        <v>3345</v>
      </c>
      <c r="K692" s="22" t="s">
        <v>3346</v>
      </c>
      <c r="L692" s="23" t="s">
        <v>335</v>
      </c>
      <c r="M692" s="4" t="s">
        <v>55</v>
      </c>
      <c r="N692" s="29" t="s">
        <v>265</v>
      </c>
      <c r="O692" s="30">
        <v>15422.4</v>
      </c>
      <c r="P692" s="29" t="s">
        <v>57</v>
      </c>
      <c r="Q692" s="56">
        <v>1</v>
      </c>
      <c r="R692" s="5" t="s">
        <v>58</v>
      </c>
      <c r="S692" s="5" t="s">
        <v>59</v>
      </c>
      <c r="T692" s="36">
        <v>43576</v>
      </c>
      <c r="U692" s="36">
        <v>43567</v>
      </c>
      <c r="V692" s="37">
        <v>43578</v>
      </c>
      <c r="W692" s="38">
        <f t="shared" si="102"/>
        <v>-8</v>
      </c>
      <c r="X692" s="5" t="str">
        <f t="shared" si="103"/>
        <v>CUMPLE</v>
      </c>
      <c r="Y692" s="37">
        <v>43578</v>
      </c>
      <c r="Z692" s="37">
        <v>43578</v>
      </c>
      <c r="AA692" s="44">
        <v>43578</v>
      </c>
      <c r="AB692" s="37">
        <v>43578</v>
      </c>
      <c r="AC692" s="38">
        <f t="shared" si="104"/>
        <v>1</v>
      </c>
      <c r="AD692" s="5" t="str">
        <f t="shared" si="105"/>
        <v>CUMPLE</v>
      </c>
      <c r="AE692" s="5"/>
      <c r="AF692" s="38">
        <f t="shared" si="106"/>
        <v>1</v>
      </c>
      <c r="AG692" s="5" t="str">
        <f t="shared" si="107"/>
        <v>CUMPLE</v>
      </c>
      <c r="AH692" s="6"/>
      <c r="AI692" s="38">
        <f t="shared" si="100"/>
        <v>2</v>
      </c>
      <c r="AJ692" s="5" t="str">
        <f t="shared" si="101"/>
        <v>CUMPLE</v>
      </c>
      <c r="AK692" s="6"/>
      <c r="AL692" s="5" t="str">
        <f t="shared" si="108"/>
        <v/>
      </c>
      <c r="AM692" s="5"/>
      <c r="AN692" s="58"/>
      <c r="AO692" s="49" t="s">
        <v>3347</v>
      </c>
      <c r="AP692" s="50" t="s">
        <v>232</v>
      </c>
      <c r="AQ692" s="50"/>
      <c r="AR692" s="50">
        <v>43561</v>
      </c>
      <c r="AS692" s="50"/>
      <c r="AT692" s="52"/>
    </row>
    <row r="693" spans="1:46" ht="14.1" customHeight="1">
      <c r="A693" s="20" t="s">
        <v>45</v>
      </c>
      <c r="B693" s="21" t="s">
        <v>2696</v>
      </c>
      <c r="C693" s="20" t="s">
        <v>2697</v>
      </c>
      <c r="D693" s="54">
        <v>4949654739</v>
      </c>
      <c r="E693" s="4" t="s">
        <v>48</v>
      </c>
      <c r="F693" s="4" t="s">
        <v>3348</v>
      </c>
      <c r="G693" s="23" t="s">
        <v>3349</v>
      </c>
      <c r="H693" s="55">
        <v>5959.8</v>
      </c>
      <c r="I693" s="4" t="s">
        <v>64</v>
      </c>
      <c r="J693" s="4" t="s">
        <v>190</v>
      </c>
      <c r="K693" s="22" t="s">
        <v>191</v>
      </c>
      <c r="L693" s="23" t="s">
        <v>119</v>
      </c>
      <c r="M693" s="4" t="s">
        <v>67</v>
      </c>
      <c r="N693" s="29" t="s">
        <v>77</v>
      </c>
      <c r="O693" s="30">
        <v>2580</v>
      </c>
      <c r="P693" s="29" t="s">
        <v>57</v>
      </c>
      <c r="Q693" s="56">
        <v>3</v>
      </c>
      <c r="R693" s="5" t="s">
        <v>78</v>
      </c>
      <c r="S693" s="5" t="s">
        <v>79</v>
      </c>
      <c r="T693" s="36">
        <v>43566</v>
      </c>
      <c r="U693" s="36">
        <v>43567</v>
      </c>
      <c r="V693" s="37">
        <v>43571</v>
      </c>
      <c r="W693" s="38">
        <f t="shared" si="102"/>
        <v>2</v>
      </c>
      <c r="X693" s="5" t="str">
        <f t="shared" si="103"/>
        <v>NO CUMPLE</v>
      </c>
      <c r="Y693" s="37">
        <v>43570</v>
      </c>
      <c r="Z693" s="37">
        <v>43571</v>
      </c>
      <c r="AA693" s="44">
        <v>43571</v>
      </c>
      <c r="AB693" s="37">
        <v>43584</v>
      </c>
      <c r="AC693" s="38">
        <f t="shared" si="104"/>
        <v>1</v>
      </c>
      <c r="AD693" s="5" t="str">
        <f t="shared" si="105"/>
        <v>CUMPLE</v>
      </c>
      <c r="AE693" s="5"/>
      <c r="AF693" s="38">
        <f t="shared" si="106"/>
        <v>13</v>
      </c>
      <c r="AG693" s="5" t="str">
        <f t="shared" si="107"/>
        <v>NO CUMPLE</v>
      </c>
      <c r="AH693" s="6"/>
      <c r="AI693" s="38">
        <f t="shared" si="100"/>
        <v>18</v>
      </c>
      <c r="AJ693" s="5" t="str">
        <f t="shared" si="101"/>
        <v>NO CUMPLE</v>
      </c>
      <c r="AK693" s="6" t="s">
        <v>3011</v>
      </c>
      <c r="AL693" s="5" t="str">
        <f t="shared" si="108"/>
        <v/>
      </c>
      <c r="AM693" s="5"/>
      <c r="AN693" s="58"/>
      <c r="AO693" s="49" t="s">
        <v>3350</v>
      </c>
      <c r="AP693" s="50" t="s">
        <v>61</v>
      </c>
      <c r="AQ693" s="50"/>
      <c r="AR693" s="50">
        <v>43526</v>
      </c>
      <c r="AS693" s="50"/>
      <c r="AT693" s="52"/>
    </row>
    <row r="694" spans="1:46" ht="14.1" customHeight="1">
      <c r="A694" s="20" t="s">
        <v>45</v>
      </c>
      <c r="B694" s="21" t="s">
        <v>2696</v>
      </c>
      <c r="C694" s="20" t="s">
        <v>2697</v>
      </c>
      <c r="D694" s="54">
        <v>4950480493</v>
      </c>
      <c r="E694" s="4" t="s">
        <v>48</v>
      </c>
      <c r="F694" s="4" t="s">
        <v>3351</v>
      </c>
      <c r="G694" s="23" t="s">
        <v>3352</v>
      </c>
      <c r="H694" s="55">
        <v>3477</v>
      </c>
      <c r="I694" s="4" t="s">
        <v>605</v>
      </c>
      <c r="J694" s="4" t="s">
        <v>617</v>
      </c>
      <c r="K694" s="22" t="s">
        <v>618</v>
      </c>
      <c r="L694" s="23" t="s">
        <v>619</v>
      </c>
      <c r="M694" s="4" t="s">
        <v>238</v>
      </c>
      <c r="N694" s="29" t="s">
        <v>278</v>
      </c>
      <c r="O694" s="30">
        <v>150</v>
      </c>
      <c r="P694" s="29" t="s">
        <v>3353</v>
      </c>
      <c r="Q694" s="56">
        <v>6</v>
      </c>
      <c r="R694" s="5" t="s">
        <v>608</v>
      </c>
      <c r="S694" s="5" t="s">
        <v>79</v>
      </c>
      <c r="T694" s="36">
        <v>43574</v>
      </c>
      <c r="U694" s="36">
        <v>43570</v>
      </c>
      <c r="V694" s="37">
        <v>43580</v>
      </c>
      <c r="W694" s="38">
        <f t="shared" si="102"/>
        <v>-4</v>
      </c>
      <c r="X694" s="5" t="str">
        <f t="shared" si="103"/>
        <v>CUMPLE</v>
      </c>
      <c r="Y694" s="37">
        <v>43577</v>
      </c>
      <c r="Z694" s="37">
        <v>43580</v>
      </c>
      <c r="AA694" s="44">
        <v>43581</v>
      </c>
      <c r="AB694" s="37">
        <v>43581</v>
      </c>
      <c r="AC694" s="38">
        <f t="shared" si="104"/>
        <v>1</v>
      </c>
      <c r="AD694" s="5" t="str">
        <f t="shared" si="105"/>
        <v>CUMPLE</v>
      </c>
      <c r="AE694" s="5"/>
      <c r="AF694" s="38">
        <f t="shared" si="106"/>
        <v>1</v>
      </c>
      <c r="AG694" s="5" t="str">
        <f t="shared" si="107"/>
        <v>CUMPLE</v>
      </c>
      <c r="AH694" s="6"/>
      <c r="AI694" s="38">
        <f t="shared" si="100"/>
        <v>7</v>
      </c>
      <c r="AJ694" s="5" t="str">
        <f t="shared" si="101"/>
        <v>NO CUMPLE</v>
      </c>
      <c r="AK694" s="6" t="s">
        <v>3354</v>
      </c>
      <c r="AL694" s="5" t="str">
        <f t="shared" si="108"/>
        <v/>
      </c>
      <c r="AM694" s="5"/>
      <c r="AN694" s="58"/>
      <c r="AO694" s="49" t="s">
        <v>3355</v>
      </c>
      <c r="AP694" s="50" t="s">
        <v>241</v>
      </c>
      <c r="AQ694" s="50"/>
      <c r="AR694" s="50">
        <v>43573</v>
      </c>
      <c r="AS694" s="50"/>
      <c r="AT694" s="52"/>
    </row>
    <row r="695" spans="1:46" ht="14.1" customHeight="1">
      <c r="A695" s="20" t="s">
        <v>45</v>
      </c>
      <c r="B695" s="21" t="s">
        <v>2696</v>
      </c>
      <c r="C695" s="20" t="s">
        <v>2697</v>
      </c>
      <c r="D695" s="54">
        <v>4950585736</v>
      </c>
      <c r="E695" s="4" t="s">
        <v>48</v>
      </c>
      <c r="F695" s="4" t="s">
        <v>3356</v>
      </c>
      <c r="G695" s="68" t="s">
        <v>3357</v>
      </c>
      <c r="H695" s="55">
        <v>1962.15</v>
      </c>
      <c r="I695" s="4" t="s">
        <v>605</v>
      </c>
      <c r="J695" s="4" t="s">
        <v>677</v>
      </c>
      <c r="K695" s="22" t="s">
        <v>678</v>
      </c>
      <c r="L695" s="23" t="s">
        <v>54</v>
      </c>
      <c r="M695" s="4" t="s">
        <v>67</v>
      </c>
      <c r="N695" s="29" t="s">
        <v>77</v>
      </c>
      <c r="O695" s="30">
        <v>15</v>
      </c>
      <c r="P695" s="29" t="s">
        <v>57</v>
      </c>
      <c r="Q695" s="56">
        <v>3</v>
      </c>
      <c r="R695" s="5" t="s">
        <v>608</v>
      </c>
      <c r="S695" s="5" t="s">
        <v>79</v>
      </c>
      <c r="T695" s="36">
        <v>43579</v>
      </c>
      <c r="U695" s="36">
        <v>43570</v>
      </c>
      <c r="V695" s="37">
        <v>43580</v>
      </c>
      <c r="W695" s="38">
        <f t="shared" si="102"/>
        <v>-9</v>
      </c>
      <c r="X695" s="5" t="str">
        <f t="shared" si="103"/>
        <v>CUMPLE</v>
      </c>
      <c r="Y695" s="37">
        <v>43580</v>
      </c>
      <c r="Z695" s="37">
        <v>43580</v>
      </c>
      <c r="AA695" s="44">
        <v>43581</v>
      </c>
      <c r="AB695" s="37">
        <v>43581</v>
      </c>
      <c r="AC695" s="38">
        <f t="shared" si="104"/>
        <v>1</v>
      </c>
      <c r="AD695" s="5" t="str">
        <f t="shared" si="105"/>
        <v>CUMPLE</v>
      </c>
      <c r="AE695" s="5"/>
      <c r="AF695" s="38">
        <f t="shared" si="106"/>
        <v>1</v>
      </c>
      <c r="AG695" s="5" t="str">
        <f t="shared" si="107"/>
        <v>CUMPLE</v>
      </c>
      <c r="AH695" s="6"/>
      <c r="AI695" s="38">
        <f t="shared" si="100"/>
        <v>2</v>
      </c>
      <c r="AJ695" s="5" t="str">
        <f t="shared" si="101"/>
        <v>CUMPLE</v>
      </c>
      <c r="AK695" s="6"/>
      <c r="AL695" s="5" t="str">
        <f t="shared" si="108"/>
        <v/>
      </c>
      <c r="AM695" s="5"/>
      <c r="AN695" s="58"/>
      <c r="AO695" s="49" t="s">
        <v>3358</v>
      </c>
      <c r="AP695" s="50" t="s">
        <v>72</v>
      </c>
      <c r="AQ695" s="50"/>
      <c r="AR695" s="50">
        <v>43573</v>
      </c>
      <c r="AS695" s="50"/>
      <c r="AT695" s="52"/>
    </row>
    <row r="696" spans="1:46" ht="14.1" customHeight="1">
      <c r="A696" s="20" t="s">
        <v>45</v>
      </c>
      <c r="B696" s="21" t="s">
        <v>2696</v>
      </c>
      <c r="C696" s="20" t="s">
        <v>2697</v>
      </c>
      <c r="D696" s="54">
        <v>4950443826</v>
      </c>
      <c r="E696" s="4" t="s">
        <v>48</v>
      </c>
      <c r="F696" s="4" t="s">
        <v>3359</v>
      </c>
      <c r="G696" s="23" t="s">
        <v>3360</v>
      </c>
      <c r="H696" s="55">
        <v>930.45</v>
      </c>
      <c r="I696" s="4" t="s">
        <v>605</v>
      </c>
      <c r="J696" s="4" t="s">
        <v>3361</v>
      </c>
      <c r="K696" s="22" t="s">
        <v>3362</v>
      </c>
      <c r="L696" s="23" t="s">
        <v>119</v>
      </c>
      <c r="M696" s="4" t="s">
        <v>67</v>
      </c>
      <c r="N696" s="29" t="s">
        <v>77</v>
      </c>
      <c r="O696" s="30">
        <v>15</v>
      </c>
      <c r="P696" s="29" t="s">
        <v>57</v>
      </c>
      <c r="Q696" s="56">
        <v>1</v>
      </c>
      <c r="R696" s="5" t="s">
        <v>608</v>
      </c>
      <c r="S696" s="5" t="s">
        <v>79</v>
      </c>
      <c r="T696" s="36">
        <v>43580</v>
      </c>
      <c r="U696" s="36">
        <v>43578</v>
      </c>
      <c r="V696" s="37">
        <v>43581</v>
      </c>
      <c r="W696" s="38">
        <f t="shared" si="102"/>
        <v>-2</v>
      </c>
      <c r="X696" s="5" t="str">
        <f t="shared" si="103"/>
        <v>CUMPLE</v>
      </c>
      <c r="Y696" s="37">
        <v>43581</v>
      </c>
      <c r="Z696" s="37">
        <v>43581</v>
      </c>
      <c r="AA696" s="44">
        <v>43584</v>
      </c>
      <c r="AB696" s="37">
        <v>43584</v>
      </c>
      <c r="AC696" s="38">
        <f t="shared" si="104"/>
        <v>3</v>
      </c>
      <c r="AD696" s="5" t="str">
        <f t="shared" si="105"/>
        <v>NO CUMPLE</v>
      </c>
      <c r="AE696" s="5" t="s">
        <v>149</v>
      </c>
      <c r="AF696" s="38">
        <f t="shared" si="106"/>
        <v>1</v>
      </c>
      <c r="AG696" s="5" t="str">
        <f t="shared" si="107"/>
        <v>CUMPLE</v>
      </c>
      <c r="AH696" s="6"/>
      <c r="AI696" s="38">
        <f t="shared" si="100"/>
        <v>4</v>
      </c>
      <c r="AJ696" s="5" t="str">
        <f t="shared" si="101"/>
        <v>NO CUMPLE</v>
      </c>
      <c r="AK696" s="6" t="s">
        <v>149</v>
      </c>
      <c r="AL696" s="5" t="str">
        <f t="shared" si="108"/>
        <v/>
      </c>
      <c r="AM696" s="5"/>
      <c r="AN696" s="58"/>
      <c r="AO696" s="49" t="s">
        <v>3363</v>
      </c>
      <c r="AP696" s="50" t="s">
        <v>72</v>
      </c>
      <c r="AQ696" s="50"/>
      <c r="AR696" s="50">
        <v>43580</v>
      </c>
      <c r="AS696" s="50"/>
      <c r="AT696" s="52"/>
    </row>
    <row r="697" spans="1:46" ht="14.1" customHeight="1">
      <c r="A697" s="20" t="s">
        <v>45</v>
      </c>
      <c r="B697" s="21" t="s">
        <v>2696</v>
      </c>
      <c r="C697" s="20" t="s">
        <v>2697</v>
      </c>
      <c r="D697" s="54">
        <v>4950640791</v>
      </c>
      <c r="E697" s="4" t="s">
        <v>48</v>
      </c>
      <c r="F697" s="4" t="s">
        <v>3364</v>
      </c>
      <c r="G697" s="23" t="s">
        <v>3365</v>
      </c>
      <c r="H697" s="55">
        <v>1816.5</v>
      </c>
      <c r="I697" s="4" t="s">
        <v>605</v>
      </c>
      <c r="J697" s="4" t="s">
        <v>3366</v>
      </c>
      <c r="K697" s="22" t="s">
        <v>3367</v>
      </c>
      <c r="L697" s="23" t="s">
        <v>619</v>
      </c>
      <c r="M697" s="4" t="s">
        <v>238</v>
      </c>
      <c r="N697" s="29" t="s">
        <v>278</v>
      </c>
      <c r="O697" s="30">
        <v>150</v>
      </c>
      <c r="P697" s="29" t="s">
        <v>3353</v>
      </c>
      <c r="Q697" s="56">
        <v>3</v>
      </c>
      <c r="R697" s="5" t="s">
        <v>608</v>
      </c>
      <c r="S697" s="5" t="s">
        <v>79</v>
      </c>
      <c r="T697" s="36">
        <v>43580</v>
      </c>
      <c r="U697" s="36">
        <v>43577</v>
      </c>
      <c r="V697" s="37">
        <v>43581</v>
      </c>
      <c r="W697" s="38">
        <f t="shared" si="102"/>
        <v>-3</v>
      </c>
      <c r="X697" s="5" t="str">
        <f t="shared" si="103"/>
        <v>CUMPLE</v>
      </c>
      <c r="Y697" s="37">
        <v>43581</v>
      </c>
      <c r="Z697" s="37">
        <v>43581</v>
      </c>
      <c r="AA697" s="44">
        <v>43584</v>
      </c>
      <c r="AB697" s="37">
        <v>43584</v>
      </c>
      <c r="AC697" s="38">
        <f t="shared" si="104"/>
        <v>3</v>
      </c>
      <c r="AD697" s="5" t="str">
        <f t="shared" si="105"/>
        <v>NO CUMPLE</v>
      </c>
      <c r="AE697" s="5" t="s">
        <v>149</v>
      </c>
      <c r="AF697" s="38">
        <f t="shared" si="106"/>
        <v>1</v>
      </c>
      <c r="AG697" s="5" t="str">
        <f t="shared" si="107"/>
        <v>CUMPLE</v>
      </c>
      <c r="AH697" s="6"/>
      <c r="AI697" s="38">
        <f t="shared" si="100"/>
        <v>4</v>
      </c>
      <c r="AJ697" s="5" t="str">
        <f t="shared" si="101"/>
        <v>NO CUMPLE</v>
      </c>
      <c r="AK697" s="6" t="s">
        <v>149</v>
      </c>
      <c r="AL697" s="5" t="str">
        <f t="shared" si="108"/>
        <v/>
      </c>
      <c r="AM697" s="5"/>
      <c r="AN697" s="58"/>
      <c r="AO697" s="49" t="s">
        <v>3368</v>
      </c>
      <c r="AP697" s="50" t="s">
        <v>241</v>
      </c>
      <c r="AQ697" s="50"/>
      <c r="AR697" s="50">
        <v>43580</v>
      </c>
      <c r="AS697" s="50"/>
      <c r="AT697" s="52"/>
    </row>
    <row r="698" spans="1:46" ht="14.1" customHeight="1">
      <c r="A698" s="20" t="s">
        <v>45</v>
      </c>
      <c r="B698" s="21" t="s">
        <v>2696</v>
      </c>
      <c r="C698" s="20" t="s">
        <v>2697</v>
      </c>
      <c r="D698" s="54">
        <v>4949387750</v>
      </c>
      <c r="E698" s="4" t="s">
        <v>48</v>
      </c>
      <c r="F698" s="4" t="s">
        <v>3369</v>
      </c>
      <c r="G698" s="68" t="s">
        <v>3370</v>
      </c>
      <c r="H698" s="55">
        <v>93524.49</v>
      </c>
      <c r="I698" s="4" t="s">
        <v>64</v>
      </c>
      <c r="J698" s="4" t="s">
        <v>1729</v>
      </c>
      <c r="K698" s="22" t="s">
        <v>1730</v>
      </c>
      <c r="L698" s="23" t="s">
        <v>119</v>
      </c>
      <c r="M698" s="4" t="s">
        <v>210</v>
      </c>
      <c r="N698" s="29" t="s">
        <v>1731</v>
      </c>
      <c r="O698" s="30">
        <v>50013.093999999997</v>
      </c>
      <c r="P698" s="29" t="s">
        <v>57</v>
      </c>
      <c r="Q698" s="56">
        <v>2</v>
      </c>
      <c r="R698" s="5" t="s">
        <v>58</v>
      </c>
      <c r="S698" s="5" t="s">
        <v>230</v>
      </c>
      <c r="T698" s="36">
        <v>43553</v>
      </c>
      <c r="U698" s="36">
        <v>43544</v>
      </c>
      <c r="V698" s="37">
        <v>43544</v>
      </c>
      <c r="W698" s="38">
        <f t="shared" si="102"/>
        <v>-8</v>
      </c>
      <c r="X698" s="5" t="str">
        <f t="shared" si="103"/>
        <v>CUMPLE</v>
      </c>
      <c r="Y698" s="37">
        <v>43556</v>
      </c>
      <c r="Z698" s="37">
        <v>43556</v>
      </c>
      <c r="AA698" s="44">
        <v>43556</v>
      </c>
      <c r="AB698" s="37">
        <v>43556</v>
      </c>
      <c r="AC698" s="38">
        <f t="shared" si="104"/>
        <v>1</v>
      </c>
      <c r="AD698" s="5" t="str">
        <f t="shared" si="105"/>
        <v>CUMPLE</v>
      </c>
      <c r="AE698" s="5"/>
      <c r="AF698" s="38">
        <f t="shared" si="106"/>
        <v>1</v>
      </c>
      <c r="AG698" s="5" t="str">
        <f t="shared" si="107"/>
        <v>CUMPLE</v>
      </c>
      <c r="AH698" s="6"/>
      <c r="AI698" s="38">
        <f t="shared" si="100"/>
        <v>3</v>
      </c>
      <c r="AJ698" s="5" t="str">
        <f t="shared" si="101"/>
        <v>CUMPLE</v>
      </c>
      <c r="AK698" s="6"/>
      <c r="AL698" s="5" t="str">
        <f t="shared" si="108"/>
        <v/>
      </c>
      <c r="AM698" s="5"/>
      <c r="AN698" s="58"/>
      <c r="AO698" s="49" t="s">
        <v>3371</v>
      </c>
      <c r="AP698" s="50" t="s">
        <v>232</v>
      </c>
      <c r="AQ698" s="50"/>
      <c r="AR698" s="50">
        <v>43539</v>
      </c>
      <c r="AS698" s="50"/>
      <c r="AT698" s="52"/>
    </row>
    <row r="699" spans="1:46" ht="14.1" customHeight="1">
      <c r="A699" s="20" t="s">
        <v>45</v>
      </c>
      <c r="B699" s="21" t="s">
        <v>2696</v>
      </c>
      <c r="C699" s="20" t="s">
        <v>2697</v>
      </c>
      <c r="D699" s="54">
        <v>4949389401</v>
      </c>
      <c r="E699" s="4" t="s">
        <v>48</v>
      </c>
      <c r="F699" s="4" t="s">
        <v>3372</v>
      </c>
      <c r="G699" s="23" t="s">
        <v>3373</v>
      </c>
      <c r="H699" s="55">
        <v>93524.49</v>
      </c>
      <c r="I699" s="4" t="s">
        <v>64</v>
      </c>
      <c r="J699" s="4" t="s">
        <v>1729</v>
      </c>
      <c r="K699" s="22" t="s">
        <v>1730</v>
      </c>
      <c r="L699" s="23" t="s">
        <v>119</v>
      </c>
      <c r="M699" s="4" t="s">
        <v>210</v>
      </c>
      <c r="N699" s="29" t="s">
        <v>1731</v>
      </c>
      <c r="O699" s="30">
        <v>50013.095000000001</v>
      </c>
      <c r="P699" s="29" t="s">
        <v>57</v>
      </c>
      <c r="Q699" s="56">
        <v>2</v>
      </c>
      <c r="R699" s="5" t="s">
        <v>58</v>
      </c>
      <c r="S699" s="5" t="s">
        <v>230</v>
      </c>
      <c r="T699" s="36">
        <v>43553</v>
      </c>
      <c r="U699" s="36">
        <v>43544</v>
      </c>
      <c r="V699" s="37">
        <v>43544</v>
      </c>
      <c r="W699" s="38">
        <f t="shared" si="102"/>
        <v>-8</v>
      </c>
      <c r="X699" s="5" t="str">
        <f t="shared" si="103"/>
        <v>CUMPLE</v>
      </c>
      <c r="Y699" s="37">
        <v>43556</v>
      </c>
      <c r="Z699" s="37">
        <v>43556</v>
      </c>
      <c r="AA699" s="44">
        <v>43556</v>
      </c>
      <c r="AB699" s="37">
        <v>43556</v>
      </c>
      <c r="AC699" s="38">
        <f t="shared" si="104"/>
        <v>1</v>
      </c>
      <c r="AD699" s="5" t="str">
        <f t="shared" si="105"/>
        <v>CUMPLE</v>
      </c>
      <c r="AE699" s="5"/>
      <c r="AF699" s="38">
        <f t="shared" si="106"/>
        <v>1</v>
      </c>
      <c r="AG699" s="5" t="str">
        <f t="shared" si="107"/>
        <v>CUMPLE</v>
      </c>
      <c r="AH699" s="6"/>
      <c r="AI699" s="38">
        <f t="shared" si="100"/>
        <v>3</v>
      </c>
      <c r="AJ699" s="5" t="str">
        <f t="shared" si="101"/>
        <v>CUMPLE</v>
      </c>
      <c r="AK699" s="6"/>
      <c r="AL699" s="5" t="str">
        <f t="shared" si="108"/>
        <v/>
      </c>
      <c r="AM699" s="5"/>
      <c r="AN699" s="58"/>
      <c r="AO699" s="49" t="s">
        <v>3374</v>
      </c>
      <c r="AP699" s="50" t="s">
        <v>232</v>
      </c>
      <c r="AQ699" s="50"/>
      <c r="AR699" s="50">
        <v>43539</v>
      </c>
      <c r="AS699" s="50"/>
      <c r="AT699" s="52"/>
    </row>
    <row r="700" spans="1:46" ht="14.1" customHeight="1">
      <c r="A700" s="20" t="s">
        <v>45</v>
      </c>
      <c r="B700" s="21" t="s">
        <v>2696</v>
      </c>
      <c r="C700" s="20" t="s">
        <v>2697</v>
      </c>
      <c r="D700" s="54">
        <v>4949194130</v>
      </c>
      <c r="E700" s="4" t="s">
        <v>48</v>
      </c>
      <c r="F700" s="4" t="s">
        <v>3375</v>
      </c>
      <c r="G700" s="23" t="s">
        <v>3376</v>
      </c>
      <c r="H700" s="55">
        <v>75366.89</v>
      </c>
      <c r="I700" s="4" t="s">
        <v>64</v>
      </c>
      <c r="J700" s="4" t="s">
        <v>1720</v>
      </c>
      <c r="K700" s="22" t="s">
        <v>1721</v>
      </c>
      <c r="L700" s="23" t="s">
        <v>119</v>
      </c>
      <c r="M700" s="4" t="s">
        <v>210</v>
      </c>
      <c r="N700" s="29" t="s">
        <v>211</v>
      </c>
      <c r="O700" s="30">
        <v>44914.716999999997</v>
      </c>
      <c r="P700" s="29" t="s">
        <v>57</v>
      </c>
      <c r="Q700" s="56">
        <v>2</v>
      </c>
      <c r="R700" s="5" t="s">
        <v>58</v>
      </c>
      <c r="S700" s="5" t="s">
        <v>230</v>
      </c>
      <c r="T700" s="36">
        <v>43555</v>
      </c>
      <c r="U700" s="36">
        <v>43544</v>
      </c>
      <c r="V700" s="37">
        <v>43557</v>
      </c>
      <c r="W700" s="38">
        <f t="shared" si="102"/>
        <v>-10</v>
      </c>
      <c r="X700" s="5" t="str">
        <f t="shared" si="103"/>
        <v>CUMPLE</v>
      </c>
      <c r="Y700" s="37">
        <v>43557</v>
      </c>
      <c r="Z700" s="37">
        <v>43557</v>
      </c>
      <c r="AA700" s="44">
        <v>43557</v>
      </c>
      <c r="AB700" s="37">
        <v>43557</v>
      </c>
      <c r="AC700" s="38">
        <f t="shared" si="104"/>
        <v>1</v>
      </c>
      <c r="AD700" s="5" t="str">
        <f t="shared" si="105"/>
        <v>CUMPLE</v>
      </c>
      <c r="AE700" s="5"/>
      <c r="AF700" s="38">
        <f t="shared" si="106"/>
        <v>1</v>
      </c>
      <c r="AG700" s="5" t="str">
        <f t="shared" si="107"/>
        <v>CUMPLE</v>
      </c>
      <c r="AH700" s="6"/>
      <c r="AI700" s="38">
        <f t="shared" si="100"/>
        <v>2</v>
      </c>
      <c r="AJ700" s="5" t="str">
        <f t="shared" si="101"/>
        <v>CUMPLE</v>
      </c>
      <c r="AK700" s="6"/>
      <c r="AL700" s="5" t="str">
        <f t="shared" si="108"/>
        <v/>
      </c>
      <c r="AM700" s="5"/>
      <c r="AN700" s="58"/>
      <c r="AO700" s="49" t="s">
        <v>3377</v>
      </c>
      <c r="AP700" s="50" t="s">
        <v>232</v>
      </c>
      <c r="AQ700" s="50"/>
      <c r="AR700" s="50">
        <v>43534</v>
      </c>
      <c r="AS700" s="50"/>
      <c r="AT700" s="52"/>
    </row>
    <row r="701" spans="1:46" ht="14.1" customHeight="1">
      <c r="A701" s="20" t="s">
        <v>45</v>
      </c>
      <c r="B701" s="21" t="s">
        <v>2696</v>
      </c>
      <c r="C701" s="20" t="s">
        <v>2697</v>
      </c>
      <c r="D701" s="54">
        <v>4949389417</v>
      </c>
      <c r="E701" s="4" t="s">
        <v>48</v>
      </c>
      <c r="F701" s="4" t="s">
        <v>3378</v>
      </c>
      <c r="G701" s="23" t="s">
        <v>3379</v>
      </c>
      <c r="H701" s="55">
        <v>34091.57</v>
      </c>
      <c r="I701" s="4" t="s">
        <v>64</v>
      </c>
      <c r="J701" s="4" t="s">
        <v>441</v>
      </c>
      <c r="K701" s="22" t="s">
        <v>442</v>
      </c>
      <c r="L701" s="23" t="s">
        <v>119</v>
      </c>
      <c r="M701" s="4" t="s">
        <v>210</v>
      </c>
      <c r="N701" s="29" t="s">
        <v>211</v>
      </c>
      <c r="O701" s="30">
        <v>19740.34</v>
      </c>
      <c r="P701" s="29" t="s">
        <v>57</v>
      </c>
      <c r="Q701" s="56">
        <v>1</v>
      </c>
      <c r="R701" s="5" t="s">
        <v>58</v>
      </c>
      <c r="S701" s="5" t="s">
        <v>230</v>
      </c>
      <c r="T701" s="36">
        <v>43556</v>
      </c>
      <c r="U701" s="36">
        <v>43552</v>
      </c>
      <c r="V701" s="37">
        <v>43552</v>
      </c>
      <c r="W701" s="38">
        <f t="shared" si="102"/>
        <v>-3</v>
      </c>
      <c r="X701" s="5" t="str">
        <f t="shared" si="103"/>
        <v>CUMPLE</v>
      </c>
      <c r="Y701" s="37">
        <v>43557</v>
      </c>
      <c r="Z701" s="37">
        <v>43557</v>
      </c>
      <c r="AA701" s="44">
        <v>43557</v>
      </c>
      <c r="AB701" s="37">
        <v>43557</v>
      </c>
      <c r="AC701" s="38">
        <f t="shared" si="104"/>
        <v>1</v>
      </c>
      <c r="AD701" s="5" t="str">
        <f t="shared" si="105"/>
        <v>CUMPLE</v>
      </c>
      <c r="AE701" s="5"/>
      <c r="AF701" s="38">
        <f t="shared" si="106"/>
        <v>1</v>
      </c>
      <c r="AG701" s="5" t="str">
        <f t="shared" si="107"/>
        <v>CUMPLE</v>
      </c>
      <c r="AH701" s="6"/>
      <c r="AI701" s="38">
        <f t="shared" si="100"/>
        <v>1</v>
      </c>
      <c r="AJ701" s="5" t="str">
        <f t="shared" si="101"/>
        <v>CUMPLE</v>
      </c>
      <c r="AK701" s="6"/>
      <c r="AL701" s="5" t="str">
        <f t="shared" si="108"/>
        <v/>
      </c>
      <c r="AM701" s="5"/>
      <c r="AN701" s="58"/>
      <c r="AO701" s="49" t="s">
        <v>3380</v>
      </c>
      <c r="AP701" s="50" t="s">
        <v>232</v>
      </c>
      <c r="AQ701" s="50"/>
      <c r="AR701" s="50">
        <v>43525</v>
      </c>
      <c r="AS701" s="50"/>
      <c r="AT701" s="52"/>
    </row>
    <row r="702" spans="1:46" ht="14.1" customHeight="1">
      <c r="A702" s="20" t="s">
        <v>45</v>
      </c>
      <c r="B702" s="21" t="s">
        <v>2696</v>
      </c>
      <c r="C702" s="20" t="s">
        <v>2697</v>
      </c>
      <c r="D702" s="54">
        <v>4949868821</v>
      </c>
      <c r="E702" s="4" t="s">
        <v>48</v>
      </c>
      <c r="F702" s="4" t="s">
        <v>3381</v>
      </c>
      <c r="G702" s="23" t="s">
        <v>3382</v>
      </c>
      <c r="H702" s="55">
        <v>174974.4</v>
      </c>
      <c r="I702" s="4" t="s">
        <v>64</v>
      </c>
      <c r="J702" s="4" t="s">
        <v>901</v>
      </c>
      <c r="K702" s="22" t="s">
        <v>905</v>
      </c>
      <c r="L702" s="23" t="s">
        <v>54</v>
      </c>
      <c r="M702" s="4" t="s">
        <v>67</v>
      </c>
      <c r="N702" s="29" t="s">
        <v>336</v>
      </c>
      <c r="O702" s="30">
        <v>100560</v>
      </c>
      <c r="P702" s="29" t="s">
        <v>57</v>
      </c>
      <c r="Q702" s="56">
        <v>5</v>
      </c>
      <c r="R702" s="5" t="s">
        <v>58</v>
      </c>
      <c r="S702" s="5" t="s">
        <v>230</v>
      </c>
      <c r="T702" s="36">
        <v>43557</v>
      </c>
      <c r="U702" s="36">
        <v>43545</v>
      </c>
      <c r="V702" s="37">
        <v>43545</v>
      </c>
      <c r="W702" s="38">
        <f t="shared" si="102"/>
        <v>-11</v>
      </c>
      <c r="X702" s="5" t="str">
        <f t="shared" si="103"/>
        <v>CUMPLE</v>
      </c>
      <c r="Y702" s="37">
        <v>43558</v>
      </c>
      <c r="Z702" s="37">
        <v>43558</v>
      </c>
      <c r="AA702" s="44">
        <v>43558</v>
      </c>
      <c r="AB702" s="37">
        <v>43558</v>
      </c>
      <c r="AC702" s="38">
        <f t="shared" si="104"/>
        <v>1</v>
      </c>
      <c r="AD702" s="5" t="str">
        <f t="shared" si="105"/>
        <v>CUMPLE</v>
      </c>
      <c r="AE702" s="5"/>
      <c r="AF702" s="38">
        <f t="shared" si="106"/>
        <v>1</v>
      </c>
      <c r="AG702" s="5" t="str">
        <f t="shared" si="107"/>
        <v>CUMPLE</v>
      </c>
      <c r="AH702" s="6"/>
      <c r="AI702" s="38">
        <f t="shared" si="100"/>
        <v>1</v>
      </c>
      <c r="AJ702" s="5" t="str">
        <f t="shared" si="101"/>
        <v>CUMPLE</v>
      </c>
      <c r="AK702" s="6"/>
      <c r="AL702" s="5" t="str">
        <f t="shared" si="108"/>
        <v/>
      </c>
      <c r="AM702" s="5"/>
      <c r="AN702" s="58"/>
      <c r="AO702" s="49" t="s">
        <v>3383</v>
      </c>
      <c r="AP702" s="50" t="s">
        <v>232</v>
      </c>
      <c r="AQ702" s="50"/>
      <c r="AR702" s="50">
        <v>43532</v>
      </c>
      <c r="AS702" s="50"/>
      <c r="AT702" s="52"/>
    </row>
    <row r="703" spans="1:46" ht="14.1" customHeight="1">
      <c r="A703" s="20" t="s">
        <v>45</v>
      </c>
      <c r="B703" s="21" t="s">
        <v>2696</v>
      </c>
      <c r="C703" s="20" t="s">
        <v>2697</v>
      </c>
      <c r="D703" s="54">
        <v>4949387750</v>
      </c>
      <c r="E703" s="4" t="s">
        <v>48</v>
      </c>
      <c r="F703" s="4" t="s">
        <v>3384</v>
      </c>
      <c r="G703" s="23" t="s">
        <v>3385</v>
      </c>
      <c r="H703" s="55">
        <v>42784.47</v>
      </c>
      <c r="I703" s="4" t="s">
        <v>64</v>
      </c>
      <c r="J703" s="4" t="s">
        <v>1729</v>
      </c>
      <c r="K703" s="22" t="s">
        <v>1730</v>
      </c>
      <c r="L703" s="23" t="s">
        <v>119</v>
      </c>
      <c r="M703" s="4" t="s">
        <v>210</v>
      </c>
      <c r="N703" s="29" t="s">
        <v>1731</v>
      </c>
      <c r="O703" s="30">
        <v>25020</v>
      </c>
      <c r="P703" s="29" t="s">
        <v>57</v>
      </c>
      <c r="Q703" s="56">
        <v>1</v>
      </c>
      <c r="R703" s="5" t="s">
        <v>58</v>
      </c>
      <c r="S703" s="5" t="s">
        <v>230</v>
      </c>
      <c r="T703" s="36">
        <v>43560</v>
      </c>
      <c r="U703" s="36">
        <v>43553</v>
      </c>
      <c r="V703" s="37">
        <v>43553</v>
      </c>
      <c r="W703" s="38">
        <f t="shared" si="102"/>
        <v>-6</v>
      </c>
      <c r="X703" s="5" t="str">
        <f t="shared" si="103"/>
        <v>CUMPLE</v>
      </c>
      <c r="Y703" s="37">
        <v>43563</v>
      </c>
      <c r="Z703" s="37">
        <v>43563</v>
      </c>
      <c r="AA703" s="44">
        <v>43563</v>
      </c>
      <c r="AB703" s="37">
        <v>43563</v>
      </c>
      <c r="AC703" s="38">
        <f t="shared" si="104"/>
        <v>1</v>
      </c>
      <c r="AD703" s="5" t="str">
        <f t="shared" si="105"/>
        <v>CUMPLE</v>
      </c>
      <c r="AE703" s="5"/>
      <c r="AF703" s="38">
        <f t="shared" si="106"/>
        <v>1</v>
      </c>
      <c r="AG703" s="5" t="str">
        <f t="shared" si="107"/>
        <v>CUMPLE</v>
      </c>
      <c r="AH703" s="6"/>
      <c r="AI703" s="38">
        <f t="shared" si="100"/>
        <v>3</v>
      </c>
      <c r="AJ703" s="5" t="str">
        <f t="shared" si="101"/>
        <v>CUMPLE</v>
      </c>
      <c r="AK703" s="6"/>
      <c r="AL703" s="5" t="str">
        <f t="shared" si="108"/>
        <v/>
      </c>
      <c r="AM703" s="5"/>
      <c r="AN703" s="58"/>
      <c r="AO703" s="49" t="s">
        <v>3386</v>
      </c>
      <c r="AP703" s="50" t="s">
        <v>232</v>
      </c>
      <c r="AQ703" s="50"/>
      <c r="AR703" s="50">
        <v>43542</v>
      </c>
      <c r="AS703" s="50"/>
      <c r="AT703" s="52"/>
    </row>
    <row r="704" spans="1:46" ht="14.1" customHeight="1">
      <c r="A704" s="20" t="s">
        <v>45</v>
      </c>
      <c r="B704" s="21" t="s">
        <v>2696</v>
      </c>
      <c r="C704" s="20" t="s">
        <v>2697</v>
      </c>
      <c r="D704" s="54">
        <v>4949389401</v>
      </c>
      <c r="E704" s="4" t="s">
        <v>48</v>
      </c>
      <c r="F704" s="4" t="s">
        <v>3387</v>
      </c>
      <c r="G704" s="23" t="s">
        <v>3388</v>
      </c>
      <c r="H704" s="55">
        <v>42784.47</v>
      </c>
      <c r="I704" s="4" t="s">
        <v>64</v>
      </c>
      <c r="J704" s="4" t="s">
        <v>1729</v>
      </c>
      <c r="K704" s="22" t="s">
        <v>1730</v>
      </c>
      <c r="L704" s="23" t="s">
        <v>119</v>
      </c>
      <c r="M704" s="4" t="s">
        <v>210</v>
      </c>
      <c r="N704" s="29" t="s">
        <v>1731</v>
      </c>
      <c r="O704" s="30">
        <v>25020.154999999999</v>
      </c>
      <c r="P704" s="29" t="s">
        <v>57</v>
      </c>
      <c r="Q704" s="56">
        <v>1</v>
      </c>
      <c r="R704" s="5" t="s">
        <v>58</v>
      </c>
      <c r="S704" s="5" t="s">
        <v>230</v>
      </c>
      <c r="T704" s="36">
        <v>43560</v>
      </c>
      <c r="U704" s="36">
        <v>43553</v>
      </c>
      <c r="V704" s="37">
        <v>43553</v>
      </c>
      <c r="W704" s="38">
        <f t="shared" si="102"/>
        <v>-6</v>
      </c>
      <c r="X704" s="5" t="str">
        <f t="shared" si="103"/>
        <v>CUMPLE</v>
      </c>
      <c r="Y704" s="37">
        <v>43563</v>
      </c>
      <c r="Z704" s="37">
        <v>43563</v>
      </c>
      <c r="AA704" s="44">
        <v>43563</v>
      </c>
      <c r="AB704" s="37">
        <v>43563</v>
      </c>
      <c r="AC704" s="38">
        <f t="shared" si="104"/>
        <v>1</v>
      </c>
      <c r="AD704" s="5" t="str">
        <f t="shared" si="105"/>
        <v>CUMPLE</v>
      </c>
      <c r="AE704" s="5"/>
      <c r="AF704" s="38">
        <f t="shared" si="106"/>
        <v>1</v>
      </c>
      <c r="AG704" s="5" t="str">
        <f t="shared" si="107"/>
        <v>CUMPLE</v>
      </c>
      <c r="AH704" s="6"/>
      <c r="AI704" s="38">
        <f t="shared" si="100"/>
        <v>3</v>
      </c>
      <c r="AJ704" s="5" t="str">
        <f t="shared" si="101"/>
        <v>CUMPLE</v>
      </c>
      <c r="AK704" s="6"/>
      <c r="AL704" s="5" t="str">
        <f t="shared" si="108"/>
        <v/>
      </c>
      <c r="AM704" s="5"/>
      <c r="AN704" s="58"/>
      <c r="AO704" s="49" t="s">
        <v>3389</v>
      </c>
      <c r="AP704" s="50" t="s">
        <v>232</v>
      </c>
      <c r="AQ704" s="50"/>
      <c r="AR704" s="50">
        <v>43542</v>
      </c>
      <c r="AS704" s="50"/>
      <c r="AT704" s="52"/>
    </row>
    <row r="705" spans="1:46" ht="14.1" customHeight="1">
      <c r="A705" s="20" t="s">
        <v>45</v>
      </c>
      <c r="B705" s="21" t="s">
        <v>2696</v>
      </c>
      <c r="C705" s="20" t="s">
        <v>2697</v>
      </c>
      <c r="D705" s="54">
        <v>4949389433</v>
      </c>
      <c r="E705" s="4" t="s">
        <v>48</v>
      </c>
      <c r="F705" s="4" t="s">
        <v>3390</v>
      </c>
      <c r="G705" s="23" t="s">
        <v>3391</v>
      </c>
      <c r="H705" s="55">
        <v>64616.4</v>
      </c>
      <c r="I705" s="4" t="s">
        <v>64</v>
      </c>
      <c r="J705" s="4" t="s">
        <v>514</v>
      </c>
      <c r="K705" s="22" t="s">
        <v>515</v>
      </c>
      <c r="L705" s="23" t="s">
        <v>86</v>
      </c>
      <c r="M705" s="4" t="s">
        <v>210</v>
      </c>
      <c r="N705" s="29" t="s">
        <v>516</v>
      </c>
      <c r="O705" s="30">
        <v>71480</v>
      </c>
      <c r="P705" s="29" t="s">
        <v>57</v>
      </c>
      <c r="Q705" s="56">
        <v>4</v>
      </c>
      <c r="R705" s="5" t="s">
        <v>58</v>
      </c>
      <c r="S705" s="5" t="s">
        <v>230</v>
      </c>
      <c r="T705" s="36">
        <v>43561</v>
      </c>
      <c r="U705" s="36">
        <v>43553</v>
      </c>
      <c r="V705" s="37">
        <v>43565</v>
      </c>
      <c r="W705" s="38">
        <f t="shared" si="102"/>
        <v>-7</v>
      </c>
      <c r="X705" s="5" t="str">
        <f t="shared" si="103"/>
        <v>CUMPLE</v>
      </c>
      <c r="Y705" s="37">
        <v>43563</v>
      </c>
      <c r="Z705" s="37">
        <v>43565</v>
      </c>
      <c r="AA705" s="44">
        <v>43565</v>
      </c>
      <c r="AB705" s="37">
        <v>43565</v>
      </c>
      <c r="AC705" s="38">
        <f t="shared" si="104"/>
        <v>1</v>
      </c>
      <c r="AD705" s="5" t="str">
        <f t="shared" si="105"/>
        <v>CUMPLE</v>
      </c>
      <c r="AE705" s="5"/>
      <c r="AF705" s="38">
        <f t="shared" si="106"/>
        <v>1</v>
      </c>
      <c r="AG705" s="5" t="str">
        <f t="shared" si="107"/>
        <v>CUMPLE</v>
      </c>
      <c r="AH705" s="6"/>
      <c r="AI705" s="38">
        <f t="shared" si="100"/>
        <v>4</v>
      </c>
      <c r="AJ705" s="5" t="str">
        <f t="shared" si="101"/>
        <v>CUMPLE</v>
      </c>
      <c r="AK705" s="6"/>
      <c r="AL705" s="5" t="str">
        <f t="shared" si="108"/>
        <v/>
      </c>
      <c r="AM705" s="5"/>
      <c r="AN705" s="58"/>
      <c r="AO705" s="49" t="s">
        <v>3392</v>
      </c>
      <c r="AP705" s="50" t="s">
        <v>232</v>
      </c>
      <c r="AQ705" s="50"/>
      <c r="AR705" s="50">
        <v>43548</v>
      </c>
      <c r="AS705" s="50"/>
      <c r="AT705" s="52"/>
    </row>
    <row r="706" spans="1:46" ht="14.1" customHeight="1">
      <c r="A706" s="20" t="s">
        <v>45</v>
      </c>
      <c r="B706" s="21" t="s">
        <v>2696</v>
      </c>
      <c r="C706" s="20" t="s">
        <v>2697</v>
      </c>
      <c r="D706" s="54">
        <v>4949389417</v>
      </c>
      <c r="E706" s="4" t="s">
        <v>48</v>
      </c>
      <c r="F706" s="4" t="s">
        <v>3393</v>
      </c>
      <c r="G706" s="23" t="s">
        <v>3394</v>
      </c>
      <c r="H706" s="55">
        <v>34232.57</v>
      </c>
      <c r="I706" s="4" t="s">
        <v>64</v>
      </c>
      <c r="J706" s="4" t="s">
        <v>1743</v>
      </c>
      <c r="K706" s="22" t="s">
        <v>442</v>
      </c>
      <c r="L706" s="23" t="s">
        <v>119</v>
      </c>
      <c r="M706" s="4" t="s">
        <v>210</v>
      </c>
      <c r="N706" s="29" t="s">
        <v>211</v>
      </c>
      <c r="O706" s="30">
        <v>19821.987000000001</v>
      </c>
      <c r="P706" s="29" t="s">
        <v>57</v>
      </c>
      <c r="Q706" s="56">
        <v>1</v>
      </c>
      <c r="R706" s="5" t="s">
        <v>58</v>
      </c>
      <c r="S706" s="5" t="s">
        <v>230</v>
      </c>
      <c r="T706" s="36">
        <v>43566</v>
      </c>
      <c r="U706" s="36">
        <v>43567</v>
      </c>
      <c r="V706" s="37">
        <v>43568</v>
      </c>
      <c r="W706" s="38">
        <f t="shared" si="102"/>
        <v>2</v>
      </c>
      <c r="X706" s="5" t="str">
        <f t="shared" si="103"/>
        <v>NO CUMPLE</v>
      </c>
      <c r="Y706" s="37">
        <v>43567</v>
      </c>
      <c r="Z706" s="37">
        <v>43568</v>
      </c>
      <c r="AA706" s="44">
        <v>43568</v>
      </c>
      <c r="AB706" s="37">
        <v>43568</v>
      </c>
      <c r="AC706" s="38">
        <f t="shared" si="104"/>
        <v>1</v>
      </c>
      <c r="AD706" s="5" t="str">
        <f t="shared" si="105"/>
        <v>CUMPLE</v>
      </c>
      <c r="AE706" s="5"/>
      <c r="AF706" s="38">
        <f t="shared" si="106"/>
        <v>1</v>
      </c>
      <c r="AG706" s="5" t="str">
        <f t="shared" si="107"/>
        <v>CUMPLE</v>
      </c>
      <c r="AH706" s="6"/>
      <c r="AI706" s="38">
        <f t="shared" si="100"/>
        <v>2</v>
      </c>
      <c r="AJ706" s="5" t="str">
        <f t="shared" si="101"/>
        <v>CUMPLE</v>
      </c>
      <c r="AK706" s="6"/>
      <c r="AL706" s="5" t="str">
        <f t="shared" si="108"/>
        <v/>
      </c>
      <c r="AM706" s="5"/>
      <c r="AN706" s="58"/>
      <c r="AO706" s="49" t="s">
        <v>3395</v>
      </c>
      <c r="AP706" s="50" t="s">
        <v>232</v>
      </c>
      <c r="AQ706" s="50"/>
      <c r="AR706" s="50">
        <v>43525</v>
      </c>
      <c r="AS706" s="50"/>
      <c r="AT706" s="52"/>
    </row>
    <row r="707" spans="1:46" ht="14.1" customHeight="1">
      <c r="A707" s="20" t="s">
        <v>45</v>
      </c>
      <c r="B707" s="21" t="s">
        <v>2696</v>
      </c>
      <c r="C707" s="20" t="s">
        <v>2697</v>
      </c>
      <c r="D707" s="54">
        <v>4949389436</v>
      </c>
      <c r="E707" s="4" t="s">
        <v>48</v>
      </c>
      <c r="F707" s="4" t="s">
        <v>3396</v>
      </c>
      <c r="G707" s="23" t="s">
        <v>3397</v>
      </c>
      <c r="H707" s="55">
        <v>81719.100000000006</v>
      </c>
      <c r="I707" s="4" t="s">
        <v>64</v>
      </c>
      <c r="J707" s="4" t="s">
        <v>514</v>
      </c>
      <c r="K707" s="22" t="s">
        <v>515</v>
      </c>
      <c r="L707" s="23" t="s">
        <v>86</v>
      </c>
      <c r="M707" s="4" t="s">
        <v>210</v>
      </c>
      <c r="N707" s="29" t="s">
        <v>516</v>
      </c>
      <c r="O707" s="30">
        <v>87870</v>
      </c>
      <c r="P707" s="29" t="s">
        <v>57</v>
      </c>
      <c r="Q707" s="56">
        <v>4</v>
      </c>
      <c r="R707" s="5" t="s">
        <v>58</v>
      </c>
      <c r="S707" s="5" t="s">
        <v>230</v>
      </c>
      <c r="T707" s="36">
        <v>43568</v>
      </c>
      <c r="U707" s="36">
        <v>43558</v>
      </c>
      <c r="V707" s="37">
        <v>43558</v>
      </c>
      <c r="W707" s="38">
        <f t="shared" si="102"/>
        <v>-9</v>
      </c>
      <c r="X707" s="5" t="str">
        <f t="shared" si="103"/>
        <v>CUMPLE</v>
      </c>
      <c r="Y707" s="37">
        <v>43570</v>
      </c>
      <c r="Z707" s="37">
        <v>43570</v>
      </c>
      <c r="AA707" s="44">
        <v>43570</v>
      </c>
      <c r="AB707" s="37">
        <v>43570</v>
      </c>
      <c r="AC707" s="38">
        <f t="shared" si="104"/>
        <v>1</v>
      </c>
      <c r="AD707" s="5" t="str">
        <f t="shared" si="105"/>
        <v>CUMPLE</v>
      </c>
      <c r="AE707" s="5"/>
      <c r="AF707" s="38">
        <f t="shared" si="106"/>
        <v>1</v>
      </c>
      <c r="AG707" s="5" t="str">
        <f t="shared" si="107"/>
        <v>CUMPLE</v>
      </c>
      <c r="AH707" s="6"/>
      <c r="AI707" s="38">
        <f t="shared" ref="AI707:AI770" si="109">AB707-T707</f>
        <v>2</v>
      </c>
      <c r="AJ707" s="5" t="str">
        <f t="shared" ref="AJ707:AJ770" si="110">+IF((R707="FCL")*AND(AI707&gt;8),"NO CUMPLE",IF((R707="LCL")*AND(AI707&gt;10),"NO CUMPLE",IF((R707="AIR")*AND(AI707&gt;3),"NO CUMPLE","CUMPLE")))</f>
        <v>CUMPLE</v>
      </c>
      <c r="AK707" s="6"/>
      <c r="AL707" s="5" t="str">
        <f t="shared" si="108"/>
        <v/>
      </c>
      <c r="AM707" s="5"/>
      <c r="AN707" s="58"/>
      <c r="AO707" s="49" t="s">
        <v>3398</v>
      </c>
      <c r="AP707" s="50" t="s">
        <v>232</v>
      </c>
      <c r="AQ707" s="50"/>
      <c r="AR707" s="50">
        <v>43556</v>
      </c>
      <c r="AS707" s="50"/>
      <c r="AT707" s="52"/>
    </row>
    <row r="708" spans="1:46" ht="14.1" customHeight="1">
      <c r="A708" s="20" t="s">
        <v>45</v>
      </c>
      <c r="B708" s="21" t="s">
        <v>2696</v>
      </c>
      <c r="C708" s="20" t="s">
        <v>2697</v>
      </c>
      <c r="D708" s="54">
        <v>4949389437</v>
      </c>
      <c r="E708" s="4" t="s">
        <v>48</v>
      </c>
      <c r="F708" s="4" t="s">
        <v>3399</v>
      </c>
      <c r="G708" s="23" t="s">
        <v>3400</v>
      </c>
      <c r="H708" s="55">
        <v>83169.899999999994</v>
      </c>
      <c r="I708" s="4" t="s">
        <v>64</v>
      </c>
      <c r="J708" s="4" t="s">
        <v>514</v>
      </c>
      <c r="K708" s="22" t="s">
        <v>515</v>
      </c>
      <c r="L708" s="23" t="s">
        <v>86</v>
      </c>
      <c r="M708" s="4" t="s">
        <v>210</v>
      </c>
      <c r="N708" s="29" t="s">
        <v>516</v>
      </c>
      <c r="O708" s="30">
        <v>89430</v>
      </c>
      <c r="P708" s="29" t="s">
        <v>57</v>
      </c>
      <c r="Q708" s="56">
        <v>4</v>
      </c>
      <c r="R708" s="5" t="s">
        <v>58</v>
      </c>
      <c r="S708" s="5" t="s">
        <v>230</v>
      </c>
      <c r="T708" s="36">
        <v>43568</v>
      </c>
      <c r="U708" s="36">
        <v>43558</v>
      </c>
      <c r="V708" s="37">
        <v>43558</v>
      </c>
      <c r="W708" s="38">
        <f t="shared" si="102"/>
        <v>-9</v>
      </c>
      <c r="X708" s="5" t="str">
        <f t="shared" si="103"/>
        <v>CUMPLE</v>
      </c>
      <c r="Y708" s="37">
        <v>43570</v>
      </c>
      <c r="Z708" s="37">
        <v>43570</v>
      </c>
      <c r="AA708" s="44">
        <v>43570</v>
      </c>
      <c r="AB708" s="37">
        <v>43570</v>
      </c>
      <c r="AC708" s="38">
        <f t="shared" si="104"/>
        <v>1</v>
      </c>
      <c r="AD708" s="5" t="str">
        <f t="shared" si="105"/>
        <v>CUMPLE</v>
      </c>
      <c r="AE708" s="5"/>
      <c r="AF708" s="38">
        <f t="shared" si="106"/>
        <v>1</v>
      </c>
      <c r="AG708" s="5" t="str">
        <f t="shared" si="107"/>
        <v>CUMPLE</v>
      </c>
      <c r="AH708" s="6"/>
      <c r="AI708" s="38">
        <f t="shared" si="109"/>
        <v>2</v>
      </c>
      <c r="AJ708" s="5" t="str">
        <f t="shared" si="110"/>
        <v>CUMPLE</v>
      </c>
      <c r="AK708" s="6"/>
      <c r="AL708" s="5" t="str">
        <f t="shared" si="108"/>
        <v/>
      </c>
      <c r="AM708" s="5"/>
      <c r="AN708" s="58"/>
      <c r="AO708" s="49" t="s">
        <v>3401</v>
      </c>
      <c r="AP708" s="50" t="s">
        <v>232</v>
      </c>
      <c r="AQ708" s="50"/>
      <c r="AR708" s="50">
        <v>43556</v>
      </c>
      <c r="AS708" s="50"/>
      <c r="AT708" s="52"/>
    </row>
    <row r="709" spans="1:46" ht="14.1" customHeight="1">
      <c r="A709" s="20" t="s">
        <v>45</v>
      </c>
      <c r="B709" s="21" t="s">
        <v>2696</v>
      </c>
      <c r="C709" s="20" t="s">
        <v>2697</v>
      </c>
      <c r="D709" s="54">
        <v>4949389402</v>
      </c>
      <c r="E709" s="4" t="s">
        <v>48</v>
      </c>
      <c r="F709" s="4" t="s">
        <v>3402</v>
      </c>
      <c r="G709" s="23" t="s">
        <v>3403</v>
      </c>
      <c r="H709" s="55">
        <v>128151.72</v>
      </c>
      <c r="I709" s="4" t="s">
        <v>64</v>
      </c>
      <c r="J709" s="4" t="s">
        <v>1729</v>
      </c>
      <c r="K709" s="22" t="s">
        <v>1730</v>
      </c>
      <c r="L709" s="23" t="s">
        <v>119</v>
      </c>
      <c r="M709" s="4" t="s">
        <v>210</v>
      </c>
      <c r="N709" s="29" t="s">
        <v>1731</v>
      </c>
      <c r="O709" s="30">
        <v>74942.532000000007</v>
      </c>
      <c r="P709" s="29" t="s">
        <v>57</v>
      </c>
      <c r="Q709" s="56">
        <v>3</v>
      </c>
      <c r="R709" s="5" t="s">
        <v>58</v>
      </c>
      <c r="S709" s="5" t="s">
        <v>230</v>
      </c>
      <c r="T709" s="36">
        <v>43567</v>
      </c>
      <c r="U709" s="36">
        <v>43560</v>
      </c>
      <c r="V709" s="37">
        <v>43560</v>
      </c>
      <c r="W709" s="38">
        <f t="shared" si="102"/>
        <v>-6</v>
      </c>
      <c r="X709" s="5" t="str">
        <f t="shared" si="103"/>
        <v>CUMPLE</v>
      </c>
      <c r="Y709" s="37">
        <v>43570</v>
      </c>
      <c r="Z709" s="37">
        <v>43570</v>
      </c>
      <c r="AA709" s="44">
        <v>43570</v>
      </c>
      <c r="AB709" s="37">
        <v>43570</v>
      </c>
      <c r="AC709" s="38">
        <f t="shared" si="104"/>
        <v>1</v>
      </c>
      <c r="AD709" s="5" t="str">
        <f t="shared" si="105"/>
        <v>CUMPLE</v>
      </c>
      <c r="AE709" s="5"/>
      <c r="AF709" s="38">
        <f t="shared" si="106"/>
        <v>1</v>
      </c>
      <c r="AG709" s="5" t="str">
        <f t="shared" si="107"/>
        <v>CUMPLE</v>
      </c>
      <c r="AH709" s="6"/>
      <c r="AI709" s="38">
        <f t="shared" si="109"/>
        <v>3</v>
      </c>
      <c r="AJ709" s="5" t="str">
        <f t="shared" si="110"/>
        <v>CUMPLE</v>
      </c>
      <c r="AK709" s="6"/>
      <c r="AL709" s="5" t="str">
        <f t="shared" si="108"/>
        <v/>
      </c>
      <c r="AM709" s="5"/>
      <c r="AN709" s="58"/>
      <c r="AO709" s="49" t="s">
        <v>3404</v>
      </c>
      <c r="AP709" s="50" t="s">
        <v>232</v>
      </c>
      <c r="AQ709" s="50"/>
      <c r="AR709" s="50">
        <v>43553</v>
      </c>
      <c r="AS709" s="50"/>
      <c r="AT709" s="52"/>
    </row>
    <row r="710" spans="1:46" ht="14.1" customHeight="1">
      <c r="A710" s="20" t="s">
        <v>45</v>
      </c>
      <c r="B710" s="21" t="s">
        <v>2696</v>
      </c>
      <c r="C710" s="20" t="s">
        <v>2697</v>
      </c>
      <c r="D710" s="54">
        <v>4949389403</v>
      </c>
      <c r="E710" s="4" t="s">
        <v>48</v>
      </c>
      <c r="F710" s="4" t="s">
        <v>3405</v>
      </c>
      <c r="G710" s="23" t="s">
        <v>3406</v>
      </c>
      <c r="H710" s="55">
        <v>128229.3</v>
      </c>
      <c r="I710" s="4" t="s">
        <v>64</v>
      </c>
      <c r="J710" s="4" t="s">
        <v>1729</v>
      </c>
      <c r="K710" s="22" t="s">
        <v>1730</v>
      </c>
      <c r="L710" s="23" t="s">
        <v>119</v>
      </c>
      <c r="M710" s="4" t="s">
        <v>210</v>
      </c>
      <c r="N710" s="29" t="s">
        <v>1731</v>
      </c>
      <c r="O710" s="30">
        <v>74987.891000000003</v>
      </c>
      <c r="P710" s="29" t="s">
        <v>57</v>
      </c>
      <c r="Q710" s="56">
        <v>3</v>
      </c>
      <c r="R710" s="5" t="s">
        <v>58</v>
      </c>
      <c r="S710" s="5" t="s">
        <v>230</v>
      </c>
      <c r="T710" s="36">
        <v>43567</v>
      </c>
      <c r="U710" s="36">
        <v>43564</v>
      </c>
      <c r="V710" s="37">
        <v>43560</v>
      </c>
      <c r="W710" s="38">
        <f t="shared" si="102"/>
        <v>-2</v>
      </c>
      <c r="X710" s="5" t="str">
        <f t="shared" si="103"/>
        <v>CUMPLE</v>
      </c>
      <c r="Y710" s="37">
        <v>43570</v>
      </c>
      <c r="Z710" s="37">
        <v>43570</v>
      </c>
      <c r="AA710" s="44">
        <v>43570</v>
      </c>
      <c r="AB710" s="37">
        <v>43570</v>
      </c>
      <c r="AC710" s="38">
        <f t="shared" si="104"/>
        <v>1</v>
      </c>
      <c r="AD710" s="5" t="str">
        <f t="shared" si="105"/>
        <v>CUMPLE</v>
      </c>
      <c r="AE710" s="5"/>
      <c r="AF710" s="38">
        <f t="shared" si="106"/>
        <v>1</v>
      </c>
      <c r="AG710" s="5" t="str">
        <f t="shared" si="107"/>
        <v>CUMPLE</v>
      </c>
      <c r="AH710" s="6"/>
      <c r="AI710" s="38">
        <f t="shared" si="109"/>
        <v>3</v>
      </c>
      <c r="AJ710" s="5" t="str">
        <f t="shared" si="110"/>
        <v>CUMPLE</v>
      </c>
      <c r="AK710" s="6"/>
      <c r="AL710" s="5" t="str">
        <f t="shared" si="108"/>
        <v/>
      </c>
      <c r="AM710" s="5"/>
      <c r="AN710" s="58"/>
      <c r="AO710" s="49" t="s">
        <v>3407</v>
      </c>
      <c r="AP710" s="50" t="s">
        <v>232</v>
      </c>
      <c r="AQ710" s="50"/>
      <c r="AR710" s="50">
        <v>43553</v>
      </c>
      <c r="AS710" s="50"/>
      <c r="AT710" s="52"/>
    </row>
    <row r="711" spans="1:46" ht="14.1" customHeight="1">
      <c r="A711" s="20" t="s">
        <v>45</v>
      </c>
      <c r="B711" s="21" t="s">
        <v>2696</v>
      </c>
      <c r="C711" s="20" t="s">
        <v>2697</v>
      </c>
      <c r="D711" s="54">
        <v>4949389425</v>
      </c>
      <c r="E711" s="4" t="s">
        <v>48</v>
      </c>
      <c r="F711" s="4" t="s">
        <v>3408</v>
      </c>
      <c r="G711" s="23" t="s">
        <v>3409</v>
      </c>
      <c r="H711" s="55">
        <v>35502.17</v>
      </c>
      <c r="I711" s="4" t="s">
        <v>64</v>
      </c>
      <c r="J711" s="4" t="s">
        <v>441</v>
      </c>
      <c r="K711" s="22" t="s">
        <v>442</v>
      </c>
      <c r="L711" s="23" t="s">
        <v>119</v>
      </c>
      <c r="M711" s="4" t="s">
        <v>210</v>
      </c>
      <c r="N711" s="29" t="s">
        <v>211</v>
      </c>
      <c r="O711" s="30">
        <v>20012.494999999999</v>
      </c>
      <c r="P711" s="29" t="s">
        <v>57</v>
      </c>
      <c r="Q711" s="56">
        <v>1</v>
      </c>
      <c r="R711" s="5" t="s">
        <v>58</v>
      </c>
      <c r="S711" s="5" t="s">
        <v>230</v>
      </c>
      <c r="T711" s="36">
        <v>43569</v>
      </c>
      <c r="U711" s="36">
        <v>43564</v>
      </c>
      <c r="V711" s="37">
        <v>43564</v>
      </c>
      <c r="W711" s="38">
        <f t="shared" si="102"/>
        <v>-4</v>
      </c>
      <c r="X711" s="5" t="str">
        <f t="shared" si="103"/>
        <v>CUMPLE</v>
      </c>
      <c r="Y711" s="37">
        <v>43570</v>
      </c>
      <c r="Z711" s="37">
        <v>43570</v>
      </c>
      <c r="AA711" s="44">
        <v>43570</v>
      </c>
      <c r="AB711" s="37">
        <v>43570</v>
      </c>
      <c r="AC711" s="38">
        <f t="shared" si="104"/>
        <v>1</v>
      </c>
      <c r="AD711" s="5" t="str">
        <f t="shared" si="105"/>
        <v>CUMPLE</v>
      </c>
      <c r="AE711" s="5"/>
      <c r="AF711" s="38">
        <f t="shared" si="106"/>
        <v>1</v>
      </c>
      <c r="AG711" s="5" t="str">
        <f t="shared" si="107"/>
        <v>CUMPLE</v>
      </c>
      <c r="AH711" s="6"/>
      <c r="AI711" s="38">
        <f t="shared" si="109"/>
        <v>1</v>
      </c>
      <c r="AJ711" s="5" t="str">
        <f t="shared" si="110"/>
        <v>CUMPLE</v>
      </c>
      <c r="AK711" s="6"/>
      <c r="AL711" s="5" t="str">
        <f t="shared" si="108"/>
        <v/>
      </c>
      <c r="AM711" s="5"/>
      <c r="AN711" s="58"/>
      <c r="AO711" s="49" t="s">
        <v>3410</v>
      </c>
      <c r="AP711" s="50" t="s">
        <v>232</v>
      </c>
      <c r="AQ711" s="50"/>
      <c r="AR711" s="50">
        <v>43549</v>
      </c>
      <c r="AS711" s="50"/>
      <c r="AT711" s="52"/>
    </row>
    <row r="712" spans="1:46" ht="14.1" customHeight="1">
      <c r="A712" s="20" t="s">
        <v>45</v>
      </c>
      <c r="B712" s="21" t="s">
        <v>2696</v>
      </c>
      <c r="C712" s="20" t="s">
        <v>2697</v>
      </c>
      <c r="D712" s="54">
        <v>4949389431</v>
      </c>
      <c r="E712" s="4" t="s">
        <v>48</v>
      </c>
      <c r="F712" s="4" t="s">
        <v>3411</v>
      </c>
      <c r="G712" s="23" t="s">
        <v>3412</v>
      </c>
      <c r="H712" s="55">
        <v>38686.21</v>
      </c>
      <c r="I712" s="4" t="s">
        <v>64</v>
      </c>
      <c r="J712" s="4" t="s">
        <v>1720</v>
      </c>
      <c r="K712" s="22" t="s">
        <v>1721</v>
      </c>
      <c r="L712" s="23" t="s">
        <v>119</v>
      </c>
      <c r="M712" s="4" t="s">
        <v>210</v>
      </c>
      <c r="N712" s="29" t="s">
        <v>211</v>
      </c>
      <c r="O712" s="30">
        <v>22452.822</v>
      </c>
      <c r="P712" s="29" t="s">
        <v>57</v>
      </c>
      <c r="Q712" s="56">
        <v>1</v>
      </c>
      <c r="R712" s="5" t="s">
        <v>58</v>
      </c>
      <c r="S712" s="5" t="s">
        <v>230</v>
      </c>
      <c r="T712" s="36">
        <v>43573</v>
      </c>
      <c r="U712" s="36">
        <v>43551</v>
      </c>
      <c r="V712" s="37">
        <v>43551</v>
      </c>
      <c r="W712" s="38">
        <f t="shared" si="102"/>
        <v>-21</v>
      </c>
      <c r="X712" s="5" t="str">
        <f t="shared" si="103"/>
        <v>CUMPLE</v>
      </c>
      <c r="Y712" s="37">
        <v>43577</v>
      </c>
      <c r="Z712" s="37">
        <v>43577</v>
      </c>
      <c r="AA712" s="44">
        <v>43577</v>
      </c>
      <c r="AB712" s="37">
        <v>43577</v>
      </c>
      <c r="AC712" s="38">
        <f t="shared" si="104"/>
        <v>1</v>
      </c>
      <c r="AD712" s="5" t="str">
        <f t="shared" si="105"/>
        <v>CUMPLE</v>
      </c>
      <c r="AE712" s="5"/>
      <c r="AF712" s="38">
        <f t="shared" si="106"/>
        <v>1</v>
      </c>
      <c r="AG712" s="5" t="str">
        <f t="shared" si="107"/>
        <v>CUMPLE</v>
      </c>
      <c r="AH712" s="6"/>
      <c r="AI712" s="38">
        <f t="shared" si="109"/>
        <v>4</v>
      </c>
      <c r="AJ712" s="5" t="str">
        <f t="shared" si="110"/>
        <v>CUMPLE</v>
      </c>
      <c r="AK712" s="6"/>
      <c r="AL712" s="5" t="str">
        <f t="shared" si="108"/>
        <v/>
      </c>
      <c r="AM712" s="5"/>
      <c r="AN712" s="58"/>
      <c r="AO712" s="49" t="s">
        <v>3413</v>
      </c>
      <c r="AP712" s="50" t="s">
        <v>232</v>
      </c>
      <c r="AQ712" s="50"/>
      <c r="AR712" s="50">
        <v>43535</v>
      </c>
      <c r="AS712" s="50"/>
      <c r="AT712" s="52"/>
    </row>
    <row r="713" spans="1:46" ht="14.1" customHeight="1">
      <c r="A713" s="20" t="s">
        <v>45</v>
      </c>
      <c r="B713" s="21" t="s">
        <v>2696</v>
      </c>
      <c r="C713" s="20" t="s">
        <v>2697</v>
      </c>
      <c r="D713" s="54">
        <v>4949389432</v>
      </c>
      <c r="E713" s="4" t="s">
        <v>48</v>
      </c>
      <c r="F713" s="4" t="s">
        <v>3414</v>
      </c>
      <c r="G713" s="23" t="s">
        <v>3415</v>
      </c>
      <c r="H713" s="55">
        <v>38369.32</v>
      </c>
      <c r="I713" s="4" t="s">
        <v>64</v>
      </c>
      <c r="J713" s="4" t="s">
        <v>1720</v>
      </c>
      <c r="K713" s="22" t="s">
        <v>1721</v>
      </c>
      <c r="L713" s="23" t="s">
        <v>119</v>
      </c>
      <c r="M713" s="4" t="s">
        <v>210</v>
      </c>
      <c r="N713" s="29" t="s">
        <v>211</v>
      </c>
      <c r="O713" s="30">
        <v>22425.607</v>
      </c>
      <c r="P713" s="29" t="s">
        <v>57</v>
      </c>
      <c r="Q713" s="56">
        <v>1</v>
      </c>
      <c r="R713" s="5" t="s">
        <v>58</v>
      </c>
      <c r="S713" s="5" t="s">
        <v>230</v>
      </c>
      <c r="T713" s="36">
        <v>43573</v>
      </c>
      <c r="U713" s="36">
        <v>43567</v>
      </c>
      <c r="V713" s="37">
        <v>43567</v>
      </c>
      <c r="W713" s="38">
        <f t="shared" si="102"/>
        <v>-5</v>
      </c>
      <c r="X713" s="5" t="str">
        <f t="shared" si="103"/>
        <v>CUMPLE</v>
      </c>
      <c r="Y713" s="37">
        <v>43577</v>
      </c>
      <c r="Z713" s="37">
        <v>43577</v>
      </c>
      <c r="AA713" s="44">
        <v>43577</v>
      </c>
      <c r="AB713" s="37">
        <v>43577</v>
      </c>
      <c r="AC713" s="38">
        <f t="shared" si="104"/>
        <v>1</v>
      </c>
      <c r="AD713" s="5" t="str">
        <f t="shared" si="105"/>
        <v>CUMPLE</v>
      </c>
      <c r="AE713" s="5"/>
      <c r="AF713" s="38">
        <f t="shared" si="106"/>
        <v>1</v>
      </c>
      <c r="AG713" s="5" t="str">
        <f t="shared" si="107"/>
        <v>CUMPLE</v>
      </c>
      <c r="AH713" s="6"/>
      <c r="AI713" s="38">
        <f t="shared" si="109"/>
        <v>4</v>
      </c>
      <c r="AJ713" s="5" t="str">
        <f t="shared" si="110"/>
        <v>CUMPLE</v>
      </c>
      <c r="AK713" s="6"/>
      <c r="AL713" s="5" t="str">
        <f t="shared" si="108"/>
        <v/>
      </c>
      <c r="AM713" s="5"/>
      <c r="AN713" s="58"/>
      <c r="AO713" s="49" t="s">
        <v>3416</v>
      </c>
      <c r="AP713" s="50" t="s">
        <v>232</v>
      </c>
      <c r="AQ713" s="50"/>
      <c r="AR713" s="50">
        <v>43543</v>
      </c>
      <c r="AS713" s="50"/>
      <c r="AT713" s="52"/>
    </row>
    <row r="714" spans="1:46" ht="14.1" customHeight="1">
      <c r="A714" s="20" t="s">
        <v>45</v>
      </c>
      <c r="B714" s="21" t="s">
        <v>2696</v>
      </c>
      <c r="C714" s="20" t="s">
        <v>2697</v>
      </c>
      <c r="D714" s="54">
        <v>4949389439</v>
      </c>
      <c r="E714" s="4" t="s">
        <v>48</v>
      </c>
      <c r="F714" s="4" t="s">
        <v>3417</v>
      </c>
      <c r="G714" s="23" t="s">
        <v>3418</v>
      </c>
      <c r="H714" s="55">
        <v>77822.399999999994</v>
      </c>
      <c r="I714" s="4" t="s">
        <v>64</v>
      </c>
      <c r="J714" s="4" t="s">
        <v>514</v>
      </c>
      <c r="K714" s="22" t="s">
        <v>515</v>
      </c>
      <c r="L714" s="23" t="s">
        <v>86</v>
      </c>
      <c r="M714" s="4" t="s">
        <v>210</v>
      </c>
      <c r="N714" s="29" t="s">
        <v>516</v>
      </c>
      <c r="O714" s="30">
        <v>83680</v>
      </c>
      <c r="P714" s="29" t="s">
        <v>57</v>
      </c>
      <c r="Q714" s="56">
        <v>4</v>
      </c>
      <c r="R714" s="5" t="s">
        <v>58</v>
      </c>
      <c r="S714" s="5" t="s">
        <v>230</v>
      </c>
      <c r="T714" s="36">
        <v>43575</v>
      </c>
      <c r="U714" s="36">
        <v>43566</v>
      </c>
      <c r="V714" s="37">
        <v>43566</v>
      </c>
      <c r="W714" s="38">
        <f t="shared" si="102"/>
        <v>-8</v>
      </c>
      <c r="X714" s="5" t="str">
        <f t="shared" si="103"/>
        <v>CUMPLE</v>
      </c>
      <c r="Y714" s="37">
        <v>43577</v>
      </c>
      <c r="Z714" s="37">
        <v>43577</v>
      </c>
      <c r="AA714" s="44">
        <v>43577</v>
      </c>
      <c r="AB714" s="37">
        <v>43577</v>
      </c>
      <c r="AC714" s="38">
        <f t="shared" si="104"/>
        <v>1</v>
      </c>
      <c r="AD714" s="5" t="str">
        <f t="shared" si="105"/>
        <v>CUMPLE</v>
      </c>
      <c r="AE714" s="5"/>
      <c r="AF714" s="38">
        <f t="shared" si="106"/>
        <v>1</v>
      </c>
      <c r="AG714" s="5" t="str">
        <f t="shared" si="107"/>
        <v>CUMPLE</v>
      </c>
      <c r="AH714" s="6"/>
      <c r="AI714" s="38">
        <f t="shared" si="109"/>
        <v>2</v>
      </c>
      <c r="AJ714" s="5" t="str">
        <f t="shared" si="110"/>
        <v>CUMPLE</v>
      </c>
      <c r="AK714" s="6"/>
      <c r="AL714" s="5" t="str">
        <f t="shared" si="108"/>
        <v/>
      </c>
      <c r="AM714" s="5"/>
      <c r="AN714" s="58"/>
      <c r="AO714" s="49" t="s">
        <v>3419</v>
      </c>
      <c r="AP714" s="50" t="s">
        <v>232</v>
      </c>
      <c r="AQ714" s="50"/>
      <c r="AR714" s="50">
        <v>43557</v>
      </c>
      <c r="AS714" s="50"/>
      <c r="AT714" s="52"/>
    </row>
    <row r="715" spans="1:46" ht="14.1" customHeight="1">
      <c r="A715" s="20" t="s">
        <v>45</v>
      </c>
      <c r="B715" s="21" t="s">
        <v>2696</v>
      </c>
      <c r="C715" s="20" t="s">
        <v>2697</v>
      </c>
      <c r="D715" s="54" t="s">
        <v>3420</v>
      </c>
      <c r="E715" s="4" t="s">
        <v>48</v>
      </c>
      <c r="F715" s="4" t="s">
        <v>3421</v>
      </c>
      <c r="G715" s="23" t="s">
        <v>3422</v>
      </c>
      <c r="H715" s="55">
        <v>21901</v>
      </c>
      <c r="I715" s="4" t="s">
        <v>64</v>
      </c>
      <c r="J715" s="4" t="s">
        <v>3423</v>
      </c>
      <c r="K715" s="22" t="s">
        <v>3424</v>
      </c>
      <c r="L715" s="23" t="s">
        <v>54</v>
      </c>
      <c r="M715" s="4" t="s">
        <v>67</v>
      </c>
      <c r="N715" s="29" t="s">
        <v>77</v>
      </c>
      <c r="O715" s="30">
        <v>1100</v>
      </c>
      <c r="P715" s="29" t="s">
        <v>57</v>
      </c>
      <c r="Q715" s="56">
        <v>2</v>
      </c>
      <c r="R715" s="5" t="s">
        <v>78</v>
      </c>
      <c r="S715" s="5" t="s">
        <v>79</v>
      </c>
      <c r="T715" s="36">
        <v>43578</v>
      </c>
      <c r="U715" s="36">
        <v>43571</v>
      </c>
      <c r="V715" s="37">
        <v>43571</v>
      </c>
      <c r="W715" s="38">
        <f t="shared" si="102"/>
        <v>-6</v>
      </c>
      <c r="X715" s="5" t="str">
        <f t="shared" si="103"/>
        <v>CUMPLE</v>
      </c>
      <c r="Y715" s="37">
        <v>43581</v>
      </c>
      <c r="Z715" s="37">
        <v>43581</v>
      </c>
      <c r="AA715" s="44">
        <v>43582</v>
      </c>
      <c r="AB715" s="37">
        <v>43587</v>
      </c>
      <c r="AC715" s="38">
        <f t="shared" si="104"/>
        <v>1</v>
      </c>
      <c r="AD715" s="5" t="str">
        <f t="shared" si="105"/>
        <v>CUMPLE</v>
      </c>
      <c r="AE715" s="5"/>
      <c r="AF715" s="38">
        <f t="shared" si="106"/>
        <v>5</v>
      </c>
      <c r="AG715" s="5" t="str">
        <f t="shared" si="107"/>
        <v>NO CUMPLE</v>
      </c>
      <c r="AH715" s="6"/>
      <c r="AI715" s="38">
        <f t="shared" si="109"/>
        <v>9</v>
      </c>
      <c r="AJ715" s="5" t="str">
        <f t="shared" si="110"/>
        <v>CUMPLE</v>
      </c>
      <c r="AK715" s="6"/>
      <c r="AL715" s="5" t="str">
        <f t="shared" si="108"/>
        <v/>
      </c>
      <c r="AM715" s="5"/>
      <c r="AN715" s="58"/>
      <c r="AO715" s="49" t="s">
        <v>3425</v>
      </c>
      <c r="AP715" s="50" t="s">
        <v>72</v>
      </c>
      <c r="AQ715" s="50"/>
      <c r="AR715" s="50">
        <v>43551</v>
      </c>
      <c r="AS715" s="50"/>
      <c r="AT715" s="52"/>
    </row>
    <row r="716" spans="1:46" ht="14.1" customHeight="1">
      <c r="A716" s="20" t="s">
        <v>45</v>
      </c>
      <c r="B716" s="21" t="s">
        <v>2696</v>
      </c>
      <c r="C716" s="20" t="s">
        <v>2697</v>
      </c>
      <c r="D716" s="54">
        <v>4947772695</v>
      </c>
      <c r="E716" s="4" t="s">
        <v>48</v>
      </c>
      <c r="F716" s="4" t="s">
        <v>3426</v>
      </c>
      <c r="G716" s="23" t="s">
        <v>3427</v>
      </c>
      <c r="H716" s="55">
        <v>1406</v>
      </c>
      <c r="I716" s="4" t="s">
        <v>64</v>
      </c>
      <c r="J716" s="4" t="s">
        <v>3428</v>
      </c>
      <c r="K716" s="22" t="s">
        <v>3429</v>
      </c>
      <c r="L716" s="23" t="s">
        <v>54</v>
      </c>
      <c r="M716" s="4" t="s">
        <v>67</v>
      </c>
      <c r="N716" s="29" t="s">
        <v>336</v>
      </c>
      <c r="O716" s="30">
        <v>950</v>
      </c>
      <c r="P716" s="29" t="s">
        <v>57</v>
      </c>
      <c r="Q716" s="56">
        <v>1</v>
      </c>
      <c r="R716" s="5" t="s">
        <v>78</v>
      </c>
      <c r="S716" s="5" t="s">
        <v>79</v>
      </c>
      <c r="T716" s="36">
        <v>43578</v>
      </c>
      <c r="U716" s="36">
        <v>43571</v>
      </c>
      <c r="V716" s="37">
        <v>43571</v>
      </c>
      <c r="W716" s="38">
        <f t="shared" si="102"/>
        <v>-6</v>
      </c>
      <c r="X716" s="5" t="str">
        <f t="shared" si="103"/>
        <v>CUMPLE</v>
      </c>
      <c r="Y716" s="37">
        <v>43581</v>
      </c>
      <c r="Z716" s="37">
        <v>43581</v>
      </c>
      <c r="AA716" s="44">
        <v>43581</v>
      </c>
      <c r="AB716" s="37">
        <v>43587</v>
      </c>
      <c r="AC716" s="38">
        <f t="shared" si="104"/>
        <v>1</v>
      </c>
      <c r="AD716" s="5" t="str">
        <f t="shared" si="105"/>
        <v>CUMPLE</v>
      </c>
      <c r="AE716" s="5"/>
      <c r="AF716" s="38">
        <f t="shared" si="106"/>
        <v>6</v>
      </c>
      <c r="AG716" s="5" t="str">
        <f t="shared" si="107"/>
        <v>NO CUMPLE</v>
      </c>
      <c r="AH716" s="6"/>
      <c r="AI716" s="38">
        <f t="shared" si="109"/>
        <v>9</v>
      </c>
      <c r="AJ716" s="5" t="str">
        <f t="shared" si="110"/>
        <v>CUMPLE</v>
      </c>
      <c r="AK716" s="6"/>
      <c r="AL716" s="5" t="str">
        <f t="shared" si="108"/>
        <v/>
      </c>
      <c r="AM716" s="5"/>
      <c r="AN716" s="58"/>
      <c r="AO716" s="49" t="s">
        <v>3430</v>
      </c>
      <c r="AP716" s="50" t="s">
        <v>72</v>
      </c>
      <c r="AQ716" s="50"/>
      <c r="AR716" s="50">
        <v>43551</v>
      </c>
      <c r="AS716" s="50"/>
      <c r="AT716" s="52"/>
    </row>
    <row r="717" spans="1:46" ht="14.1" customHeight="1">
      <c r="A717" s="20" t="s">
        <v>45</v>
      </c>
      <c r="B717" s="21" t="s">
        <v>2696</v>
      </c>
      <c r="C717" s="20" t="s">
        <v>2697</v>
      </c>
      <c r="D717" s="54">
        <v>4950058280</v>
      </c>
      <c r="E717" s="4" t="s">
        <v>48</v>
      </c>
      <c r="F717" s="4" t="s">
        <v>3431</v>
      </c>
      <c r="G717" s="68" t="s">
        <v>3432</v>
      </c>
      <c r="H717" s="55">
        <v>1170</v>
      </c>
      <c r="I717" s="4" t="s">
        <v>64</v>
      </c>
      <c r="J717" s="4" t="s">
        <v>140</v>
      </c>
      <c r="K717" s="22" t="s">
        <v>141</v>
      </c>
      <c r="L717" s="23" t="s">
        <v>54</v>
      </c>
      <c r="M717" s="4" t="s">
        <v>67</v>
      </c>
      <c r="N717" s="29" t="s">
        <v>77</v>
      </c>
      <c r="O717" s="30">
        <v>750</v>
      </c>
      <c r="P717" s="29" t="s">
        <v>57</v>
      </c>
      <c r="Q717" s="56">
        <v>1</v>
      </c>
      <c r="R717" s="5" t="s">
        <v>78</v>
      </c>
      <c r="S717" s="5" t="s">
        <v>79</v>
      </c>
      <c r="T717" s="36">
        <v>43577</v>
      </c>
      <c r="U717" s="36">
        <v>43570</v>
      </c>
      <c r="V717" s="37">
        <v>43570</v>
      </c>
      <c r="W717" s="38">
        <f t="shared" si="102"/>
        <v>-6</v>
      </c>
      <c r="X717" s="5" t="str">
        <f t="shared" si="103"/>
        <v>CUMPLE</v>
      </c>
      <c r="Y717" s="37">
        <v>43580</v>
      </c>
      <c r="Z717" s="37">
        <v>43580</v>
      </c>
      <c r="AA717" s="44">
        <v>43581</v>
      </c>
      <c r="AB717" s="37">
        <v>43589</v>
      </c>
      <c r="AC717" s="38">
        <f t="shared" si="104"/>
        <v>1</v>
      </c>
      <c r="AD717" s="5" t="str">
        <f t="shared" si="105"/>
        <v>CUMPLE</v>
      </c>
      <c r="AE717" s="5"/>
      <c r="AF717" s="38">
        <f t="shared" si="106"/>
        <v>8</v>
      </c>
      <c r="AG717" s="5" t="str">
        <f t="shared" si="107"/>
        <v>NO CUMPLE</v>
      </c>
      <c r="AH717" s="6"/>
      <c r="AI717" s="38">
        <f t="shared" si="109"/>
        <v>12</v>
      </c>
      <c r="AJ717" s="5" t="str">
        <f t="shared" si="110"/>
        <v>NO CUMPLE</v>
      </c>
      <c r="AK717" s="6" t="s">
        <v>3433</v>
      </c>
      <c r="AL717" s="5" t="str">
        <f t="shared" si="108"/>
        <v/>
      </c>
      <c r="AM717" s="5"/>
      <c r="AN717" s="58"/>
      <c r="AO717" s="49" t="s">
        <v>3434</v>
      </c>
      <c r="AP717" s="50" t="s">
        <v>61</v>
      </c>
      <c r="AQ717" s="50"/>
      <c r="AR717" s="50">
        <v>43564</v>
      </c>
      <c r="AS717" s="50"/>
      <c r="AT717" s="52"/>
    </row>
    <row r="718" spans="1:46" ht="14.1" customHeight="1">
      <c r="A718" s="20" t="s">
        <v>45</v>
      </c>
      <c r="B718" s="21" t="s">
        <v>2696</v>
      </c>
      <c r="C718" s="20" t="s">
        <v>2697</v>
      </c>
      <c r="D718" s="54">
        <v>4949532993</v>
      </c>
      <c r="E718" s="4" t="s">
        <v>48</v>
      </c>
      <c r="F718" s="4" t="s">
        <v>3435</v>
      </c>
      <c r="G718" s="23" t="s">
        <v>3436</v>
      </c>
      <c r="H718" s="55">
        <v>123336</v>
      </c>
      <c r="I718" s="4" t="s">
        <v>64</v>
      </c>
      <c r="J718" s="4" t="s">
        <v>1589</v>
      </c>
      <c r="K718" s="22" t="s">
        <v>1590</v>
      </c>
      <c r="L718" s="23" t="s">
        <v>54</v>
      </c>
      <c r="M718" s="4" t="s">
        <v>67</v>
      </c>
      <c r="N718" s="29" t="s">
        <v>336</v>
      </c>
      <c r="O718" s="30">
        <v>7200</v>
      </c>
      <c r="P718" s="29" t="s">
        <v>57</v>
      </c>
      <c r="Q718" s="56">
        <v>1</v>
      </c>
      <c r="R718" s="5" t="s">
        <v>58</v>
      </c>
      <c r="S718" s="5" t="s">
        <v>59</v>
      </c>
      <c r="T718" s="36">
        <v>43578</v>
      </c>
      <c r="U718" s="36">
        <v>43571</v>
      </c>
      <c r="V718" s="37">
        <v>43571</v>
      </c>
      <c r="W718" s="38">
        <f t="shared" si="102"/>
        <v>-6</v>
      </c>
      <c r="X718" s="5" t="str">
        <f t="shared" si="103"/>
        <v>CUMPLE</v>
      </c>
      <c r="Y718" s="37">
        <v>43580</v>
      </c>
      <c r="Z718" s="37">
        <v>43580</v>
      </c>
      <c r="AA718" s="44">
        <v>43581</v>
      </c>
      <c r="AB718" s="37">
        <v>43589</v>
      </c>
      <c r="AC718" s="38">
        <f t="shared" si="104"/>
        <v>1</v>
      </c>
      <c r="AD718" s="5" t="str">
        <f t="shared" si="105"/>
        <v>CUMPLE</v>
      </c>
      <c r="AE718" s="5"/>
      <c r="AF718" s="38">
        <f t="shared" si="106"/>
        <v>8</v>
      </c>
      <c r="AG718" s="5" t="str">
        <f t="shared" si="107"/>
        <v>NO CUMPLE</v>
      </c>
      <c r="AH718" s="6"/>
      <c r="AI718" s="38">
        <f t="shared" si="109"/>
        <v>11</v>
      </c>
      <c r="AJ718" s="5" t="str">
        <f t="shared" si="110"/>
        <v>NO CUMPLE</v>
      </c>
      <c r="AK718" s="6" t="s">
        <v>3301</v>
      </c>
      <c r="AL718" s="5" t="str">
        <f t="shared" si="108"/>
        <v/>
      </c>
      <c r="AM718" s="5"/>
      <c r="AN718" s="58"/>
      <c r="AO718" s="49" t="s">
        <v>3437</v>
      </c>
      <c r="AP718" s="50" t="s">
        <v>72</v>
      </c>
      <c r="AQ718" s="50"/>
      <c r="AR718" s="50">
        <v>43552</v>
      </c>
      <c r="AS718" s="50"/>
      <c r="AT718" s="52"/>
    </row>
    <row r="719" spans="1:46" ht="14.1" customHeight="1">
      <c r="A719" s="20" t="s">
        <v>45</v>
      </c>
      <c r="B719" s="21" t="s">
        <v>2696</v>
      </c>
      <c r="C719" s="20" t="s">
        <v>2697</v>
      </c>
      <c r="D719" s="54">
        <v>4948665442</v>
      </c>
      <c r="E719" s="4" t="s">
        <v>48</v>
      </c>
      <c r="F719" s="4" t="s">
        <v>3438</v>
      </c>
      <c r="G719" s="23" t="s">
        <v>3439</v>
      </c>
      <c r="H719" s="55">
        <v>40564.800000000003</v>
      </c>
      <c r="I719" s="4" t="s">
        <v>64</v>
      </c>
      <c r="J719" s="4" t="s">
        <v>1288</v>
      </c>
      <c r="K719" s="22" t="s">
        <v>1289</v>
      </c>
      <c r="L719" s="23" t="s">
        <v>408</v>
      </c>
      <c r="M719" s="4" t="s">
        <v>184</v>
      </c>
      <c r="N719" s="29" t="s">
        <v>584</v>
      </c>
      <c r="O719" s="30">
        <v>12960</v>
      </c>
      <c r="P719" s="29" t="s">
        <v>186</v>
      </c>
      <c r="Q719" s="56">
        <v>1</v>
      </c>
      <c r="R719" s="5" t="s">
        <v>58</v>
      </c>
      <c r="S719" s="5" t="s">
        <v>69</v>
      </c>
      <c r="T719" s="36">
        <v>43583</v>
      </c>
      <c r="U719" s="36">
        <v>43578</v>
      </c>
      <c r="V719" s="37">
        <v>43578</v>
      </c>
      <c r="W719" s="38">
        <f t="shared" si="102"/>
        <v>-4</v>
      </c>
      <c r="X719" s="5" t="str">
        <f t="shared" si="103"/>
        <v>CUMPLE</v>
      </c>
      <c r="Y719" s="37">
        <v>43584</v>
      </c>
      <c r="Z719" s="37">
        <v>43584</v>
      </c>
      <c r="AA719" s="44">
        <v>43585</v>
      </c>
      <c r="AB719" s="37">
        <v>43589</v>
      </c>
      <c r="AC719" s="38">
        <f t="shared" si="104"/>
        <v>1</v>
      </c>
      <c r="AD719" s="5" t="str">
        <f t="shared" si="105"/>
        <v>CUMPLE</v>
      </c>
      <c r="AE719" s="5"/>
      <c r="AF719" s="38">
        <f t="shared" si="106"/>
        <v>4</v>
      </c>
      <c r="AG719" s="5" t="str">
        <f t="shared" si="107"/>
        <v>NO CUMPLE</v>
      </c>
      <c r="AH719" s="6"/>
      <c r="AI719" s="38">
        <f t="shared" si="109"/>
        <v>6</v>
      </c>
      <c r="AJ719" s="5" t="str">
        <f t="shared" si="110"/>
        <v>CUMPLE</v>
      </c>
      <c r="AK719" s="6"/>
      <c r="AL719" s="5" t="str">
        <f t="shared" si="108"/>
        <v/>
      </c>
      <c r="AM719" s="5"/>
      <c r="AN719" s="58"/>
      <c r="AO719" s="49" t="s">
        <v>3440</v>
      </c>
      <c r="AP719" s="50" t="s">
        <v>72</v>
      </c>
      <c r="AQ719" s="50"/>
      <c r="AR719" s="50">
        <v>43560</v>
      </c>
      <c r="AS719" s="50"/>
      <c r="AT719" s="52"/>
    </row>
    <row r="720" spans="1:46" ht="14.1" customHeight="1">
      <c r="A720" s="20" t="s">
        <v>45</v>
      </c>
      <c r="B720" s="21" t="s">
        <v>2696</v>
      </c>
      <c r="C720" s="20" t="s">
        <v>2697</v>
      </c>
      <c r="D720" s="54" t="s">
        <v>3441</v>
      </c>
      <c r="E720" s="4" t="s">
        <v>48</v>
      </c>
      <c r="F720" s="4" t="s">
        <v>3442</v>
      </c>
      <c r="G720" s="23" t="s">
        <v>3443</v>
      </c>
      <c r="H720" s="55">
        <v>10013.6</v>
      </c>
      <c r="I720" s="4" t="s">
        <v>64</v>
      </c>
      <c r="J720" s="4" t="s">
        <v>3444</v>
      </c>
      <c r="K720" s="22" t="s">
        <v>3445</v>
      </c>
      <c r="L720" s="23" t="s">
        <v>86</v>
      </c>
      <c r="M720" s="4" t="s">
        <v>87</v>
      </c>
      <c r="N720" s="29" t="s">
        <v>88</v>
      </c>
      <c r="O720" s="30">
        <v>7520</v>
      </c>
      <c r="P720" s="29" t="s">
        <v>57</v>
      </c>
      <c r="Q720" s="56">
        <v>1</v>
      </c>
      <c r="R720" s="5" t="s">
        <v>58</v>
      </c>
      <c r="S720" s="5" t="s">
        <v>59</v>
      </c>
      <c r="T720" s="36">
        <v>43581</v>
      </c>
      <c r="U720" s="36">
        <v>43581</v>
      </c>
      <c r="V720" s="37">
        <v>43581</v>
      </c>
      <c r="W720" s="38">
        <f t="shared" si="102"/>
        <v>1</v>
      </c>
      <c r="X720" s="5" t="str">
        <f t="shared" si="103"/>
        <v>NO CUMPLE</v>
      </c>
      <c r="Y720" s="37">
        <v>43584</v>
      </c>
      <c r="Z720" s="37">
        <v>43584</v>
      </c>
      <c r="AA720" s="44">
        <v>43585</v>
      </c>
      <c r="AB720" s="37">
        <v>43589</v>
      </c>
      <c r="AC720" s="38">
        <f t="shared" si="104"/>
        <v>1</v>
      </c>
      <c r="AD720" s="5" t="str">
        <f t="shared" si="105"/>
        <v>CUMPLE</v>
      </c>
      <c r="AE720" s="5"/>
      <c r="AF720" s="38">
        <f t="shared" si="106"/>
        <v>4</v>
      </c>
      <c r="AG720" s="5" t="str">
        <f t="shared" si="107"/>
        <v>NO CUMPLE</v>
      </c>
      <c r="AH720" s="6"/>
      <c r="AI720" s="38">
        <f t="shared" si="109"/>
        <v>8</v>
      </c>
      <c r="AJ720" s="5" t="str">
        <f t="shared" si="110"/>
        <v>CUMPLE</v>
      </c>
      <c r="AK720" s="6"/>
      <c r="AL720" s="5" t="str">
        <f t="shared" si="108"/>
        <v/>
      </c>
      <c r="AM720" s="5"/>
      <c r="AN720" s="58"/>
      <c r="AO720" s="49" t="s">
        <v>3446</v>
      </c>
      <c r="AP720" s="50" t="s">
        <v>61</v>
      </c>
      <c r="AQ720" s="50"/>
      <c r="AR720" s="50">
        <v>43566</v>
      </c>
      <c r="AS720" s="50"/>
      <c r="AT720" s="52"/>
    </row>
    <row r="721" spans="1:46" ht="14.1" customHeight="1">
      <c r="A721" s="20" t="s">
        <v>45</v>
      </c>
      <c r="B721" s="21" t="s">
        <v>2696</v>
      </c>
      <c r="C721" s="20" t="s">
        <v>2697</v>
      </c>
      <c r="D721" s="54">
        <v>4949818309</v>
      </c>
      <c r="E721" s="4" t="s">
        <v>48</v>
      </c>
      <c r="F721" s="4" t="s">
        <v>3447</v>
      </c>
      <c r="G721" s="23" t="s">
        <v>3448</v>
      </c>
      <c r="H721" s="55">
        <v>5027.12</v>
      </c>
      <c r="I721" s="4" t="s">
        <v>64</v>
      </c>
      <c r="J721" s="4" t="s">
        <v>3449</v>
      </c>
      <c r="K721" s="22" t="s">
        <v>3450</v>
      </c>
      <c r="L721" s="23" t="s">
        <v>119</v>
      </c>
      <c r="M721" s="4" t="s">
        <v>67</v>
      </c>
      <c r="N721" s="29" t="s">
        <v>336</v>
      </c>
      <c r="O721" s="30">
        <v>1528</v>
      </c>
      <c r="P721" s="29" t="s">
        <v>57</v>
      </c>
      <c r="Q721" s="56">
        <v>2</v>
      </c>
      <c r="R721" s="5" t="s">
        <v>78</v>
      </c>
      <c r="S721" s="5" t="s">
        <v>79</v>
      </c>
      <c r="T721" s="36">
        <v>43576</v>
      </c>
      <c r="U721" s="36">
        <v>43581</v>
      </c>
      <c r="V721" s="37">
        <v>43584</v>
      </c>
      <c r="W721" s="38">
        <f t="shared" si="102"/>
        <v>6</v>
      </c>
      <c r="X721" s="5" t="str">
        <f t="shared" si="103"/>
        <v>NO CUMPLE</v>
      </c>
      <c r="Y721" s="37">
        <v>43582</v>
      </c>
      <c r="Z721" s="37">
        <v>43584</v>
      </c>
      <c r="AA721" s="44">
        <v>43584</v>
      </c>
      <c r="AB721" s="37">
        <v>43589</v>
      </c>
      <c r="AC721" s="38">
        <f t="shared" si="104"/>
        <v>1</v>
      </c>
      <c r="AD721" s="5" t="str">
        <f t="shared" si="105"/>
        <v>CUMPLE</v>
      </c>
      <c r="AE721" s="5"/>
      <c r="AF721" s="38">
        <f t="shared" si="106"/>
        <v>5</v>
      </c>
      <c r="AG721" s="5" t="str">
        <f t="shared" si="107"/>
        <v>NO CUMPLE</v>
      </c>
      <c r="AH721" s="6"/>
      <c r="AI721" s="38">
        <f t="shared" si="109"/>
        <v>13</v>
      </c>
      <c r="AJ721" s="5" t="str">
        <f t="shared" si="110"/>
        <v>NO CUMPLE</v>
      </c>
      <c r="AK721" s="6" t="s">
        <v>3269</v>
      </c>
      <c r="AL721" s="5" t="str">
        <f t="shared" si="108"/>
        <v/>
      </c>
      <c r="AM721" s="5"/>
      <c r="AN721" s="58"/>
      <c r="AO721" s="49" t="s">
        <v>3451</v>
      </c>
      <c r="AP721" s="50" t="s">
        <v>72</v>
      </c>
      <c r="AQ721" s="50"/>
      <c r="AR721" s="50">
        <v>43543</v>
      </c>
      <c r="AS721" s="50"/>
      <c r="AT721" s="52"/>
    </row>
    <row r="722" spans="1:46" ht="14.1" customHeight="1">
      <c r="A722" s="20" t="s">
        <v>45</v>
      </c>
      <c r="B722" s="21" t="s">
        <v>2696</v>
      </c>
      <c r="C722" s="20" t="s">
        <v>2697</v>
      </c>
      <c r="D722" s="54">
        <v>4949590091</v>
      </c>
      <c r="E722" s="4" t="s">
        <v>48</v>
      </c>
      <c r="F722" s="4" t="s">
        <v>3452</v>
      </c>
      <c r="G722" s="23" t="s">
        <v>3453</v>
      </c>
      <c r="H722" s="55">
        <v>10861.2</v>
      </c>
      <c r="I722" s="4" t="s">
        <v>64</v>
      </c>
      <c r="J722" s="4" t="s">
        <v>916</v>
      </c>
      <c r="K722" s="22" t="s">
        <v>917</v>
      </c>
      <c r="L722" s="23" t="s">
        <v>54</v>
      </c>
      <c r="M722" s="4" t="s">
        <v>67</v>
      </c>
      <c r="N722" s="29" t="s">
        <v>77</v>
      </c>
      <c r="O722" s="30">
        <v>2520</v>
      </c>
      <c r="P722" s="29" t="s">
        <v>57</v>
      </c>
      <c r="Q722" s="56">
        <v>3</v>
      </c>
      <c r="R722" s="5" t="s">
        <v>78</v>
      </c>
      <c r="S722" s="5" t="s">
        <v>79</v>
      </c>
      <c r="T722" s="36">
        <v>43578</v>
      </c>
      <c r="U722" s="36">
        <v>43571</v>
      </c>
      <c r="V722" s="37">
        <v>43571</v>
      </c>
      <c r="W722" s="38">
        <f t="shared" si="102"/>
        <v>-6</v>
      </c>
      <c r="X722" s="5" t="str">
        <f t="shared" si="103"/>
        <v>CUMPLE</v>
      </c>
      <c r="Y722" s="37">
        <v>43582</v>
      </c>
      <c r="Z722" s="37">
        <v>43582</v>
      </c>
      <c r="AA722" s="44">
        <v>43584</v>
      </c>
      <c r="AB722" s="37">
        <v>43591</v>
      </c>
      <c r="AC722" s="38">
        <f t="shared" si="104"/>
        <v>2</v>
      </c>
      <c r="AD722" s="5" t="str">
        <f t="shared" si="105"/>
        <v>CUMPLE</v>
      </c>
      <c r="AE722" s="5"/>
      <c r="AF722" s="38">
        <f t="shared" si="106"/>
        <v>7</v>
      </c>
      <c r="AG722" s="5" t="str">
        <f t="shared" si="107"/>
        <v>NO CUMPLE</v>
      </c>
      <c r="AH722" s="6"/>
      <c r="AI722" s="38">
        <f t="shared" si="109"/>
        <v>13</v>
      </c>
      <c r="AJ722" s="5" t="str">
        <f t="shared" si="110"/>
        <v>NO CUMPLE</v>
      </c>
      <c r="AK722" s="6" t="s">
        <v>3000</v>
      </c>
      <c r="AL722" s="5" t="str">
        <f t="shared" si="108"/>
        <v/>
      </c>
      <c r="AM722" s="5"/>
      <c r="AN722" s="58"/>
      <c r="AO722" s="49" t="s">
        <v>3454</v>
      </c>
      <c r="AP722" s="50" t="s">
        <v>72</v>
      </c>
      <c r="AQ722" s="50"/>
      <c r="AR722" s="50">
        <v>43551</v>
      </c>
      <c r="AS722" s="50"/>
      <c r="AT722" s="52"/>
    </row>
    <row r="723" spans="1:46" ht="14.1" customHeight="1">
      <c r="A723" s="20" t="s">
        <v>45</v>
      </c>
      <c r="B723" s="21" t="s">
        <v>2696</v>
      </c>
      <c r="C723" s="20" t="s">
        <v>2697</v>
      </c>
      <c r="D723" s="54" t="s">
        <v>3455</v>
      </c>
      <c r="E723" s="4" t="s">
        <v>48</v>
      </c>
      <c r="F723" s="4" t="s">
        <v>3456</v>
      </c>
      <c r="G723" s="23" t="s">
        <v>3457</v>
      </c>
      <c r="H723" s="55">
        <v>55216</v>
      </c>
      <c r="I723" s="4" t="s">
        <v>64</v>
      </c>
      <c r="J723" s="4" t="s">
        <v>505</v>
      </c>
      <c r="K723" s="22" t="s">
        <v>506</v>
      </c>
      <c r="L723" s="23" t="s">
        <v>54</v>
      </c>
      <c r="M723" s="4" t="s">
        <v>67</v>
      </c>
      <c r="N723" s="29" t="s">
        <v>77</v>
      </c>
      <c r="O723" s="30">
        <v>1120</v>
      </c>
      <c r="P723" s="29" t="s">
        <v>57</v>
      </c>
      <c r="Q723" s="56">
        <v>3</v>
      </c>
      <c r="R723" s="5" t="s">
        <v>78</v>
      </c>
      <c r="S723" s="5" t="s">
        <v>79</v>
      </c>
      <c r="T723" s="36">
        <v>43578</v>
      </c>
      <c r="U723" s="36">
        <v>43571</v>
      </c>
      <c r="V723" s="37">
        <v>43571</v>
      </c>
      <c r="W723" s="38">
        <f t="shared" si="102"/>
        <v>-6</v>
      </c>
      <c r="X723" s="5" t="str">
        <f t="shared" si="103"/>
        <v>CUMPLE</v>
      </c>
      <c r="Y723" s="37">
        <v>43582</v>
      </c>
      <c r="Z723" s="37">
        <v>43582</v>
      </c>
      <c r="AA723" s="44">
        <v>43584</v>
      </c>
      <c r="AB723" s="37">
        <v>43588</v>
      </c>
      <c r="AC723" s="38">
        <f t="shared" si="104"/>
        <v>2</v>
      </c>
      <c r="AD723" s="5" t="str">
        <f t="shared" si="105"/>
        <v>CUMPLE</v>
      </c>
      <c r="AE723" s="5"/>
      <c r="AF723" s="38">
        <f t="shared" si="106"/>
        <v>4</v>
      </c>
      <c r="AG723" s="5" t="str">
        <f t="shared" si="107"/>
        <v>NO CUMPLE</v>
      </c>
      <c r="AH723" s="6"/>
      <c r="AI723" s="38">
        <f t="shared" si="109"/>
        <v>10</v>
      </c>
      <c r="AJ723" s="5" t="str">
        <f t="shared" si="110"/>
        <v>CUMPLE</v>
      </c>
      <c r="AK723" s="6" t="s">
        <v>3000</v>
      </c>
      <c r="AL723" s="5" t="str">
        <f t="shared" si="108"/>
        <v/>
      </c>
      <c r="AM723" s="5"/>
      <c r="AN723" s="58"/>
      <c r="AO723" s="49" t="s">
        <v>3458</v>
      </c>
      <c r="AP723" s="50" t="s">
        <v>72</v>
      </c>
      <c r="AQ723" s="50"/>
      <c r="AR723" s="50">
        <v>43551</v>
      </c>
      <c r="AS723" s="50"/>
      <c r="AT723" s="52"/>
    </row>
    <row r="724" spans="1:46" ht="14.1" customHeight="1">
      <c r="A724" s="20" t="s">
        <v>45</v>
      </c>
      <c r="B724" s="21" t="s">
        <v>2696</v>
      </c>
      <c r="C724" s="20" t="s">
        <v>2697</v>
      </c>
      <c r="D724" s="54">
        <v>4947722839</v>
      </c>
      <c r="E724" s="4" t="s">
        <v>48</v>
      </c>
      <c r="F724" s="4" t="s">
        <v>3459</v>
      </c>
      <c r="G724" s="23" t="s">
        <v>3460</v>
      </c>
      <c r="H724" s="55">
        <v>73516.800000000003</v>
      </c>
      <c r="I724" s="4" t="s">
        <v>64</v>
      </c>
      <c r="J724" s="4" t="s">
        <v>980</v>
      </c>
      <c r="K724" s="22" t="s">
        <v>981</v>
      </c>
      <c r="L724" s="23" t="s">
        <v>54</v>
      </c>
      <c r="M724" s="4" t="s">
        <v>184</v>
      </c>
      <c r="N724" s="29" t="s">
        <v>348</v>
      </c>
      <c r="O724" s="30">
        <v>6720</v>
      </c>
      <c r="P724" s="29" t="s">
        <v>57</v>
      </c>
      <c r="Q724" s="56">
        <v>8</v>
      </c>
      <c r="R724" s="5" t="s">
        <v>78</v>
      </c>
      <c r="S724" s="5" t="s">
        <v>79</v>
      </c>
      <c r="T724" s="36">
        <v>43578</v>
      </c>
      <c r="U724" s="36">
        <v>43571</v>
      </c>
      <c r="V724" s="37">
        <v>43571</v>
      </c>
      <c r="W724" s="38">
        <f t="shared" si="102"/>
        <v>-6</v>
      </c>
      <c r="X724" s="5" t="str">
        <f t="shared" si="103"/>
        <v>CUMPLE</v>
      </c>
      <c r="Y724" s="37">
        <v>43582</v>
      </c>
      <c r="Z724" s="37">
        <v>43582</v>
      </c>
      <c r="AA724" s="44">
        <v>43584</v>
      </c>
      <c r="AB724" s="37">
        <v>43589</v>
      </c>
      <c r="AC724" s="38">
        <f t="shared" si="104"/>
        <v>2</v>
      </c>
      <c r="AD724" s="5" t="str">
        <f t="shared" si="105"/>
        <v>CUMPLE</v>
      </c>
      <c r="AE724" s="5"/>
      <c r="AF724" s="38">
        <f t="shared" si="106"/>
        <v>5</v>
      </c>
      <c r="AG724" s="5" t="str">
        <f t="shared" si="107"/>
        <v>NO CUMPLE</v>
      </c>
      <c r="AH724" s="6"/>
      <c r="AI724" s="38">
        <f t="shared" si="109"/>
        <v>11</v>
      </c>
      <c r="AJ724" s="5" t="str">
        <f t="shared" si="110"/>
        <v>NO CUMPLE</v>
      </c>
      <c r="AK724" s="6" t="s">
        <v>3000</v>
      </c>
      <c r="AL724" s="5" t="str">
        <f t="shared" si="108"/>
        <v/>
      </c>
      <c r="AM724" s="5"/>
      <c r="AN724" s="58"/>
      <c r="AO724" s="49" t="s">
        <v>3461</v>
      </c>
      <c r="AP724" s="50" t="s">
        <v>325</v>
      </c>
      <c r="AQ724" s="50"/>
      <c r="AR724" s="50">
        <v>43551</v>
      </c>
      <c r="AS724" s="50"/>
      <c r="AT724" s="52"/>
    </row>
    <row r="725" spans="1:46" ht="14.1" customHeight="1">
      <c r="A725" s="20" t="s">
        <v>45</v>
      </c>
      <c r="B725" s="21" t="s">
        <v>2696</v>
      </c>
      <c r="C725" s="20" t="s">
        <v>2697</v>
      </c>
      <c r="D725" s="54" t="s">
        <v>3462</v>
      </c>
      <c r="E725" s="4" t="s">
        <v>48</v>
      </c>
      <c r="F725" s="4" t="s">
        <v>3463</v>
      </c>
      <c r="G725" s="23" t="s">
        <v>3464</v>
      </c>
      <c r="H725" s="55">
        <v>11026.25</v>
      </c>
      <c r="I725" s="4" t="s">
        <v>64</v>
      </c>
      <c r="J725" s="4" t="s">
        <v>3465</v>
      </c>
      <c r="K725" s="22" t="s">
        <v>3466</v>
      </c>
      <c r="L725" s="23" t="s">
        <v>54</v>
      </c>
      <c r="M725" s="4" t="s">
        <v>55</v>
      </c>
      <c r="N725" s="29" t="s">
        <v>56</v>
      </c>
      <c r="O725" s="30">
        <v>520</v>
      </c>
      <c r="P725" s="29" t="s">
        <v>57</v>
      </c>
      <c r="Q725" s="56">
        <v>2</v>
      </c>
      <c r="R725" s="5" t="s">
        <v>78</v>
      </c>
      <c r="S725" s="5" t="s">
        <v>79</v>
      </c>
      <c r="T725" s="36">
        <v>43578</v>
      </c>
      <c r="U725" s="36">
        <v>43572</v>
      </c>
      <c r="V725" s="37">
        <v>43579</v>
      </c>
      <c r="W725" s="38">
        <f t="shared" si="102"/>
        <v>-5</v>
      </c>
      <c r="X725" s="5" t="str">
        <f t="shared" si="103"/>
        <v>CUMPLE</v>
      </c>
      <c r="Y725" s="37">
        <v>43582</v>
      </c>
      <c r="Z725" s="37">
        <v>43582</v>
      </c>
      <c r="AA725" s="44">
        <v>43584</v>
      </c>
      <c r="AB725" s="37">
        <v>43591</v>
      </c>
      <c r="AC725" s="38">
        <f t="shared" si="104"/>
        <v>2</v>
      </c>
      <c r="AD725" s="5" t="str">
        <f t="shared" si="105"/>
        <v>CUMPLE</v>
      </c>
      <c r="AE725" s="5"/>
      <c r="AF725" s="38">
        <f t="shared" si="106"/>
        <v>7</v>
      </c>
      <c r="AG725" s="5" t="str">
        <f t="shared" si="107"/>
        <v>NO CUMPLE</v>
      </c>
      <c r="AH725" s="6"/>
      <c r="AI725" s="38">
        <f t="shared" si="109"/>
        <v>13</v>
      </c>
      <c r="AJ725" s="5" t="str">
        <f t="shared" si="110"/>
        <v>NO CUMPLE</v>
      </c>
      <c r="AK725" s="6" t="s">
        <v>3000</v>
      </c>
      <c r="AL725" s="5" t="str">
        <f t="shared" si="108"/>
        <v/>
      </c>
      <c r="AM725" s="5"/>
      <c r="AN725" s="58"/>
      <c r="AO725" s="49" t="s">
        <v>3467</v>
      </c>
      <c r="AP725" s="50" t="s">
        <v>72</v>
      </c>
      <c r="AQ725" s="50"/>
      <c r="AR725" s="50">
        <v>43551</v>
      </c>
      <c r="AS725" s="50"/>
      <c r="AT725" s="52"/>
    </row>
    <row r="726" spans="1:46" ht="14.1" customHeight="1">
      <c r="A726" s="20" t="s">
        <v>45</v>
      </c>
      <c r="B726" s="21" t="s">
        <v>2696</v>
      </c>
      <c r="C726" s="20" t="s">
        <v>2697</v>
      </c>
      <c r="D726" s="54">
        <v>4950342621</v>
      </c>
      <c r="E726" s="4" t="s">
        <v>48</v>
      </c>
      <c r="F726" s="4" t="s">
        <v>3468</v>
      </c>
      <c r="G726" s="23" t="s">
        <v>3469</v>
      </c>
      <c r="H726" s="55">
        <v>3561.6</v>
      </c>
      <c r="I726" s="4" t="s">
        <v>64</v>
      </c>
      <c r="J726" s="4" t="s">
        <v>3470</v>
      </c>
      <c r="K726" s="22" t="s">
        <v>3471</v>
      </c>
      <c r="L726" s="23" t="s">
        <v>54</v>
      </c>
      <c r="M726" s="4" t="s">
        <v>94</v>
      </c>
      <c r="N726" s="29" t="s">
        <v>108</v>
      </c>
      <c r="O726" s="30">
        <v>240</v>
      </c>
      <c r="P726" s="29" t="s">
        <v>57</v>
      </c>
      <c r="Q726" s="56">
        <v>1</v>
      </c>
      <c r="R726" s="5" t="s">
        <v>78</v>
      </c>
      <c r="S726" s="5" t="s">
        <v>79</v>
      </c>
      <c r="T726" s="36">
        <v>43578</v>
      </c>
      <c r="U726" s="36">
        <v>43577</v>
      </c>
      <c r="V726" s="37">
        <v>43582</v>
      </c>
      <c r="W726" s="38">
        <f t="shared" si="102"/>
        <v>0</v>
      </c>
      <c r="X726" s="5" t="str">
        <f t="shared" si="103"/>
        <v>CUMPLE</v>
      </c>
      <c r="Y726" s="37">
        <v>43579</v>
      </c>
      <c r="Z726" s="37">
        <v>43582</v>
      </c>
      <c r="AA726" s="44">
        <v>43584</v>
      </c>
      <c r="AB726" s="37">
        <v>43591</v>
      </c>
      <c r="AC726" s="38">
        <f t="shared" si="104"/>
        <v>2</v>
      </c>
      <c r="AD726" s="5" t="str">
        <f t="shared" si="105"/>
        <v>CUMPLE</v>
      </c>
      <c r="AE726" s="5"/>
      <c r="AF726" s="38">
        <f t="shared" si="106"/>
        <v>7</v>
      </c>
      <c r="AG726" s="5" t="str">
        <f t="shared" si="107"/>
        <v>NO CUMPLE</v>
      </c>
      <c r="AH726" s="6"/>
      <c r="AI726" s="38">
        <f t="shared" si="109"/>
        <v>13</v>
      </c>
      <c r="AJ726" s="5" t="str">
        <f t="shared" si="110"/>
        <v>NO CUMPLE</v>
      </c>
      <c r="AK726" s="6" t="s">
        <v>3000</v>
      </c>
      <c r="AL726" s="5" t="str">
        <f t="shared" si="108"/>
        <v/>
      </c>
      <c r="AM726" s="5"/>
      <c r="AN726" s="58"/>
      <c r="AO726" s="49" t="s">
        <v>3472</v>
      </c>
      <c r="AP726" s="50" t="s">
        <v>72</v>
      </c>
      <c r="AQ726" s="50"/>
      <c r="AR726" s="50">
        <v>43551</v>
      </c>
      <c r="AS726" s="50" t="s">
        <v>1149</v>
      </c>
      <c r="AT726" s="52"/>
    </row>
    <row r="727" spans="1:46" ht="14.1" customHeight="1">
      <c r="A727" s="20" t="s">
        <v>45</v>
      </c>
      <c r="B727" s="21" t="s">
        <v>2696</v>
      </c>
      <c r="C727" s="20" t="s">
        <v>2697</v>
      </c>
      <c r="D727" s="54" t="s">
        <v>3473</v>
      </c>
      <c r="E727" s="4" t="s">
        <v>156</v>
      </c>
      <c r="F727" s="4" t="s">
        <v>3474</v>
      </c>
      <c r="G727" s="23" t="s">
        <v>3475</v>
      </c>
      <c r="H727" s="55">
        <v>156695</v>
      </c>
      <c r="I727" s="4" t="s">
        <v>64</v>
      </c>
      <c r="J727" s="4" t="s">
        <v>3476</v>
      </c>
      <c r="K727" s="22" t="s">
        <v>3477</v>
      </c>
      <c r="L727" s="23" t="s">
        <v>54</v>
      </c>
      <c r="M727" s="4" t="s">
        <v>94</v>
      </c>
      <c r="N727" s="29" t="s">
        <v>95</v>
      </c>
      <c r="O727" s="30">
        <v>3250</v>
      </c>
      <c r="P727" s="29" t="s">
        <v>57</v>
      </c>
      <c r="Q727" s="56">
        <v>6</v>
      </c>
      <c r="R727" s="5" t="s">
        <v>78</v>
      </c>
      <c r="S727" s="5" t="s">
        <v>79</v>
      </c>
      <c r="T727" s="36">
        <v>43578</v>
      </c>
      <c r="U727" s="36">
        <v>43577</v>
      </c>
      <c r="V727" s="37">
        <v>43577</v>
      </c>
      <c r="W727" s="38">
        <f t="shared" si="102"/>
        <v>0</v>
      </c>
      <c r="X727" s="5" t="str">
        <f t="shared" si="103"/>
        <v>CUMPLE</v>
      </c>
      <c r="Y727" s="37">
        <v>43581</v>
      </c>
      <c r="Z727" s="37">
        <v>43581</v>
      </c>
      <c r="AA727" s="44">
        <v>43582</v>
      </c>
      <c r="AB727" s="37">
        <v>43588</v>
      </c>
      <c r="AC727" s="38">
        <f t="shared" si="104"/>
        <v>1</v>
      </c>
      <c r="AD727" s="5" t="str">
        <f t="shared" si="105"/>
        <v>CUMPLE</v>
      </c>
      <c r="AE727" s="5"/>
      <c r="AF727" s="38">
        <f t="shared" si="106"/>
        <v>6</v>
      </c>
      <c r="AG727" s="5" t="str">
        <f t="shared" si="107"/>
        <v>NO CUMPLE</v>
      </c>
      <c r="AH727" s="6"/>
      <c r="AI727" s="38">
        <f t="shared" si="109"/>
        <v>10</v>
      </c>
      <c r="AJ727" s="5" t="str">
        <f t="shared" si="110"/>
        <v>CUMPLE</v>
      </c>
      <c r="AK727" s="6" t="s">
        <v>3000</v>
      </c>
      <c r="AL727" s="5" t="str">
        <f t="shared" si="108"/>
        <v/>
      </c>
      <c r="AM727" s="5"/>
      <c r="AN727" s="58"/>
      <c r="AO727" s="49" t="s">
        <v>3478</v>
      </c>
      <c r="AP727" s="50" t="s">
        <v>72</v>
      </c>
      <c r="AQ727" s="50"/>
      <c r="AR727" s="50">
        <v>43551</v>
      </c>
      <c r="AS727" s="50"/>
      <c r="AT727" s="52"/>
    </row>
    <row r="728" spans="1:46" ht="14.1" customHeight="1">
      <c r="A728" s="20" t="s">
        <v>45</v>
      </c>
      <c r="B728" s="21" t="s">
        <v>2696</v>
      </c>
      <c r="C728" s="20" t="s">
        <v>2697</v>
      </c>
      <c r="D728" s="54">
        <v>4949685076</v>
      </c>
      <c r="E728" s="4" t="s">
        <v>48</v>
      </c>
      <c r="F728" s="4" t="s">
        <v>3479</v>
      </c>
      <c r="G728" s="23" t="s">
        <v>3480</v>
      </c>
      <c r="H728" s="55">
        <v>8130</v>
      </c>
      <c r="I728" s="4" t="s">
        <v>64</v>
      </c>
      <c r="J728" s="4" t="s">
        <v>221</v>
      </c>
      <c r="K728" s="22">
        <v>50209602</v>
      </c>
      <c r="L728" s="23" t="s">
        <v>54</v>
      </c>
      <c r="M728" s="4" t="s">
        <v>94</v>
      </c>
      <c r="N728" s="29" t="s">
        <v>95</v>
      </c>
      <c r="O728" s="30">
        <v>3000</v>
      </c>
      <c r="P728" s="29" t="s">
        <v>57</v>
      </c>
      <c r="Q728" s="56">
        <v>5</v>
      </c>
      <c r="R728" s="5" t="s">
        <v>78</v>
      </c>
      <c r="S728" s="5" t="s">
        <v>79</v>
      </c>
      <c r="T728" s="36">
        <v>43578</v>
      </c>
      <c r="U728" s="36">
        <v>43571</v>
      </c>
      <c r="V728" s="37">
        <v>43571</v>
      </c>
      <c r="W728" s="38">
        <f t="shared" si="102"/>
        <v>-6</v>
      </c>
      <c r="X728" s="5" t="str">
        <f t="shared" si="103"/>
        <v>CUMPLE</v>
      </c>
      <c r="Y728" s="37">
        <v>43581</v>
      </c>
      <c r="Z728" s="37">
        <v>43581</v>
      </c>
      <c r="AA728" s="44">
        <v>43582</v>
      </c>
      <c r="AB728" s="37">
        <v>43588</v>
      </c>
      <c r="AC728" s="38">
        <f t="shared" si="104"/>
        <v>1</v>
      </c>
      <c r="AD728" s="5" t="str">
        <f t="shared" si="105"/>
        <v>CUMPLE</v>
      </c>
      <c r="AE728" s="5"/>
      <c r="AF728" s="38">
        <f t="shared" si="106"/>
        <v>6</v>
      </c>
      <c r="AG728" s="5" t="str">
        <f t="shared" si="107"/>
        <v>NO CUMPLE</v>
      </c>
      <c r="AH728" s="6"/>
      <c r="AI728" s="38">
        <f t="shared" si="109"/>
        <v>10</v>
      </c>
      <c r="AJ728" s="5" t="str">
        <f t="shared" si="110"/>
        <v>CUMPLE</v>
      </c>
      <c r="AK728" s="6" t="s">
        <v>3000</v>
      </c>
      <c r="AL728" s="5" t="str">
        <f t="shared" si="108"/>
        <v/>
      </c>
      <c r="AM728" s="5"/>
      <c r="AN728" s="58"/>
      <c r="AO728" s="49" t="s">
        <v>3481</v>
      </c>
      <c r="AP728" s="50" t="s">
        <v>72</v>
      </c>
      <c r="AQ728" s="50"/>
      <c r="AR728" s="50">
        <v>43551</v>
      </c>
      <c r="AS728" s="50" t="s">
        <v>1149</v>
      </c>
      <c r="AT728" s="52"/>
    </row>
    <row r="729" spans="1:46" ht="14.1" customHeight="1">
      <c r="A729" s="20" t="s">
        <v>45</v>
      </c>
      <c r="B729" s="21" t="s">
        <v>2696</v>
      </c>
      <c r="C729" s="20" t="s">
        <v>2697</v>
      </c>
      <c r="D729" s="54" t="s">
        <v>3482</v>
      </c>
      <c r="E729" s="4" t="s">
        <v>48</v>
      </c>
      <c r="F729" s="4" t="s">
        <v>3483</v>
      </c>
      <c r="G729" s="23" t="s">
        <v>3484</v>
      </c>
      <c r="H729" s="55">
        <v>137280</v>
      </c>
      <c r="I729" s="4" t="s">
        <v>64</v>
      </c>
      <c r="J729" s="4" t="s">
        <v>435</v>
      </c>
      <c r="K729" s="22" t="s">
        <v>436</v>
      </c>
      <c r="L729" s="23" t="s">
        <v>54</v>
      </c>
      <c r="M729" s="4" t="s">
        <v>94</v>
      </c>
      <c r="N729" s="29" t="s">
        <v>95</v>
      </c>
      <c r="O729" s="30">
        <v>32000</v>
      </c>
      <c r="P729" s="29" t="s">
        <v>57</v>
      </c>
      <c r="Q729" s="56">
        <v>2</v>
      </c>
      <c r="R729" s="5" t="s">
        <v>58</v>
      </c>
      <c r="S729" s="5" t="s">
        <v>69</v>
      </c>
      <c r="T729" s="36">
        <v>43578</v>
      </c>
      <c r="U729" s="36">
        <v>43581</v>
      </c>
      <c r="V729" s="37">
        <v>43580</v>
      </c>
      <c r="W729" s="38">
        <f t="shared" si="102"/>
        <v>4</v>
      </c>
      <c r="X729" s="5" t="str">
        <f t="shared" si="103"/>
        <v>NO CUMPLE</v>
      </c>
      <c r="Y729" s="37">
        <v>43580</v>
      </c>
      <c r="Z729" s="37">
        <v>43581</v>
      </c>
      <c r="AA729" s="44">
        <v>43582</v>
      </c>
      <c r="AB729" s="37">
        <v>43591</v>
      </c>
      <c r="AC729" s="38">
        <f t="shared" si="104"/>
        <v>1</v>
      </c>
      <c r="AD729" s="5" t="str">
        <f t="shared" si="105"/>
        <v>CUMPLE</v>
      </c>
      <c r="AE729" s="5"/>
      <c r="AF729" s="38">
        <f t="shared" si="106"/>
        <v>9</v>
      </c>
      <c r="AG729" s="5" t="str">
        <f t="shared" si="107"/>
        <v>NO CUMPLE</v>
      </c>
      <c r="AH729" s="6"/>
      <c r="AI729" s="38">
        <f t="shared" si="109"/>
        <v>13</v>
      </c>
      <c r="AJ729" s="5" t="str">
        <f t="shared" si="110"/>
        <v>NO CUMPLE</v>
      </c>
      <c r="AK729" s="6" t="s">
        <v>3485</v>
      </c>
      <c r="AL729" s="5" t="str">
        <f t="shared" si="108"/>
        <v/>
      </c>
      <c r="AM729" s="5"/>
      <c r="AN729" s="58"/>
      <c r="AO729" s="49" t="s">
        <v>3486</v>
      </c>
      <c r="AP729" s="50" t="s">
        <v>72</v>
      </c>
      <c r="AQ729" s="50"/>
      <c r="AR729" s="50">
        <v>43551</v>
      </c>
      <c r="AS729" s="50"/>
      <c r="AT729" s="52"/>
    </row>
    <row r="730" spans="1:46" ht="14.1" customHeight="1">
      <c r="A730" s="20" t="s">
        <v>45</v>
      </c>
      <c r="B730" s="21" t="s">
        <v>2696</v>
      </c>
      <c r="C730" s="20" t="s">
        <v>2697</v>
      </c>
      <c r="D730" s="28" t="s">
        <v>3487</v>
      </c>
      <c r="E730" s="4" t="s">
        <v>48</v>
      </c>
      <c r="F730" s="4" t="s">
        <v>3488</v>
      </c>
      <c r="G730" s="23" t="s">
        <v>3489</v>
      </c>
      <c r="H730" s="55">
        <v>38586</v>
      </c>
      <c r="I730" s="4" t="s">
        <v>64</v>
      </c>
      <c r="J730" s="28" t="s">
        <v>3490</v>
      </c>
      <c r="K730" s="28" t="s">
        <v>3491</v>
      </c>
      <c r="L730" s="23" t="s">
        <v>54</v>
      </c>
      <c r="M730" s="4" t="s">
        <v>67</v>
      </c>
      <c r="N730" s="29" t="s">
        <v>77</v>
      </c>
      <c r="O730" s="30">
        <v>9910</v>
      </c>
      <c r="P730" s="29" t="s">
        <v>57</v>
      </c>
      <c r="Q730" s="56">
        <v>1</v>
      </c>
      <c r="R730" s="5" t="s">
        <v>58</v>
      </c>
      <c r="S730" s="5" t="s">
        <v>59</v>
      </c>
      <c r="T730" s="36">
        <v>43578</v>
      </c>
      <c r="U730" s="36">
        <v>43571</v>
      </c>
      <c r="V730" s="37">
        <v>43571</v>
      </c>
      <c r="W730" s="38">
        <f t="shared" si="102"/>
        <v>-6</v>
      </c>
      <c r="X730" s="5" t="str">
        <f t="shared" si="103"/>
        <v>CUMPLE</v>
      </c>
      <c r="Y730" s="37">
        <v>43580</v>
      </c>
      <c r="Z730" s="37">
        <v>43581</v>
      </c>
      <c r="AA730" s="44">
        <v>43582</v>
      </c>
      <c r="AB730" s="37">
        <v>43591</v>
      </c>
      <c r="AC730" s="38">
        <f t="shared" si="104"/>
        <v>2</v>
      </c>
      <c r="AD730" s="5" t="str">
        <f t="shared" si="105"/>
        <v>CUMPLE</v>
      </c>
      <c r="AE730" s="5"/>
      <c r="AF730" s="38">
        <f t="shared" si="106"/>
        <v>9</v>
      </c>
      <c r="AG730" s="5" t="str">
        <f t="shared" si="107"/>
        <v>NO CUMPLE</v>
      </c>
      <c r="AH730" s="6"/>
      <c r="AI730" s="38">
        <f t="shared" si="109"/>
        <v>13</v>
      </c>
      <c r="AJ730" s="5" t="str">
        <f t="shared" si="110"/>
        <v>NO CUMPLE</v>
      </c>
      <c r="AK730" s="6" t="s">
        <v>149</v>
      </c>
      <c r="AL730" s="5" t="str">
        <f t="shared" si="108"/>
        <v/>
      </c>
      <c r="AM730" s="5"/>
      <c r="AN730" s="58"/>
      <c r="AO730" s="49" t="s">
        <v>3492</v>
      </c>
      <c r="AP730" s="50" t="s">
        <v>72</v>
      </c>
      <c r="AQ730" s="50"/>
      <c r="AR730" s="50">
        <v>43557</v>
      </c>
      <c r="AS730" s="50"/>
      <c r="AT730" s="52"/>
    </row>
    <row r="731" spans="1:46" ht="14.1" customHeight="1">
      <c r="A731" s="20" t="s">
        <v>45</v>
      </c>
      <c r="B731" s="21" t="s">
        <v>2696</v>
      </c>
      <c r="C731" s="20" t="s">
        <v>2697</v>
      </c>
      <c r="D731" s="54" t="s">
        <v>3493</v>
      </c>
      <c r="E731" s="4" t="s">
        <v>156</v>
      </c>
      <c r="F731" s="4" t="s">
        <v>3494</v>
      </c>
      <c r="G731" s="23" t="s">
        <v>3495</v>
      </c>
      <c r="H731" s="55">
        <v>251394</v>
      </c>
      <c r="I731" s="4" t="s">
        <v>64</v>
      </c>
      <c r="J731" s="4" t="s">
        <v>3496</v>
      </c>
      <c r="K731" s="22" t="s">
        <v>3497</v>
      </c>
      <c r="L731" s="23" t="s">
        <v>54</v>
      </c>
      <c r="M731" s="4" t="s">
        <v>94</v>
      </c>
      <c r="N731" s="29" t="s">
        <v>95</v>
      </c>
      <c r="O731" s="30">
        <v>6200</v>
      </c>
      <c r="P731" s="29" t="s">
        <v>57</v>
      </c>
      <c r="Q731" s="56">
        <v>1</v>
      </c>
      <c r="R731" s="5" t="s">
        <v>58</v>
      </c>
      <c r="S731" s="5" t="s">
        <v>174</v>
      </c>
      <c r="T731" s="36">
        <v>43578</v>
      </c>
      <c r="U731" s="36">
        <v>43571</v>
      </c>
      <c r="V731" s="37">
        <v>43571</v>
      </c>
      <c r="W731" s="38">
        <f t="shared" si="102"/>
        <v>-6</v>
      </c>
      <c r="X731" s="5" t="str">
        <f t="shared" si="103"/>
        <v>CUMPLE</v>
      </c>
      <c r="Y731" s="37">
        <v>43580</v>
      </c>
      <c r="Z731" s="37">
        <v>43580</v>
      </c>
      <c r="AA731" s="44">
        <v>43581</v>
      </c>
      <c r="AB731" s="37">
        <v>43588</v>
      </c>
      <c r="AC731" s="38">
        <f t="shared" si="104"/>
        <v>1</v>
      </c>
      <c r="AD731" s="5" t="str">
        <f t="shared" si="105"/>
        <v>CUMPLE</v>
      </c>
      <c r="AE731" s="5"/>
      <c r="AF731" s="38">
        <f t="shared" si="106"/>
        <v>7</v>
      </c>
      <c r="AG731" s="5" t="str">
        <f t="shared" si="107"/>
        <v>NO CUMPLE</v>
      </c>
      <c r="AH731" s="6"/>
      <c r="AI731" s="38">
        <f t="shared" si="109"/>
        <v>10</v>
      </c>
      <c r="AJ731" s="5" t="str">
        <f t="shared" si="110"/>
        <v>NO CUMPLE</v>
      </c>
      <c r="AK731" s="6" t="s">
        <v>149</v>
      </c>
      <c r="AL731" s="5" t="str">
        <f t="shared" si="108"/>
        <v/>
      </c>
      <c r="AM731" s="5"/>
      <c r="AN731" s="58"/>
      <c r="AO731" s="49" t="s">
        <v>3498</v>
      </c>
      <c r="AP731" s="50" t="s">
        <v>72</v>
      </c>
      <c r="AQ731" s="50"/>
      <c r="AR731" s="50">
        <v>43557</v>
      </c>
      <c r="AS731" s="50"/>
      <c r="AT731" s="52"/>
    </row>
    <row r="732" spans="1:46" ht="14.1" customHeight="1">
      <c r="A732" s="20" t="s">
        <v>45</v>
      </c>
      <c r="B732" s="21" t="s">
        <v>2696</v>
      </c>
      <c r="C732" s="20" t="s">
        <v>2697</v>
      </c>
      <c r="D732" s="54" t="s">
        <v>3499</v>
      </c>
      <c r="E732" s="4" t="s">
        <v>48</v>
      </c>
      <c r="F732" s="4" t="s">
        <v>3500</v>
      </c>
      <c r="G732" s="23" t="s">
        <v>3501</v>
      </c>
      <c r="H732" s="55">
        <v>63600</v>
      </c>
      <c r="I732" s="4" t="s">
        <v>64</v>
      </c>
      <c r="J732" s="4" t="s">
        <v>909</v>
      </c>
      <c r="K732" s="22" t="s">
        <v>910</v>
      </c>
      <c r="L732" s="23" t="s">
        <v>911</v>
      </c>
      <c r="M732" s="4" t="s">
        <v>210</v>
      </c>
      <c r="N732" s="29" t="s">
        <v>912</v>
      </c>
      <c r="O732" s="30">
        <v>40000</v>
      </c>
      <c r="P732" s="29" t="s">
        <v>57</v>
      </c>
      <c r="Q732" s="56">
        <v>2</v>
      </c>
      <c r="R732" s="5" t="s">
        <v>58</v>
      </c>
      <c r="S732" s="5" t="s">
        <v>59</v>
      </c>
      <c r="T732" s="36">
        <v>43578</v>
      </c>
      <c r="U732" s="36">
        <v>43566</v>
      </c>
      <c r="V732" s="37">
        <v>43566</v>
      </c>
      <c r="W732" s="38">
        <f t="shared" si="102"/>
        <v>-11</v>
      </c>
      <c r="X732" s="5" t="str">
        <f t="shared" si="103"/>
        <v>CUMPLE</v>
      </c>
      <c r="Y732" s="37">
        <v>43580</v>
      </c>
      <c r="Z732" s="37">
        <v>43580</v>
      </c>
      <c r="AA732" s="44">
        <v>43581</v>
      </c>
      <c r="AB732" s="37">
        <v>43585</v>
      </c>
      <c r="AC732" s="38">
        <f t="shared" si="104"/>
        <v>1</v>
      </c>
      <c r="AD732" s="5" t="str">
        <f t="shared" si="105"/>
        <v>CUMPLE</v>
      </c>
      <c r="AE732" s="5"/>
      <c r="AF732" s="38">
        <f t="shared" si="106"/>
        <v>4</v>
      </c>
      <c r="AG732" s="5" t="str">
        <f t="shared" si="107"/>
        <v>NO CUMPLE</v>
      </c>
      <c r="AH732" s="6"/>
      <c r="AI732" s="38">
        <f t="shared" si="109"/>
        <v>7</v>
      </c>
      <c r="AJ732" s="5" t="str">
        <f t="shared" si="110"/>
        <v>CUMPLE</v>
      </c>
      <c r="AK732" s="6"/>
      <c r="AL732" s="5" t="str">
        <f t="shared" si="108"/>
        <v/>
      </c>
      <c r="AM732" s="5"/>
      <c r="AN732" s="58"/>
      <c r="AO732" s="49" t="s">
        <v>3502</v>
      </c>
      <c r="AP732" s="50" t="s">
        <v>325</v>
      </c>
      <c r="AQ732" s="50"/>
      <c r="AR732" s="50">
        <v>43553</v>
      </c>
      <c r="AS732" s="50"/>
      <c r="AT732" s="52"/>
    </row>
    <row r="733" spans="1:46" ht="14.1" customHeight="1">
      <c r="A733" s="20" t="s">
        <v>45</v>
      </c>
      <c r="B733" s="21" t="s">
        <v>2696</v>
      </c>
      <c r="C733" s="20" t="s">
        <v>2697</v>
      </c>
      <c r="D733" s="54">
        <v>4950000732</v>
      </c>
      <c r="E733" s="4" t="s">
        <v>48</v>
      </c>
      <c r="F733" s="4" t="s">
        <v>3503</v>
      </c>
      <c r="G733" s="23" t="s">
        <v>3504</v>
      </c>
      <c r="H733" s="55">
        <v>31800</v>
      </c>
      <c r="I733" s="4" t="s">
        <v>64</v>
      </c>
      <c r="J733" s="4" t="s">
        <v>909</v>
      </c>
      <c r="K733" s="22" t="s">
        <v>910</v>
      </c>
      <c r="L733" s="23" t="s">
        <v>911</v>
      </c>
      <c r="M733" s="4" t="s">
        <v>210</v>
      </c>
      <c r="N733" s="29" t="s">
        <v>912</v>
      </c>
      <c r="O733" s="30">
        <v>20000</v>
      </c>
      <c r="P733" s="29" t="s">
        <v>57</v>
      </c>
      <c r="Q733" s="56">
        <v>1</v>
      </c>
      <c r="R733" s="5" t="s">
        <v>58</v>
      </c>
      <c r="S733" s="5" t="s">
        <v>59</v>
      </c>
      <c r="T733" s="36">
        <v>43578</v>
      </c>
      <c r="U733" s="36">
        <v>43566</v>
      </c>
      <c r="V733" s="37">
        <v>43566</v>
      </c>
      <c r="W733" s="38">
        <f t="shared" si="102"/>
        <v>-11</v>
      </c>
      <c r="X733" s="5" t="str">
        <f t="shared" si="103"/>
        <v>CUMPLE</v>
      </c>
      <c r="Y733" s="37">
        <v>43580</v>
      </c>
      <c r="Z733" s="37">
        <v>43580</v>
      </c>
      <c r="AA733" s="44">
        <v>43581</v>
      </c>
      <c r="AB733" s="37">
        <v>43585</v>
      </c>
      <c r="AC733" s="38">
        <f t="shared" si="104"/>
        <v>1</v>
      </c>
      <c r="AD733" s="5" t="str">
        <f t="shared" si="105"/>
        <v>CUMPLE</v>
      </c>
      <c r="AE733" s="5"/>
      <c r="AF733" s="38">
        <f t="shared" si="106"/>
        <v>4</v>
      </c>
      <c r="AG733" s="5" t="str">
        <f t="shared" si="107"/>
        <v>NO CUMPLE</v>
      </c>
      <c r="AH733" s="6"/>
      <c r="AI733" s="38">
        <f t="shared" si="109"/>
        <v>7</v>
      </c>
      <c r="AJ733" s="5" t="str">
        <f t="shared" si="110"/>
        <v>CUMPLE</v>
      </c>
      <c r="AK733" s="6"/>
      <c r="AL733" s="5" t="str">
        <f t="shared" si="108"/>
        <v/>
      </c>
      <c r="AM733" s="5"/>
      <c r="AN733" s="58"/>
      <c r="AO733" s="49" t="s">
        <v>3505</v>
      </c>
      <c r="AP733" s="50" t="s">
        <v>325</v>
      </c>
      <c r="AQ733" s="50"/>
      <c r="AR733" s="50">
        <v>43553</v>
      </c>
      <c r="AS733" s="50"/>
      <c r="AT733" s="52"/>
    </row>
    <row r="734" spans="1:46" ht="14.1" customHeight="1">
      <c r="A734" s="20" t="s">
        <v>45</v>
      </c>
      <c r="B734" s="21" t="s">
        <v>2696</v>
      </c>
      <c r="C734" s="20" t="s">
        <v>2697</v>
      </c>
      <c r="D734" s="54">
        <v>4949868823</v>
      </c>
      <c r="E734" s="4" t="s">
        <v>48</v>
      </c>
      <c r="F734" s="4" t="s">
        <v>3506</v>
      </c>
      <c r="G734" s="23" t="s">
        <v>3507</v>
      </c>
      <c r="H734" s="55">
        <v>39744</v>
      </c>
      <c r="I734" s="4" t="s">
        <v>64</v>
      </c>
      <c r="J734" s="4" t="s">
        <v>941</v>
      </c>
      <c r="K734" s="22" t="s">
        <v>942</v>
      </c>
      <c r="L734" s="23" t="s">
        <v>54</v>
      </c>
      <c r="M734" s="4" t="s">
        <v>67</v>
      </c>
      <c r="N734" s="29" t="s">
        <v>336</v>
      </c>
      <c r="O734" s="30">
        <v>28800</v>
      </c>
      <c r="P734" s="29" t="s">
        <v>57</v>
      </c>
      <c r="Q734" s="56">
        <v>2</v>
      </c>
      <c r="R734" s="5" t="s">
        <v>58</v>
      </c>
      <c r="S734" s="5" t="s">
        <v>59</v>
      </c>
      <c r="T734" s="36">
        <v>43578</v>
      </c>
      <c r="U734" s="36">
        <v>43578</v>
      </c>
      <c r="V734" s="37">
        <v>43578</v>
      </c>
      <c r="W734" s="38">
        <f t="shared" si="102"/>
        <v>1</v>
      </c>
      <c r="X734" s="5" t="str">
        <f t="shared" si="103"/>
        <v>NO CUMPLE</v>
      </c>
      <c r="Y734" s="37">
        <v>43580</v>
      </c>
      <c r="Z734" s="37">
        <v>43580</v>
      </c>
      <c r="AA734" s="44">
        <v>43581</v>
      </c>
      <c r="AB734" s="37">
        <v>43587</v>
      </c>
      <c r="AC734" s="38">
        <f t="shared" si="104"/>
        <v>1</v>
      </c>
      <c r="AD734" s="5" t="str">
        <f t="shared" si="105"/>
        <v>CUMPLE</v>
      </c>
      <c r="AE734" s="5"/>
      <c r="AF734" s="38">
        <f t="shared" si="106"/>
        <v>6</v>
      </c>
      <c r="AG734" s="5" t="str">
        <f t="shared" si="107"/>
        <v>NO CUMPLE</v>
      </c>
      <c r="AH734" s="6"/>
      <c r="AI734" s="38">
        <f t="shared" si="109"/>
        <v>9</v>
      </c>
      <c r="AJ734" s="5" t="str">
        <f t="shared" si="110"/>
        <v>NO CUMPLE</v>
      </c>
      <c r="AK734" s="6" t="s">
        <v>3485</v>
      </c>
      <c r="AL734" s="5" t="str">
        <f t="shared" si="108"/>
        <v/>
      </c>
      <c r="AM734" s="5"/>
      <c r="AN734" s="58"/>
      <c r="AO734" s="49" t="s">
        <v>3508</v>
      </c>
      <c r="AP734" s="50" t="s">
        <v>72</v>
      </c>
      <c r="AQ734" s="50"/>
      <c r="AR734" s="50">
        <v>43551</v>
      </c>
      <c r="AS734" s="50"/>
      <c r="AT734" s="52"/>
    </row>
    <row r="735" spans="1:46" ht="14.1" customHeight="1">
      <c r="A735" s="20" t="s">
        <v>45</v>
      </c>
      <c r="B735" s="21" t="s">
        <v>2696</v>
      </c>
      <c r="C735" s="20" t="s">
        <v>2697</v>
      </c>
      <c r="D735" s="54">
        <v>4950062292</v>
      </c>
      <c r="E735" s="4" t="s">
        <v>48</v>
      </c>
      <c r="F735" s="4" t="s">
        <v>3509</v>
      </c>
      <c r="G735" s="23" t="s">
        <v>3510</v>
      </c>
      <c r="H735" s="55">
        <v>31050</v>
      </c>
      <c r="I735" s="4" t="s">
        <v>64</v>
      </c>
      <c r="J735" s="4" t="s">
        <v>3511</v>
      </c>
      <c r="K735" s="22">
        <v>50196492</v>
      </c>
      <c r="L735" s="23" t="s">
        <v>119</v>
      </c>
      <c r="M735" s="4" t="s">
        <v>112</v>
      </c>
      <c r="N735" s="29" t="s">
        <v>468</v>
      </c>
      <c r="O735" s="30">
        <v>9000</v>
      </c>
      <c r="P735" s="29" t="s">
        <v>57</v>
      </c>
      <c r="Q735" s="56">
        <v>1</v>
      </c>
      <c r="R735" s="5" t="s">
        <v>58</v>
      </c>
      <c r="S735" s="5" t="s">
        <v>59</v>
      </c>
      <c r="T735" s="36">
        <v>43578</v>
      </c>
      <c r="U735" s="36">
        <v>43578</v>
      </c>
      <c r="V735" s="37">
        <v>43578</v>
      </c>
      <c r="W735" s="38">
        <f t="shared" si="102"/>
        <v>1</v>
      </c>
      <c r="X735" s="5" t="str">
        <f t="shared" si="103"/>
        <v>NO CUMPLE</v>
      </c>
      <c r="Y735" s="37">
        <v>43580</v>
      </c>
      <c r="Z735" s="37">
        <v>43580</v>
      </c>
      <c r="AA735" s="44">
        <v>43581</v>
      </c>
      <c r="AB735" s="37">
        <v>43588</v>
      </c>
      <c r="AC735" s="38">
        <f t="shared" si="104"/>
        <v>1</v>
      </c>
      <c r="AD735" s="5" t="str">
        <f t="shared" si="105"/>
        <v>CUMPLE</v>
      </c>
      <c r="AE735" s="5"/>
      <c r="AF735" s="38">
        <f t="shared" si="106"/>
        <v>7</v>
      </c>
      <c r="AG735" s="5" t="str">
        <f t="shared" si="107"/>
        <v>NO CUMPLE</v>
      </c>
      <c r="AH735" s="6"/>
      <c r="AI735" s="38">
        <f t="shared" si="109"/>
        <v>10</v>
      </c>
      <c r="AJ735" s="5" t="str">
        <f t="shared" si="110"/>
        <v>NO CUMPLE</v>
      </c>
      <c r="AK735" s="6" t="s">
        <v>3485</v>
      </c>
      <c r="AL735" s="5" t="str">
        <f t="shared" si="108"/>
        <v/>
      </c>
      <c r="AM735" s="5"/>
      <c r="AN735" s="58"/>
      <c r="AO735" s="49" t="s">
        <v>3512</v>
      </c>
      <c r="AP735" s="50" t="s">
        <v>72</v>
      </c>
      <c r="AQ735" s="50"/>
      <c r="AR735" s="50">
        <v>43551</v>
      </c>
      <c r="AS735" s="50"/>
      <c r="AT735" s="52"/>
    </row>
    <row r="736" spans="1:46" ht="14.1" customHeight="1">
      <c r="A736" s="20" t="s">
        <v>45</v>
      </c>
      <c r="B736" s="21" t="s">
        <v>2696</v>
      </c>
      <c r="C736" s="20" t="s">
        <v>2697</v>
      </c>
      <c r="D736" s="54">
        <v>4950285310</v>
      </c>
      <c r="E736" s="4" t="s">
        <v>48</v>
      </c>
      <c r="F736" s="4" t="s">
        <v>3513</v>
      </c>
      <c r="G736" s="23" t="s">
        <v>3514</v>
      </c>
      <c r="H736" s="55">
        <v>46728</v>
      </c>
      <c r="I736" s="4" t="s">
        <v>64</v>
      </c>
      <c r="J736" s="4" t="s">
        <v>3515</v>
      </c>
      <c r="K736" s="22" t="s">
        <v>93</v>
      </c>
      <c r="L736" s="23" t="s">
        <v>54</v>
      </c>
      <c r="M736" s="4" t="s">
        <v>94</v>
      </c>
      <c r="N736" s="29" t="s">
        <v>95</v>
      </c>
      <c r="O736" s="30">
        <v>39600</v>
      </c>
      <c r="P736" s="29" t="s">
        <v>57</v>
      </c>
      <c r="Q736" s="56">
        <v>2</v>
      </c>
      <c r="R736" s="5" t="s">
        <v>58</v>
      </c>
      <c r="S736" s="5" t="s">
        <v>59</v>
      </c>
      <c r="T736" s="36">
        <v>43578</v>
      </c>
      <c r="U736" s="36">
        <v>43571</v>
      </c>
      <c r="V736" s="37">
        <v>43571</v>
      </c>
      <c r="W736" s="38">
        <f t="shared" si="102"/>
        <v>-6</v>
      </c>
      <c r="X736" s="5" t="str">
        <f t="shared" si="103"/>
        <v>CUMPLE</v>
      </c>
      <c r="Y736" s="37">
        <v>43580</v>
      </c>
      <c r="Z736" s="37">
        <v>43580</v>
      </c>
      <c r="AA736" s="44">
        <v>43581</v>
      </c>
      <c r="AB736" s="37">
        <v>43588</v>
      </c>
      <c r="AC736" s="38">
        <f t="shared" si="104"/>
        <v>1</v>
      </c>
      <c r="AD736" s="5" t="str">
        <f t="shared" si="105"/>
        <v>CUMPLE</v>
      </c>
      <c r="AE736" s="5"/>
      <c r="AF736" s="38">
        <f t="shared" si="106"/>
        <v>7</v>
      </c>
      <c r="AG736" s="5" t="str">
        <f t="shared" si="107"/>
        <v>NO CUMPLE</v>
      </c>
      <c r="AH736" s="6"/>
      <c r="AI736" s="38">
        <f t="shared" si="109"/>
        <v>10</v>
      </c>
      <c r="AJ736" s="5" t="str">
        <f t="shared" si="110"/>
        <v>NO CUMPLE</v>
      </c>
      <c r="AK736" s="6" t="s">
        <v>149</v>
      </c>
      <c r="AL736" s="5" t="str">
        <f t="shared" si="108"/>
        <v/>
      </c>
      <c r="AM736" s="5"/>
      <c r="AN736" s="58"/>
      <c r="AO736" s="49" t="s">
        <v>3516</v>
      </c>
      <c r="AP736" s="50" t="s">
        <v>72</v>
      </c>
      <c r="AQ736" s="50"/>
      <c r="AR736" s="50">
        <v>43557</v>
      </c>
      <c r="AS736" s="50"/>
      <c r="AT736" s="52"/>
    </row>
    <row r="737" spans="1:46" ht="14.1" customHeight="1">
      <c r="A737" s="20" t="s">
        <v>45</v>
      </c>
      <c r="B737" s="21" t="s">
        <v>2696</v>
      </c>
      <c r="C737" s="20" t="s">
        <v>2697</v>
      </c>
      <c r="D737" s="54">
        <v>4950090422</v>
      </c>
      <c r="E737" s="4" t="s">
        <v>48</v>
      </c>
      <c r="F737" s="4" t="s">
        <v>3517</v>
      </c>
      <c r="G737" s="68" t="s">
        <v>3518</v>
      </c>
      <c r="H737" s="55">
        <v>1266.6500000000001</v>
      </c>
      <c r="I737" s="4" t="s">
        <v>64</v>
      </c>
      <c r="J737" s="4" t="s">
        <v>250</v>
      </c>
      <c r="K737" s="22" t="s">
        <v>251</v>
      </c>
      <c r="L737" s="23" t="s">
        <v>54</v>
      </c>
      <c r="M737" s="4" t="s">
        <v>67</v>
      </c>
      <c r="N737" s="29" t="s">
        <v>77</v>
      </c>
      <c r="O737" s="30">
        <v>235</v>
      </c>
      <c r="P737" s="29" t="s">
        <v>57</v>
      </c>
      <c r="Q737" s="56">
        <v>1</v>
      </c>
      <c r="R737" s="5" t="s">
        <v>78</v>
      </c>
      <c r="S737" s="5" t="s">
        <v>79</v>
      </c>
      <c r="T737" s="36">
        <v>43577</v>
      </c>
      <c r="U737" s="36">
        <v>43570</v>
      </c>
      <c r="V737" s="37">
        <v>43570</v>
      </c>
      <c r="W737" s="38">
        <f t="shared" si="102"/>
        <v>-6</v>
      </c>
      <c r="X737" s="5" t="str">
        <f t="shared" si="103"/>
        <v>CUMPLE</v>
      </c>
      <c r="Y737" s="37">
        <v>43580</v>
      </c>
      <c r="Z737" s="37">
        <v>43580</v>
      </c>
      <c r="AA737" s="44">
        <v>43581</v>
      </c>
      <c r="AB737" s="37">
        <v>43587</v>
      </c>
      <c r="AC737" s="38">
        <f t="shared" si="104"/>
        <v>1</v>
      </c>
      <c r="AD737" s="5" t="str">
        <f t="shared" si="105"/>
        <v>CUMPLE</v>
      </c>
      <c r="AE737" s="5"/>
      <c r="AF737" s="38">
        <f t="shared" si="106"/>
        <v>6</v>
      </c>
      <c r="AG737" s="5" t="str">
        <f t="shared" si="107"/>
        <v>NO CUMPLE</v>
      </c>
      <c r="AH737" s="6"/>
      <c r="AI737" s="38">
        <f t="shared" si="109"/>
        <v>10</v>
      </c>
      <c r="AJ737" s="5" t="str">
        <f t="shared" si="110"/>
        <v>CUMPLE</v>
      </c>
      <c r="AK737" s="6" t="s">
        <v>3000</v>
      </c>
      <c r="AL737" s="5" t="str">
        <f t="shared" si="108"/>
        <v/>
      </c>
      <c r="AM737" s="5"/>
      <c r="AN737" s="58"/>
      <c r="AO737" s="49" t="s">
        <v>3519</v>
      </c>
      <c r="AP737" s="50" t="s">
        <v>72</v>
      </c>
      <c r="AQ737" s="50"/>
      <c r="AR737" s="50">
        <v>43564</v>
      </c>
      <c r="AS737" s="50"/>
      <c r="AT737" s="52"/>
    </row>
    <row r="738" spans="1:46" ht="14.1" customHeight="1">
      <c r="A738" s="20" t="s">
        <v>45</v>
      </c>
      <c r="B738" s="21" t="s">
        <v>2696</v>
      </c>
      <c r="C738" s="20" t="s">
        <v>2697</v>
      </c>
      <c r="D738" s="54">
        <v>4942476061</v>
      </c>
      <c r="E738" s="4" t="s">
        <v>48</v>
      </c>
      <c r="F738" s="4" t="s">
        <v>3520</v>
      </c>
      <c r="G738" s="68" t="s">
        <v>3521</v>
      </c>
      <c r="H738" s="55">
        <v>41853.599999999999</v>
      </c>
      <c r="I738" s="4" t="s">
        <v>64</v>
      </c>
      <c r="J738" s="4" t="s">
        <v>3522</v>
      </c>
      <c r="K738" s="22" t="s">
        <v>3523</v>
      </c>
      <c r="L738" s="23" t="s">
        <v>54</v>
      </c>
      <c r="M738" s="4" t="s">
        <v>184</v>
      </c>
      <c r="N738" s="29" t="s">
        <v>348</v>
      </c>
      <c r="O738" s="30">
        <v>720</v>
      </c>
      <c r="P738" s="29" t="s">
        <v>186</v>
      </c>
      <c r="Q738" s="56">
        <v>1</v>
      </c>
      <c r="R738" s="5" t="s">
        <v>78</v>
      </c>
      <c r="S738" s="5" t="s">
        <v>79</v>
      </c>
      <c r="T738" s="36">
        <v>43577</v>
      </c>
      <c r="U738" s="36">
        <v>43570</v>
      </c>
      <c r="V738" s="37">
        <v>43570</v>
      </c>
      <c r="W738" s="38">
        <f t="shared" si="102"/>
        <v>-6</v>
      </c>
      <c r="X738" s="5" t="str">
        <f t="shared" si="103"/>
        <v>CUMPLE</v>
      </c>
      <c r="Y738" s="37">
        <v>43580</v>
      </c>
      <c r="Z738" s="37">
        <v>43580</v>
      </c>
      <c r="AA738" s="44">
        <v>43581</v>
      </c>
      <c r="AB738" s="37">
        <v>43587</v>
      </c>
      <c r="AC738" s="38">
        <f t="shared" si="104"/>
        <v>1</v>
      </c>
      <c r="AD738" s="5" t="str">
        <f t="shared" si="105"/>
        <v>CUMPLE</v>
      </c>
      <c r="AE738" s="5"/>
      <c r="AF738" s="38">
        <f t="shared" si="106"/>
        <v>6</v>
      </c>
      <c r="AG738" s="5" t="str">
        <f t="shared" si="107"/>
        <v>NO CUMPLE</v>
      </c>
      <c r="AH738" s="6"/>
      <c r="AI738" s="38">
        <f t="shared" si="109"/>
        <v>10</v>
      </c>
      <c r="AJ738" s="5" t="str">
        <f t="shared" si="110"/>
        <v>CUMPLE</v>
      </c>
      <c r="AK738" s="6" t="s">
        <v>3000</v>
      </c>
      <c r="AL738" s="5" t="str">
        <f t="shared" si="108"/>
        <v/>
      </c>
      <c r="AM738" s="5"/>
      <c r="AN738" s="58"/>
      <c r="AO738" s="49" t="s">
        <v>3524</v>
      </c>
      <c r="AP738" s="50" t="s">
        <v>72</v>
      </c>
      <c r="AQ738" s="50"/>
      <c r="AR738" s="50">
        <v>43564</v>
      </c>
      <c r="AS738" s="50"/>
      <c r="AT738" s="52"/>
    </row>
    <row r="739" spans="1:46" ht="14.1" customHeight="1">
      <c r="A739" s="20" t="s">
        <v>45</v>
      </c>
      <c r="B739" s="21" t="s">
        <v>2696</v>
      </c>
      <c r="C739" s="20" t="s">
        <v>2697</v>
      </c>
      <c r="D739" s="54">
        <v>4950058277</v>
      </c>
      <c r="E739" s="4" t="s">
        <v>48</v>
      </c>
      <c r="F739" s="4" t="s">
        <v>3525</v>
      </c>
      <c r="G739" s="23" t="s">
        <v>3526</v>
      </c>
      <c r="H739" s="55">
        <v>2748</v>
      </c>
      <c r="I739" s="4" t="s">
        <v>64</v>
      </c>
      <c r="J739" s="4" t="s">
        <v>1873</v>
      </c>
      <c r="K739" s="22" t="s">
        <v>1874</v>
      </c>
      <c r="L739" s="23" t="s">
        <v>54</v>
      </c>
      <c r="M739" s="4" t="s">
        <v>67</v>
      </c>
      <c r="N739" s="29" t="s">
        <v>77</v>
      </c>
      <c r="O739" s="30">
        <v>1200</v>
      </c>
      <c r="P739" s="29" t="s">
        <v>57</v>
      </c>
      <c r="Q739" s="56">
        <v>2</v>
      </c>
      <c r="R739" s="5" t="s">
        <v>78</v>
      </c>
      <c r="S739" s="5" t="s">
        <v>79</v>
      </c>
      <c r="T739" s="36">
        <v>43577</v>
      </c>
      <c r="U739" s="36">
        <v>43560</v>
      </c>
      <c r="V739" s="37">
        <v>43560</v>
      </c>
      <c r="W739" s="38">
        <f t="shared" si="102"/>
        <v>-16</v>
      </c>
      <c r="X739" s="5" t="str">
        <f t="shared" si="103"/>
        <v>CUMPLE</v>
      </c>
      <c r="Y739" s="37">
        <v>43579</v>
      </c>
      <c r="Z739" s="37">
        <v>43579</v>
      </c>
      <c r="AA739" s="44">
        <v>43580</v>
      </c>
      <c r="AB739" s="37">
        <v>43587</v>
      </c>
      <c r="AC739" s="38">
        <f t="shared" si="104"/>
        <v>1</v>
      </c>
      <c r="AD739" s="5" t="str">
        <f t="shared" si="105"/>
        <v>CUMPLE</v>
      </c>
      <c r="AE739" s="5"/>
      <c r="AF739" s="38">
        <f t="shared" si="106"/>
        <v>7</v>
      </c>
      <c r="AG739" s="5" t="str">
        <f t="shared" si="107"/>
        <v>NO CUMPLE</v>
      </c>
      <c r="AH739" s="6"/>
      <c r="AI739" s="38">
        <f t="shared" si="109"/>
        <v>10</v>
      </c>
      <c r="AJ739" s="5" t="str">
        <f t="shared" si="110"/>
        <v>CUMPLE</v>
      </c>
      <c r="AK739" s="6" t="s">
        <v>3000</v>
      </c>
      <c r="AL739" s="5" t="str">
        <f t="shared" si="108"/>
        <v/>
      </c>
      <c r="AM739" s="5"/>
      <c r="AN739" s="58"/>
      <c r="AO739" s="49" t="s">
        <v>3527</v>
      </c>
      <c r="AP739" s="50" t="s">
        <v>72</v>
      </c>
      <c r="AQ739" s="50"/>
      <c r="AR739" s="50">
        <v>43562</v>
      </c>
      <c r="AS739" s="50"/>
      <c r="AT739" s="52"/>
    </row>
    <row r="740" spans="1:46" ht="14.1" customHeight="1">
      <c r="A740" s="20" t="s">
        <v>45</v>
      </c>
      <c r="B740" s="21" t="s">
        <v>2696</v>
      </c>
      <c r="C740" s="20" t="s">
        <v>2697</v>
      </c>
      <c r="D740" s="54" t="s">
        <v>3528</v>
      </c>
      <c r="E740" s="4" t="s">
        <v>48</v>
      </c>
      <c r="F740" s="4" t="s">
        <v>3529</v>
      </c>
      <c r="G740" s="23" t="s">
        <v>3530</v>
      </c>
      <c r="H740" s="55">
        <v>33863.25</v>
      </c>
      <c r="I740" s="4" t="s">
        <v>64</v>
      </c>
      <c r="J740" s="4" t="s">
        <v>3531</v>
      </c>
      <c r="K740" s="22" t="s">
        <v>3532</v>
      </c>
      <c r="L740" s="23" t="s">
        <v>54</v>
      </c>
      <c r="M740" s="4" t="s">
        <v>94</v>
      </c>
      <c r="N740" s="29" t="s">
        <v>108</v>
      </c>
      <c r="O740" s="30">
        <v>1175</v>
      </c>
      <c r="P740" s="29" t="s">
        <v>57</v>
      </c>
      <c r="Q740" s="56">
        <v>6</v>
      </c>
      <c r="R740" s="5" t="s">
        <v>78</v>
      </c>
      <c r="S740" s="5" t="s">
        <v>79</v>
      </c>
      <c r="T740" s="36">
        <v>43571</v>
      </c>
      <c r="U740" s="36">
        <v>43559</v>
      </c>
      <c r="V740" s="37">
        <v>43579</v>
      </c>
      <c r="W740" s="38">
        <f t="shared" si="102"/>
        <v>-11</v>
      </c>
      <c r="X740" s="5" t="str">
        <f t="shared" si="103"/>
        <v>CUMPLE</v>
      </c>
      <c r="Y740" s="37">
        <v>43578</v>
      </c>
      <c r="Z740" s="37">
        <v>43579</v>
      </c>
      <c r="AA740" s="44">
        <v>43579</v>
      </c>
      <c r="AB740" s="37">
        <v>43587</v>
      </c>
      <c r="AC740" s="38">
        <f t="shared" si="104"/>
        <v>1</v>
      </c>
      <c r="AD740" s="5" t="str">
        <f t="shared" si="105"/>
        <v>CUMPLE</v>
      </c>
      <c r="AE740" s="5"/>
      <c r="AF740" s="38">
        <f t="shared" si="106"/>
        <v>8</v>
      </c>
      <c r="AG740" s="5" t="str">
        <f t="shared" si="107"/>
        <v>NO CUMPLE</v>
      </c>
      <c r="AH740" s="6"/>
      <c r="AI740" s="38">
        <f t="shared" si="109"/>
        <v>16</v>
      </c>
      <c r="AJ740" s="5" t="str">
        <f t="shared" si="110"/>
        <v>NO CUMPLE</v>
      </c>
      <c r="AK740" s="6" t="s">
        <v>3533</v>
      </c>
      <c r="AL740" s="5" t="str">
        <f t="shared" si="108"/>
        <v/>
      </c>
      <c r="AM740" s="5"/>
      <c r="AN740" s="58"/>
      <c r="AO740" s="49" t="s">
        <v>3534</v>
      </c>
      <c r="AP740" s="50" t="s">
        <v>72</v>
      </c>
      <c r="AQ740" s="50"/>
      <c r="AR740" s="50">
        <v>43543</v>
      </c>
      <c r="AS740" s="50"/>
      <c r="AT740" s="52"/>
    </row>
    <row r="741" spans="1:46" ht="14.1" customHeight="1">
      <c r="A741" s="20" t="s">
        <v>45</v>
      </c>
      <c r="B741" s="21" t="s">
        <v>2696</v>
      </c>
      <c r="C741" s="20" t="s">
        <v>2697</v>
      </c>
      <c r="D741" s="28" t="s">
        <v>3535</v>
      </c>
      <c r="E741" s="4" t="s">
        <v>48</v>
      </c>
      <c r="F741" s="4" t="s">
        <v>3536</v>
      </c>
      <c r="G741" s="23" t="s">
        <v>3537</v>
      </c>
      <c r="H741" s="55">
        <v>47578.87</v>
      </c>
      <c r="I741" s="4" t="s">
        <v>64</v>
      </c>
      <c r="J741" s="28" t="s">
        <v>3538</v>
      </c>
      <c r="K741" s="28" t="s">
        <v>3539</v>
      </c>
      <c r="L741" s="23" t="s">
        <v>86</v>
      </c>
      <c r="M741" s="4" t="s">
        <v>87</v>
      </c>
      <c r="N741" s="29" t="s">
        <v>88</v>
      </c>
      <c r="O741" s="30">
        <v>35546</v>
      </c>
      <c r="P741" s="29" t="s">
        <v>57</v>
      </c>
      <c r="Q741" s="56">
        <v>3</v>
      </c>
      <c r="R741" s="5" t="s">
        <v>58</v>
      </c>
      <c r="S741" s="5" t="s">
        <v>59</v>
      </c>
      <c r="T741" s="36">
        <v>43560</v>
      </c>
      <c r="U741" s="36">
        <v>43553</v>
      </c>
      <c r="V741" s="37">
        <v>43570</v>
      </c>
      <c r="W741" s="38">
        <f t="shared" si="102"/>
        <v>-6</v>
      </c>
      <c r="X741" s="5" t="str">
        <f t="shared" si="103"/>
        <v>CUMPLE</v>
      </c>
      <c r="Y741" s="37">
        <v>43563</v>
      </c>
      <c r="Z741" s="37">
        <v>43567</v>
      </c>
      <c r="AA741" s="44">
        <v>43570</v>
      </c>
      <c r="AB741" s="37">
        <v>43587</v>
      </c>
      <c r="AC741" s="38">
        <f t="shared" si="104"/>
        <v>1</v>
      </c>
      <c r="AD741" s="5" t="str">
        <f t="shared" si="105"/>
        <v>CUMPLE</v>
      </c>
      <c r="AE741" s="5"/>
      <c r="AF741" s="38">
        <f t="shared" si="106"/>
        <v>17</v>
      </c>
      <c r="AG741" s="5" t="str">
        <f t="shared" si="107"/>
        <v>NO CUMPLE</v>
      </c>
      <c r="AH741" s="6"/>
      <c r="AI741" s="38">
        <f t="shared" si="109"/>
        <v>27</v>
      </c>
      <c r="AJ741" s="5" t="str">
        <f t="shared" si="110"/>
        <v>NO CUMPLE</v>
      </c>
      <c r="AK741" s="6" t="s">
        <v>3540</v>
      </c>
      <c r="AL741" s="5" t="str">
        <f t="shared" si="108"/>
        <v/>
      </c>
      <c r="AM741" s="5"/>
      <c r="AN741" s="58"/>
      <c r="AO741" s="49" t="s">
        <v>3541</v>
      </c>
      <c r="AP741" s="50" t="s">
        <v>61</v>
      </c>
      <c r="AQ741" s="50"/>
      <c r="AR741" s="50">
        <v>43545</v>
      </c>
      <c r="AS741" s="50"/>
      <c r="AT741" s="52"/>
    </row>
    <row r="742" spans="1:46" ht="14.1" customHeight="1">
      <c r="A742" s="20" t="s">
        <v>45</v>
      </c>
      <c r="B742" s="21" t="s">
        <v>2696</v>
      </c>
      <c r="C742" s="20" t="s">
        <v>2697</v>
      </c>
      <c r="D742" s="28" t="s">
        <v>3542</v>
      </c>
      <c r="E742" s="4" t="s">
        <v>48</v>
      </c>
      <c r="F742" s="4" t="s">
        <v>3543</v>
      </c>
      <c r="G742" s="23" t="s">
        <v>3544</v>
      </c>
      <c r="H742" s="55">
        <v>40263</v>
      </c>
      <c r="I742" s="4" t="s">
        <v>64</v>
      </c>
      <c r="J742" s="28" t="s">
        <v>3545</v>
      </c>
      <c r="K742" s="28" t="s">
        <v>3546</v>
      </c>
      <c r="L742" s="23" t="s">
        <v>54</v>
      </c>
      <c r="M742" s="4" t="s">
        <v>67</v>
      </c>
      <c r="N742" s="29" t="s">
        <v>77</v>
      </c>
      <c r="O742" s="30">
        <v>14375</v>
      </c>
      <c r="P742" s="29" t="s">
        <v>57</v>
      </c>
      <c r="Q742" s="56">
        <v>23</v>
      </c>
      <c r="R742" s="5" t="s">
        <v>78</v>
      </c>
      <c r="S742" s="5" t="s">
        <v>79</v>
      </c>
      <c r="T742" s="36">
        <v>43564</v>
      </c>
      <c r="U742" s="36">
        <v>43560</v>
      </c>
      <c r="V742" s="37">
        <v>43575</v>
      </c>
      <c r="W742" s="38">
        <f t="shared" ref="W742:W764" si="111">IF(R742="AIR",U742-T742,U742-(T742-1))</f>
        <v>-3</v>
      </c>
      <c r="X742" s="5" t="str">
        <f t="shared" ref="X742:X764" si="112">IF(W742&lt;=0,"CUMPLE","NO CUMPLE")</f>
        <v>CUMPLE</v>
      </c>
      <c r="Y742" s="37">
        <v>43572</v>
      </c>
      <c r="Z742" s="37">
        <v>43575</v>
      </c>
      <c r="AA742" s="44">
        <v>43577</v>
      </c>
      <c r="AB742" s="37">
        <v>43587</v>
      </c>
      <c r="AC742" s="38">
        <f t="shared" ref="AC742:AC764" si="113">IF(AA742-MAX(U742,V742,Y742)&lt;=0,1,AA742-MAX(U742,V742,Y742))</f>
        <v>2</v>
      </c>
      <c r="AD742" s="5" t="str">
        <f t="shared" ref="AD742:AD764" si="114">+IF((R742="FCL")*AND(AC742&lt;=2),"CUMPLE",IF((R742="LCL")*AND(AC742&lt;=2),"CUMPLE",IF((R742="AIR")*AND(AC742&lt;=2),"CUMPLE","NO CUMPLE")))</f>
        <v>CUMPLE</v>
      </c>
      <c r="AE742" s="5"/>
      <c r="AF742" s="38">
        <f t="shared" ref="AF742:AF764" si="115">IF(AB742-AA742&lt;=0,1,AB742-AA742)</f>
        <v>10</v>
      </c>
      <c r="AG742" s="5" t="str">
        <f t="shared" ref="AG742:AG764" si="116">+IF((R742="FCL")*AND(AF742&lt;=3),"CUMPLE",IF((R742="LCL")*AND(AF742&lt;=3),"CUMPLE",IF((R742="AIR")*AND(AF742&lt;=1),"CUMPLE","NO CUMPLE")))</f>
        <v>NO CUMPLE</v>
      </c>
      <c r="AH742" s="6"/>
      <c r="AI742" s="38">
        <f t="shared" si="109"/>
        <v>23</v>
      </c>
      <c r="AJ742" s="5" t="str">
        <f t="shared" si="110"/>
        <v>NO CUMPLE</v>
      </c>
      <c r="AK742" s="6" t="s">
        <v>3533</v>
      </c>
      <c r="AL742" s="5" t="str">
        <f t="shared" ref="AL742:AL763" si="117">+IF(F742="Rojo",IF((R742="FCL")*AND(AI742&gt;7),"NO CUMPLE",IF((R742="LCL")*AND(AI742&gt;9),"NO CUMPLE",IF((R742="AIR")*AND(AI742&gt;2),"NO CUMPLE","CUMPLE"))),"")</f>
        <v/>
      </c>
      <c r="AM742" s="5"/>
      <c r="AN742" s="58"/>
      <c r="AO742" s="49" t="s">
        <v>3547</v>
      </c>
      <c r="AP742" s="50" t="s">
        <v>72</v>
      </c>
      <c r="AQ742" s="50"/>
      <c r="AR742" s="50">
        <v>43543</v>
      </c>
      <c r="AS742" s="50"/>
      <c r="AT742" s="52"/>
    </row>
    <row r="743" spans="1:46" ht="14.1" customHeight="1">
      <c r="A743" s="20" t="s">
        <v>45</v>
      </c>
      <c r="B743" s="21" t="s">
        <v>2696</v>
      </c>
      <c r="C743" s="20" t="s">
        <v>2697</v>
      </c>
      <c r="D743" s="54">
        <v>4947225886</v>
      </c>
      <c r="E743" s="4" t="s">
        <v>48</v>
      </c>
      <c r="F743" s="4" t="s">
        <v>3548</v>
      </c>
      <c r="G743" s="23" t="s">
        <v>3549</v>
      </c>
      <c r="H743" s="55">
        <v>60576</v>
      </c>
      <c r="I743" s="4" t="s">
        <v>64</v>
      </c>
      <c r="J743" s="4" t="s">
        <v>3550</v>
      </c>
      <c r="K743" s="22" t="s">
        <v>3551</v>
      </c>
      <c r="L743" s="23" t="s">
        <v>54</v>
      </c>
      <c r="M743" s="4" t="s">
        <v>184</v>
      </c>
      <c r="N743" s="29" t="s">
        <v>348</v>
      </c>
      <c r="O743" s="30">
        <v>1920</v>
      </c>
      <c r="P743" s="29" t="s">
        <v>186</v>
      </c>
      <c r="Q743" s="56">
        <v>4</v>
      </c>
      <c r="R743" s="5" t="s">
        <v>78</v>
      </c>
      <c r="S743" s="5" t="s">
        <v>79</v>
      </c>
      <c r="T743" s="36">
        <v>43574</v>
      </c>
      <c r="U743" s="36">
        <v>43551</v>
      </c>
      <c r="V743" s="37">
        <v>43578</v>
      </c>
      <c r="W743" s="38">
        <f t="shared" si="111"/>
        <v>-22</v>
      </c>
      <c r="X743" s="5" t="str">
        <f t="shared" si="112"/>
        <v>CUMPLE</v>
      </c>
      <c r="Y743" s="37">
        <v>43577</v>
      </c>
      <c r="Z743" s="37">
        <v>43578</v>
      </c>
      <c r="AA743" s="44">
        <v>43579</v>
      </c>
      <c r="AB743" s="37">
        <v>43587</v>
      </c>
      <c r="AC743" s="38">
        <f t="shared" si="113"/>
        <v>1</v>
      </c>
      <c r="AD743" s="5" t="str">
        <f t="shared" si="114"/>
        <v>CUMPLE</v>
      </c>
      <c r="AE743" s="5"/>
      <c r="AF743" s="38">
        <f t="shared" si="115"/>
        <v>8</v>
      </c>
      <c r="AG743" s="5" t="str">
        <f t="shared" si="116"/>
        <v>NO CUMPLE</v>
      </c>
      <c r="AH743" s="6"/>
      <c r="AI743" s="38">
        <f t="shared" si="109"/>
        <v>13</v>
      </c>
      <c r="AJ743" s="5" t="str">
        <f t="shared" si="110"/>
        <v>NO CUMPLE</v>
      </c>
      <c r="AK743" s="6" t="s">
        <v>3533</v>
      </c>
      <c r="AL743" s="5" t="str">
        <f t="shared" si="117"/>
        <v/>
      </c>
      <c r="AM743" s="5"/>
      <c r="AN743" s="58"/>
      <c r="AO743" s="49" t="s">
        <v>3552</v>
      </c>
      <c r="AP743" s="50" t="s">
        <v>72</v>
      </c>
      <c r="AQ743" s="50"/>
      <c r="AR743" s="50">
        <v>43546</v>
      </c>
      <c r="AS743" s="50"/>
      <c r="AT743" s="52"/>
    </row>
    <row r="744" spans="1:46" ht="14.1" customHeight="1">
      <c r="A744" s="20" t="s">
        <v>45</v>
      </c>
      <c r="B744" s="21" t="s">
        <v>2696</v>
      </c>
      <c r="C744" s="20" t="s">
        <v>2697</v>
      </c>
      <c r="D744" s="28" t="s">
        <v>3553</v>
      </c>
      <c r="E744" s="4" t="s">
        <v>48</v>
      </c>
      <c r="F744" s="4" t="s">
        <v>3554</v>
      </c>
      <c r="G744" s="23" t="s">
        <v>3555</v>
      </c>
      <c r="H744" s="55">
        <v>47283.6</v>
      </c>
      <c r="I744" s="4" t="s">
        <v>64</v>
      </c>
      <c r="J744" s="28" t="s">
        <v>3556</v>
      </c>
      <c r="K744" s="28" t="s">
        <v>3557</v>
      </c>
      <c r="L744" s="23" t="s">
        <v>54</v>
      </c>
      <c r="M744" s="4" t="s">
        <v>67</v>
      </c>
      <c r="N744" s="29" t="s">
        <v>128</v>
      </c>
      <c r="O744" s="30">
        <v>12720</v>
      </c>
      <c r="P744" s="29" t="s">
        <v>57</v>
      </c>
      <c r="Q744" s="56">
        <v>1</v>
      </c>
      <c r="R744" s="5" t="s">
        <v>58</v>
      </c>
      <c r="S744" s="5" t="s">
        <v>69</v>
      </c>
      <c r="T744" s="36">
        <v>43571</v>
      </c>
      <c r="U744" s="36">
        <v>43565</v>
      </c>
      <c r="V744" s="37">
        <v>43579</v>
      </c>
      <c r="W744" s="38">
        <f t="shared" si="111"/>
        <v>-5</v>
      </c>
      <c r="X744" s="5" t="str">
        <f t="shared" si="112"/>
        <v>CUMPLE</v>
      </c>
      <c r="Y744" s="37">
        <v>43572</v>
      </c>
      <c r="Z744" s="37">
        <v>43579</v>
      </c>
      <c r="AA744" s="44">
        <v>43580</v>
      </c>
      <c r="AB744" s="37">
        <v>43585</v>
      </c>
      <c r="AC744" s="38">
        <f t="shared" si="113"/>
        <v>1</v>
      </c>
      <c r="AD744" s="5" t="str">
        <f t="shared" si="114"/>
        <v>CUMPLE</v>
      </c>
      <c r="AE744" s="5"/>
      <c r="AF744" s="38">
        <f t="shared" si="115"/>
        <v>5</v>
      </c>
      <c r="AG744" s="5" t="str">
        <f t="shared" si="116"/>
        <v>NO CUMPLE</v>
      </c>
      <c r="AH744" s="6"/>
      <c r="AI744" s="38">
        <f t="shared" si="109"/>
        <v>14</v>
      </c>
      <c r="AJ744" s="5" t="str">
        <f t="shared" si="110"/>
        <v>NO CUMPLE</v>
      </c>
      <c r="AK744" s="6" t="s">
        <v>3007</v>
      </c>
      <c r="AL744" s="5" t="str">
        <f t="shared" si="117"/>
        <v/>
      </c>
      <c r="AM744" s="5"/>
      <c r="AN744" s="58"/>
      <c r="AO744" s="49" t="s">
        <v>3558</v>
      </c>
      <c r="AP744" s="50" t="s">
        <v>61</v>
      </c>
      <c r="AQ744" s="50"/>
      <c r="AR744" s="50">
        <v>43544</v>
      </c>
      <c r="AS744" s="50"/>
      <c r="AT744" s="52"/>
    </row>
    <row r="745" spans="1:46" ht="14.1" customHeight="1">
      <c r="A745" s="20" t="s">
        <v>45</v>
      </c>
      <c r="B745" s="21" t="s">
        <v>2696</v>
      </c>
      <c r="C745" s="20" t="s">
        <v>2697</v>
      </c>
      <c r="D745" s="54">
        <v>4949311086</v>
      </c>
      <c r="E745" s="4" t="s">
        <v>48</v>
      </c>
      <c r="F745" s="4" t="s">
        <v>3559</v>
      </c>
      <c r="G745" s="23" t="s">
        <v>3560</v>
      </c>
      <c r="H745" s="55">
        <v>14145.52</v>
      </c>
      <c r="I745" s="4" t="s">
        <v>64</v>
      </c>
      <c r="J745" s="4" t="s">
        <v>1313</v>
      </c>
      <c r="K745" s="22" t="s">
        <v>1314</v>
      </c>
      <c r="L745" s="23" t="s">
        <v>119</v>
      </c>
      <c r="M745" s="4" t="s">
        <v>238</v>
      </c>
      <c r="N745" s="29" t="s">
        <v>278</v>
      </c>
      <c r="O745" s="30">
        <v>8573.0400000000009</v>
      </c>
      <c r="P745" s="29" t="s">
        <v>57</v>
      </c>
      <c r="Q745" s="56">
        <v>1</v>
      </c>
      <c r="R745" s="5" t="s">
        <v>58</v>
      </c>
      <c r="S745" s="5" t="s">
        <v>59</v>
      </c>
      <c r="T745" s="36">
        <v>43573</v>
      </c>
      <c r="U745" s="36">
        <v>43577</v>
      </c>
      <c r="V745" s="37">
        <v>43579</v>
      </c>
      <c r="W745" s="38">
        <f t="shared" si="111"/>
        <v>5</v>
      </c>
      <c r="X745" s="5" t="str">
        <f t="shared" si="112"/>
        <v>NO CUMPLE</v>
      </c>
      <c r="Y745" s="37">
        <v>43579</v>
      </c>
      <c r="Z745" s="37">
        <v>43579</v>
      </c>
      <c r="AA745" s="44">
        <v>43580</v>
      </c>
      <c r="AB745" s="37">
        <v>43591</v>
      </c>
      <c r="AC745" s="38">
        <f t="shared" si="113"/>
        <v>1</v>
      </c>
      <c r="AD745" s="5" t="str">
        <f t="shared" si="114"/>
        <v>CUMPLE</v>
      </c>
      <c r="AE745" s="5"/>
      <c r="AF745" s="38">
        <f t="shared" si="115"/>
        <v>11</v>
      </c>
      <c r="AG745" s="5" t="str">
        <f t="shared" si="116"/>
        <v>NO CUMPLE</v>
      </c>
      <c r="AH745" s="6"/>
      <c r="AI745" s="38">
        <f t="shared" si="109"/>
        <v>18</v>
      </c>
      <c r="AJ745" s="5" t="str">
        <f t="shared" si="110"/>
        <v>NO CUMPLE</v>
      </c>
      <c r="AK745" s="6" t="s">
        <v>3312</v>
      </c>
      <c r="AL745" s="5" t="str">
        <f t="shared" si="117"/>
        <v/>
      </c>
      <c r="AM745" s="5"/>
      <c r="AN745" s="58"/>
      <c r="AO745" s="49" t="s">
        <v>3561</v>
      </c>
      <c r="AP745" s="50" t="s">
        <v>1904</v>
      </c>
      <c r="AQ745" s="50"/>
      <c r="AR745" s="50">
        <v>43548</v>
      </c>
      <c r="AS745" s="50"/>
      <c r="AT745" s="52"/>
    </row>
    <row r="746" spans="1:46" ht="14.1" customHeight="1">
      <c r="A746" s="20" t="s">
        <v>45</v>
      </c>
      <c r="B746" s="21" t="s">
        <v>2696</v>
      </c>
      <c r="C746" s="20" t="s">
        <v>2697</v>
      </c>
      <c r="D746" s="28" t="s">
        <v>3562</v>
      </c>
      <c r="E746" s="4" t="s">
        <v>48</v>
      </c>
      <c r="F746" s="4" t="s">
        <v>3563</v>
      </c>
      <c r="G746" s="23" t="s">
        <v>3564</v>
      </c>
      <c r="H746" s="55">
        <v>93869.3</v>
      </c>
      <c r="I746" s="4" t="s">
        <v>64</v>
      </c>
      <c r="J746" s="28" t="s">
        <v>3565</v>
      </c>
      <c r="K746" s="28" t="s">
        <v>3566</v>
      </c>
      <c r="L746" s="23" t="s">
        <v>54</v>
      </c>
      <c r="M746" s="4" t="s">
        <v>67</v>
      </c>
      <c r="N746" s="29" t="s">
        <v>77</v>
      </c>
      <c r="O746" s="30">
        <v>17535</v>
      </c>
      <c r="P746" s="29" t="s">
        <v>57</v>
      </c>
      <c r="Q746" s="56">
        <v>1</v>
      </c>
      <c r="R746" s="5" t="s">
        <v>58</v>
      </c>
      <c r="S746" s="5" t="s">
        <v>69</v>
      </c>
      <c r="T746" s="36">
        <v>43578</v>
      </c>
      <c r="U746" s="36">
        <v>43571</v>
      </c>
      <c r="V746" s="37">
        <v>43580</v>
      </c>
      <c r="W746" s="38">
        <f t="shared" si="111"/>
        <v>-6</v>
      </c>
      <c r="X746" s="5" t="str">
        <f t="shared" si="112"/>
        <v>CUMPLE</v>
      </c>
      <c r="Y746" s="37">
        <v>43580</v>
      </c>
      <c r="Z746" s="37">
        <v>43581</v>
      </c>
      <c r="AA746" s="44">
        <v>43582</v>
      </c>
      <c r="AB746" s="37">
        <v>43587</v>
      </c>
      <c r="AC746" s="38">
        <f t="shared" si="113"/>
        <v>2</v>
      </c>
      <c r="AD746" s="5" t="str">
        <f t="shared" si="114"/>
        <v>CUMPLE</v>
      </c>
      <c r="AE746" s="5"/>
      <c r="AF746" s="38">
        <f t="shared" si="115"/>
        <v>5</v>
      </c>
      <c r="AG746" s="5" t="str">
        <f t="shared" si="116"/>
        <v>NO CUMPLE</v>
      </c>
      <c r="AH746" s="6"/>
      <c r="AI746" s="38">
        <f t="shared" si="109"/>
        <v>9</v>
      </c>
      <c r="AJ746" s="5" t="str">
        <f t="shared" si="110"/>
        <v>NO CUMPLE</v>
      </c>
      <c r="AK746" s="6" t="s">
        <v>149</v>
      </c>
      <c r="AL746" s="5" t="str">
        <f t="shared" si="117"/>
        <v/>
      </c>
      <c r="AM746" s="5"/>
      <c r="AN746" s="58"/>
      <c r="AO746" s="49" t="s">
        <v>3567</v>
      </c>
      <c r="AP746" s="50" t="s">
        <v>72</v>
      </c>
      <c r="AQ746" s="50"/>
      <c r="AR746" s="50">
        <v>43553</v>
      </c>
      <c r="AS746" s="50"/>
      <c r="AT746" s="52"/>
    </row>
    <row r="747" spans="1:46" ht="14.1" customHeight="1">
      <c r="A747" s="20" t="s">
        <v>45</v>
      </c>
      <c r="B747" s="21" t="s">
        <v>2696</v>
      </c>
      <c r="C747" s="20" t="s">
        <v>2697</v>
      </c>
      <c r="D747" s="54">
        <v>4950133489</v>
      </c>
      <c r="E747" s="4" t="s">
        <v>48</v>
      </c>
      <c r="F747" s="4" t="s">
        <v>3568</v>
      </c>
      <c r="G747" s="23" t="s">
        <v>3569</v>
      </c>
      <c r="H747" s="55">
        <v>44050</v>
      </c>
      <c r="I747" s="4" t="s">
        <v>64</v>
      </c>
      <c r="J747" s="4" t="s">
        <v>2315</v>
      </c>
      <c r="K747" s="22" t="s">
        <v>2316</v>
      </c>
      <c r="L747" s="23" t="s">
        <v>54</v>
      </c>
      <c r="M747" s="4" t="s">
        <v>94</v>
      </c>
      <c r="N747" s="29" t="s">
        <v>108</v>
      </c>
      <c r="O747" s="30">
        <v>500</v>
      </c>
      <c r="P747" s="29" t="s">
        <v>57</v>
      </c>
      <c r="Q747" s="56">
        <v>3</v>
      </c>
      <c r="R747" s="5" t="s">
        <v>78</v>
      </c>
      <c r="S747" s="5" t="s">
        <v>79</v>
      </c>
      <c r="T747" s="36">
        <v>43578</v>
      </c>
      <c r="U747" s="36">
        <v>43577</v>
      </c>
      <c r="V747" s="37">
        <v>43581</v>
      </c>
      <c r="W747" s="38">
        <f t="shared" si="111"/>
        <v>0</v>
      </c>
      <c r="X747" s="5" t="str">
        <f t="shared" si="112"/>
        <v>CUMPLE</v>
      </c>
      <c r="Y747" s="37">
        <v>43581</v>
      </c>
      <c r="Z747" s="37">
        <v>43581</v>
      </c>
      <c r="AA747" s="44">
        <v>43582</v>
      </c>
      <c r="AB747" s="37">
        <v>43588</v>
      </c>
      <c r="AC747" s="38">
        <f t="shared" si="113"/>
        <v>1</v>
      </c>
      <c r="AD747" s="5" t="str">
        <f t="shared" si="114"/>
        <v>CUMPLE</v>
      </c>
      <c r="AE747" s="5"/>
      <c r="AF747" s="38">
        <f t="shared" si="115"/>
        <v>6</v>
      </c>
      <c r="AG747" s="5" t="str">
        <f t="shared" si="116"/>
        <v>NO CUMPLE</v>
      </c>
      <c r="AH747" s="6"/>
      <c r="AI747" s="38">
        <f t="shared" si="109"/>
        <v>10</v>
      </c>
      <c r="AJ747" s="5" t="str">
        <f t="shared" si="110"/>
        <v>CUMPLE</v>
      </c>
      <c r="AK747" s="6" t="s">
        <v>3000</v>
      </c>
      <c r="AL747" s="5" t="str">
        <f t="shared" si="117"/>
        <v/>
      </c>
      <c r="AM747" s="5"/>
      <c r="AN747" s="58"/>
      <c r="AO747" s="49" t="s">
        <v>3570</v>
      </c>
      <c r="AP747" s="50" t="s">
        <v>72</v>
      </c>
      <c r="AQ747" s="50"/>
      <c r="AR747" s="50">
        <v>43578</v>
      </c>
      <c r="AS747" s="50"/>
      <c r="AT747" s="52"/>
    </row>
    <row r="748" spans="1:46" ht="14.1" customHeight="1">
      <c r="A748" s="20" t="s">
        <v>45</v>
      </c>
      <c r="B748" s="21" t="s">
        <v>2696</v>
      </c>
      <c r="C748" s="20" t="s">
        <v>2697</v>
      </c>
      <c r="D748" s="28" t="s">
        <v>3571</v>
      </c>
      <c r="E748" s="4" t="s">
        <v>48</v>
      </c>
      <c r="F748" s="4" t="s">
        <v>3572</v>
      </c>
      <c r="G748" s="23" t="s">
        <v>3573</v>
      </c>
      <c r="H748" s="55">
        <v>68675.55</v>
      </c>
      <c r="I748" s="4" t="s">
        <v>64</v>
      </c>
      <c r="J748" s="28" t="s">
        <v>3574</v>
      </c>
      <c r="K748" s="28" t="s">
        <v>3575</v>
      </c>
      <c r="L748" s="23" t="s">
        <v>54</v>
      </c>
      <c r="M748" s="4" t="s">
        <v>67</v>
      </c>
      <c r="N748" s="29" t="s">
        <v>77</v>
      </c>
      <c r="O748" s="30">
        <v>13980</v>
      </c>
      <c r="P748" s="29" t="s">
        <v>57</v>
      </c>
      <c r="Q748" s="56">
        <v>1</v>
      </c>
      <c r="R748" s="5" t="s">
        <v>58</v>
      </c>
      <c r="S748" s="5" t="s">
        <v>69</v>
      </c>
      <c r="T748" s="36">
        <v>43578</v>
      </c>
      <c r="U748" s="36">
        <v>43578</v>
      </c>
      <c r="V748" s="37">
        <v>43582</v>
      </c>
      <c r="W748" s="38">
        <f t="shared" si="111"/>
        <v>1</v>
      </c>
      <c r="X748" s="5" t="str">
        <f t="shared" si="112"/>
        <v>NO CUMPLE</v>
      </c>
      <c r="Y748" s="37">
        <v>43580</v>
      </c>
      <c r="Z748" s="37">
        <v>43582</v>
      </c>
      <c r="AA748" s="44">
        <v>43584</v>
      </c>
      <c r="AB748" s="37">
        <v>43591</v>
      </c>
      <c r="AC748" s="38">
        <f t="shared" si="113"/>
        <v>2</v>
      </c>
      <c r="AD748" s="5" t="str">
        <f t="shared" si="114"/>
        <v>CUMPLE</v>
      </c>
      <c r="AE748" s="5"/>
      <c r="AF748" s="38">
        <f t="shared" si="115"/>
        <v>7</v>
      </c>
      <c r="AG748" s="5" t="str">
        <f t="shared" si="116"/>
        <v>NO CUMPLE</v>
      </c>
      <c r="AH748" s="6"/>
      <c r="AI748" s="38">
        <f t="shared" si="109"/>
        <v>13</v>
      </c>
      <c r="AJ748" s="5" t="str">
        <f t="shared" si="110"/>
        <v>NO CUMPLE</v>
      </c>
      <c r="AK748" s="6" t="s">
        <v>3485</v>
      </c>
      <c r="AL748" s="5" t="str">
        <f t="shared" si="117"/>
        <v/>
      </c>
      <c r="AM748" s="5"/>
      <c r="AN748" s="58"/>
      <c r="AO748" s="49" t="s">
        <v>3576</v>
      </c>
      <c r="AP748" s="50" t="s">
        <v>72</v>
      </c>
      <c r="AQ748" s="50"/>
      <c r="AR748" s="50">
        <v>43578</v>
      </c>
      <c r="AS748" s="50"/>
      <c r="AT748" s="52"/>
    </row>
    <row r="749" spans="1:46" ht="14.1" customHeight="1">
      <c r="A749" s="20" t="s">
        <v>45</v>
      </c>
      <c r="B749" s="21" t="s">
        <v>2696</v>
      </c>
      <c r="C749" s="20" t="s">
        <v>2697</v>
      </c>
      <c r="D749" s="54">
        <v>4950167675</v>
      </c>
      <c r="E749" s="4" t="s">
        <v>48</v>
      </c>
      <c r="F749" s="4" t="s">
        <v>3577</v>
      </c>
      <c r="G749" s="23" t="s">
        <v>3578</v>
      </c>
      <c r="H749" s="55">
        <v>5346.6</v>
      </c>
      <c r="I749" s="4" t="s">
        <v>64</v>
      </c>
      <c r="J749" s="4" t="s">
        <v>1256</v>
      </c>
      <c r="K749" s="22" t="s">
        <v>1257</v>
      </c>
      <c r="L749" s="23" t="s">
        <v>54</v>
      </c>
      <c r="M749" s="4" t="s">
        <v>55</v>
      </c>
      <c r="N749" s="29" t="s">
        <v>56</v>
      </c>
      <c r="O749" s="30">
        <v>1140</v>
      </c>
      <c r="P749" s="29" t="s">
        <v>57</v>
      </c>
      <c r="Q749" s="56">
        <v>2</v>
      </c>
      <c r="R749" s="5" t="s">
        <v>78</v>
      </c>
      <c r="S749" s="5" t="s">
        <v>79</v>
      </c>
      <c r="T749" s="36">
        <v>43578</v>
      </c>
      <c r="U749" s="36">
        <v>43572</v>
      </c>
      <c r="V749" s="37">
        <v>43582</v>
      </c>
      <c r="W749" s="38">
        <f t="shared" si="111"/>
        <v>-5</v>
      </c>
      <c r="X749" s="5" t="str">
        <f t="shared" si="112"/>
        <v>CUMPLE</v>
      </c>
      <c r="Y749" s="37">
        <v>43582</v>
      </c>
      <c r="Z749" s="37">
        <v>43582</v>
      </c>
      <c r="AA749" s="44">
        <v>43584</v>
      </c>
      <c r="AB749" s="37">
        <v>43588</v>
      </c>
      <c r="AC749" s="38">
        <f t="shared" si="113"/>
        <v>2</v>
      </c>
      <c r="AD749" s="5" t="str">
        <f t="shared" si="114"/>
        <v>CUMPLE</v>
      </c>
      <c r="AE749" s="5"/>
      <c r="AF749" s="38">
        <f t="shared" si="115"/>
        <v>4</v>
      </c>
      <c r="AG749" s="5" t="str">
        <f t="shared" si="116"/>
        <v>NO CUMPLE</v>
      </c>
      <c r="AH749" s="6"/>
      <c r="AI749" s="38">
        <f t="shared" si="109"/>
        <v>10</v>
      </c>
      <c r="AJ749" s="5" t="str">
        <f t="shared" si="110"/>
        <v>CUMPLE</v>
      </c>
      <c r="AK749" s="6" t="s">
        <v>3000</v>
      </c>
      <c r="AL749" s="5" t="str">
        <f t="shared" si="117"/>
        <v/>
      </c>
      <c r="AM749" s="5"/>
      <c r="AN749" s="58"/>
      <c r="AO749" s="49" t="s">
        <v>3579</v>
      </c>
      <c r="AP749" s="50" t="s">
        <v>72</v>
      </c>
      <c r="AQ749" s="50"/>
      <c r="AR749" s="50">
        <v>43578</v>
      </c>
      <c r="AS749" s="50"/>
      <c r="AT749" s="52"/>
    </row>
    <row r="750" spans="1:46" ht="14.1" customHeight="1">
      <c r="A750" s="20" t="s">
        <v>45</v>
      </c>
      <c r="B750" s="21" t="s">
        <v>2696</v>
      </c>
      <c r="C750" s="20" t="s">
        <v>2697</v>
      </c>
      <c r="D750" s="54">
        <v>4949078452</v>
      </c>
      <c r="E750" s="4" t="s">
        <v>48</v>
      </c>
      <c r="F750" s="4" t="s">
        <v>3580</v>
      </c>
      <c r="G750" s="23" t="s">
        <v>3581</v>
      </c>
      <c r="H750" s="55">
        <v>23040</v>
      </c>
      <c r="I750" s="4" t="s">
        <v>64</v>
      </c>
      <c r="J750" s="4" t="s">
        <v>3582</v>
      </c>
      <c r="K750" s="22" t="s">
        <v>3583</v>
      </c>
      <c r="L750" s="23" t="s">
        <v>3584</v>
      </c>
      <c r="M750" s="4" t="s">
        <v>184</v>
      </c>
      <c r="N750" s="29" t="s">
        <v>385</v>
      </c>
      <c r="O750" s="30">
        <v>3600</v>
      </c>
      <c r="P750" s="29" t="s">
        <v>186</v>
      </c>
      <c r="Q750" s="56">
        <v>6</v>
      </c>
      <c r="R750" s="5" t="s">
        <v>78</v>
      </c>
      <c r="S750" s="5" t="s">
        <v>79</v>
      </c>
      <c r="T750" s="36">
        <v>43578</v>
      </c>
      <c r="U750" s="36">
        <v>43560</v>
      </c>
      <c r="V750" s="37">
        <v>43584</v>
      </c>
      <c r="W750" s="38">
        <f t="shared" si="111"/>
        <v>-17</v>
      </c>
      <c r="X750" s="5" t="str">
        <f t="shared" si="112"/>
        <v>CUMPLE</v>
      </c>
      <c r="Y750" s="37">
        <v>43584</v>
      </c>
      <c r="Z750" s="37">
        <v>43584</v>
      </c>
      <c r="AA750" s="44">
        <v>43584</v>
      </c>
      <c r="AB750" s="37">
        <v>43588</v>
      </c>
      <c r="AC750" s="38">
        <f t="shared" si="113"/>
        <v>1</v>
      </c>
      <c r="AD750" s="5" t="str">
        <f t="shared" si="114"/>
        <v>CUMPLE</v>
      </c>
      <c r="AE750" s="5"/>
      <c r="AF750" s="38">
        <f t="shared" si="115"/>
        <v>4</v>
      </c>
      <c r="AG750" s="5" t="str">
        <f t="shared" si="116"/>
        <v>NO CUMPLE</v>
      </c>
      <c r="AH750" s="6"/>
      <c r="AI750" s="38">
        <f t="shared" si="109"/>
        <v>10</v>
      </c>
      <c r="AJ750" s="5" t="str">
        <f t="shared" si="110"/>
        <v>CUMPLE</v>
      </c>
      <c r="AK750" s="6" t="s">
        <v>3000</v>
      </c>
      <c r="AL750" s="5" t="str">
        <f t="shared" si="117"/>
        <v/>
      </c>
      <c r="AM750" s="5"/>
      <c r="AN750" s="58"/>
      <c r="AO750" s="49" t="s">
        <v>3585</v>
      </c>
      <c r="AP750" s="50" t="s">
        <v>72</v>
      </c>
      <c r="AQ750" s="50"/>
      <c r="AR750" s="50">
        <v>43563</v>
      </c>
      <c r="AS750" s="50"/>
      <c r="AT750" s="52"/>
    </row>
    <row r="751" spans="1:46" ht="14.1" customHeight="1">
      <c r="A751" s="20" t="s">
        <v>45</v>
      </c>
      <c r="B751" s="21" t="s">
        <v>2696</v>
      </c>
      <c r="C751" s="20" t="s">
        <v>2697</v>
      </c>
      <c r="D751" s="54">
        <v>4950058946</v>
      </c>
      <c r="E751" s="4" t="s">
        <v>48</v>
      </c>
      <c r="F751" s="4" t="s">
        <v>3586</v>
      </c>
      <c r="G751" s="23" t="s">
        <v>3587</v>
      </c>
      <c r="H751" s="55">
        <v>56778.67</v>
      </c>
      <c r="I751" s="4" t="s">
        <v>64</v>
      </c>
      <c r="J751" s="4" t="s">
        <v>821</v>
      </c>
      <c r="K751" s="22" t="s">
        <v>3588</v>
      </c>
      <c r="L751" s="23" t="s">
        <v>650</v>
      </c>
      <c r="M751" s="4" t="s">
        <v>147</v>
      </c>
      <c r="N751" s="29" t="s">
        <v>167</v>
      </c>
      <c r="O751" s="30">
        <v>17326.23</v>
      </c>
      <c r="P751" s="29" t="s">
        <v>57</v>
      </c>
      <c r="Q751" s="56">
        <v>1</v>
      </c>
      <c r="R751" s="5" t="s">
        <v>58</v>
      </c>
      <c r="S751" s="5" t="s">
        <v>69</v>
      </c>
      <c r="T751" s="36">
        <v>43578</v>
      </c>
      <c r="U751" s="36">
        <v>43566</v>
      </c>
      <c r="V751" s="37">
        <v>43580</v>
      </c>
      <c r="W751" s="38">
        <f t="shared" si="111"/>
        <v>-11</v>
      </c>
      <c r="X751" s="5" t="str">
        <f t="shared" si="112"/>
        <v>CUMPLE</v>
      </c>
      <c r="Y751" s="37">
        <v>43580</v>
      </c>
      <c r="Z751" s="37">
        <v>43581</v>
      </c>
      <c r="AA751" s="44">
        <v>43584</v>
      </c>
      <c r="AB751" s="37">
        <v>43587</v>
      </c>
      <c r="AC751" s="38">
        <f t="shared" si="113"/>
        <v>4</v>
      </c>
      <c r="AD751" s="5" t="str">
        <f t="shared" si="114"/>
        <v>NO CUMPLE</v>
      </c>
      <c r="AE751" s="5" t="s">
        <v>149</v>
      </c>
      <c r="AF751" s="38">
        <f t="shared" si="115"/>
        <v>3</v>
      </c>
      <c r="AG751" s="5" t="str">
        <f t="shared" si="116"/>
        <v>CUMPLE</v>
      </c>
      <c r="AH751" s="6"/>
      <c r="AI751" s="38">
        <f t="shared" si="109"/>
        <v>9</v>
      </c>
      <c r="AJ751" s="5" t="str">
        <f t="shared" si="110"/>
        <v>NO CUMPLE</v>
      </c>
      <c r="AK751" s="6" t="s">
        <v>149</v>
      </c>
      <c r="AL751" s="5" t="str">
        <f t="shared" si="117"/>
        <v/>
      </c>
      <c r="AM751" s="5"/>
      <c r="AN751" s="58"/>
      <c r="AO751" s="49" t="s">
        <v>3589</v>
      </c>
      <c r="AP751" s="50" t="s">
        <v>72</v>
      </c>
      <c r="AQ751" s="50"/>
      <c r="AR751" s="50">
        <v>43557</v>
      </c>
      <c r="AS751" s="50"/>
      <c r="AT751" s="52"/>
    </row>
    <row r="752" spans="1:46" ht="14.1" customHeight="1">
      <c r="A752" s="20" t="s">
        <v>45</v>
      </c>
      <c r="B752" s="21" t="s">
        <v>2696</v>
      </c>
      <c r="C752" s="20" t="s">
        <v>2697</v>
      </c>
      <c r="D752" s="54" t="s">
        <v>3590</v>
      </c>
      <c r="E752" s="4" t="s">
        <v>48</v>
      </c>
      <c r="F752" s="4" t="s">
        <v>3591</v>
      </c>
      <c r="G752" s="23" t="s">
        <v>3592</v>
      </c>
      <c r="H752" s="55">
        <v>77.41</v>
      </c>
      <c r="I752" s="4" t="s">
        <v>64</v>
      </c>
      <c r="J752" s="4" t="s">
        <v>2751</v>
      </c>
      <c r="K752" s="22">
        <v>53378462</v>
      </c>
      <c r="L752" s="23" t="s">
        <v>2752</v>
      </c>
      <c r="M752" s="4" t="s">
        <v>147</v>
      </c>
      <c r="N752" s="29" t="s">
        <v>167</v>
      </c>
      <c r="O752" s="30">
        <v>40.076999999999998</v>
      </c>
      <c r="P752" s="29" t="s">
        <v>57</v>
      </c>
      <c r="Q752" s="56">
        <v>1</v>
      </c>
      <c r="R752" s="5" t="s">
        <v>78</v>
      </c>
      <c r="S752" s="5" t="s">
        <v>79</v>
      </c>
      <c r="T752" s="36">
        <v>43578</v>
      </c>
      <c r="U752" s="36">
        <v>43552</v>
      </c>
      <c r="V752" s="37">
        <v>43584</v>
      </c>
      <c r="W752" s="38">
        <f t="shared" si="111"/>
        <v>-25</v>
      </c>
      <c r="X752" s="5" t="str">
        <f t="shared" si="112"/>
        <v>CUMPLE</v>
      </c>
      <c r="Y752" s="37">
        <v>43584</v>
      </c>
      <c r="Z752" s="37">
        <v>43584</v>
      </c>
      <c r="AA752" s="44">
        <v>43585</v>
      </c>
      <c r="AB752" s="37">
        <v>43591</v>
      </c>
      <c r="AC752" s="38">
        <f t="shared" si="113"/>
        <v>1</v>
      </c>
      <c r="AD752" s="5" t="str">
        <f t="shared" si="114"/>
        <v>CUMPLE</v>
      </c>
      <c r="AE752" s="5"/>
      <c r="AF752" s="38">
        <f t="shared" si="115"/>
        <v>6</v>
      </c>
      <c r="AG752" s="5" t="str">
        <f t="shared" si="116"/>
        <v>NO CUMPLE</v>
      </c>
      <c r="AH752" s="6"/>
      <c r="AI752" s="38">
        <f t="shared" si="109"/>
        <v>13</v>
      </c>
      <c r="AJ752" s="5" t="str">
        <f t="shared" si="110"/>
        <v>NO CUMPLE</v>
      </c>
      <c r="AK752" s="6" t="s">
        <v>3000</v>
      </c>
      <c r="AL752" s="5" t="str">
        <f t="shared" si="117"/>
        <v/>
      </c>
      <c r="AM752" s="5"/>
      <c r="AN752" s="58"/>
      <c r="AO752" s="49" t="s">
        <v>3593</v>
      </c>
      <c r="AP752" s="50" t="s">
        <v>72</v>
      </c>
      <c r="AQ752" s="50"/>
      <c r="AR752" s="50">
        <v>43551</v>
      </c>
      <c r="AS752" s="50"/>
      <c r="AT752" s="52"/>
    </row>
    <row r="753" spans="1:46" ht="14.1" customHeight="1">
      <c r="A753" s="20" t="s">
        <v>45</v>
      </c>
      <c r="B753" s="21" t="s">
        <v>2696</v>
      </c>
      <c r="C753" s="20" t="s">
        <v>2697</v>
      </c>
      <c r="D753" s="28" t="s">
        <v>3594</v>
      </c>
      <c r="E753" s="4" t="s">
        <v>156</v>
      </c>
      <c r="F753" s="4" t="s">
        <v>3595</v>
      </c>
      <c r="G753" s="23" t="s">
        <v>3596</v>
      </c>
      <c r="H753" s="55">
        <v>127428</v>
      </c>
      <c r="I753" s="4" t="s">
        <v>64</v>
      </c>
      <c r="J753" s="28" t="s">
        <v>3597</v>
      </c>
      <c r="K753" s="28" t="s">
        <v>3598</v>
      </c>
      <c r="L753" s="23" t="s">
        <v>54</v>
      </c>
      <c r="M753" s="4" t="s">
        <v>94</v>
      </c>
      <c r="N753" s="29" t="s">
        <v>95</v>
      </c>
      <c r="O753" s="30">
        <v>16600</v>
      </c>
      <c r="P753" s="29" t="s">
        <v>57</v>
      </c>
      <c r="Q753" s="56">
        <v>1</v>
      </c>
      <c r="R753" s="5" t="s">
        <v>58</v>
      </c>
      <c r="S753" s="5" t="s">
        <v>726</v>
      </c>
      <c r="T753" s="36">
        <v>43571</v>
      </c>
      <c r="U753" s="36">
        <v>43565</v>
      </c>
      <c r="V753" s="37">
        <v>43584</v>
      </c>
      <c r="W753" s="38">
        <f t="shared" si="111"/>
        <v>-5</v>
      </c>
      <c r="X753" s="5" t="str">
        <f t="shared" si="112"/>
        <v>CUMPLE</v>
      </c>
      <c r="Y753" s="37">
        <v>43573</v>
      </c>
      <c r="Z753" s="37">
        <v>43584</v>
      </c>
      <c r="AA753" s="44">
        <v>43585</v>
      </c>
      <c r="AB753" s="37">
        <v>43591</v>
      </c>
      <c r="AC753" s="38">
        <f t="shared" si="113"/>
        <v>1</v>
      </c>
      <c r="AD753" s="5" t="str">
        <f t="shared" si="114"/>
        <v>CUMPLE</v>
      </c>
      <c r="AE753" s="5"/>
      <c r="AF753" s="38">
        <f t="shared" si="115"/>
        <v>6</v>
      </c>
      <c r="AG753" s="5" t="str">
        <f t="shared" si="116"/>
        <v>NO CUMPLE</v>
      </c>
      <c r="AH753" s="6"/>
      <c r="AI753" s="38">
        <f t="shared" si="109"/>
        <v>20</v>
      </c>
      <c r="AJ753" s="5" t="str">
        <f t="shared" si="110"/>
        <v>NO CUMPLE</v>
      </c>
      <c r="AK753" s="6" t="s">
        <v>3599</v>
      </c>
      <c r="AL753" s="5" t="str">
        <f t="shared" si="117"/>
        <v/>
      </c>
      <c r="AM753" s="5"/>
      <c r="AN753" s="58"/>
      <c r="AO753" s="49" t="s">
        <v>3600</v>
      </c>
      <c r="AP753" s="50" t="s">
        <v>72</v>
      </c>
      <c r="AQ753" s="50"/>
      <c r="AR753" s="50">
        <v>43551</v>
      </c>
      <c r="AS753" s="50"/>
      <c r="AT753" s="52"/>
    </row>
    <row r="754" spans="1:46" ht="14.1" customHeight="1">
      <c r="A754" s="20" t="s">
        <v>45</v>
      </c>
      <c r="B754" s="21" t="s">
        <v>2696</v>
      </c>
      <c r="C754" s="20" t="s">
        <v>2697</v>
      </c>
      <c r="D754" s="54">
        <v>4949954634</v>
      </c>
      <c r="E754" s="4" t="s">
        <v>48</v>
      </c>
      <c r="F754" s="4" t="s">
        <v>3601</v>
      </c>
      <c r="G754" s="23" t="s">
        <v>3602</v>
      </c>
      <c r="H754" s="55">
        <v>22860</v>
      </c>
      <c r="I754" s="4" t="s">
        <v>64</v>
      </c>
      <c r="J754" s="4" t="s">
        <v>1779</v>
      </c>
      <c r="K754" s="22" t="s">
        <v>1780</v>
      </c>
      <c r="L754" s="23" t="s">
        <v>54</v>
      </c>
      <c r="M754" s="4" t="s">
        <v>67</v>
      </c>
      <c r="N754" s="29" t="s">
        <v>128</v>
      </c>
      <c r="O754" s="30">
        <f>13950+4050</f>
        <v>18000</v>
      </c>
      <c r="P754" s="29" t="s">
        <v>57</v>
      </c>
      <c r="Q754" s="56">
        <v>1</v>
      </c>
      <c r="R754" s="5" t="s">
        <v>58</v>
      </c>
      <c r="S754" s="5" t="s">
        <v>59</v>
      </c>
      <c r="T754" s="36">
        <v>43571</v>
      </c>
      <c r="U754" s="36">
        <v>43560</v>
      </c>
      <c r="V754" s="37">
        <v>43560</v>
      </c>
      <c r="W754" s="38">
        <f t="shared" si="111"/>
        <v>-10</v>
      </c>
      <c r="X754" s="5" t="str">
        <f t="shared" si="112"/>
        <v>CUMPLE</v>
      </c>
      <c r="Y754" s="37">
        <v>43572</v>
      </c>
      <c r="Z754" s="37">
        <v>43572</v>
      </c>
      <c r="AA754" s="44">
        <v>43572</v>
      </c>
      <c r="AB754" s="37">
        <v>43591</v>
      </c>
      <c r="AC754" s="38">
        <f t="shared" si="113"/>
        <v>1</v>
      </c>
      <c r="AD754" s="5" t="str">
        <f t="shared" si="114"/>
        <v>CUMPLE</v>
      </c>
      <c r="AE754" s="5"/>
      <c r="AF754" s="38">
        <f t="shared" si="115"/>
        <v>19</v>
      </c>
      <c r="AG754" s="5" t="str">
        <f t="shared" si="116"/>
        <v>NO CUMPLE</v>
      </c>
      <c r="AH754" s="6"/>
      <c r="AI754" s="38">
        <f t="shared" si="109"/>
        <v>20</v>
      </c>
      <c r="AJ754" s="5" t="str">
        <f t="shared" si="110"/>
        <v>NO CUMPLE</v>
      </c>
      <c r="AK754" s="6" t="s">
        <v>2769</v>
      </c>
      <c r="AL754" s="5" t="str">
        <f t="shared" si="117"/>
        <v/>
      </c>
      <c r="AM754" s="5"/>
      <c r="AN754" s="58"/>
      <c r="AO754" s="49" t="s">
        <v>3603</v>
      </c>
      <c r="AP754" s="50" t="s">
        <v>61</v>
      </c>
      <c r="AQ754" s="50"/>
      <c r="AR754" s="50">
        <v>43549</v>
      </c>
      <c r="AS754" s="50"/>
      <c r="AT754" s="52"/>
    </row>
    <row r="755" spans="1:46" ht="14.1" customHeight="1">
      <c r="A755" s="20" t="s">
        <v>45</v>
      </c>
      <c r="B755" s="21" t="s">
        <v>2696</v>
      </c>
      <c r="C755" s="20" t="s">
        <v>2697</v>
      </c>
      <c r="D755" s="54">
        <v>4949599818</v>
      </c>
      <c r="E755" s="4" t="s">
        <v>48</v>
      </c>
      <c r="F755" s="4" t="s">
        <v>3604</v>
      </c>
      <c r="G755" s="23" t="s">
        <v>3605</v>
      </c>
      <c r="H755" s="55">
        <v>63434.35</v>
      </c>
      <c r="I755" s="4" t="s">
        <v>51</v>
      </c>
      <c r="J755" s="4" t="s">
        <v>227</v>
      </c>
      <c r="K755" s="22" t="s">
        <v>228</v>
      </c>
      <c r="L755" s="23" t="s">
        <v>204</v>
      </c>
      <c r="M755" s="4" t="s">
        <v>55</v>
      </c>
      <c r="N755" s="29" t="s">
        <v>56</v>
      </c>
      <c r="O755" s="30">
        <f>23435+24260</f>
        <v>47695</v>
      </c>
      <c r="P755" s="29" t="s">
        <v>57</v>
      </c>
      <c r="Q755" s="56">
        <v>2</v>
      </c>
      <c r="R755" s="5" t="s">
        <v>58</v>
      </c>
      <c r="S755" s="5" t="s">
        <v>230</v>
      </c>
      <c r="T755" s="36">
        <v>43560</v>
      </c>
      <c r="U755" s="36">
        <v>43559</v>
      </c>
      <c r="V755" s="37">
        <v>43563</v>
      </c>
      <c r="W755" s="38">
        <f t="shared" si="111"/>
        <v>0</v>
      </c>
      <c r="X755" s="5" t="str">
        <f t="shared" si="112"/>
        <v>CUMPLE</v>
      </c>
      <c r="Y755" s="37">
        <v>43563</v>
      </c>
      <c r="Z755" s="37">
        <v>43563</v>
      </c>
      <c r="AA755" s="44">
        <v>43564</v>
      </c>
      <c r="AB755" s="37">
        <v>43563</v>
      </c>
      <c r="AC755" s="38">
        <f t="shared" si="113"/>
        <v>1</v>
      </c>
      <c r="AD755" s="5" t="str">
        <f t="shared" si="114"/>
        <v>CUMPLE</v>
      </c>
      <c r="AE755" s="5"/>
      <c r="AF755" s="38">
        <f t="shared" si="115"/>
        <v>1</v>
      </c>
      <c r="AG755" s="5" t="str">
        <f t="shared" si="116"/>
        <v>CUMPLE</v>
      </c>
      <c r="AH755" s="6"/>
      <c r="AI755" s="38">
        <f t="shared" si="109"/>
        <v>3</v>
      </c>
      <c r="AJ755" s="5" t="str">
        <f t="shared" si="110"/>
        <v>CUMPLE</v>
      </c>
      <c r="AK755" s="6"/>
      <c r="AL755" s="5" t="str">
        <f t="shared" si="117"/>
        <v/>
      </c>
      <c r="AM755" s="5"/>
      <c r="AN755" s="58"/>
      <c r="AO755" s="49" t="s">
        <v>3606</v>
      </c>
      <c r="AP755" s="50" t="s">
        <v>232</v>
      </c>
      <c r="AQ755" s="50" t="s">
        <v>3607</v>
      </c>
      <c r="AR755" s="50">
        <v>43549</v>
      </c>
      <c r="AS755" s="50"/>
      <c r="AT755" s="52"/>
    </row>
    <row r="756" spans="1:46" ht="14.1" customHeight="1">
      <c r="A756" s="20" t="s">
        <v>45</v>
      </c>
      <c r="B756" s="21" t="s">
        <v>2696</v>
      </c>
      <c r="C756" s="20" t="s">
        <v>2697</v>
      </c>
      <c r="D756" s="54">
        <v>4949311079</v>
      </c>
      <c r="E756" s="4" t="s">
        <v>48</v>
      </c>
      <c r="F756" s="4" t="s">
        <v>3608</v>
      </c>
      <c r="G756" s="23" t="s">
        <v>3609</v>
      </c>
      <c r="H756" s="55">
        <v>12810</v>
      </c>
      <c r="I756" s="4" t="s">
        <v>51</v>
      </c>
      <c r="J756" s="4" t="s">
        <v>3610</v>
      </c>
      <c r="K756" s="22" t="s">
        <v>3611</v>
      </c>
      <c r="L756" s="23" t="s">
        <v>3612</v>
      </c>
      <c r="M756" s="4" t="s">
        <v>238</v>
      </c>
      <c r="N756" s="29" t="s">
        <v>278</v>
      </c>
      <c r="O756" s="30">
        <v>420</v>
      </c>
      <c r="P756" s="29" t="s">
        <v>168</v>
      </c>
      <c r="Q756" s="56">
        <v>1</v>
      </c>
      <c r="R756" s="5" t="s">
        <v>58</v>
      </c>
      <c r="S756" s="5" t="s">
        <v>59</v>
      </c>
      <c r="T756" s="36">
        <v>43574</v>
      </c>
      <c r="U756" s="36">
        <v>43570</v>
      </c>
      <c r="V756" s="37">
        <v>43578</v>
      </c>
      <c r="W756" s="38">
        <f t="shared" si="111"/>
        <v>-3</v>
      </c>
      <c r="X756" s="5" t="str">
        <f t="shared" si="112"/>
        <v>CUMPLE</v>
      </c>
      <c r="Y756" s="37">
        <v>43577</v>
      </c>
      <c r="Z756" s="37">
        <v>43578</v>
      </c>
      <c r="AA756" s="44">
        <v>43579</v>
      </c>
      <c r="AB756" s="37">
        <v>43587</v>
      </c>
      <c r="AC756" s="38">
        <f t="shared" si="113"/>
        <v>1</v>
      </c>
      <c r="AD756" s="5" t="str">
        <f t="shared" si="114"/>
        <v>CUMPLE</v>
      </c>
      <c r="AE756" s="5"/>
      <c r="AF756" s="38">
        <f t="shared" si="115"/>
        <v>8</v>
      </c>
      <c r="AG756" s="5" t="str">
        <f t="shared" si="116"/>
        <v>NO CUMPLE</v>
      </c>
      <c r="AH756" s="6"/>
      <c r="AI756" s="38">
        <f t="shared" si="109"/>
        <v>13</v>
      </c>
      <c r="AJ756" s="5" t="str">
        <f t="shared" si="110"/>
        <v>NO CUMPLE</v>
      </c>
      <c r="AK756" s="6" t="s">
        <v>2769</v>
      </c>
      <c r="AL756" s="5" t="str">
        <f t="shared" si="117"/>
        <v/>
      </c>
      <c r="AM756" s="5"/>
      <c r="AN756" s="58"/>
      <c r="AO756" s="49" t="s">
        <v>3613</v>
      </c>
      <c r="AP756" s="50" t="s">
        <v>241</v>
      </c>
      <c r="AQ756" s="50"/>
      <c r="AR756" s="50">
        <v>43563</v>
      </c>
      <c r="AS756" s="50"/>
      <c r="AT756" s="52"/>
    </row>
    <row r="757" spans="1:46" ht="14.1" customHeight="1">
      <c r="A757" s="20" t="s">
        <v>45</v>
      </c>
      <c r="B757" s="21" t="s">
        <v>2696</v>
      </c>
      <c r="C757" s="20" t="s">
        <v>2697</v>
      </c>
      <c r="D757" s="54">
        <v>4949923661</v>
      </c>
      <c r="E757" s="4" t="s">
        <v>48</v>
      </c>
      <c r="F757" s="4" t="s">
        <v>3614</v>
      </c>
      <c r="G757" s="23" t="s">
        <v>3615</v>
      </c>
      <c r="H757" s="55">
        <v>19600</v>
      </c>
      <c r="I757" s="4" t="s">
        <v>51</v>
      </c>
      <c r="J757" s="4" t="s">
        <v>3616</v>
      </c>
      <c r="K757" s="22" t="s">
        <v>3617</v>
      </c>
      <c r="L757" s="23" t="s">
        <v>3618</v>
      </c>
      <c r="M757" s="4" t="s">
        <v>238</v>
      </c>
      <c r="N757" s="29" t="s">
        <v>278</v>
      </c>
      <c r="O757" s="30">
        <v>4000</v>
      </c>
      <c r="P757" s="29" t="s">
        <v>57</v>
      </c>
      <c r="Q757" s="56">
        <v>4</v>
      </c>
      <c r="R757" s="5" t="s">
        <v>78</v>
      </c>
      <c r="S757" s="5" t="s">
        <v>79</v>
      </c>
      <c r="T757" s="36">
        <v>43578</v>
      </c>
      <c r="U757" s="36">
        <v>43571</v>
      </c>
      <c r="V757" s="37">
        <v>43580</v>
      </c>
      <c r="W757" s="38">
        <f t="shared" si="111"/>
        <v>-6</v>
      </c>
      <c r="X757" s="5" t="str">
        <f t="shared" si="112"/>
        <v>CUMPLE</v>
      </c>
      <c r="Y757" s="37">
        <v>43580</v>
      </c>
      <c r="Z757" s="37">
        <v>43580</v>
      </c>
      <c r="AA757" s="44">
        <v>43581</v>
      </c>
      <c r="AB757" s="37">
        <v>43591</v>
      </c>
      <c r="AC757" s="38">
        <f t="shared" si="113"/>
        <v>1</v>
      </c>
      <c r="AD757" s="5" t="str">
        <f t="shared" si="114"/>
        <v>CUMPLE</v>
      </c>
      <c r="AE757" s="5"/>
      <c r="AF757" s="38">
        <f t="shared" si="115"/>
        <v>10</v>
      </c>
      <c r="AG757" s="5" t="str">
        <f t="shared" si="116"/>
        <v>NO CUMPLE</v>
      </c>
      <c r="AH757" s="6"/>
      <c r="AI757" s="38">
        <f t="shared" si="109"/>
        <v>13</v>
      </c>
      <c r="AJ757" s="5" t="str">
        <f t="shared" si="110"/>
        <v>NO CUMPLE</v>
      </c>
      <c r="AK757" s="6" t="s">
        <v>3000</v>
      </c>
      <c r="AL757" s="5" t="str">
        <f t="shared" si="117"/>
        <v/>
      </c>
      <c r="AM757" s="5"/>
      <c r="AN757" s="58"/>
      <c r="AO757" s="49" t="s">
        <v>3619</v>
      </c>
      <c r="AP757" s="50" t="s">
        <v>241</v>
      </c>
      <c r="AQ757" s="50"/>
      <c r="AR757" s="50">
        <v>43578</v>
      </c>
      <c r="AS757" s="50"/>
      <c r="AT757" s="52"/>
    </row>
    <row r="758" spans="1:46" ht="14.1" customHeight="1">
      <c r="A758" s="20" t="s">
        <v>45</v>
      </c>
      <c r="B758" s="21" t="s">
        <v>2696</v>
      </c>
      <c r="C758" s="20" t="s">
        <v>2697</v>
      </c>
      <c r="D758" s="54">
        <v>4949922753</v>
      </c>
      <c r="E758" s="4" t="s">
        <v>48</v>
      </c>
      <c r="F758" s="4" t="s">
        <v>3620</v>
      </c>
      <c r="G758" s="23" t="s">
        <v>3621</v>
      </c>
      <c r="H758" s="55">
        <f>18576+18576</f>
        <v>37152</v>
      </c>
      <c r="I758" s="4" t="s">
        <v>51</v>
      </c>
      <c r="J758" s="4" t="s">
        <v>333</v>
      </c>
      <c r="K758" s="22" t="s">
        <v>334</v>
      </c>
      <c r="L758" s="23" t="s">
        <v>335</v>
      </c>
      <c r="M758" s="4" t="s">
        <v>67</v>
      </c>
      <c r="N758" s="29" t="s">
        <v>336</v>
      </c>
      <c r="O758" s="30">
        <f>20400+1200+8400+13200</f>
        <v>43200</v>
      </c>
      <c r="P758" s="29" t="s">
        <v>57</v>
      </c>
      <c r="Q758" s="56">
        <v>2</v>
      </c>
      <c r="R758" s="5" t="s">
        <v>58</v>
      </c>
      <c r="S758" s="5" t="s">
        <v>59</v>
      </c>
      <c r="T758" s="36">
        <v>43574</v>
      </c>
      <c r="U758" s="36">
        <v>43579</v>
      </c>
      <c r="V758" s="37">
        <v>43581</v>
      </c>
      <c r="W758" s="38">
        <f t="shared" si="111"/>
        <v>6</v>
      </c>
      <c r="X758" s="5" t="str">
        <f t="shared" si="112"/>
        <v>NO CUMPLE</v>
      </c>
      <c r="Y758" s="37">
        <v>43580</v>
      </c>
      <c r="Z758" s="37">
        <v>43581</v>
      </c>
      <c r="AA758" s="44">
        <v>43582</v>
      </c>
      <c r="AB758" s="37">
        <v>43589</v>
      </c>
      <c r="AC758" s="38">
        <f t="shared" si="113"/>
        <v>1</v>
      </c>
      <c r="AD758" s="5" t="str">
        <f t="shared" si="114"/>
        <v>CUMPLE</v>
      </c>
      <c r="AE758" s="5"/>
      <c r="AF758" s="38">
        <f t="shared" si="115"/>
        <v>7</v>
      </c>
      <c r="AG758" s="5" t="str">
        <f t="shared" si="116"/>
        <v>NO CUMPLE</v>
      </c>
      <c r="AH758" s="6"/>
      <c r="AI758" s="38">
        <f t="shared" si="109"/>
        <v>15</v>
      </c>
      <c r="AJ758" s="5" t="str">
        <f t="shared" si="110"/>
        <v>NO CUMPLE</v>
      </c>
      <c r="AK758" s="6" t="s">
        <v>3312</v>
      </c>
      <c r="AL758" s="5" t="str">
        <f t="shared" si="117"/>
        <v/>
      </c>
      <c r="AM758" s="5"/>
      <c r="AN758" s="58"/>
      <c r="AO758" s="49" t="s">
        <v>3622</v>
      </c>
      <c r="AP758" s="50" t="s">
        <v>61</v>
      </c>
      <c r="AQ758" s="50"/>
      <c r="AR758" s="50">
        <v>43574</v>
      </c>
      <c r="AS758" s="50"/>
      <c r="AT758" s="52"/>
    </row>
    <row r="759" spans="1:46" ht="14.1" customHeight="1">
      <c r="A759" s="20" t="s">
        <v>45</v>
      </c>
      <c r="B759" s="21" t="s">
        <v>2696</v>
      </c>
      <c r="C759" s="20" t="s">
        <v>2697</v>
      </c>
      <c r="D759" s="54">
        <v>4949624379</v>
      </c>
      <c r="E759" s="4" t="s">
        <v>48</v>
      </c>
      <c r="F759" s="4" t="s">
        <v>3623</v>
      </c>
      <c r="G759" s="23" t="s">
        <v>3624</v>
      </c>
      <c r="H759" s="55">
        <v>21780</v>
      </c>
      <c r="I759" s="4" t="s">
        <v>51</v>
      </c>
      <c r="J759" s="4" t="s">
        <v>3625</v>
      </c>
      <c r="K759" s="22" t="s">
        <v>3626</v>
      </c>
      <c r="L759" s="23" t="s">
        <v>1015</v>
      </c>
      <c r="M759" s="4" t="s">
        <v>238</v>
      </c>
      <c r="N759" s="29" t="s">
        <v>239</v>
      </c>
      <c r="O759" s="30">
        <v>19800</v>
      </c>
      <c r="P759" s="29" t="s">
        <v>57</v>
      </c>
      <c r="Q759" s="56">
        <v>1</v>
      </c>
      <c r="R759" s="5" t="s">
        <v>58</v>
      </c>
      <c r="S759" s="5" t="s">
        <v>59</v>
      </c>
      <c r="T759" s="36">
        <v>43580</v>
      </c>
      <c r="U759" s="36">
        <v>43563</v>
      </c>
      <c r="V759" s="37">
        <v>43582</v>
      </c>
      <c r="W759" s="38">
        <f t="shared" si="111"/>
        <v>-16</v>
      </c>
      <c r="X759" s="5" t="str">
        <f t="shared" si="112"/>
        <v>CUMPLE</v>
      </c>
      <c r="Y759" s="37">
        <v>43582</v>
      </c>
      <c r="Z759" s="37">
        <v>43582</v>
      </c>
      <c r="AA759" s="44">
        <v>43584</v>
      </c>
      <c r="AB759" s="37">
        <v>43591</v>
      </c>
      <c r="AC759" s="38">
        <f t="shared" si="113"/>
        <v>2</v>
      </c>
      <c r="AD759" s="5" t="str">
        <f t="shared" si="114"/>
        <v>CUMPLE</v>
      </c>
      <c r="AE759" s="5"/>
      <c r="AF759" s="38">
        <f t="shared" si="115"/>
        <v>7</v>
      </c>
      <c r="AG759" s="5" t="str">
        <f t="shared" si="116"/>
        <v>NO CUMPLE</v>
      </c>
      <c r="AH759" s="6"/>
      <c r="AI759" s="38">
        <f t="shared" si="109"/>
        <v>11</v>
      </c>
      <c r="AJ759" s="5" t="str">
        <f t="shared" si="110"/>
        <v>NO CUMPLE</v>
      </c>
      <c r="AK759" s="6" t="s">
        <v>149</v>
      </c>
      <c r="AL759" s="5" t="str">
        <f t="shared" si="117"/>
        <v/>
      </c>
      <c r="AM759" s="5"/>
      <c r="AN759" s="58"/>
      <c r="AO759" s="49" t="s">
        <v>3627</v>
      </c>
      <c r="AP759" s="50" t="s">
        <v>241</v>
      </c>
      <c r="AQ759" s="50"/>
      <c r="AR759" s="50">
        <v>43547</v>
      </c>
      <c r="AS759" s="50"/>
      <c r="AT759" s="52"/>
    </row>
    <row r="760" spans="1:46" ht="14.1" customHeight="1">
      <c r="A760" s="20" t="s">
        <v>45</v>
      </c>
      <c r="B760" s="21" t="s">
        <v>2696</v>
      </c>
      <c r="C760" s="20" t="s">
        <v>2697</v>
      </c>
      <c r="D760" s="54">
        <v>4950216809</v>
      </c>
      <c r="E760" s="4" t="s">
        <v>48</v>
      </c>
      <c r="F760" s="4" t="s">
        <v>3628</v>
      </c>
      <c r="G760" s="23" t="s">
        <v>3629</v>
      </c>
      <c r="H760" s="55">
        <v>7896</v>
      </c>
      <c r="I760" s="4" t="s">
        <v>51</v>
      </c>
      <c r="J760" s="4" t="s">
        <v>3232</v>
      </c>
      <c r="K760" s="22">
        <v>53338341</v>
      </c>
      <c r="L760" s="23" t="s">
        <v>54</v>
      </c>
      <c r="M760" s="4" t="s">
        <v>55</v>
      </c>
      <c r="N760" s="29" t="s">
        <v>56</v>
      </c>
      <c r="O760" s="30">
        <v>8400</v>
      </c>
      <c r="P760" s="29" t="s">
        <v>57</v>
      </c>
      <c r="Q760" s="56">
        <v>1</v>
      </c>
      <c r="R760" s="5" t="s">
        <v>58</v>
      </c>
      <c r="S760" s="5" t="s">
        <v>59</v>
      </c>
      <c r="T760" s="36">
        <v>43582</v>
      </c>
      <c r="U760" s="36">
        <v>43563</v>
      </c>
      <c r="V760" s="37">
        <v>43584</v>
      </c>
      <c r="W760" s="38">
        <f t="shared" si="111"/>
        <v>-18</v>
      </c>
      <c r="X760" s="5" t="str">
        <f t="shared" si="112"/>
        <v>CUMPLE</v>
      </c>
      <c r="Y760" s="37">
        <v>43584</v>
      </c>
      <c r="Z760" s="37">
        <v>43584</v>
      </c>
      <c r="AA760" s="44">
        <v>43585</v>
      </c>
      <c r="AB760" s="37">
        <v>43589</v>
      </c>
      <c r="AC760" s="38">
        <f t="shared" si="113"/>
        <v>1</v>
      </c>
      <c r="AD760" s="5" t="str">
        <f t="shared" si="114"/>
        <v>CUMPLE</v>
      </c>
      <c r="AE760" s="5"/>
      <c r="AF760" s="38">
        <f t="shared" si="115"/>
        <v>4</v>
      </c>
      <c r="AG760" s="5" t="str">
        <f t="shared" si="116"/>
        <v>NO CUMPLE</v>
      </c>
      <c r="AH760" s="6"/>
      <c r="AI760" s="38">
        <f t="shared" si="109"/>
        <v>7</v>
      </c>
      <c r="AJ760" s="5" t="str">
        <f t="shared" si="110"/>
        <v>CUMPLE</v>
      </c>
      <c r="AK760" s="6"/>
      <c r="AL760" s="5" t="str">
        <f t="shared" si="117"/>
        <v/>
      </c>
      <c r="AM760" s="5"/>
      <c r="AN760" s="58"/>
      <c r="AO760" s="49" t="s">
        <v>3630</v>
      </c>
      <c r="AP760" s="50" t="s">
        <v>61</v>
      </c>
      <c r="AQ760" s="50"/>
      <c r="AR760" s="50">
        <v>43566</v>
      </c>
      <c r="AS760" s="50"/>
      <c r="AT760" s="52"/>
    </row>
    <row r="761" spans="1:46" ht="14.1" customHeight="1">
      <c r="A761" s="20" t="s">
        <v>45</v>
      </c>
      <c r="B761" s="21" t="s">
        <v>2696</v>
      </c>
      <c r="C761" s="20" t="s">
        <v>2697</v>
      </c>
      <c r="D761" s="54">
        <v>4950130496</v>
      </c>
      <c r="E761" s="4" t="s">
        <v>48</v>
      </c>
      <c r="F761" s="4" t="s">
        <v>3631</v>
      </c>
      <c r="G761" s="23" t="s">
        <v>3632</v>
      </c>
      <c r="H761" s="55">
        <v>39353.629999999997</v>
      </c>
      <c r="I761" s="4" t="s">
        <v>51</v>
      </c>
      <c r="J761" s="4" t="s">
        <v>3633</v>
      </c>
      <c r="K761" s="22" t="s">
        <v>3634</v>
      </c>
      <c r="L761" s="23" t="s">
        <v>119</v>
      </c>
      <c r="M761" s="4" t="s">
        <v>55</v>
      </c>
      <c r="N761" s="29" t="s">
        <v>265</v>
      </c>
      <c r="O761" s="30">
        <v>38963.983</v>
      </c>
      <c r="P761" s="29" t="s">
        <v>57</v>
      </c>
      <c r="Q761" s="56">
        <v>2</v>
      </c>
      <c r="R761" s="5" t="s">
        <v>58</v>
      </c>
      <c r="S761" s="5" t="s">
        <v>230</v>
      </c>
      <c r="T761" s="36">
        <v>43582</v>
      </c>
      <c r="U761" s="36">
        <v>43584</v>
      </c>
      <c r="V761" s="37">
        <v>43584</v>
      </c>
      <c r="W761" s="38">
        <f t="shared" si="111"/>
        <v>3</v>
      </c>
      <c r="X761" s="5" t="str">
        <f t="shared" si="112"/>
        <v>NO CUMPLE</v>
      </c>
      <c r="Y761" s="37">
        <v>43584</v>
      </c>
      <c r="Z761" s="37">
        <v>43584</v>
      </c>
      <c r="AA761" s="44">
        <v>43585</v>
      </c>
      <c r="AB761" s="37">
        <v>43591</v>
      </c>
      <c r="AC761" s="38">
        <f t="shared" si="113"/>
        <v>1</v>
      </c>
      <c r="AD761" s="5" t="str">
        <f t="shared" si="114"/>
        <v>CUMPLE</v>
      </c>
      <c r="AE761" s="5"/>
      <c r="AF761" s="38">
        <f t="shared" si="115"/>
        <v>6</v>
      </c>
      <c r="AG761" s="5" t="str">
        <f t="shared" si="116"/>
        <v>NO CUMPLE</v>
      </c>
      <c r="AH761" s="6"/>
      <c r="AI761" s="38">
        <f t="shared" si="109"/>
        <v>9</v>
      </c>
      <c r="AJ761" s="5" t="str">
        <f t="shared" si="110"/>
        <v>NO CUMPLE</v>
      </c>
      <c r="AK761" s="6" t="s">
        <v>3485</v>
      </c>
      <c r="AL761" s="5" t="str">
        <f t="shared" si="117"/>
        <v/>
      </c>
      <c r="AM761" s="5"/>
      <c r="AN761" s="58"/>
      <c r="AO761" s="49" t="s">
        <v>3635</v>
      </c>
      <c r="AP761" s="50" t="s">
        <v>268</v>
      </c>
      <c r="AQ761" s="50"/>
      <c r="AR761" s="50">
        <v>43575</v>
      </c>
      <c r="AS761" s="50"/>
      <c r="AT761" s="52"/>
    </row>
    <row r="762" spans="1:46" ht="14.1" customHeight="1">
      <c r="A762" s="20" t="s">
        <v>45</v>
      </c>
      <c r="B762" s="21" t="s">
        <v>2696</v>
      </c>
      <c r="C762" s="20" t="s">
        <v>2697</v>
      </c>
      <c r="D762" s="54">
        <v>4949654734</v>
      </c>
      <c r="E762" s="4" t="s">
        <v>48</v>
      </c>
      <c r="F762" s="4" t="s">
        <v>3636</v>
      </c>
      <c r="G762" s="68" t="s">
        <v>3637</v>
      </c>
      <c r="H762" s="55">
        <v>1854.57</v>
      </c>
      <c r="I762" s="4" t="s">
        <v>605</v>
      </c>
      <c r="J762" s="4" t="s">
        <v>3638</v>
      </c>
      <c r="K762" s="22" t="s">
        <v>3639</v>
      </c>
      <c r="L762" s="23" t="s">
        <v>54</v>
      </c>
      <c r="M762" s="4" t="s">
        <v>67</v>
      </c>
      <c r="N762" s="29" t="s">
        <v>77</v>
      </c>
      <c r="O762" s="30">
        <v>8</v>
      </c>
      <c r="P762" s="29" t="s">
        <v>57</v>
      </c>
      <c r="Q762" s="56">
        <v>1</v>
      </c>
      <c r="R762" s="5" t="s">
        <v>608</v>
      </c>
      <c r="S762" s="5" t="s">
        <v>79</v>
      </c>
      <c r="T762" s="36">
        <v>43581</v>
      </c>
      <c r="U762" s="36">
        <v>43578</v>
      </c>
      <c r="V762" s="37">
        <v>43584</v>
      </c>
      <c r="W762" s="38">
        <f t="shared" si="111"/>
        <v>-3</v>
      </c>
      <c r="X762" s="5" t="str">
        <f t="shared" si="112"/>
        <v>CUMPLE</v>
      </c>
      <c r="Y762" s="37">
        <v>43584</v>
      </c>
      <c r="Z762" s="37">
        <v>43584</v>
      </c>
      <c r="AA762" s="44">
        <v>43585</v>
      </c>
      <c r="AB762" s="37">
        <v>43585</v>
      </c>
      <c r="AC762" s="38">
        <f t="shared" si="113"/>
        <v>1</v>
      </c>
      <c r="AD762" s="5" t="str">
        <f t="shared" si="114"/>
        <v>CUMPLE</v>
      </c>
      <c r="AE762" s="5"/>
      <c r="AF762" s="38">
        <f t="shared" si="115"/>
        <v>1</v>
      </c>
      <c r="AG762" s="5" t="str">
        <f t="shared" si="116"/>
        <v>CUMPLE</v>
      </c>
      <c r="AH762" s="6"/>
      <c r="AI762" s="38">
        <f t="shared" si="109"/>
        <v>4</v>
      </c>
      <c r="AJ762" s="5" t="str">
        <f t="shared" si="110"/>
        <v>NO CUMPLE</v>
      </c>
      <c r="AK762" s="6" t="s">
        <v>149</v>
      </c>
      <c r="AL762" s="5" t="str">
        <f t="shared" si="117"/>
        <v/>
      </c>
      <c r="AM762" s="5"/>
      <c r="AN762" s="58"/>
      <c r="AO762" s="49" t="s">
        <v>3640</v>
      </c>
      <c r="AP762" s="50" t="s">
        <v>72</v>
      </c>
      <c r="AQ762" s="50"/>
      <c r="AR762" s="50">
        <v>43579</v>
      </c>
      <c r="AS762" s="50"/>
      <c r="AT762" s="52"/>
    </row>
    <row r="763" spans="1:46" ht="14.1" customHeight="1">
      <c r="A763" s="20" t="s">
        <v>45</v>
      </c>
      <c r="B763" s="21" t="s">
        <v>2696</v>
      </c>
      <c r="C763" s="20" t="s">
        <v>2697</v>
      </c>
      <c r="D763" s="54">
        <v>4950089537</v>
      </c>
      <c r="E763" s="4" t="s">
        <v>48</v>
      </c>
      <c r="F763" s="4" t="s">
        <v>3641</v>
      </c>
      <c r="G763" s="68" t="s">
        <v>3642</v>
      </c>
      <c r="H763" s="55">
        <v>5152.2</v>
      </c>
      <c r="I763" s="4" t="s">
        <v>605</v>
      </c>
      <c r="J763" s="4" t="s">
        <v>2307</v>
      </c>
      <c r="K763" s="22" t="s">
        <v>2308</v>
      </c>
      <c r="L763" s="23" t="s">
        <v>54</v>
      </c>
      <c r="M763" s="4" t="s">
        <v>67</v>
      </c>
      <c r="N763" s="29" t="s">
        <v>77</v>
      </c>
      <c r="O763" s="30">
        <v>60</v>
      </c>
      <c r="P763" s="29" t="s">
        <v>57</v>
      </c>
      <c r="Q763" s="56">
        <v>1</v>
      </c>
      <c r="R763" s="5" t="s">
        <v>608</v>
      </c>
      <c r="S763" s="5" t="s">
        <v>79</v>
      </c>
      <c r="T763" s="36">
        <v>43581</v>
      </c>
      <c r="U763" s="36">
        <v>43578</v>
      </c>
      <c r="V763" s="37">
        <v>43584</v>
      </c>
      <c r="W763" s="38">
        <f t="shared" si="111"/>
        <v>-3</v>
      </c>
      <c r="X763" s="5" t="str">
        <f t="shared" si="112"/>
        <v>CUMPLE</v>
      </c>
      <c r="Y763" s="37">
        <v>43584</v>
      </c>
      <c r="Z763" s="37">
        <v>43584</v>
      </c>
      <c r="AA763" s="44">
        <v>43585</v>
      </c>
      <c r="AB763" s="37">
        <v>43585</v>
      </c>
      <c r="AC763" s="38">
        <f t="shared" si="113"/>
        <v>1</v>
      </c>
      <c r="AD763" s="5" t="str">
        <f t="shared" si="114"/>
        <v>CUMPLE</v>
      </c>
      <c r="AE763" s="5"/>
      <c r="AF763" s="38">
        <f t="shared" si="115"/>
        <v>1</v>
      </c>
      <c r="AG763" s="5" t="str">
        <f t="shared" si="116"/>
        <v>CUMPLE</v>
      </c>
      <c r="AH763" s="6"/>
      <c r="AI763" s="38">
        <f t="shared" si="109"/>
        <v>4</v>
      </c>
      <c r="AJ763" s="5" t="str">
        <f t="shared" si="110"/>
        <v>NO CUMPLE</v>
      </c>
      <c r="AK763" s="6" t="s">
        <v>149</v>
      </c>
      <c r="AL763" s="5" t="str">
        <f t="shared" si="117"/>
        <v/>
      </c>
      <c r="AM763" s="5"/>
      <c r="AN763" s="58"/>
      <c r="AO763" s="49" t="s">
        <v>3640</v>
      </c>
      <c r="AP763" s="50" t="s">
        <v>72</v>
      </c>
      <c r="AQ763" s="50"/>
      <c r="AR763" s="50">
        <v>43579</v>
      </c>
      <c r="AS763" s="50"/>
      <c r="AT763" s="52"/>
    </row>
    <row r="764" spans="1:46" ht="14.1" customHeight="1">
      <c r="A764" s="20" t="s">
        <v>45</v>
      </c>
      <c r="B764" s="21" t="s">
        <v>2696</v>
      </c>
      <c r="C764" s="20" t="s">
        <v>3643</v>
      </c>
      <c r="D764" s="54">
        <v>4949955739</v>
      </c>
      <c r="E764" s="4" t="s">
        <v>48</v>
      </c>
      <c r="F764" s="4" t="s">
        <v>3644</v>
      </c>
      <c r="G764" s="23" t="s">
        <v>3645</v>
      </c>
      <c r="H764" s="55">
        <v>18100</v>
      </c>
      <c r="I764" s="4" t="s">
        <v>51</v>
      </c>
      <c r="J764" s="4" t="s">
        <v>3646</v>
      </c>
      <c r="K764" s="22" t="s">
        <v>3647</v>
      </c>
      <c r="L764" s="23" t="s">
        <v>54</v>
      </c>
      <c r="M764" s="4" t="s">
        <v>55</v>
      </c>
      <c r="N764" s="29" t="s">
        <v>120</v>
      </c>
      <c r="O764" s="30">
        <v>10000</v>
      </c>
      <c r="P764" s="29" t="s">
        <v>57</v>
      </c>
      <c r="Q764" s="56">
        <v>1</v>
      </c>
      <c r="R764" s="5" t="s">
        <v>58</v>
      </c>
      <c r="S764" s="5" t="s">
        <v>59</v>
      </c>
      <c r="T764" s="36">
        <v>43582</v>
      </c>
      <c r="U764" s="36">
        <v>43584</v>
      </c>
      <c r="V764" s="37">
        <v>43587</v>
      </c>
      <c r="W764" s="38">
        <f t="shared" si="111"/>
        <v>3</v>
      </c>
      <c r="X764" s="5" t="str">
        <f t="shared" si="112"/>
        <v>NO CUMPLE</v>
      </c>
      <c r="Y764" s="37">
        <v>43584</v>
      </c>
      <c r="Z764" s="37">
        <v>43587</v>
      </c>
      <c r="AA764" s="44">
        <v>43587</v>
      </c>
      <c r="AB764" s="37">
        <v>43589</v>
      </c>
      <c r="AC764" s="38">
        <f t="shared" si="113"/>
        <v>1</v>
      </c>
      <c r="AD764" s="5" t="str">
        <f t="shared" si="114"/>
        <v>CUMPLE</v>
      </c>
      <c r="AE764" s="5"/>
      <c r="AF764" s="38">
        <f t="shared" si="115"/>
        <v>2</v>
      </c>
      <c r="AG764" s="5" t="str">
        <f t="shared" si="116"/>
        <v>CUMPLE</v>
      </c>
      <c r="AH764" s="6"/>
      <c r="AI764" s="38">
        <f t="shared" si="109"/>
        <v>7</v>
      </c>
      <c r="AJ764" s="5" t="str">
        <f t="shared" si="110"/>
        <v>CUMPLE</v>
      </c>
      <c r="AK764" s="6"/>
      <c r="AL764" s="5" t="str">
        <f t="shared" ref="AL764:AL827" si="118">+IF(F764="Rojo",IF((R764="FCL")*AND(AI764&gt;7),"NO CUMPLE",IF((R764="LCL")*AND(AI764&gt;9),"NO CUMPLE",IF((R764="AIR")*AND(AI764&gt;2),"NO CUMPLE","CUMPLE"))),"")</f>
        <v/>
      </c>
      <c r="AM764" s="5"/>
      <c r="AN764" s="58"/>
      <c r="AO764" s="49" t="s">
        <v>3648</v>
      </c>
      <c r="AP764" s="50" t="s">
        <v>61</v>
      </c>
      <c r="AQ764" s="50"/>
      <c r="AR764" s="50">
        <v>43558</v>
      </c>
      <c r="AS764" s="50"/>
      <c r="AT764" s="52"/>
    </row>
    <row r="765" spans="1:46" ht="14.1" customHeight="1">
      <c r="A765" s="20" t="s">
        <v>45</v>
      </c>
      <c r="B765" s="21" t="s">
        <v>2696</v>
      </c>
      <c r="C765" s="20" t="s">
        <v>3643</v>
      </c>
      <c r="D765" s="54">
        <v>4949682940</v>
      </c>
      <c r="E765" s="4" t="s">
        <v>48</v>
      </c>
      <c r="F765" s="4" t="s">
        <v>3649</v>
      </c>
      <c r="G765" s="68" t="s">
        <v>3650</v>
      </c>
      <c r="H765" s="55">
        <v>5842.5</v>
      </c>
      <c r="I765" s="4" t="s">
        <v>64</v>
      </c>
      <c r="J765" s="4" t="s">
        <v>1856</v>
      </c>
      <c r="K765" s="22">
        <v>50048562</v>
      </c>
      <c r="L765" s="23" t="s">
        <v>54</v>
      </c>
      <c r="M765" s="4" t="s">
        <v>94</v>
      </c>
      <c r="N765" s="29" t="s">
        <v>108</v>
      </c>
      <c r="O765" s="30">
        <v>150</v>
      </c>
      <c r="P765" s="29" t="s">
        <v>57</v>
      </c>
      <c r="Q765" s="56">
        <v>1</v>
      </c>
      <c r="R765" s="5" t="s">
        <v>78</v>
      </c>
      <c r="S765" s="5" t="s">
        <v>79</v>
      </c>
      <c r="T765" s="36">
        <v>43578</v>
      </c>
      <c r="U765" s="36">
        <v>43580</v>
      </c>
      <c r="V765" s="37">
        <v>43587</v>
      </c>
      <c r="W765" s="38">
        <f t="shared" ref="W765:W796" si="119">IF(R765="AIR",U765-T765,U765-(T765-1))</f>
        <v>3</v>
      </c>
      <c r="X765" s="5" t="str">
        <f t="shared" ref="X765:X796" si="120">IF(W765&lt;=0,"CUMPLE","NO CUMPLE")</f>
        <v>NO CUMPLE</v>
      </c>
      <c r="Y765" s="37">
        <v>43582</v>
      </c>
      <c r="Z765" s="37">
        <v>43587</v>
      </c>
      <c r="AA765" s="44">
        <v>43587</v>
      </c>
      <c r="AB765" s="37">
        <v>43592</v>
      </c>
      <c r="AC765" s="38">
        <f t="shared" ref="AC765:AC796" si="121">IF(AA765-MAX(U765,V765,Y765)&lt;=0,1,AA765-MAX(U765,V765,Y765))</f>
        <v>1</v>
      </c>
      <c r="AD765" s="5" t="str">
        <f t="shared" ref="AD765:AD796" si="122">+IF((R765="FCL")*AND(AC765&lt;=2),"CUMPLE",IF((R765="LCL")*AND(AC765&lt;=2),"CUMPLE",IF((R765="AIR")*AND(AC765&lt;=2),"CUMPLE","NO CUMPLE")))</f>
        <v>CUMPLE</v>
      </c>
      <c r="AE765" s="5"/>
      <c r="AF765" s="38">
        <f t="shared" ref="AF765:AF796" si="123">IF(AB765-AA765&lt;=0,1,AB765-AA765)</f>
        <v>5</v>
      </c>
      <c r="AG765" s="5" t="str">
        <f t="shared" ref="AG765:AG796" si="124">+IF((R765="FCL")*AND(AF765&lt;=3),"CUMPLE",IF((R765="LCL")*AND(AF765&lt;=3),"CUMPLE",IF((R765="AIR")*AND(AF765&lt;=1),"CUMPLE","NO CUMPLE")))</f>
        <v>NO CUMPLE</v>
      </c>
      <c r="AH765" s="6"/>
      <c r="AI765" s="38">
        <f t="shared" si="109"/>
        <v>14</v>
      </c>
      <c r="AJ765" s="5" t="str">
        <f t="shared" si="110"/>
        <v>NO CUMPLE</v>
      </c>
      <c r="AK765" s="6" t="s">
        <v>3651</v>
      </c>
      <c r="AL765" s="5" t="str">
        <f t="shared" si="118"/>
        <v/>
      </c>
      <c r="AM765" s="5"/>
      <c r="AN765" s="58"/>
      <c r="AO765" s="49" t="s">
        <v>3652</v>
      </c>
      <c r="AP765" s="50" t="s">
        <v>72</v>
      </c>
      <c r="AQ765" s="50"/>
      <c r="AR765" s="50">
        <v>43551</v>
      </c>
      <c r="AS765" s="50" t="s">
        <v>1149</v>
      </c>
      <c r="AT765" s="52"/>
    </row>
    <row r="766" spans="1:46" ht="14.1" customHeight="1">
      <c r="A766" s="20" t="s">
        <v>45</v>
      </c>
      <c r="B766" s="21" t="s">
        <v>2696</v>
      </c>
      <c r="C766" s="20" t="s">
        <v>3643</v>
      </c>
      <c r="D766" s="28" t="s">
        <v>3653</v>
      </c>
      <c r="E766" s="4" t="s">
        <v>156</v>
      </c>
      <c r="F766" s="4" t="s">
        <v>3654</v>
      </c>
      <c r="G766" s="23" t="s">
        <v>3655</v>
      </c>
      <c r="H766" s="55">
        <v>65870.850000000006</v>
      </c>
      <c r="I766" s="4" t="s">
        <v>64</v>
      </c>
      <c r="J766" s="28" t="s">
        <v>3656</v>
      </c>
      <c r="K766" s="28" t="s">
        <v>3657</v>
      </c>
      <c r="L766" s="23" t="s">
        <v>54</v>
      </c>
      <c r="M766" s="4" t="s">
        <v>67</v>
      </c>
      <c r="N766" s="29" t="s">
        <v>77</v>
      </c>
      <c r="O766" s="30">
        <v>17230</v>
      </c>
      <c r="P766" s="29" t="s">
        <v>57</v>
      </c>
      <c r="Q766" s="56">
        <v>1</v>
      </c>
      <c r="R766" s="5" t="s">
        <v>58</v>
      </c>
      <c r="S766" s="5" t="s">
        <v>69</v>
      </c>
      <c r="T766" s="36">
        <v>43585</v>
      </c>
      <c r="U766" s="36">
        <v>43587</v>
      </c>
      <c r="V766" s="37">
        <v>43588</v>
      </c>
      <c r="W766" s="38">
        <f t="shared" si="119"/>
        <v>3</v>
      </c>
      <c r="X766" s="5" t="str">
        <f t="shared" si="120"/>
        <v>NO CUMPLE</v>
      </c>
      <c r="Y766" s="37">
        <v>43587</v>
      </c>
      <c r="Z766" s="37">
        <v>43588</v>
      </c>
      <c r="AA766" s="44">
        <v>43589</v>
      </c>
      <c r="AB766" s="37">
        <v>43592</v>
      </c>
      <c r="AC766" s="38">
        <f t="shared" si="121"/>
        <v>1</v>
      </c>
      <c r="AD766" s="5" t="str">
        <f t="shared" si="122"/>
        <v>CUMPLE</v>
      </c>
      <c r="AE766" s="5"/>
      <c r="AF766" s="38">
        <f t="shared" si="123"/>
        <v>3</v>
      </c>
      <c r="AG766" s="5" t="str">
        <f t="shared" si="124"/>
        <v>CUMPLE</v>
      </c>
      <c r="AH766" s="6"/>
      <c r="AI766" s="38">
        <f t="shared" si="109"/>
        <v>7</v>
      </c>
      <c r="AJ766" s="5" t="str">
        <f t="shared" si="110"/>
        <v>CUMPLE</v>
      </c>
      <c r="AK766" s="6"/>
      <c r="AL766" s="5" t="str">
        <f t="shared" si="118"/>
        <v/>
      </c>
      <c r="AM766" s="5"/>
      <c r="AN766" s="58"/>
      <c r="AO766" s="49" t="s">
        <v>3658</v>
      </c>
      <c r="AP766" s="50" t="s">
        <v>72</v>
      </c>
      <c r="AQ766" s="50"/>
      <c r="AR766" s="50">
        <v>43569</v>
      </c>
      <c r="AS766" s="50"/>
      <c r="AT766" s="52"/>
    </row>
    <row r="767" spans="1:46" ht="14.1" customHeight="1">
      <c r="A767" s="20" t="s">
        <v>45</v>
      </c>
      <c r="B767" s="21" t="s">
        <v>2696</v>
      </c>
      <c r="C767" s="20" t="s">
        <v>3643</v>
      </c>
      <c r="D767" s="54" t="s">
        <v>3659</v>
      </c>
      <c r="E767" s="4" t="s">
        <v>48</v>
      </c>
      <c r="F767" s="4" t="s">
        <v>3660</v>
      </c>
      <c r="G767" s="68" t="s">
        <v>3661</v>
      </c>
      <c r="H767" s="55">
        <v>53406.400000000001</v>
      </c>
      <c r="I767" s="4" t="s">
        <v>51</v>
      </c>
      <c r="J767" s="4" t="s">
        <v>263</v>
      </c>
      <c r="K767" s="22" t="s">
        <v>264</v>
      </c>
      <c r="L767" s="23" t="s">
        <v>54</v>
      </c>
      <c r="M767" s="4" t="s">
        <v>55</v>
      </c>
      <c r="N767" s="29" t="s">
        <v>265</v>
      </c>
      <c r="O767" s="30">
        <v>26672</v>
      </c>
      <c r="P767" s="29" t="s">
        <v>57</v>
      </c>
      <c r="Q767" s="56">
        <v>2</v>
      </c>
      <c r="R767" s="5" t="s">
        <v>58</v>
      </c>
      <c r="S767" s="5" t="s">
        <v>230</v>
      </c>
      <c r="T767" s="36">
        <v>43590</v>
      </c>
      <c r="U767" s="36">
        <v>43581</v>
      </c>
      <c r="V767" s="37">
        <v>43591</v>
      </c>
      <c r="W767" s="38">
        <f t="shared" si="119"/>
        <v>-8</v>
      </c>
      <c r="X767" s="5" t="str">
        <f t="shared" si="120"/>
        <v>CUMPLE</v>
      </c>
      <c r="Y767" s="37">
        <v>43591</v>
      </c>
      <c r="Z767" s="37">
        <v>43591</v>
      </c>
      <c r="AA767" s="44">
        <v>43592</v>
      </c>
      <c r="AB767" s="37">
        <v>43593</v>
      </c>
      <c r="AC767" s="38">
        <f t="shared" si="121"/>
        <v>1</v>
      </c>
      <c r="AD767" s="5" t="str">
        <f t="shared" si="122"/>
        <v>CUMPLE</v>
      </c>
      <c r="AE767" s="5"/>
      <c r="AF767" s="38">
        <f t="shared" si="123"/>
        <v>1</v>
      </c>
      <c r="AG767" s="5" t="str">
        <f t="shared" si="124"/>
        <v>CUMPLE</v>
      </c>
      <c r="AH767" s="6"/>
      <c r="AI767" s="38">
        <f t="shared" si="109"/>
        <v>3</v>
      </c>
      <c r="AJ767" s="5" t="str">
        <f t="shared" si="110"/>
        <v>CUMPLE</v>
      </c>
      <c r="AK767" s="6"/>
      <c r="AL767" s="5" t="str">
        <f t="shared" si="118"/>
        <v/>
      </c>
      <c r="AM767" s="5"/>
      <c r="AN767" s="58"/>
      <c r="AO767" s="49" t="s">
        <v>3662</v>
      </c>
      <c r="AP767" s="50" t="s">
        <v>268</v>
      </c>
      <c r="AQ767" s="50"/>
      <c r="AR767" s="50">
        <v>43569</v>
      </c>
      <c r="AS767" s="50"/>
      <c r="AT767" s="52"/>
    </row>
    <row r="768" spans="1:46" ht="14.1" customHeight="1">
      <c r="A768" s="20" t="s">
        <v>45</v>
      </c>
      <c r="B768" s="21" t="s">
        <v>2696</v>
      </c>
      <c r="C768" s="20" t="s">
        <v>3643</v>
      </c>
      <c r="D768" s="54">
        <v>4950216832</v>
      </c>
      <c r="E768" s="4" t="s">
        <v>48</v>
      </c>
      <c r="F768" s="4" t="s">
        <v>3663</v>
      </c>
      <c r="G768" s="68" t="s">
        <v>3664</v>
      </c>
      <c r="H768" s="55">
        <v>41396.69</v>
      </c>
      <c r="I768" s="4" t="s">
        <v>51</v>
      </c>
      <c r="J768" s="4" t="s">
        <v>3633</v>
      </c>
      <c r="K768" s="22" t="s">
        <v>3634</v>
      </c>
      <c r="L768" s="23" t="s">
        <v>119</v>
      </c>
      <c r="M768" s="4" t="s">
        <v>55</v>
      </c>
      <c r="N768" s="29" t="s">
        <v>265</v>
      </c>
      <c r="O768" s="30">
        <v>40986.826000000001</v>
      </c>
      <c r="P768" s="29" t="s">
        <v>57</v>
      </c>
      <c r="Q768" s="56">
        <v>2</v>
      </c>
      <c r="R768" s="5" t="s">
        <v>58</v>
      </c>
      <c r="S768" s="5" t="s">
        <v>230</v>
      </c>
      <c r="T768" s="36">
        <v>43590</v>
      </c>
      <c r="U768" s="36">
        <v>43584</v>
      </c>
      <c r="V768" s="37">
        <v>43592</v>
      </c>
      <c r="W768" s="38">
        <f t="shared" si="119"/>
        <v>-5</v>
      </c>
      <c r="X768" s="5" t="str">
        <f t="shared" si="120"/>
        <v>CUMPLE</v>
      </c>
      <c r="Y768" s="37">
        <v>43591</v>
      </c>
      <c r="Z768" s="37">
        <v>43592</v>
      </c>
      <c r="AA768" s="44">
        <v>43592</v>
      </c>
      <c r="AB768" s="37">
        <v>43594</v>
      </c>
      <c r="AC768" s="38">
        <f t="shared" si="121"/>
        <v>1</v>
      </c>
      <c r="AD768" s="5" t="str">
        <f t="shared" si="122"/>
        <v>CUMPLE</v>
      </c>
      <c r="AE768" s="5"/>
      <c r="AF768" s="38">
        <f t="shared" si="123"/>
        <v>2</v>
      </c>
      <c r="AG768" s="5" t="str">
        <f t="shared" si="124"/>
        <v>CUMPLE</v>
      </c>
      <c r="AH768" s="6"/>
      <c r="AI768" s="38">
        <f t="shared" si="109"/>
        <v>4</v>
      </c>
      <c r="AJ768" s="5" t="str">
        <f t="shared" si="110"/>
        <v>CUMPLE</v>
      </c>
      <c r="AK768" s="6"/>
      <c r="AL768" s="5" t="str">
        <f t="shared" si="118"/>
        <v/>
      </c>
      <c r="AM768" s="5"/>
      <c r="AN768" s="58"/>
      <c r="AO768" s="49" t="s">
        <v>3665</v>
      </c>
      <c r="AP768" s="50" t="s">
        <v>268</v>
      </c>
      <c r="AQ768" s="50"/>
      <c r="AR768" s="50">
        <v>43573</v>
      </c>
      <c r="AS768" s="50"/>
      <c r="AT768" s="52"/>
    </row>
    <row r="769" spans="1:46" ht="14.1" customHeight="1">
      <c r="A769" s="20" t="s">
        <v>45</v>
      </c>
      <c r="B769" s="21" t="s">
        <v>2696</v>
      </c>
      <c r="C769" s="20" t="s">
        <v>3643</v>
      </c>
      <c r="D769" s="54">
        <v>4949099760</v>
      </c>
      <c r="E769" s="4" t="s">
        <v>48</v>
      </c>
      <c r="F769" s="4" t="s">
        <v>3666</v>
      </c>
      <c r="G769" s="68" t="s">
        <v>3667</v>
      </c>
      <c r="H769" s="55">
        <v>5600</v>
      </c>
      <c r="I769" s="4" t="s">
        <v>51</v>
      </c>
      <c r="J769" s="4" t="s">
        <v>3668</v>
      </c>
      <c r="K769" s="22">
        <v>50396938</v>
      </c>
      <c r="L769" s="23" t="s">
        <v>54</v>
      </c>
      <c r="M769" s="4" t="s">
        <v>55</v>
      </c>
      <c r="N769" s="29" t="s">
        <v>56</v>
      </c>
      <c r="O769" s="30">
        <v>3200</v>
      </c>
      <c r="P769" s="29" t="s">
        <v>57</v>
      </c>
      <c r="Q769" s="56">
        <v>4</v>
      </c>
      <c r="R769" s="5" t="s">
        <v>78</v>
      </c>
      <c r="S769" s="5" t="s">
        <v>79</v>
      </c>
      <c r="T769" s="36">
        <v>43592</v>
      </c>
      <c r="U769" s="36">
        <v>43581</v>
      </c>
      <c r="V769" s="37">
        <v>43593</v>
      </c>
      <c r="W769" s="38">
        <f t="shared" si="119"/>
        <v>-10</v>
      </c>
      <c r="X769" s="5" t="str">
        <f t="shared" si="120"/>
        <v>CUMPLE</v>
      </c>
      <c r="Y769" s="37">
        <v>43593</v>
      </c>
      <c r="Z769" s="37">
        <v>43593</v>
      </c>
      <c r="AA769" s="44">
        <v>43593</v>
      </c>
      <c r="AB769" s="37">
        <v>43595</v>
      </c>
      <c r="AC769" s="38">
        <f t="shared" si="121"/>
        <v>1</v>
      </c>
      <c r="AD769" s="5" t="str">
        <f t="shared" si="122"/>
        <v>CUMPLE</v>
      </c>
      <c r="AE769" s="5"/>
      <c r="AF769" s="38">
        <f t="shared" si="123"/>
        <v>2</v>
      </c>
      <c r="AG769" s="5" t="str">
        <f t="shared" si="124"/>
        <v>CUMPLE</v>
      </c>
      <c r="AH769" s="6"/>
      <c r="AI769" s="38">
        <f t="shared" si="109"/>
        <v>3</v>
      </c>
      <c r="AJ769" s="5" t="str">
        <f t="shared" si="110"/>
        <v>CUMPLE</v>
      </c>
      <c r="AK769" s="6"/>
      <c r="AL769" s="5" t="str">
        <f t="shared" si="118"/>
        <v/>
      </c>
      <c r="AM769" s="5"/>
      <c r="AN769" s="58"/>
      <c r="AO769" s="49" t="s">
        <v>3669</v>
      </c>
      <c r="AP769" s="50" t="s">
        <v>61</v>
      </c>
      <c r="AQ769" s="50"/>
      <c r="AR769" s="50">
        <v>43572</v>
      </c>
      <c r="AS769" s="50"/>
      <c r="AT769" s="52"/>
    </row>
    <row r="770" spans="1:46" ht="14.1" customHeight="1">
      <c r="A770" s="20" t="s">
        <v>45</v>
      </c>
      <c r="B770" s="21" t="s">
        <v>2696</v>
      </c>
      <c r="C770" s="20" t="s">
        <v>3643</v>
      </c>
      <c r="D770" s="54">
        <v>4950059698</v>
      </c>
      <c r="E770" s="4" t="s">
        <v>48</v>
      </c>
      <c r="F770" s="4" t="s">
        <v>3670</v>
      </c>
      <c r="G770" s="23" t="s">
        <v>3671</v>
      </c>
      <c r="H770" s="55">
        <v>5160</v>
      </c>
      <c r="I770" s="4" t="s">
        <v>64</v>
      </c>
      <c r="J770" s="4" t="s">
        <v>2523</v>
      </c>
      <c r="K770" s="22" t="s">
        <v>2524</v>
      </c>
      <c r="L770" s="23" t="s">
        <v>119</v>
      </c>
      <c r="M770" s="4" t="s">
        <v>67</v>
      </c>
      <c r="N770" s="29" t="s">
        <v>77</v>
      </c>
      <c r="O770" s="30">
        <v>5160</v>
      </c>
      <c r="P770" s="29" t="s">
        <v>57</v>
      </c>
      <c r="Q770" s="56">
        <v>1</v>
      </c>
      <c r="R770" s="5" t="s">
        <v>58</v>
      </c>
      <c r="S770" s="5" t="s">
        <v>59</v>
      </c>
      <c r="T770" s="36">
        <v>43590</v>
      </c>
      <c r="U770" s="36">
        <v>43587</v>
      </c>
      <c r="V770" s="37">
        <v>43592</v>
      </c>
      <c r="W770" s="38">
        <f t="shared" si="119"/>
        <v>-2</v>
      </c>
      <c r="X770" s="5" t="str">
        <f t="shared" si="120"/>
        <v>CUMPLE</v>
      </c>
      <c r="Y770" s="37">
        <v>43592</v>
      </c>
      <c r="Z770" s="37">
        <v>43592</v>
      </c>
      <c r="AA770" s="44">
        <v>43592</v>
      </c>
      <c r="AB770" s="37">
        <v>43599</v>
      </c>
      <c r="AC770" s="38">
        <f t="shared" si="121"/>
        <v>1</v>
      </c>
      <c r="AD770" s="5" t="str">
        <f t="shared" si="122"/>
        <v>CUMPLE</v>
      </c>
      <c r="AE770" s="5"/>
      <c r="AF770" s="38">
        <f t="shared" si="123"/>
        <v>7</v>
      </c>
      <c r="AG770" s="5" t="str">
        <f t="shared" si="124"/>
        <v>NO CUMPLE</v>
      </c>
      <c r="AH770" s="6"/>
      <c r="AI770" s="38">
        <f t="shared" si="109"/>
        <v>9</v>
      </c>
      <c r="AJ770" s="5" t="str">
        <f t="shared" si="110"/>
        <v>NO CUMPLE</v>
      </c>
      <c r="AK770" s="6" t="s">
        <v>149</v>
      </c>
      <c r="AL770" s="5" t="str">
        <f t="shared" si="118"/>
        <v/>
      </c>
      <c r="AM770" s="5"/>
      <c r="AN770" s="58"/>
      <c r="AO770" s="49" t="s">
        <v>3672</v>
      </c>
      <c r="AP770" s="50" t="s">
        <v>61</v>
      </c>
      <c r="AQ770" s="50"/>
      <c r="AR770" s="50">
        <v>43571</v>
      </c>
      <c r="AS770" s="50"/>
      <c r="AT770" s="52"/>
    </row>
    <row r="771" spans="1:46" ht="14.1" customHeight="1">
      <c r="A771" s="20" t="s">
        <v>45</v>
      </c>
      <c r="B771" s="21" t="s">
        <v>2696</v>
      </c>
      <c r="C771" s="20" t="s">
        <v>3643</v>
      </c>
      <c r="D771" s="54">
        <v>4950165171</v>
      </c>
      <c r="E771" s="4" t="s">
        <v>48</v>
      </c>
      <c r="F771" s="4" t="s">
        <v>3673</v>
      </c>
      <c r="G771" s="68" t="s">
        <v>3674</v>
      </c>
      <c r="H771" s="55">
        <v>83886</v>
      </c>
      <c r="I771" s="4" t="s">
        <v>64</v>
      </c>
      <c r="J771" s="4" t="s">
        <v>1322</v>
      </c>
      <c r="K771" s="22" t="s">
        <v>1323</v>
      </c>
      <c r="L771" s="23" t="s">
        <v>408</v>
      </c>
      <c r="M771" s="4" t="s">
        <v>184</v>
      </c>
      <c r="N771" s="29" t="s">
        <v>385</v>
      </c>
      <c r="O771" s="30">
        <v>6200</v>
      </c>
      <c r="P771" s="29" t="s">
        <v>186</v>
      </c>
      <c r="Q771" s="56">
        <v>1</v>
      </c>
      <c r="R771" s="5" t="s">
        <v>58</v>
      </c>
      <c r="S771" s="5" t="s">
        <v>59</v>
      </c>
      <c r="T771" s="36">
        <v>43588</v>
      </c>
      <c r="U771" s="36">
        <v>43580</v>
      </c>
      <c r="V771" s="37">
        <v>43580</v>
      </c>
      <c r="W771" s="38">
        <f t="shared" si="119"/>
        <v>-7</v>
      </c>
      <c r="X771" s="5" t="str">
        <f t="shared" si="120"/>
        <v>CUMPLE</v>
      </c>
      <c r="Y771" s="37">
        <v>43591</v>
      </c>
      <c r="Z771" s="37">
        <v>43591</v>
      </c>
      <c r="AA771" s="44">
        <v>43592</v>
      </c>
      <c r="AB771" s="37">
        <v>43599</v>
      </c>
      <c r="AC771" s="38">
        <f t="shared" si="121"/>
        <v>1</v>
      </c>
      <c r="AD771" s="5" t="str">
        <f t="shared" si="122"/>
        <v>CUMPLE</v>
      </c>
      <c r="AE771" s="5"/>
      <c r="AF771" s="38">
        <f t="shared" si="123"/>
        <v>7</v>
      </c>
      <c r="AG771" s="5" t="str">
        <f t="shared" si="124"/>
        <v>NO CUMPLE</v>
      </c>
      <c r="AH771" s="6"/>
      <c r="AI771" s="38">
        <f t="shared" ref="AI771:AI834" si="125">AB771-T771</f>
        <v>11</v>
      </c>
      <c r="AJ771" s="5" t="str">
        <f t="shared" ref="AJ771:AJ834" si="126">+IF((R771="FCL")*AND(AI771&gt;8),"NO CUMPLE",IF((R771="LCL")*AND(AI771&gt;10),"NO CUMPLE",IF((R771="AIR")*AND(AI771&gt;3),"NO CUMPLE","CUMPLE")))</f>
        <v>NO CUMPLE</v>
      </c>
      <c r="AK771" s="6" t="s">
        <v>3675</v>
      </c>
      <c r="AL771" s="5" t="str">
        <f t="shared" si="118"/>
        <v/>
      </c>
      <c r="AM771" s="5"/>
      <c r="AN771" s="58"/>
      <c r="AO771" s="49" t="s">
        <v>3676</v>
      </c>
      <c r="AP771" s="50" t="s">
        <v>72</v>
      </c>
      <c r="AQ771" s="50"/>
      <c r="AR771" s="50">
        <v>43588</v>
      </c>
      <c r="AS771" s="50"/>
      <c r="AT771" s="52"/>
    </row>
    <row r="772" spans="1:46" ht="14.1" customHeight="1">
      <c r="A772" s="20" t="s">
        <v>45</v>
      </c>
      <c r="B772" s="21" t="s">
        <v>2696</v>
      </c>
      <c r="C772" s="20" t="s">
        <v>3643</v>
      </c>
      <c r="D772" s="54">
        <v>4948095913</v>
      </c>
      <c r="E772" s="4" t="s">
        <v>48</v>
      </c>
      <c r="F772" s="4" t="s">
        <v>3677</v>
      </c>
      <c r="G772" s="23" t="s">
        <v>3678</v>
      </c>
      <c r="H772" s="55">
        <v>133476</v>
      </c>
      <c r="I772" s="4" t="s">
        <v>64</v>
      </c>
      <c r="J772" s="4" t="s">
        <v>1823</v>
      </c>
      <c r="K772" s="22" t="s">
        <v>1824</v>
      </c>
      <c r="L772" s="23" t="s">
        <v>54</v>
      </c>
      <c r="M772" s="4" t="s">
        <v>184</v>
      </c>
      <c r="N772" s="29" t="s">
        <v>348</v>
      </c>
      <c r="O772" s="30">
        <v>8400</v>
      </c>
      <c r="P772" s="29" t="s">
        <v>57</v>
      </c>
      <c r="Q772" s="56">
        <v>1</v>
      </c>
      <c r="R772" s="5" t="s">
        <v>58</v>
      </c>
      <c r="S772" s="5" t="s">
        <v>59</v>
      </c>
      <c r="T772" s="36">
        <v>43588</v>
      </c>
      <c r="U772" s="36">
        <v>43580</v>
      </c>
      <c r="V772" s="37">
        <v>43580</v>
      </c>
      <c r="W772" s="38">
        <f t="shared" si="119"/>
        <v>-7</v>
      </c>
      <c r="X772" s="5" t="str">
        <f t="shared" si="120"/>
        <v>CUMPLE</v>
      </c>
      <c r="Y772" s="37">
        <v>43591</v>
      </c>
      <c r="Z772" s="37">
        <v>43591</v>
      </c>
      <c r="AA772" s="44">
        <v>43592</v>
      </c>
      <c r="AB772" s="37">
        <v>43598</v>
      </c>
      <c r="AC772" s="38">
        <f t="shared" si="121"/>
        <v>1</v>
      </c>
      <c r="AD772" s="5" t="str">
        <f t="shared" si="122"/>
        <v>CUMPLE</v>
      </c>
      <c r="AE772" s="5"/>
      <c r="AF772" s="38">
        <f t="shared" si="123"/>
        <v>6</v>
      </c>
      <c r="AG772" s="5" t="str">
        <f t="shared" si="124"/>
        <v>NO CUMPLE</v>
      </c>
      <c r="AH772" s="6"/>
      <c r="AI772" s="38">
        <f t="shared" si="125"/>
        <v>10</v>
      </c>
      <c r="AJ772" s="5" t="str">
        <f t="shared" si="126"/>
        <v>NO CUMPLE</v>
      </c>
      <c r="AK772" s="6" t="s">
        <v>3675</v>
      </c>
      <c r="AL772" s="5" t="str">
        <f t="shared" si="118"/>
        <v/>
      </c>
      <c r="AM772" s="5"/>
      <c r="AN772" s="58"/>
      <c r="AO772" s="49" t="s">
        <v>3679</v>
      </c>
      <c r="AP772" s="50" t="s">
        <v>72</v>
      </c>
      <c r="AQ772" s="50"/>
      <c r="AR772" s="50">
        <v>43588</v>
      </c>
      <c r="AS772" s="50"/>
      <c r="AT772" s="52"/>
    </row>
    <row r="773" spans="1:46" ht="14.1" customHeight="1">
      <c r="A773" s="20" t="s">
        <v>45</v>
      </c>
      <c r="B773" s="21" t="s">
        <v>2696</v>
      </c>
      <c r="C773" s="20" t="s">
        <v>3643</v>
      </c>
      <c r="D773" s="54">
        <v>4950060157</v>
      </c>
      <c r="E773" s="4" t="s">
        <v>48</v>
      </c>
      <c r="F773" s="4" t="s">
        <v>3680</v>
      </c>
      <c r="G773" s="68" t="s">
        <v>3681</v>
      </c>
      <c r="H773" s="55">
        <v>5440</v>
      </c>
      <c r="I773" s="4" t="s">
        <v>64</v>
      </c>
      <c r="J773" s="4" t="s">
        <v>1000</v>
      </c>
      <c r="K773" s="22" t="s">
        <v>1001</v>
      </c>
      <c r="L773" s="23" t="s">
        <v>86</v>
      </c>
      <c r="M773" s="4" t="s">
        <v>67</v>
      </c>
      <c r="N773" s="29" t="s">
        <v>77</v>
      </c>
      <c r="O773" s="30">
        <v>2000</v>
      </c>
      <c r="P773" s="29" t="s">
        <v>57</v>
      </c>
      <c r="Q773" s="56">
        <v>2</v>
      </c>
      <c r="R773" s="5" t="s">
        <v>78</v>
      </c>
      <c r="S773" s="5" t="s">
        <v>79</v>
      </c>
      <c r="T773" s="36">
        <v>43588</v>
      </c>
      <c r="U773" s="36">
        <v>43581</v>
      </c>
      <c r="V773" s="37">
        <v>43592</v>
      </c>
      <c r="W773" s="38">
        <f t="shared" si="119"/>
        <v>-6</v>
      </c>
      <c r="X773" s="5" t="str">
        <f t="shared" si="120"/>
        <v>CUMPLE</v>
      </c>
      <c r="Y773" s="37">
        <v>43592</v>
      </c>
      <c r="Z773" s="37">
        <v>43592</v>
      </c>
      <c r="AA773" s="44">
        <v>43592</v>
      </c>
      <c r="AB773" s="37">
        <v>43598</v>
      </c>
      <c r="AC773" s="38">
        <f t="shared" si="121"/>
        <v>1</v>
      </c>
      <c r="AD773" s="5" t="str">
        <f t="shared" si="122"/>
        <v>CUMPLE</v>
      </c>
      <c r="AE773" s="5"/>
      <c r="AF773" s="38">
        <f t="shared" si="123"/>
        <v>6</v>
      </c>
      <c r="AG773" s="5" t="str">
        <f t="shared" si="124"/>
        <v>NO CUMPLE</v>
      </c>
      <c r="AH773" s="6"/>
      <c r="AI773" s="38">
        <f t="shared" si="125"/>
        <v>10</v>
      </c>
      <c r="AJ773" s="5" t="str">
        <f t="shared" si="126"/>
        <v>CUMPLE</v>
      </c>
      <c r="AK773" s="6" t="s">
        <v>3682</v>
      </c>
      <c r="AL773" s="5" t="str">
        <f t="shared" si="118"/>
        <v/>
      </c>
      <c r="AM773" s="5"/>
      <c r="AN773" s="58"/>
      <c r="AO773" s="49" t="s">
        <v>3683</v>
      </c>
      <c r="AP773" s="50" t="s">
        <v>72</v>
      </c>
      <c r="AQ773" s="50"/>
      <c r="AR773" s="50">
        <v>43575</v>
      </c>
      <c r="AS773" s="50"/>
      <c r="AT773" s="52"/>
    </row>
    <row r="774" spans="1:46" ht="14.1" customHeight="1">
      <c r="A774" s="20" t="s">
        <v>45</v>
      </c>
      <c r="B774" s="21" t="s">
        <v>2696</v>
      </c>
      <c r="C774" s="20" t="s">
        <v>3643</v>
      </c>
      <c r="D774" s="54">
        <v>4950216815</v>
      </c>
      <c r="E774" s="4" t="s">
        <v>48</v>
      </c>
      <c r="F774" s="4" t="s">
        <v>3684</v>
      </c>
      <c r="G774" s="68" t="s">
        <v>3685</v>
      </c>
      <c r="H774" s="55">
        <v>5520</v>
      </c>
      <c r="I774" s="4" t="s">
        <v>51</v>
      </c>
      <c r="J774" s="4" t="s">
        <v>333</v>
      </c>
      <c r="K774" s="22" t="s">
        <v>334</v>
      </c>
      <c r="L774" s="23" t="s">
        <v>335</v>
      </c>
      <c r="M774" s="4" t="s">
        <v>67</v>
      </c>
      <c r="N774" s="29" t="s">
        <v>336</v>
      </c>
      <c r="O774" s="30">
        <v>6000</v>
      </c>
      <c r="P774" s="29" t="s">
        <v>57</v>
      </c>
      <c r="Q774" s="56">
        <v>5</v>
      </c>
      <c r="R774" s="5" t="s">
        <v>78</v>
      </c>
      <c r="S774" s="5" t="s">
        <v>79</v>
      </c>
      <c r="T774" s="36">
        <v>43591</v>
      </c>
      <c r="U774" s="36">
        <v>43591</v>
      </c>
      <c r="V774" s="37">
        <v>43595</v>
      </c>
      <c r="W774" s="38">
        <f t="shared" si="119"/>
        <v>1</v>
      </c>
      <c r="X774" s="5" t="str">
        <f t="shared" si="120"/>
        <v>NO CUMPLE</v>
      </c>
      <c r="Y774" s="37">
        <v>43593</v>
      </c>
      <c r="Z774" s="37">
        <v>43595</v>
      </c>
      <c r="AA774" s="44">
        <v>43598</v>
      </c>
      <c r="AB774" s="37">
        <v>43600</v>
      </c>
      <c r="AC774" s="38">
        <f t="shared" si="121"/>
        <v>3</v>
      </c>
      <c r="AD774" s="5" t="str">
        <f t="shared" si="122"/>
        <v>NO CUMPLE</v>
      </c>
      <c r="AE774" s="5" t="s">
        <v>149</v>
      </c>
      <c r="AF774" s="38">
        <f t="shared" si="123"/>
        <v>2</v>
      </c>
      <c r="AG774" s="5" t="str">
        <f t="shared" si="124"/>
        <v>CUMPLE</v>
      </c>
      <c r="AH774" s="6"/>
      <c r="AI774" s="38">
        <f t="shared" si="125"/>
        <v>9</v>
      </c>
      <c r="AJ774" s="5" t="str">
        <f t="shared" si="126"/>
        <v>CUMPLE</v>
      </c>
      <c r="AK774" s="6"/>
      <c r="AL774" s="5" t="str">
        <f t="shared" si="118"/>
        <v/>
      </c>
      <c r="AM774" s="5"/>
      <c r="AN774" s="58"/>
      <c r="AO774" s="49" t="s">
        <v>3686</v>
      </c>
      <c r="AP774" s="50" t="s">
        <v>61</v>
      </c>
      <c r="AQ774" s="50"/>
      <c r="AR774" s="50">
        <v>43587</v>
      </c>
      <c r="AS774" s="50" t="s">
        <v>1082</v>
      </c>
      <c r="AT774" s="52"/>
    </row>
    <row r="775" spans="1:46" ht="14.1" customHeight="1">
      <c r="A775" s="20" t="s">
        <v>45</v>
      </c>
      <c r="B775" s="21" t="s">
        <v>2696</v>
      </c>
      <c r="C775" s="20" t="s">
        <v>3643</v>
      </c>
      <c r="D775" s="54">
        <v>4948957661</v>
      </c>
      <c r="E775" s="4" t="s">
        <v>48</v>
      </c>
      <c r="F775" s="4" t="s">
        <v>3687</v>
      </c>
      <c r="G775" s="23" t="s">
        <v>3688</v>
      </c>
      <c r="H775" s="55">
        <v>15256.38</v>
      </c>
      <c r="I775" s="4" t="s">
        <v>64</v>
      </c>
      <c r="J775" s="4" t="s">
        <v>145</v>
      </c>
      <c r="K775" s="22" t="s">
        <v>1080</v>
      </c>
      <c r="L775" s="23" t="s">
        <v>86</v>
      </c>
      <c r="M775" s="4" t="s">
        <v>147</v>
      </c>
      <c r="N775" s="29" t="s">
        <v>167</v>
      </c>
      <c r="O775" s="30">
        <v>6547.8</v>
      </c>
      <c r="P775" s="29" t="s">
        <v>57</v>
      </c>
      <c r="Q775" s="56">
        <v>1</v>
      </c>
      <c r="R775" s="5" t="s">
        <v>58</v>
      </c>
      <c r="S775" s="5" t="s">
        <v>69</v>
      </c>
      <c r="T775" s="36">
        <v>43595</v>
      </c>
      <c r="U775" s="36">
        <v>43580</v>
      </c>
      <c r="V775" s="37">
        <v>43596</v>
      </c>
      <c r="W775" s="38">
        <f t="shared" si="119"/>
        <v>-14</v>
      </c>
      <c r="X775" s="5" t="str">
        <f t="shared" si="120"/>
        <v>CUMPLE</v>
      </c>
      <c r="Y775" s="37">
        <v>43596</v>
      </c>
      <c r="Z775" s="37">
        <v>43596</v>
      </c>
      <c r="AA775" s="44">
        <v>43598</v>
      </c>
      <c r="AB775" s="37">
        <v>43601</v>
      </c>
      <c r="AC775" s="38">
        <f t="shared" si="121"/>
        <v>2</v>
      </c>
      <c r="AD775" s="5" t="str">
        <f t="shared" si="122"/>
        <v>CUMPLE</v>
      </c>
      <c r="AE775" s="5"/>
      <c r="AF775" s="38">
        <f t="shared" si="123"/>
        <v>3</v>
      </c>
      <c r="AG775" s="5" t="str">
        <f t="shared" si="124"/>
        <v>CUMPLE</v>
      </c>
      <c r="AH775" s="6"/>
      <c r="AI775" s="38">
        <f t="shared" si="125"/>
        <v>6</v>
      </c>
      <c r="AJ775" s="5" t="str">
        <f t="shared" si="126"/>
        <v>CUMPLE</v>
      </c>
      <c r="AK775" s="6"/>
      <c r="AL775" s="5" t="str">
        <f t="shared" si="118"/>
        <v/>
      </c>
      <c r="AM775" s="5"/>
      <c r="AN775" s="58"/>
      <c r="AO775" s="49" t="s">
        <v>3689</v>
      </c>
      <c r="AP775" s="50" t="s">
        <v>72</v>
      </c>
      <c r="AQ775" s="50"/>
      <c r="AR775" s="50">
        <v>43579</v>
      </c>
      <c r="AS775" s="50"/>
      <c r="AT775" s="52"/>
    </row>
    <row r="776" spans="1:46" ht="14.1" customHeight="1">
      <c r="A776" s="20" t="s">
        <v>45</v>
      </c>
      <c r="B776" s="21" t="s">
        <v>2696</v>
      </c>
      <c r="C776" s="20" t="s">
        <v>3643</v>
      </c>
      <c r="D776" s="54">
        <v>4949251360</v>
      </c>
      <c r="E776" s="4" t="s">
        <v>48</v>
      </c>
      <c r="F776" s="4" t="s">
        <v>3690</v>
      </c>
      <c r="G776" s="23" t="s">
        <v>3691</v>
      </c>
      <c r="H776" s="55">
        <v>14280</v>
      </c>
      <c r="I776" s="4" t="s">
        <v>64</v>
      </c>
      <c r="J776" s="4" t="s">
        <v>145</v>
      </c>
      <c r="K776" s="22" t="s">
        <v>146</v>
      </c>
      <c r="L776" s="23" t="s">
        <v>86</v>
      </c>
      <c r="M776" s="4" t="s">
        <v>147</v>
      </c>
      <c r="N776" s="29" t="s">
        <v>148</v>
      </c>
      <c r="O776" s="30">
        <v>6000</v>
      </c>
      <c r="P776" s="29" t="s">
        <v>186</v>
      </c>
      <c r="Q776" s="56">
        <v>1</v>
      </c>
      <c r="R776" s="5" t="s">
        <v>58</v>
      </c>
      <c r="S776" s="5" t="s">
        <v>59</v>
      </c>
      <c r="T776" s="36">
        <v>43595</v>
      </c>
      <c r="U776" s="36">
        <v>43580</v>
      </c>
      <c r="V776" s="37">
        <v>43598</v>
      </c>
      <c r="W776" s="38">
        <f t="shared" si="119"/>
        <v>-14</v>
      </c>
      <c r="X776" s="5" t="str">
        <f t="shared" si="120"/>
        <v>CUMPLE</v>
      </c>
      <c r="Y776" s="37">
        <v>43598</v>
      </c>
      <c r="Z776" s="37">
        <v>43598</v>
      </c>
      <c r="AA776" s="44">
        <v>43598</v>
      </c>
      <c r="AB776" s="37">
        <v>43603</v>
      </c>
      <c r="AC776" s="38">
        <f t="shared" si="121"/>
        <v>1</v>
      </c>
      <c r="AD776" s="5" t="str">
        <f t="shared" si="122"/>
        <v>CUMPLE</v>
      </c>
      <c r="AE776" s="5"/>
      <c r="AF776" s="38">
        <f t="shared" si="123"/>
        <v>5</v>
      </c>
      <c r="AG776" s="5" t="str">
        <f t="shared" si="124"/>
        <v>NO CUMPLE</v>
      </c>
      <c r="AH776" s="6"/>
      <c r="AI776" s="38">
        <f t="shared" si="125"/>
        <v>8</v>
      </c>
      <c r="AJ776" s="5" t="str">
        <f t="shared" si="126"/>
        <v>CUMPLE</v>
      </c>
      <c r="AK776" s="6"/>
      <c r="AL776" s="5" t="str">
        <f t="shared" si="118"/>
        <v/>
      </c>
      <c r="AM776" s="5"/>
      <c r="AN776" s="58"/>
      <c r="AO776" s="49" t="s">
        <v>3692</v>
      </c>
      <c r="AP776" s="50" t="s">
        <v>72</v>
      </c>
      <c r="AQ776" s="50"/>
      <c r="AR776" s="50">
        <v>43579</v>
      </c>
      <c r="AS776" s="50" t="s">
        <v>1082</v>
      </c>
      <c r="AT776" s="52"/>
    </row>
    <row r="777" spans="1:46" ht="14.1" customHeight="1">
      <c r="A777" s="20" t="s">
        <v>45</v>
      </c>
      <c r="B777" s="21" t="s">
        <v>2696</v>
      </c>
      <c r="C777" s="20" t="s">
        <v>3643</v>
      </c>
      <c r="D777" s="54">
        <v>4948282178</v>
      </c>
      <c r="E777" s="4" t="s">
        <v>48</v>
      </c>
      <c r="F777" s="4" t="s">
        <v>3693</v>
      </c>
      <c r="G777" s="23" t="s">
        <v>3694</v>
      </c>
      <c r="H777" s="55">
        <v>61300.800000000003</v>
      </c>
      <c r="I777" s="4" t="s">
        <v>64</v>
      </c>
      <c r="J777" s="4" t="s">
        <v>3695</v>
      </c>
      <c r="K777" s="22" t="s">
        <v>3696</v>
      </c>
      <c r="L777" s="23" t="s">
        <v>54</v>
      </c>
      <c r="M777" s="4" t="s">
        <v>67</v>
      </c>
      <c r="N777" s="29" t="s">
        <v>348</v>
      </c>
      <c r="O777" s="30">
        <v>1440</v>
      </c>
      <c r="P777" s="29" t="s">
        <v>57</v>
      </c>
      <c r="Q777" s="56">
        <v>4</v>
      </c>
      <c r="R777" s="5" t="s">
        <v>78</v>
      </c>
      <c r="S777" s="5" t="s">
        <v>79</v>
      </c>
      <c r="T777" s="36">
        <v>43595</v>
      </c>
      <c r="U777" s="36">
        <v>43587</v>
      </c>
      <c r="V777" s="37">
        <v>43598</v>
      </c>
      <c r="W777" s="38">
        <f t="shared" si="119"/>
        <v>-7</v>
      </c>
      <c r="X777" s="5" t="str">
        <f t="shared" si="120"/>
        <v>CUMPLE</v>
      </c>
      <c r="Y777" s="37">
        <v>43598</v>
      </c>
      <c r="Z777" s="37">
        <v>43598</v>
      </c>
      <c r="AA777" s="44">
        <v>43599</v>
      </c>
      <c r="AB777" s="37">
        <v>43602</v>
      </c>
      <c r="AC777" s="38">
        <f t="shared" si="121"/>
        <v>1</v>
      </c>
      <c r="AD777" s="5" t="str">
        <f t="shared" si="122"/>
        <v>CUMPLE</v>
      </c>
      <c r="AE777" s="5"/>
      <c r="AF777" s="38">
        <f t="shared" si="123"/>
        <v>3</v>
      </c>
      <c r="AG777" s="5" t="str">
        <f t="shared" si="124"/>
        <v>CUMPLE</v>
      </c>
      <c r="AH777" s="6"/>
      <c r="AI777" s="38">
        <f t="shared" si="125"/>
        <v>7</v>
      </c>
      <c r="AJ777" s="5" t="str">
        <f t="shared" si="126"/>
        <v>CUMPLE</v>
      </c>
      <c r="AK777" s="6"/>
      <c r="AL777" s="5" t="str">
        <f t="shared" si="118"/>
        <v/>
      </c>
      <c r="AM777" s="5"/>
      <c r="AN777" s="58"/>
      <c r="AO777" s="49" t="s">
        <v>3697</v>
      </c>
      <c r="AP777" s="50" t="s">
        <v>72</v>
      </c>
      <c r="AQ777" s="50"/>
      <c r="AR777" s="50">
        <v>43582</v>
      </c>
      <c r="AS777" s="50"/>
      <c r="AT777" s="52"/>
    </row>
    <row r="778" spans="1:46" ht="14.1" customHeight="1">
      <c r="A778" s="20" t="s">
        <v>45</v>
      </c>
      <c r="B778" s="21" t="s">
        <v>2696</v>
      </c>
      <c r="C778" s="20" t="s">
        <v>3643</v>
      </c>
      <c r="D778" s="28" t="s">
        <v>3698</v>
      </c>
      <c r="E778" s="4" t="s">
        <v>48</v>
      </c>
      <c r="F778" s="4" t="s">
        <v>3699</v>
      </c>
      <c r="G778" s="23" t="s">
        <v>3700</v>
      </c>
      <c r="H778" s="55">
        <v>66928.37</v>
      </c>
      <c r="I778" s="4" t="s">
        <v>64</v>
      </c>
      <c r="J778" s="28" t="s">
        <v>3701</v>
      </c>
      <c r="K778" s="28" t="s">
        <v>3702</v>
      </c>
      <c r="L778" s="23" t="s">
        <v>86</v>
      </c>
      <c r="M778" s="4" t="s">
        <v>87</v>
      </c>
      <c r="N778" s="29" t="s">
        <v>88</v>
      </c>
      <c r="O778" s="30">
        <v>49971</v>
      </c>
      <c r="P778" s="29" t="s">
        <v>57</v>
      </c>
      <c r="Q778" s="56">
        <v>4</v>
      </c>
      <c r="R778" s="5" t="s">
        <v>58</v>
      </c>
      <c r="S778" s="5" t="s">
        <v>59</v>
      </c>
      <c r="T778" s="36">
        <v>43595</v>
      </c>
      <c r="U778" s="36">
        <v>43587</v>
      </c>
      <c r="V778" s="37">
        <v>43598</v>
      </c>
      <c r="W778" s="38">
        <f t="shared" si="119"/>
        <v>-7</v>
      </c>
      <c r="X778" s="5" t="str">
        <f t="shared" si="120"/>
        <v>CUMPLE</v>
      </c>
      <c r="Y778" s="37">
        <v>43598</v>
      </c>
      <c r="Z778" s="37">
        <v>43598</v>
      </c>
      <c r="AA778" s="44">
        <v>43598</v>
      </c>
      <c r="AB778" s="37">
        <v>43600</v>
      </c>
      <c r="AC778" s="38">
        <f t="shared" si="121"/>
        <v>1</v>
      </c>
      <c r="AD778" s="5" t="str">
        <f t="shared" si="122"/>
        <v>CUMPLE</v>
      </c>
      <c r="AE778" s="5"/>
      <c r="AF778" s="38">
        <f t="shared" si="123"/>
        <v>2</v>
      </c>
      <c r="AG778" s="5" t="str">
        <f t="shared" si="124"/>
        <v>CUMPLE</v>
      </c>
      <c r="AH778" s="6"/>
      <c r="AI778" s="38">
        <f t="shared" si="125"/>
        <v>5</v>
      </c>
      <c r="AJ778" s="5" t="str">
        <f t="shared" si="126"/>
        <v>CUMPLE</v>
      </c>
      <c r="AK778" s="6"/>
      <c r="AL778" s="5" t="str">
        <f t="shared" si="118"/>
        <v/>
      </c>
      <c r="AM778" s="5"/>
      <c r="AN778" s="58"/>
      <c r="AO778" s="49" t="s">
        <v>3703</v>
      </c>
      <c r="AP778" s="50" t="s">
        <v>325</v>
      </c>
      <c r="AQ778" s="50"/>
      <c r="AR778" s="50">
        <v>43580</v>
      </c>
      <c r="AS778" s="50"/>
      <c r="AT778" s="52"/>
    </row>
    <row r="779" spans="1:46" ht="14.1" customHeight="1">
      <c r="A779" s="20" t="s">
        <v>45</v>
      </c>
      <c r="B779" s="21" t="s">
        <v>2696</v>
      </c>
      <c r="C779" s="20" t="s">
        <v>3643</v>
      </c>
      <c r="D779" s="54">
        <v>4949311062</v>
      </c>
      <c r="E779" s="4" t="s">
        <v>48</v>
      </c>
      <c r="F779" s="4" t="s">
        <v>3704</v>
      </c>
      <c r="G779" s="23" t="s">
        <v>3705</v>
      </c>
      <c r="H779" s="55">
        <v>120000</v>
      </c>
      <c r="I779" s="4" t="s">
        <v>64</v>
      </c>
      <c r="J779" s="4" t="s">
        <v>1666</v>
      </c>
      <c r="K779" s="22">
        <v>58637824</v>
      </c>
      <c r="L779" s="23" t="s">
        <v>1668</v>
      </c>
      <c r="M779" s="4" t="s">
        <v>184</v>
      </c>
      <c r="N779" s="29" t="s">
        <v>385</v>
      </c>
      <c r="O779" s="30">
        <v>24000</v>
      </c>
      <c r="P779" s="29" t="s">
        <v>57</v>
      </c>
      <c r="Q779" s="56">
        <v>2</v>
      </c>
      <c r="R779" s="5" t="s">
        <v>58</v>
      </c>
      <c r="S779" s="5" t="s">
        <v>59</v>
      </c>
      <c r="T779" s="36">
        <v>43585</v>
      </c>
      <c r="U779" s="36">
        <v>43580</v>
      </c>
      <c r="V779" s="37">
        <v>43598</v>
      </c>
      <c r="W779" s="38">
        <f t="shared" si="119"/>
        <v>-4</v>
      </c>
      <c r="X779" s="5" t="str">
        <f t="shared" si="120"/>
        <v>CUMPLE</v>
      </c>
      <c r="Y779" s="37">
        <v>43588</v>
      </c>
      <c r="Z779" s="37">
        <v>43598</v>
      </c>
      <c r="AA779" s="44">
        <v>43599</v>
      </c>
      <c r="AB779" s="37">
        <v>43605</v>
      </c>
      <c r="AC779" s="38">
        <f t="shared" si="121"/>
        <v>1</v>
      </c>
      <c r="AD779" s="5" t="str">
        <f t="shared" si="122"/>
        <v>CUMPLE</v>
      </c>
      <c r="AE779" s="5"/>
      <c r="AF779" s="38">
        <f t="shared" si="123"/>
        <v>6</v>
      </c>
      <c r="AG779" s="5" t="str">
        <f t="shared" si="124"/>
        <v>NO CUMPLE</v>
      </c>
      <c r="AH779" s="6"/>
      <c r="AI779" s="38">
        <f t="shared" si="125"/>
        <v>20</v>
      </c>
      <c r="AJ779" s="5" t="str">
        <f t="shared" si="126"/>
        <v>NO CUMPLE</v>
      </c>
      <c r="AK779" s="6" t="s">
        <v>3706</v>
      </c>
      <c r="AL779" s="5" t="str">
        <f t="shared" si="118"/>
        <v/>
      </c>
      <c r="AM779" s="5"/>
      <c r="AN779" s="58"/>
      <c r="AO779" s="49" t="s">
        <v>3707</v>
      </c>
      <c r="AP779" s="50" t="s">
        <v>72</v>
      </c>
      <c r="AQ779" s="50"/>
      <c r="AR779" s="50">
        <v>43569</v>
      </c>
      <c r="AS779" s="50" t="s">
        <v>1082</v>
      </c>
      <c r="AT779" s="52"/>
    </row>
    <row r="780" spans="1:46" ht="14.1" customHeight="1">
      <c r="A780" s="20" t="s">
        <v>45</v>
      </c>
      <c r="B780" s="21" t="s">
        <v>2696</v>
      </c>
      <c r="C780" s="20" t="s">
        <v>3643</v>
      </c>
      <c r="D780" s="28" t="s">
        <v>3708</v>
      </c>
      <c r="E780" s="4" t="s">
        <v>48</v>
      </c>
      <c r="F780" s="4" t="s">
        <v>3709</v>
      </c>
      <c r="G780" s="23" t="s">
        <v>3710</v>
      </c>
      <c r="H780" s="55">
        <v>266204.2</v>
      </c>
      <c r="I780" s="4" t="s">
        <v>64</v>
      </c>
      <c r="J780" s="28" t="s">
        <v>3711</v>
      </c>
      <c r="K780" s="28" t="s">
        <v>3712</v>
      </c>
      <c r="L780" s="23" t="s">
        <v>54</v>
      </c>
      <c r="M780" s="4" t="s">
        <v>67</v>
      </c>
      <c r="N780" s="29" t="s">
        <v>336</v>
      </c>
      <c r="O780" s="30">
        <v>16800</v>
      </c>
      <c r="P780" s="29" t="s">
        <v>57</v>
      </c>
      <c r="Q780" s="56">
        <v>1</v>
      </c>
      <c r="R780" s="5" t="s">
        <v>58</v>
      </c>
      <c r="S780" s="5" t="s">
        <v>69</v>
      </c>
      <c r="T780" s="36">
        <v>43592</v>
      </c>
      <c r="U780" s="36">
        <v>43584</v>
      </c>
      <c r="V780" s="37">
        <v>43598</v>
      </c>
      <c r="W780" s="38">
        <f t="shared" si="119"/>
        <v>-7</v>
      </c>
      <c r="X780" s="5" t="str">
        <f t="shared" si="120"/>
        <v>CUMPLE</v>
      </c>
      <c r="Y780" s="37">
        <v>43596</v>
      </c>
      <c r="Z780" s="37">
        <v>43598</v>
      </c>
      <c r="AA780" s="44">
        <v>43599</v>
      </c>
      <c r="AB780" s="37">
        <v>43605</v>
      </c>
      <c r="AC780" s="38">
        <f t="shared" si="121"/>
        <v>1</v>
      </c>
      <c r="AD780" s="5" t="str">
        <f t="shared" si="122"/>
        <v>CUMPLE</v>
      </c>
      <c r="AE780" s="5"/>
      <c r="AF780" s="38">
        <f t="shared" si="123"/>
        <v>6</v>
      </c>
      <c r="AG780" s="5" t="str">
        <f t="shared" si="124"/>
        <v>NO CUMPLE</v>
      </c>
      <c r="AH780" s="6"/>
      <c r="AI780" s="38">
        <f t="shared" si="125"/>
        <v>13</v>
      </c>
      <c r="AJ780" s="5" t="str">
        <f t="shared" si="126"/>
        <v>NO CUMPLE</v>
      </c>
      <c r="AK780" s="6" t="s">
        <v>3713</v>
      </c>
      <c r="AL780" s="5" t="str">
        <f t="shared" si="118"/>
        <v/>
      </c>
      <c r="AM780" s="5"/>
      <c r="AN780" s="58"/>
      <c r="AO780" s="49" t="s">
        <v>3714</v>
      </c>
      <c r="AP780" s="50" t="s">
        <v>72</v>
      </c>
      <c r="AQ780" s="50"/>
      <c r="AR780" s="50">
        <v>43558</v>
      </c>
      <c r="AS780" s="50"/>
      <c r="AT780" s="52"/>
    </row>
    <row r="781" spans="1:46" ht="14.1" customHeight="1">
      <c r="A781" s="20" t="s">
        <v>45</v>
      </c>
      <c r="B781" s="21" t="s">
        <v>2696</v>
      </c>
      <c r="C781" s="20" t="s">
        <v>3643</v>
      </c>
      <c r="D781" s="54">
        <v>4950129087</v>
      </c>
      <c r="E781" s="4" t="s">
        <v>48</v>
      </c>
      <c r="F781" s="4" t="s">
        <v>3715</v>
      </c>
      <c r="G781" s="23" t="s">
        <v>3716</v>
      </c>
      <c r="H781" s="55">
        <v>20167.68</v>
      </c>
      <c r="I781" s="4" t="s">
        <v>64</v>
      </c>
      <c r="J781" s="4" t="s">
        <v>3717</v>
      </c>
      <c r="K781" s="22" t="s">
        <v>3718</v>
      </c>
      <c r="L781" s="23" t="s">
        <v>650</v>
      </c>
      <c r="M781" s="4" t="s">
        <v>238</v>
      </c>
      <c r="N781" s="29" t="s">
        <v>278</v>
      </c>
      <c r="O781" s="30">
        <v>430</v>
      </c>
      <c r="P781" s="29" t="s">
        <v>168</v>
      </c>
      <c r="Q781" s="56">
        <v>1</v>
      </c>
      <c r="R781" s="5" t="s">
        <v>58</v>
      </c>
      <c r="S781" s="5" t="s">
        <v>69</v>
      </c>
      <c r="T781" s="36">
        <v>43599</v>
      </c>
      <c r="U781" s="36">
        <v>43588</v>
      </c>
      <c r="V781" s="37">
        <v>43600</v>
      </c>
      <c r="W781" s="38">
        <f t="shared" si="119"/>
        <v>-10</v>
      </c>
      <c r="X781" s="5" t="str">
        <f t="shared" si="120"/>
        <v>CUMPLE</v>
      </c>
      <c r="Y781" s="37">
        <v>43600</v>
      </c>
      <c r="Z781" s="37">
        <v>43600</v>
      </c>
      <c r="AA781" s="44">
        <v>43600</v>
      </c>
      <c r="AB781" s="37">
        <v>43605</v>
      </c>
      <c r="AC781" s="38">
        <f t="shared" si="121"/>
        <v>1</v>
      </c>
      <c r="AD781" s="5" t="str">
        <f t="shared" si="122"/>
        <v>CUMPLE</v>
      </c>
      <c r="AE781" s="5"/>
      <c r="AF781" s="38">
        <f t="shared" si="123"/>
        <v>5</v>
      </c>
      <c r="AG781" s="5" t="str">
        <f t="shared" si="124"/>
        <v>NO CUMPLE</v>
      </c>
      <c r="AH781" s="6"/>
      <c r="AI781" s="38">
        <f t="shared" si="125"/>
        <v>6</v>
      </c>
      <c r="AJ781" s="5" t="str">
        <f t="shared" si="126"/>
        <v>CUMPLE</v>
      </c>
      <c r="AK781" s="6"/>
      <c r="AL781" s="5" t="str">
        <f t="shared" si="118"/>
        <v/>
      </c>
      <c r="AM781" s="5"/>
      <c r="AN781" s="58"/>
      <c r="AO781" s="49" t="s">
        <v>3719</v>
      </c>
      <c r="AP781" s="50" t="s">
        <v>241</v>
      </c>
      <c r="AQ781" s="50"/>
      <c r="AR781" s="50">
        <v>43578</v>
      </c>
      <c r="AS781" s="50"/>
      <c r="AT781" s="52"/>
    </row>
    <row r="782" spans="1:46" ht="14.1" customHeight="1">
      <c r="A782" s="20" t="s">
        <v>45</v>
      </c>
      <c r="B782" s="21" t="s">
        <v>2696</v>
      </c>
      <c r="C782" s="20" t="s">
        <v>3643</v>
      </c>
      <c r="D782" s="54">
        <v>4950223952</v>
      </c>
      <c r="E782" s="4" t="s">
        <v>48</v>
      </c>
      <c r="F782" s="4" t="s">
        <v>3720</v>
      </c>
      <c r="G782" s="23" t="s">
        <v>3721</v>
      </c>
      <c r="H782" s="55">
        <v>31680</v>
      </c>
      <c r="I782" s="4" t="s">
        <v>64</v>
      </c>
      <c r="J782" s="4" t="s">
        <v>3722</v>
      </c>
      <c r="K782" s="22" t="s">
        <v>3723</v>
      </c>
      <c r="L782" s="23" t="s">
        <v>54</v>
      </c>
      <c r="M782" s="4" t="s">
        <v>55</v>
      </c>
      <c r="N782" s="29" t="s">
        <v>461</v>
      </c>
      <c r="O782" s="30">
        <v>8000</v>
      </c>
      <c r="P782" s="29" t="s">
        <v>57</v>
      </c>
      <c r="Q782" s="56">
        <v>1</v>
      </c>
      <c r="R782" s="5" t="s">
        <v>58</v>
      </c>
      <c r="S782" s="5" t="s">
        <v>59</v>
      </c>
      <c r="T782" s="36">
        <v>43599</v>
      </c>
      <c r="U782" s="36">
        <v>43588</v>
      </c>
      <c r="V782" s="37">
        <v>43600</v>
      </c>
      <c r="W782" s="38">
        <f t="shared" si="119"/>
        <v>-10</v>
      </c>
      <c r="X782" s="5" t="str">
        <f t="shared" si="120"/>
        <v>CUMPLE</v>
      </c>
      <c r="Y782" s="37">
        <v>43600</v>
      </c>
      <c r="Z782" s="37">
        <v>43600</v>
      </c>
      <c r="AA782" s="44">
        <v>43600</v>
      </c>
      <c r="AB782" s="37">
        <v>43605</v>
      </c>
      <c r="AC782" s="38">
        <f t="shared" si="121"/>
        <v>1</v>
      </c>
      <c r="AD782" s="5" t="str">
        <f t="shared" si="122"/>
        <v>CUMPLE</v>
      </c>
      <c r="AE782" s="5"/>
      <c r="AF782" s="38">
        <f t="shared" si="123"/>
        <v>5</v>
      </c>
      <c r="AG782" s="5" t="str">
        <f t="shared" si="124"/>
        <v>NO CUMPLE</v>
      </c>
      <c r="AH782" s="6"/>
      <c r="AI782" s="38">
        <f t="shared" si="125"/>
        <v>6</v>
      </c>
      <c r="AJ782" s="5" t="str">
        <f t="shared" si="126"/>
        <v>CUMPLE</v>
      </c>
      <c r="AK782" s="6"/>
      <c r="AL782" s="5" t="str">
        <f t="shared" si="118"/>
        <v/>
      </c>
      <c r="AM782" s="5"/>
      <c r="AN782" s="58"/>
      <c r="AO782" s="49" t="s">
        <v>3724</v>
      </c>
      <c r="AP782" s="50" t="s">
        <v>72</v>
      </c>
      <c r="AQ782" s="50"/>
      <c r="AR782" s="50">
        <v>43578</v>
      </c>
      <c r="AS782" s="50"/>
      <c r="AT782" s="52"/>
    </row>
    <row r="783" spans="1:46" ht="14.1" customHeight="1">
      <c r="A783" s="20" t="s">
        <v>45</v>
      </c>
      <c r="B783" s="21" t="s">
        <v>2696</v>
      </c>
      <c r="C783" s="20" t="s">
        <v>3643</v>
      </c>
      <c r="D783" s="54">
        <v>4950060156</v>
      </c>
      <c r="E783" s="4" t="s">
        <v>48</v>
      </c>
      <c r="F783" s="4" t="s">
        <v>3725</v>
      </c>
      <c r="G783" s="23" t="s">
        <v>3726</v>
      </c>
      <c r="H783" s="55">
        <v>24200.400000000001</v>
      </c>
      <c r="I783" s="4" t="s">
        <v>64</v>
      </c>
      <c r="J783" s="4" t="s">
        <v>1353</v>
      </c>
      <c r="K783" s="22" t="s">
        <v>1354</v>
      </c>
      <c r="L783" s="23" t="s">
        <v>86</v>
      </c>
      <c r="M783" s="4" t="s">
        <v>67</v>
      </c>
      <c r="N783" s="29" t="s">
        <v>128</v>
      </c>
      <c r="O783" s="30">
        <v>18060</v>
      </c>
      <c r="P783" s="29" t="s">
        <v>57</v>
      </c>
      <c r="Q783" s="56">
        <v>1</v>
      </c>
      <c r="R783" s="5" t="s">
        <v>58</v>
      </c>
      <c r="S783" s="5" t="s">
        <v>69</v>
      </c>
      <c r="T783" s="36">
        <v>43596</v>
      </c>
      <c r="U783" s="36">
        <v>43580</v>
      </c>
      <c r="V783" s="37">
        <v>43598</v>
      </c>
      <c r="W783" s="38">
        <f t="shared" si="119"/>
        <v>-15</v>
      </c>
      <c r="X783" s="5" t="str">
        <f t="shared" si="120"/>
        <v>CUMPLE</v>
      </c>
      <c r="Y783" s="37">
        <v>43598</v>
      </c>
      <c r="Z783" s="37">
        <v>43598</v>
      </c>
      <c r="AA783" s="44">
        <v>43598</v>
      </c>
      <c r="AB783" s="37">
        <v>43598</v>
      </c>
      <c r="AC783" s="38">
        <f t="shared" si="121"/>
        <v>1</v>
      </c>
      <c r="AD783" s="5" t="str">
        <f t="shared" si="122"/>
        <v>CUMPLE</v>
      </c>
      <c r="AE783" s="5"/>
      <c r="AF783" s="38">
        <f t="shared" si="123"/>
        <v>1</v>
      </c>
      <c r="AG783" s="5" t="str">
        <f t="shared" si="124"/>
        <v>CUMPLE</v>
      </c>
      <c r="AH783" s="6"/>
      <c r="AI783" s="38">
        <f t="shared" si="125"/>
        <v>2</v>
      </c>
      <c r="AJ783" s="5" t="str">
        <f t="shared" si="126"/>
        <v>CUMPLE</v>
      </c>
      <c r="AK783" s="6"/>
      <c r="AL783" s="5" t="str">
        <f t="shared" si="118"/>
        <v/>
      </c>
      <c r="AM783" s="5"/>
      <c r="AN783" s="58"/>
      <c r="AO783" s="49" t="s">
        <v>3727</v>
      </c>
      <c r="AP783" s="50" t="s">
        <v>232</v>
      </c>
      <c r="AQ783" s="50" t="s">
        <v>1356</v>
      </c>
      <c r="AR783" s="50">
        <v>43584</v>
      </c>
      <c r="AS783" s="50"/>
      <c r="AT783" s="52"/>
    </row>
    <row r="784" spans="1:46" ht="14.1" customHeight="1">
      <c r="A784" s="20" t="s">
        <v>45</v>
      </c>
      <c r="B784" s="21" t="s">
        <v>2696</v>
      </c>
      <c r="C784" s="20" t="s">
        <v>3643</v>
      </c>
      <c r="D784" s="54" t="s">
        <v>3728</v>
      </c>
      <c r="E784" s="4" t="s">
        <v>48</v>
      </c>
      <c r="F784" s="4" t="s">
        <v>3729</v>
      </c>
      <c r="G784" s="23" t="s">
        <v>3730</v>
      </c>
      <c r="H784" s="55">
        <v>21016.799999999999</v>
      </c>
      <c r="I784" s="4" t="s">
        <v>64</v>
      </c>
      <c r="J784" s="4" t="s">
        <v>916</v>
      </c>
      <c r="K784" s="22" t="s">
        <v>917</v>
      </c>
      <c r="L784" s="23" t="s">
        <v>54</v>
      </c>
      <c r="M784" s="4" t="s">
        <v>67</v>
      </c>
      <c r="N784" s="29" t="s">
        <v>77</v>
      </c>
      <c r="O784" s="30">
        <v>5040</v>
      </c>
      <c r="P784" s="29" t="s">
        <v>57</v>
      </c>
      <c r="Q784" s="56">
        <v>6</v>
      </c>
      <c r="R784" s="5" t="s">
        <v>78</v>
      </c>
      <c r="S784" s="5" t="s">
        <v>79</v>
      </c>
      <c r="T784" s="36">
        <v>43599</v>
      </c>
      <c r="U784" s="36">
        <v>43593</v>
      </c>
      <c r="V784" s="37">
        <v>43593</v>
      </c>
      <c r="W784" s="38">
        <f t="shared" si="119"/>
        <v>-5</v>
      </c>
      <c r="X784" s="5" t="str">
        <f t="shared" si="120"/>
        <v>CUMPLE</v>
      </c>
      <c r="Y784" s="37">
        <v>43602</v>
      </c>
      <c r="Z784" s="37">
        <v>43602</v>
      </c>
      <c r="AA784" s="44">
        <v>43602</v>
      </c>
      <c r="AB784" s="37">
        <v>43608</v>
      </c>
      <c r="AC784" s="38">
        <f t="shared" si="121"/>
        <v>1</v>
      </c>
      <c r="AD784" s="5" t="str">
        <f t="shared" si="122"/>
        <v>CUMPLE</v>
      </c>
      <c r="AE784" s="5"/>
      <c r="AF784" s="38">
        <f t="shared" si="123"/>
        <v>6</v>
      </c>
      <c r="AG784" s="5" t="str">
        <f t="shared" si="124"/>
        <v>NO CUMPLE</v>
      </c>
      <c r="AH784" s="6"/>
      <c r="AI784" s="38">
        <f t="shared" si="125"/>
        <v>9</v>
      </c>
      <c r="AJ784" s="5" t="str">
        <f t="shared" si="126"/>
        <v>CUMPLE</v>
      </c>
      <c r="AK784" s="6"/>
      <c r="AL784" s="5" t="str">
        <f t="shared" si="118"/>
        <v/>
      </c>
      <c r="AM784" s="5"/>
      <c r="AN784" s="58"/>
      <c r="AO784" s="49" t="s">
        <v>3731</v>
      </c>
      <c r="AP784" s="50" t="s">
        <v>72</v>
      </c>
      <c r="AQ784" s="50"/>
      <c r="AR784" s="50">
        <v>43578</v>
      </c>
      <c r="AS784" s="50"/>
      <c r="AT784" s="52"/>
    </row>
    <row r="785" spans="1:46" ht="14.1" customHeight="1">
      <c r="A785" s="20" t="s">
        <v>45</v>
      </c>
      <c r="B785" s="21" t="s">
        <v>2696</v>
      </c>
      <c r="C785" s="20" t="s">
        <v>3643</v>
      </c>
      <c r="D785" s="54">
        <v>4950640755</v>
      </c>
      <c r="E785" s="4" t="s">
        <v>156</v>
      </c>
      <c r="F785" s="4" t="s">
        <v>3732</v>
      </c>
      <c r="G785" s="23" t="s">
        <v>3733</v>
      </c>
      <c r="H785" s="55">
        <v>55184.98</v>
      </c>
      <c r="I785" s="4" t="s">
        <v>64</v>
      </c>
      <c r="J785" s="4" t="s">
        <v>3734</v>
      </c>
      <c r="K785" s="22">
        <v>50498500</v>
      </c>
      <c r="L785" s="23" t="s">
        <v>3735</v>
      </c>
      <c r="M785" s="4" t="s">
        <v>238</v>
      </c>
      <c r="N785" s="29" t="s">
        <v>239</v>
      </c>
      <c r="O785" s="30" t="s">
        <v>3736</v>
      </c>
      <c r="P785" s="29" t="s">
        <v>57</v>
      </c>
      <c r="Q785" s="56">
        <v>1</v>
      </c>
      <c r="R785" s="5" t="s">
        <v>58</v>
      </c>
      <c r="S785" s="5" t="s">
        <v>59</v>
      </c>
      <c r="T785" s="36">
        <v>43605</v>
      </c>
      <c r="U785" s="36">
        <v>43593</v>
      </c>
      <c r="V785" s="37">
        <v>43606</v>
      </c>
      <c r="W785" s="38">
        <f t="shared" si="119"/>
        <v>-11</v>
      </c>
      <c r="X785" s="5" t="str">
        <f t="shared" si="120"/>
        <v>CUMPLE</v>
      </c>
      <c r="Y785" s="37">
        <v>43606</v>
      </c>
      <c r="Z785" s="37">
        <v>43606</v>
      </c>
      <c r="AA785" s="44">
        <v>43606</v>
      </c>
      <c r="AB785" s="37">
        <v>43608</v>
      </c>
      <c r="AC785" s="38">
        <f t="shared" si="121"/>
        <v>1</v>
      </c>
      <c r="AD785" s="5" t="str">
        <f t="shared" si="122"/>
        <v>CUMPLE</v>
      </c>
      <c r="AE785" s="5"/>
      <c r="AF785" s="38">
        <f t="shared" si="123"/>
        <v>2</v>
      </c>
      <c r="AG785" s="5" t="str">
        <f t="shared" si="124"/>
        <v>CUMPLE</v>
      </c>
      <c r="AH785" s="6"/>
      <c r="AI785" s="38">
        <f t="shared" si="125"/>
        <v>3</v>
      </c>
      <c r="AJ785" s="5" t="str">
        <f t="shared" si="126"/>
        <v>CUMPLE</v>
      </c>
      <c r="AK785" s="6"/>
      <c r="AL785" s="5" t="str">
        <f t="shared" si="118"/>
        <v/>
      </c>
      <c r="AM785" s="5"/>
      <c r="AN785" s="58"/>
      <c r="AO785" s="49" t="s">
        <v>3737</v>
      </c>
      <c r="AP785" s="50" t="s">
        <v>325</v>
      </c>
      <c r="AQ785" s="50"/>
      <c r="AR785" s="50">
        <v>43584</v>
      </c>
      <c r="AS785" s="50"/>
      <c r="AT785" s="52"/>
    </row>
    <row r="786" spans="1:46" ht="14.1" customHeight="1">
      <c r="A786" s="20" t="s">
        <v>45</v>
      </c>
      <c r="B786" s="21" t="s">
        <v>2696</v>
      </c>
      <c r="C786" s="20" t="s">
        <v>3643</v>
      </c>
      <c r="D786" s="28" t="s">
        <v>3738</v>
      </c>
      <c r="E786" s="4" t="s">
        <v>48</v>
      </c>
      <c r="F786" s="4" t="s">
        <v>3739</v>
      </c>
      <c r="G786" s="23" t="s">
        <v>3740</v>
      </c>
      <c r="H786" s="55">
        <v>116080</v>
      </c>
      <c r="I786" s="4" t="s">
        <v>64</v>
      </c>
      <c r="J786" s="28" t="s">
        <v>3741</v>
      </c>
      <c r="K786" s="28" t="s">
        <v>3742</v>
      </c>
      <c r="L786" s="23" t="s">
        <v>54</v>
      </c>
      <c r="M786" s="4" t="s">
        <v>67</v>
      </c>
      <c r="N786" s="29" t="s">
        <v>77</v>
      </c>
      <c r="O786" s="30">
        <v>5360</v>
      </c>
      <c r="P786" s="29" t="s">
        <v>57</v>
      </c>
      <c r="Q786" s="56">
        <v>1</v>
      </c>
      <c r="R786" s="5" t="s">
        <v>58</v>
      </c>
      <c r="S786" s="5" t="s">
        <v>59</v>
      </c>
      <c r="T786" s="36">
        <v>43605</v>
      </c>
      <c r="U786" s="36">
        <v>43599</v>
      </c>
      <c r="V786" s="37">
        <v>43607</v>
      </c>
      <c r="W786" s="38">
        <f t="shared" si="119"/>
        <v>-5</v>
      </c>
      <c r="X786" s="5" t="str">
        <f t="shared" si="120"/>
        <v>CUMPLE</v>
      </c>
      <c r="Y786" s="37">
        <v>43607</v>
      </c>
      <c r="Z786" s="37">
        <v>43607</v>
      </c>
      <c r="AA786" s="44">
        <v>43607</v>
      </c>
      <c r="AB786" s="37">
        <v>43610</v>
      </c>
      <c r="AC786" s="38">
        <f t="shared" si="121"/>
        <v>1</v>
      </c>
      <c r="AD786" s="5" t="str">
        <f t="shared" si="122"/>
        <v>CUMPLE</v>
      </c>
      <c r="AE786" s="5"/>
      <c r="AF786" s="38">
        <f t="shared" si="123"/>
        <v>3</v>
      </c>
      <c r="AG786" s="5" t="str">
        <f t="shared" si="124"/>
        <v>CUMPLE</v>
      </c>
      <c r="AH786" s="6"/>
      <c r="AI786" s="38">
        <f t="shared" si="125"/>
        <v>5</v>
      </c>
      <c r="AJ786" s="5" t="str">
        <f t="shared" si="126"/>
        <v>CUMPLE</v>
      </c>
      <c r="AK786" s="6"/>
      <c r="AL786" s="5" t="str">
        <f t="shared" si="118"/>
        <v/>
      </c>
      <c r="AM786" s="5"/>
      <c r="AN786" s="58"/>
      <c r="AO786" s="49" t="s">
        <v>3743</v>
      </c>
      <c r="AP786" s="50" t="s">
        <v>72</v>
      </c>
      <c r="AQ786" s="50"/>
      <c r="AR786" s="50">
        <v>43589</v>
      </c>
      <c r="AS786" s="50"/>
      <c r="AT786" s="52"/>
    </row>
    <row r="787" spans="1:46" ht="14.1" customHeight="1">
      <c r="A787" s="20" t="s">
        <v>45</v>
      </c>
      <c r="B787" s="21" t="s">
        <v>2696</v>
      </c>
      <c r="C787" s="20" t="s">
        <v>3643</v>
      </c>
      <c r="D787" s="54" t="s">
        <v>3744</v>
      </c>
      <c r="E787" s="4" t="s">
        <v>48</v>
      </c>
      <c r="F787" s="4" t="s">
        <v>3745</v>
      </c>
      <c r="G787" s="23" t="s">
        <v>3746</v>
      </c>
      <c r="H787" s="55">
        <v>52503.72</v>
      </c>
      <c r="I787" s="4" t="s">
        <v>64</v>
      </c>
      <c r="J787" s="4" t="s">
        <v>821</v>
      </c>
      <c r="K787" s="22" t="s">
        <v>3747</v>
      </c>
      <c r="L787" s="23" t="s">
        <v>650</v>
      </c>
      <c r="M787" s="4" t="s">
        <v>147</v>
      </c>
      <c r="N787" s="29" t="s">
        <v>167</v>
      </c>
      <c r="O787" s="30">
        <v>12804.696</v>
      </c>
      <c r="P787" s="29" t="s">
        <v>57</v>
      </c>
      <c r="Q787" s="56">
        <v>1</v>
      </c>
      <c r="R787" s="5" t="s">
        <v>58</v>
      </c>
      <c r="S787" s="5" t="s">
        <v>59</v>
      </c>
      <c r="T787" s="36">
        <v>43606</v>
      </c>
      <c r="U787" s="36">
        <v>43594</v>
      </c>
      <c r="V787" s="37">
        <v>43607</v>
      </c>
      <c r="W787" s="38">
        <f t="shared" si="119"/>
        <v>-11</v>
      </c>
      <c r="X787" s="5" t="str">
        <f t="shared" si="120"/>
        <v>CUMPLE</v>
      </c>
      <c r="Y787" s="37">
        <v>43607</v>
      </c>
      <c r="Z787" s="37">
        <v>43607</v>
      </c>
      <c r="AA787" s="44">
        <v>43608</v>
      </c>
      <c r="AB787" s="37">
        <v>43612</v>
      </c>
      <c r="AC787" s="38">
        <f t="shared" si="121"/>
        <v>1</v>
      </c>
      <c r="AD787" s="5" t="str">
        <f t="shared" si="122"/>
        <v>CUMPLE</v>
      </c>
      <c r="AE787" s="5"/>
      <c r="AF787" s="38">
        <f t="shared" si="123"/>
        <v>4</v>
      </c>
      <c r="AG787" s="5" t="str">
        <f t="shared" si="124"/>
        <v>NO CUMPLE</v>
      </c>
      <c r="AH787" s="6"/>
      <c r="AI787" s="38">
        <f t="shared" si="125"/>
        <v>6</v>
      </c>
      <c r="AJ787" s="5" t="str">
        <f t="shared" si="126"/>
        <v>CUMPLE</v>
      </c>
      <c r="AK787" s="6"/>
      <c r="AL787" s="5" t="str">
        <f t="shared" si="118"/>
        <v/>
      </c>
      <c r="AM787" s="5"/>
      <c r="AN787" s="58"/>
      <c r="AO787" s="49" t="s">
        <v>3748</v>
      </c>
      <c r="AP787" s="50" t="s">
        <v>72</v>
      </c>
      <c r="AQ787" s="50"/>
      <c r="AR787" s="50">
        <v>43584</v>
      </c>
      <c r="AS787" s="50"/>
      <c r="AT787" s="52"/>
    </row>
    <row r="788" spans="1:46" ht="14.1" customHeight="1">
      <c r="A788" s="20" t="s">
        <v>45</v>
      </c>
      <c r="B788" s="21" t="s">
        <v>2696</v>
      </c>
      <c r="C788" s="20" t="s">
        <v>3643</v>
      </c>
      <c r="D788" s="54">
        <v>4950365730</v>
      </c>
      <c r="E788" s="4" t="s">
        <v>48</v>
      </c>
      <c r="F788" s="4" t="s">
        <v>3749</v>
      </c>
      <c r="G788" s="68" t="s">
        <v>3750</v>
      </c>
      <c r="H788" s="55">
        <v>771.2</v>
      </c>
      <c r="I788" s="4" t="s">
        <v>64</v>
      </c>
      <c r="J788" s="4" t="s">
        <v>100</v>
      </c>
      <c r="K788" s="22" t="s">
        <v>101</v>
      </c>
      <c r="L788" s="23" t="s">
        <v>54</v>
      </c>
      <c r="M788" s="4" t="s">
        <v>67</v>
      </c>
      <c r="N788" s="29" t="s">
        <v>77</v>
      </c>
      <c r="O788" s="30">
        <v>160</v>
      </c>
      <c r="P788" s="29" t="s">
        <v>57</v>
      </c>
      <c r="Q788" s="56">
        <v>1</v>
      </c>
      <c r="R788" s="5" t="s">
        <v>78</v>
      </c>
      <c r="S788" s="5" t="s">
        <v>79</v>
      </c>
      <c r="T788" s="36">
        <v>43604</v>
      </c>
      <c r="U788" s="36">
        <v>43602</v>
      </c>
      <c r="V788" s="37">
        <v>43608</v>
      </c>
      <c r="W788" s="38">
        <f t="shared" si="119"/>
        <v>-1</v>
      </c>
      <c r="X788" s="5" t="str">
        <f t="shared" si="120"/>
        <v>CUMPLE</v>
      </c>
      <c r="Y788" s="37">
        <v>43607</v>
      </c>
      <c r="Z788" s="37">
        <v>43608</v>
      </c>
      <c r="AA788" s="44">
        <v>43609</v>
      </c>
      <c r="AB788" s="37">
        <v>43613</v>
      </c>
      <c r="AC788" s="38">
        <f t="shared" si="121"/>
        <v>1</v>
      </c>
      <c r="AD788" s="5" t="str">
        <f t="shared" si="122"/>
        <v>CUMPLE</v>
      </c>
      <c r="AE788" s="5"/>
      <c r="AF788" s="38">
        <f t="shared" si="123"/>
        <v>4</v>
      </c>
      <c r="AG788" s="5" t="str">
        <f t="shared" si="124"/>
        <v>NO CUMPLE</v>
      </c>
      <c r="AH788" s="6"/>
      <c r="AI788" s="38">
        <f t="shared" si="125"/>
        <v>9</v>
      </c>
      <c r="AJ788" s="5" t="str">
        <f t="shared" si="126"/>
        <v>CUMPLE</v>
      </c>
      <c r="AK788" s="6"/>
      <c r="AL788" s="5" t="str">
        <f t="shared" si="118"/>
        <v/>
      </c>
      <c r="AM788" s="5"/>
      <c r="AN788" s="58"/>
      <c r="AO788" s="49" t="s">
        <v>3751</v>
      </c>
      <c r="AP788" s="50" t="s">
        <v>72</v>
      </c>
      <c r="AQ788" s="50"/>
      <c r="AR788" s="50">
        <v>43593</v>
      </c>
      <c r="AS788" s="50"/>
      <c r="AT788" s="52"/>
    </row>
    <row r="789" spans="1:46" ht="14.1" customHeight="1">
      <c r="A789" s="20" t="s">
        <v>45</v>
      </c>
      <c r="B789" s="21" t="s">
        <v>2696</v>
      </c>
      <c r="C789" s="20" t="s">
        <v>3643</v>
      </c>
      <c r="D789" s="54">
        <v>4950282859</v>
      </c>
      <c r="E789" s="4" t="s">
        <v>48</v>
      </c>
      <c r="F789" s="4" t="s">
        <v>3752</v>
      </c>
      <c r="G789" s="23" t="s">
        <v>3753</v>
      </c>
      <c r="H789" s="55">
        <v>9030</v>
      </c>
      <c r="I789" s="4" t="s">
        <v>64</v>
      </c>
      <c r="J789" s="4" t="s">
        <v>221</v>
      </c>
      <c r="K789" s="22">
        <v>50209602</v>
      </c>
      <c r="L789" s="23" t="s">
        <v>54</v>
      </c>
      <c r="M789" s="4" t="s">
        <v>94</v>
      </c>
      <c r="N789" s="29" t="s">
        <v>108</v>
      </c>
      <c r="O789" s="30">
        <v>3000</v>
      </c>
      <c r="P789" s="29" t="s">
        <v>57</v>
      </c>
      <c r="Q789" s="56">
        <v>5</v>
      </c>
      <c r="R789" s="5" t="s">
        <v>78</v>
      </c>
      <c r="S789" s="5" t="s">
        <v>79</v>
      </c>
      <c r="T789" s="36">
        <v>43606</v>
      </c>
      <c r="U789" s="36">
        <v>43600</v>
      </c>
      <c r="V789" s="37">
        <v>43608</v>
      </c>
      <c r="W789" s="38">
        <f t="shared" si="119"/>
        <v>-5</v>
      </c>
      <c r="X789" s="5" t="str">
        <f t="shared" si="120"/>
        <v>CUMPLE</v>
      </c>
      <c r="Y789" s="37">
        <v>43608</v>
      </c>
      <c r="Z789" s="37">
        <v>43608</v>
      </c>
      <c r="AA789" s="44">
        <v>43609</v>
      </c>
      <c r="AB789" s="37">
        <v>43613</v>
      </c>
      <c r="AC789" s="38">
        <f t="shared" si="121"/>
        <v>1</v>
      </c>
      <c r="AD789" s="5" t="str">
        <f t="shared" si="122"/>
        <v>CUMPLE</v>
      </c>
      <c r="AE789" s="5"/>
      <c r="AF789" s="38">
        <f t="shared" si="123"/>
        <v>4</v>
      </c>
      <c r="AG789" s="5" t="str">
        <f t="shared" si="124"/>
        <v>NO CUMPLE</v>
      </c>
      <c r="AH789" s="6"/>
      <c r="AI789" s="38">
        <f t="shared" si="125"/>
        <v>7</v>
      </c>
      <c r="AJ789" s="5" t="str">
        <f t="shared" si="126"/>
        <v>CUMPLE</v>
      </c>
      <c r="AK789" s="6"/>
      <c r="AL789" s="5" t="str">
        <f t="shared" si="118"/>
        <v/>
      </c>
      <c r="AM789" s="5"/>
      <c r="AN789" s="58"/>
      <c r="AO789" s="49" t="s">
        <v>3754</v>
      </c>
      <c r="AP789" s="50" t="s">
        <v>72</v>
      </c>
      <c r="AQ789" s="50"/>
      <c r="AR789" s="50">
        <v>43585</v>
      </c>
      <c r="AS789" s="50" t="s">
        <v>1149</v>
      </c>
      <c r="AT789" s="52"/>
    </row>
    <row r="790" spans="1:46" ht="14.1" customHeight="1">
      <c r="A790" s="20" t="s">
        <v>45</v>
      </c>
      <c r="B790" s="21" t="s">
        <v>2696</v>
      </c>
      <c r="C790" s="20" t="s">
        <v>3643</v>
      </c>
      <c r="D790" s="54">
        <v>4950282872</v>
      </c>
      <c r="E790" s="4" t="s">
        <v>156</v>
      </c>
      <c r="F790" s="4" t="s">
        <v>3755</v>
      </c>
      <c r="G790" s="23" t="s">
        <v>3756</v>
      </c>
      <c r="H790" s="55">
        <v>7560</v>
      </c>
      <c r="I790" s="4" t="s">
        <v>64</v>
      </c>
      <c r="J790" s="4" t="s">
        <v>1170</v>
      </c>
      <c r="K790" s="22" t="s">
        <v>1171</v>
      </c>
      <c r="L790" s="23" t="s">
        <v>54</v>
      </c>
      <c r="M790" s="4" t="s">
        <v>94</v>
      </c>
      <c r="N790" s="29" t="s">
        <v>95</v>
      </c>
      <c r="O790" s="30">
        <v>2000</v>
      </c>
      <c r="P790" s="29" t="s">
        <v>57</v>
      </c>
      <c r="Q790" s="56">
        <v>2</v>
      </c>
      <c r="R790" s="5" t="s">
        <v>78</v>
      </c>
      <c r="S790" s="5" t="s">
        <v>79</v>
      </c>
      <c r="T790" s="36">
        <v>43606</v>
      </c>
      <c r="U790" s="36">
        <v>43600</v>
      </c>
      <c r="V790" s="37">
        <v>43608</v>
      </c>
      <c r="W790" s="38">
        <f t="shared" si="119"/>
        <v>-5</v>
      </c>
      <c r="X790" s="5" t="str">
        <f t="shared" si="120"/>
        <v>CUMPLE</v>
      </c>
      <c r="Y790" s="37">
        <v>43608</v>
      </c>
      <c r="Z790" s="37">
        <v>43608</v>
      </c>
      <c r="AA790" s="44">
        <v>43609</v>
      </c>
      <c r="AB790" s="37">
        <v>43613</v>
      </c>
      <c r="AC790" s="38">
        <f t="shared" si="121"/>
        <v>1</v>
      </c>
      <c r="AD790" s="5" t="str">
        <f t="shared" si="122"/>
        <v>CUMPLE</v>
      </c>
      <c r="AE790" s="5"/>
      <c r="AF790" s="38">
        <f t="shared" si="123"/>
        <v>4</v>
      </c>
      <c r="AG790" s="5" t="str">
        <f t="shared" si="124"/>
        <v>NO CUMPLE</v>
      </c>
      <c r="AH790" s="6"/>
      <c r="AI790" s="38">
        <f t="shared" si="125"/>
        <v>7</v>
      </c>
      <c r="AJ790" s="5" t="str">
        <f t="shared" si="126"/>
        <v>CUMPLE</v>
      </c>
      <c r="AK790" s="6"/>
      <c r="AL790" s="5" t="str">
        <f t="shared" si="118"/>
        <v/>
      </c>
      <c r="AM790" s="5"/>
      <c r="AN790" s="58"/>
      <c r="AO790" s="49" t="s">
        <v>3757</v>
      </c>
      <c r="AP790" s="50" t="s">
        <v>72</v>
      </c>
      <c r="AQ790" s="50"/>
      <c r="AR790" s="50">
        <v>43585</v>
      </c>
      <c r="AS790" s="50"/>
      <c r="AT790" s="52"/>
    </row>
    <row r="791" spans="1:46" ht="14.1" customHeight="1">
      <c r="A791" s="20" t="s">
        <v>45</v>
      </c>
      <c r="B791" s="21" t="s">
        <v>2696</v>
      </c>
      <c r="C791" s="20" t="s">
        <v>3643</v>
      </c>
      <c r="D791" s="54">
        <v>4950365738</v>
      </c>
      <c r="E791" s="4" t="s">
        <v>48</v>
      </c>
      <c r="F791" s="4" t="s">
        <v>3758</v>
      </c>
      <c r="G791" s="23" t="s">
        <v>3759</v>
      </c>
      <c r="H791" s="55">
        <v>674</v>
      </c>
      <c r="I791" s="4" t="s">
        <v>64</v>
      </c>
      <c r="J791" s="4" t="s">
        <v>499</v>
      </c>
      <c r="K791" s="22" t="s">
        <v>500</v>
      </c>
      <c r="L791" s="23" t="s">
        <v>54</v>
      </c>
      <c r="M791" s="4" t="s">
        <v>67</v>
      </c>
      <c r="N791" s="29" t="s">
        <v>77</v>
      </c>
      <c r="O791" s="30">
        <v>40</v>
      </c>
      <c r="P791" s="29" t="s">
        <v>57</v>
      </c>
      <c r="Q791" s="56">
        <v>1</v>
      </c>
      <c r="R791" s="5" t="s">
        <v>78</v>
      </c>
      <c r="S791" s="5" t="s">
        <v>79</v>
      </c>
      <c r="T791" s="36">
        <v>43606</v>
      </c>
      <c r="U791" s="36">
        <v>43600</v>
      </c>
      <c r="V791" s="37">
        <v>43608</v>
      </c>
      <c r="W791" s="38">
        <f t="shared" si="119"/>
        <v>-5</v>
      </c>
      <c r="X791" s="5" t="str">
        <f t="shared" si="120"/>
        <v>CUMPLE</v>
      </c>
      <c r="Y791" s="37">
        <v>43608</v>
      </c>
      <c r="Z791" s="37">
        <v>43608</v>
      </c>
      <c r="AA791" s="44">
        <v>43609</v>
      </c>
      <c r="AB791" s="37">
        <v>43613</v>
      </c>
      <c r="AC791" s="38">
        <f t="shared" si="121"/>
        <v>1</v>
      </c>
      <c r="AD791" s="5" t="str">
        <f t="shared" si="122"/>
        <v>CUMPLE</v>
      </c>
      <c r="AE791" s="5"/>
      <c r="AF791" s="38">
        <f t="shared" si="123"/>
        <v>4</v>
      </c>
      <c r="AG791" s="5" t="str">
        <f t="shared" si="124"/>
        <v>NO CUMPLE</v>
      </c>
      <c r="AH791" s="6"/>
      <c r="AI791" s="38">
        <f t="shared" si="125"/>
        <v>7</v>
      </c>
      <c r="AJ791" s="5" t="str">
        <f t="shared" si="126"/>
        <v>CUMPLE</v>
      </c>
      <c r="AK791" s="6"/>
      <c r="AL791" s="5" t="str">
        <f t="shared" si="118"/>
        <v/>
      </c>
      <c r="AM791" s="5"/>
      <c r="AN791" s="58"/>
      <c r="AO791" s="49" t="s">
        <v>3760</v>
      </c>
      <c r="AP791" s="50" t="s">
        <v>72</v>
      </c>
      <c r="AQ791" s="50"/>
      <c r="AR791" s="50">
        <v>43585</v>
      </c>
      <c r="AS791" s="50"/>
      <c r="AT791" s="52"/>
    </row>
    <row r="792" spans="1:46" ht="14.1" customHeight="1">
      <c r="A792" s="20" t="s">
        <v>45</v>
      </c>
      <c r="B792" s="21" t="s">
        <v>2696</v>
      </c>
      <c r="C792" s="20" t="s">
        <v>3643</v>
      </c>
      <c r="D792" s="54">
        <v>4948861179</v>
      </c>
      <c r="E792" s="4" t="s">
        <v>48</v>
      </c>
      <c r="F792" s="4" t="s">
        <v>3761</v>
      </c>
      <c r="G792" s="23" t="s">
        <v>3762</v>
      </c>
      <c r="H792" s="55">
        <v>51000</v>
      </c>
      <c r="I792" s="4" t="s">
        <v>64</v>
      </c>
      <c r="J792" s="4" t="s">
        <v>2046</v>
      </c>
      <c r="K792" s="22" t="s">
        <v>2047</v>
      </c>
      <c r="L792" s="23" t="s">
        <v>54</v>
      </c>
      <c r="M792" s="4" t="s">
        <v>184</v>
      </c>
      <c r="N792" s="29" t="s">
        <v>348</v>
      </c>
      <c r="O792" s="30">
        <v>15000</v>
      </c>
      <c r="P792" s="29" t="s">
        <v>57</v>
      </c>
      <c r="Q792" s="56">
        <v>1</v>
      </c>
      <c r="R792" s="5" t="s">
        <v>58</v>
      </c>
      <c r="S792" s="5" t="s">
        <v>69</v>
      </c>
      <c r="T792" s="36">
        <v>43606</v>
      </c>
      <c r="U792" s="36">
        <v>43598</v>
      </c>
      <c r="V792" s="37">
        <v>43607</v>
      </c>
      <c r="W792" s="38">
        <f t="shared" si="119"/>
        <v>-7</v>
      </c>
      <c r="X792" s="5" t="str">
        <f t="shared" si="120"/>
        <v>CUMPLE</v>
      </c>
      <c r="Y792" s="37">
        <v>43607</v>
      </c>
      <c r="Z792" s="37">
        <v>43607</v>
      </c>
      <c r="AA792" s="44">
        <v>43607</v>
      </c>
      <c r="AB792" s="37">
        <v>43613</v>
      </c>
      <c r="AC792" s="38">
        <f t="shared" si="121"/>
        <v>1</v>
      </c>
      <c r="AD792" s="5" t="str">
        <f t="shared" si="122"/>
        <v>CUMPLE</v>
      </c>
      <c r="AE792" s="5"/>
      <c r="AF792" s="38">
        <f t="shared" si="123"/>
        <v>6</v>
      </c>
      <c r="AG792" s="5" t="str">
        <f t="shared" si="124"/>
        <v>NO CUMPLE</v>
      </c>
      <c r="AH792" s="6"/>
      <c r="AI792" s="38">
        <f t="shared" si="125"/>
        <v>7</v>
      </c>
      <c r="AJ792" s="5" t="str">
        <f t="shared" si="126"/>
        <v>CUMPLE</v>
      </c>
      <c r="AK792" s="6"/>
      <c r="AL792" s="5" t="str">
        <f t="shared" si="118"/>
        <v/>
      </c>
      <c r="AM792" s="5"/>
      <c r="AN792" s="58"/>
      <c r="AO792" s="49" t="s">
        <v>3763</v>
      </c>
      <c r="AP792" s="50" t="s">
        <v>2110</v>
      </c>
      <c r="AQ792" s="50"/>
      <c r="AR792" s="50">
        <v>43610</v>
      </c>
      <c r="AS792" s="50"/>
      <c r="AT792" s="52"/>
    </row>
    <row r="793" spans="1:46" ht="14.1" customHeight="1">
      <c r="A793" s="20" t="s">
        <v>45</v>
      </c>
      <c r="B793" s="21" t="s">
        <v>2696</v>
      </c>
      <c r="C793" s="20" t="s">
        <v>3643</v>
      </c>
      <c r="D793" s="28" t="s">
        <v>3764</v>
      </c>
      <c r="E793" s="4" t="s">
        <v>48</v>
      </c>
      <c r="F793" s="4" t="s">
        <v>3765</v>
      </c>
      <c r="G793" s="23" t="s">
        <v>3766</v>
      </c>
      <c r="H793" s="55">
        <v>59524.800000000003</v>
      </c>
      <c r="I793" s="4" t="s">
        <v>64</v>
      </c>
      <c r="J793" s="28" t="s">
        <v>3767</v>
      </c>
      <c r="K793" s="28" t="s">
        <v>3768</v>
      </c>
      <c r="L793" s="23" t="s">
        <v>54</v>
      </c>
      <c r="M793" s="4" t="s">
        <v>67</v>
      </c>
      <c r="N793" s="29" t="s">
        <v>77</v>
      </c>
      <c r="O793" s="30">
        <v>3420</v>
      </c>
      <c r="P793" s="29" t="s">
        <v>57</v>
      </c>
      <c r="Q793" s="56">
        <v>6</v>
      </c>
      <c r="R793" s="5" t="s">
        <v>78</v>
      </c>
      <c r="S793" s="5" t="s">
        <v>79</v>
      </c>
      <c r="T793" s="36">
        <v>43605</v>
      </c>
      <c r="U793" s="36">
        <v>43600</v>
      </c>
      <c r="V793" s="37">
        <v>43607</v>
      </c>
      <c r="W793" s="38">
        <f t="shared" si="119"/>
        <v>-4</v>
      </c>
      <c r="X793" s="5" t="str">
        <f t="shared" si="120"/>
        <v>CUMPLE</v>
      </c>
      <c r="Y793" s="37">
        <v>43607</v>
      </c>
      <c r="Z793" s="37">
        <v>43607</v>
      </c>
      <c r="AA793" s="44">
        <v>43608</v>
      </c>
      <c r="AB793" s="37">
        <v>43613</v>
      </c>
      <c r="AC793" s="38">
        <f t="shared" si="121"/>
        <v>1</v>
      </c>
      <c r="AD793" s="5" t="str">
        <f t="shared" si="122"/>
        <v>CUMPLE</v>
      </c>
      <c r="AE793" s="5"/>
      <c r="AF793" s="38">
        <f t="shared" si="123"/>
        <v>5</v>
      </c>
      <c r="AG793" s="5" t="str">
        <f t="shared" si="124"/>
        <v>NO CUMPLE</v>
      </c>
      <c r="AH793" s="6"/>
      <c r="AI793" s="38">
        <f t="shared" si="125"/>
        <v>8</v>
      </c>
      <c r="AJ793" s="5" t="str">
        <f t="shared" si="126"/>
        <v>CUMPLE</v>
      </c>
      <c r="AK793" s="6"/>
      <c r="AL793" s="5" t="str">
        <f t="shared" si="118"/>
        <v/>
      </c>
      <c r="AM793" s="5"/>
      <c r="AN793" s="58"/>
      <c r="AO793" s="49" t="s">
        <v>3769</v>
      </c>
      <c r="AP793" s="50" t="s">
        <v>72</v>
      </c>
      <c r="AQ793" s="50"/>
      <c r="AR793" s="50">
        <v>43590</v>
      </c>
      <c r="AS793" s="50"/>
      <c r="AT793" s="52"/>
    </row>
    <row r="794" spans="1:46" ht="14.1" customHeight="1">
      <c r="A794" s="20" t="s">
        <v>45</v>
      </c>
      <c r="B794" s="21" t="s">
        <v>2696</v>
      </c>
      <c r="C794" s="20" t="s">
        <v>3643</v>
      </c>
      <c r="D794" s="54">
        <v>4950498655</v>
      </c>
      <c r="E794" s="4" t="s">
        <v>48</v>
      </c>
      <c r="F794" s="4" t="s">
        <v>3770</v>
      </c>
      <c r="G794" s="23" t="s">
        <v>3771</v>
      </c>
      <c r="H794" s="55">
        <v>8984.16</v>
      </c>
      <c r="I794" s="4" t="s">
        <v>64</v>
      </c>
      <c r="J794" s="4" t="s">
        <v>3772</v>
      </c>
      <c r="K794" s="22">
        <v>55383290</v>
      </c>
      <c r="L794" s="23" t="s">
        <v>119</v>
      </c>
      <c r="M794" s="4" t="s">
        <v>67</v>
      </c>
      <c r="N794" s="29" t="s">
        <v>336</v>
      </c>
      <c r="O794" s="30">
        <v>2428</v>
      </c>
      <c r="P794" s="29" t="s">
        <v>57</v>
      </c>
      <c r="Q794" s="56">
        <v>3</v>
      </c>
      <c r="R794" s="5" t="s">
        <v>78</v>
      </c>
      <c r="S794" s="5" t="s">
        <v>79</v>
      </c>
      <c r="T794" s="36">
        <v>43597</v>
      </c>
      <c r="U794" s="36">
        <v>43599</v>
      </c>
      <c r="V794" s="37">
        <v>43608</v>
      </c>
      <c r="W794" s="38">
        <f t="shared" si="119"/>
        <v>3</v>
      </c>
      <c r="X794" s="5" t="str">
        <f t="shared" si="120"/>
        <v>NO CUMPLE</v>
      </c>
      <c r="Y794" s="37">
        <v>43599</v>
      </c>
      <c r="Z794" s="37">
        <v>43608</v>
      </c>
      <c r="AA794" s="44">
        <v>43609</v>
      </c>
      <c r="AB794" s="37">
        <v>43608</v>
      </c>
      <c r="AC794" s="38">
        <f t="shared" si="121"/>
        <v>1</v>
      </c>
      <c r="AD794" s="5" t="str">
        <f t="shared" si="122"/>
        <v>CUMPLE</v>
      </c>
      <c r="AE794" s="5"/>
      <c r="AF794" s="38">
        <f t="shared" si="123"/>
        <v>1</v>
      </c>
      <c r="AG794" s="5" t="str">
        <f t="shared" si="124"/>
        <v>CUMPLE</v>
      </c>
      <c r="AH794" s="6"/>
      <c r="AI794" s="38">
        <f t="shared" si="125"/>
        <v>11</v>
      </c>
      <c r="AJ794" s="5" t="str">
        <f t="shared" si="126"/>
        <v>NO CUMPLE</v>
      </c>
      <c r="AK794" s="6" t="s">
        <v>3773</v>
      </c>
      <c r="AL794" s="5" t="str">
        <f t="shared" si="118"/>
        <v/>
      </c>
      <c r="AM794" s="5"/>
      <c r="AN794" s="58"/>
      <c r="AO794" s="49" t="s">
        <v>3774</v>
      </c>
      <c r="AP794" s="50" t="s">
        <v>232</v>
      </c>
      <c r="AQ794" s="50"/>
      <c r="AR794" s="50">
        <v>43585</v>
      </c>
      <c r="AS794" s="50"/>
      <c r="AT794" s="52"/>
    </row>
    <row r="795" spans="1:46" ht="14.1" customHeight="1">
      <c r="A795" s="20" t="s">
        <v>45</v>
      </c>
      <c r="B795" s="21" t="s">
        <v>2696</v>
      </c>
      <c r="C795" s="20" t="s">
        <v>3643</v>
      </c>
      <c r="D795" s="54">
        <v>4948307299</v>
      </c>
      <c r="E795" s="4" t="s">
        <v>48</v>
      </c>
      <c r="F795" s="4" t="s">
        <v>3775</v>
      </c>
      <c r="G795" s="68" t="s">
        <v>3776</v>
      </c>
      <c r="H795" s="55">
        <v>20448</v>
      </c>
      <c r="I795" s="4" t="s">
        <v>64</v>
      </c>
      <c r="J795" s="4" t="s">
        <v>2154</v>
      </c>
      <c r="K795" s="22" t="s">
        <v>2155</v>
      </c>
      <c r="L795" s="23" t="s">
        <v>54</v>
      </c>
      <c r="M795" s="4" t="s">
        <v>184</v>
      </c>
      <c r="N795" s="29" t="s">
        <v>348</v>
      </c>
      <c r="O795" s="30">
        <v>9600</v>
      </c>
      <c r="P795" s="29" t="s">
        <v>57</v>
      </c>
      <c r="Q795" s="56">
        <v>1</v>
      </c>
      <c r="R795" s="5" t="s">
        <v>58</v>
      </c>
      <c r="S795" s="5" t="s">
        <v>69</v>
      </c>
      <c r="T795" s="36">
        <v>43606</v>
      </c>
      <c r="U795" s="36">
        <v>43598</v>
      </c>
      <c r="V795" s="37">
        <v>43609</v>
      </c>
      <c r="W795" s="38">
        <f t="shared" si="119"/>
        <v>-7</v>
      </c>
      <c r="X795" s="5" t="str">
        <f t="shared" si="120"/>
        <v>CUMPLE</v>
      </c>
      <c r="Y795" s="37">
        <v>43607</v>
      </c>
      <c r="Z795" s="37">
        <v>43609</v>
      </c>
      <c r="AA795" s="44">
        <v>43609</v>
      </c>
      <c r="AB795" s="37">
        <v>43613</v>
      </c>
      <c r="AC795" s="38">
        <f t="shared" si="121"/>
        <v>1</v>
      </c>
      <c r="AD795" s="5" t="str">
        <f t="shared" si="122"/>
        <v>CUMPLE</v>
      </c>
      <c r="AE795" s="5"/>
      <c r="AF795" s="38">
        <f t="shared" si="123"/>
        <v>4</v>
      </c>
      <c r="AG795" s="5" t="str">
        <f t="shared" si="124"/>
        <v>NO CUMPLE</v>
      </c>
      <c r="AH795" s="6"/>
      <c r="AI795" s="38">
        <f t="shared" si="125"/>
        <v>7</v>
      </c>
      <c r="AJ795" s="5" t="str">
        <f t="shared" si="126"/>
        <v>CUMPLE</v>
      </c>
      <c r="AK795" s="6"/>
      <c r="AL795" s="5" t="str">
        <f t="shared" si="118"/>
        <v/>
      </c>
      <c r="AM795" s="5"/>
      <c r="AN795" s="58"/>
      <c r="AO795" s="49" t="s">
        <v>3777</v>
      </c>
      <c r="AP795" s="50" t="s">
        <v>72</v>
      </c>
      <c r="AQ795" s="50"/>
      <c r="AR795" s="50">
        <v>43615</v>
      </c>
      <c r="AS795" s="50"/>
      <c r="AT795" s="52"/>
    </row>
    <row r="796" spans="1:46" ht="14.1" customHeight="1">
      <c r="A796" s="20" t="s">
        <v>45</v>
      </c>
      <c r="B796" s="21" t="s">
        <v>2696</v>
      </c>
      <c r="C796" s="20" t="s">
        <v>3643</v>
      </c>
      <c r="D796" s="54">
        <v>4950583110</v>
      </c>
      <c r="E796" s="4" t="s">
        <v>48</v>
      </c>
      <c r="F796" s="4" t="s">
        <v>3778</v>
      </c>
      <c r="G796" s="23" t="s">
        <v>3779</v>
      </c>
      <c r="H796" s="55">
        <v>55285.599999999999</v>
      </c>
      <c r="I796" s="4" t="s">
        <v>51</v>
      </c>
      <c r="J796" s="4" t="s">
        <v>263</v>
      </c>
      <c r="K796" s="22" t="s">
        <v>264</v>
      </c>
      <c r="L796" s="23" t="s">
        <v>54</v>
      </c>
      <c r="M796" s="4" t="s">
        <v>55</v>
      </c>
      <c r="N796" s="29" t="s">
        <v>265</v>
      </c>
      <c r="O796" s="30">
        <v>47660</v>
      </c>
      <c r="P796" s="29" t="s">
        <v>57</v>
      </c>
      <c r="Q796" s="56">
        <v>2</v>
      </c>
      <c r="R796" s="5" t="s">
        <v>58</v>
      </c>
      <c r="S796" s="5" t="s">
        <v>230</v>
      </c>
      <c r="T796" s="36">
        <v>43610</v>
      </c>
      <c r="U796" s="36">
        <v>43592</v>
      </c>
      <c r="V796" s="37">
        <v>43612</v>
      </c>
      <c r="W796" s="38">
        <f t="shared" si="119"/>
        <v>-17</v>
      </c>
      <c r="X796" s="5" t="str">
        <f t="shared" si="120"/>
        <v>CUMPLE</v>
      </c>
      <c r="Y796" s="37">
        <v>43612</v>
      </c>
      <c r="Z796" s="37">
        <v>43612</v>
      </c>
      <c r="AA796" s="44">
        <v>43612</v>
      </c>
      <c r="AB796" s="37">
        <v>43614</v>
      </c>
      <c r="AC796" s="38">
        <f t="shared" si="121"/>
        <v>1</v>
      </c>
      <c r="AD796" s="5" t="str">
        <f t="shared" si="122"/>
        <v>CUMPLE</v>
      </c>
      <c r="AE796" s="5"/>
      <c r="AF796" s="38">
        <f t="shared" si="123"/>
        <v>2</v>
      </c>
      <c r="AG796" s="5" t="str">
        <f t="shared" si="124"/>
        <v>CUMPLE</v>
      </c>
      <c r="AH796" s="6"/>
      <c r="AI796" s="38">
        <f t="shared" si="125"/>
        <v>4</v>
      </c>
      <c r="AJ796" s="5" t="str">
        <f t="shared" si="126"/>
        <v>CUMPLE</v>
      </c>
      <c r="AK796" s="6"/>
      <c r="AL796" s="5" t="str">
        <f t="shared" si="118"/>
        <v/>
      </c>
      <c r="AM796" s="5"/>
      <c r="AN796" s="58"/>
      <c r="AO796" s="49" t="s">
        <v>3780</v>
      </c>
      <c r="AP796" s="50" t="s">
        <v>268</v>
      </c>
      <c r="AQ796" s="50"/>
      <c r="AR796" s="50">
        <v>43592</v>
      </c>
      <c r="AS796" s="50"/>
      <c r="AT796" s="52"/>
    </row>
    <row r="797" spans="1:46" ht="14.1" customHeight="1">
      <c r="A797" s="20" t="s">
        <v>45</v>
      </c>
      <c r="B797" s="21" t="s">
        <v>2696</v>
      </c>
      <c r="C797" s="20" t="s">
        <v>3643</v>
      </c>
      <c r="D797" s="54">
        <v>4947223071</v>
      </c>
      <c r="E797" s="4" t="s">
        <v>48</v>
      </c>
      <c r="F797" s="4" t="s">
        <v>3781</v>
      </c>
      <c r="G797" s="23" t="s">
        <v>3782</v>
      </c>
      <c r="H797" s="55">
        <v>13572</v>
      </c>
      <c r="I797" s="4" t="s">
        <v>64</v>
      </c>
      <c r="J797" s="4" t="s">
        <v>383</v>
      </c>
      <c r="K797" s="22" t="s">
        <v>384</v>
      </c>
      <c r="L797" s="23" t="s">
        <v>408</v>
      </c>
      <c r="M797" s="4" t="s">
        <v>347</v>
      </c>
      <c r="N797" s="29" t="s">
        <v>385</v>
      </c>
      <c r="O797" s="30">
        <v>2600</v>
      </c>
      <c r="P797" s="29" t="s">
        <v>186</v>
      </c>
      <c r="Q797" s="56">
        <v>4</v>
      </c>
      <c r="R797" s="5" t="s">
        <v>78</v>
      </c>
      <c r="S797" s="5" t="s">
        <v>79</v>
      </c>
      <c r="T797" s="36">
        <v>43588</v>
      </c>
      <c r="U797" s="36">
        <v>43584</v>
      </c>
      <c r="V797" s="37">
        <v>43584</v>
      </c>
      <c r="W797" s="38">
        <f t="shared" ref="W797:W828" si="127">IF(R797="AIR",U797-T797,U797-(T797-1))</f>
        <v>-3</v>
      </c>
      <c r="X797" s="5" t="str">
        <f t="shared" ref="X797:X828" si="128">IF(W797&lt;=0,"CUMPLE","NO CUMPLE")</f>
        <v>CUMPLE</v>
      </c>
      <c r="Y797" s="37">
        <v>43591</v>
      </c>
      <c r="Z797" s="37">
        <v>43592</v>
      </c>
      <c r="AA797" s="44">
        <v>43592</v>
      </c>
      <c r="AB797" s="37">
        <v>43599</v>
      </c>
      <c r="AC797" s="38">
        <f t="shared" ref="AC797:AC828" si="129">IF(AA797-MAX(U797,V797,Y797)&lt;=0,1,AA797-MAX(U797,V797,Y797))</f>
        <v>1</v>
      </c>
      <c r="AD797" s="5" t="str">
        <f t="shared" ref="AD797:AD828" si="130">+IF((R797="FCL")*AND(AC797&lt;=2),"CUMPLE",IF((R797="LCL")*AND(AC797&lt;=2),"CUMPLE",IF((R797="AIR")*AND(AC797&lt;=2),"CUMPLE","NO CUMPLE")))</f>
        <v>CUMPLE</v>
      </c>
      <c r="AE797" s="5"/>
      <c r="AF797" s="38">
        <f t="shared" ref="AF797:AF828" si="131">IF(AB797-AA797&lt;=0,1,AB797-AA797)</f>
        <v>7</v>
      </c>
      <c r="AG797" s="5" t="str">
        <f t="shared" ref="AG797:AG828" si="132">+IF((R797="FCL")*AND(AF797&lt;=3),"CUMPLE",IF((R797="LCL")*AND(AF797&lt;=3),"CUMPLE",IF((R797="AIR")*AND(AF797&lt;=1),"CUMPLE","NO CUMPLE")))</f>
        <v>NO CUMPLE</v>
      </c>
      <c r="AH797" s="6"/>
      <c r="AI797" s="38">
        <f t="shared" si="125"/>
        <v>11</v>
      </c>
      <c r="AJ797" s="5" t="str">
        <f t="shared" si="126"/>
        <v>NO CUMPLE</v>
      </c>
      <c r="AK797" s="6" t="s">
        <v>3783</v>
      </c>
      <c r="AL797" s="5" t="str">
        <f t="shared" si="118"/>
        <v/>
      </c>
      <c r="AM797" s="5"/>
      <c r="AN797" s="58"/>
      <c r="AO797" s="49" t="s">
        <v>3784</v>
      </c>
      <c r="AP797" s="50" t="s">
        <v>350</v>
      </c>
      <c r="AQ797" s="50"/>
      <c r="AR797" s="50">
        <v>43575</v>
      </c>
      <c r="AS797" s="50"/>
      <c r="AT797" s="52"/>
    </row>
    <row r="798" spans="1:46" ht="14.1" customHeight="1">
      <c r="A798" s="20" t="s">
        <v>45</v>
      </c>
      <c r="B798" s="21" t="s">
        <v>2696</v>
      </c>
      <c r="C798" s="20" t="s">
        <v>3643</v>
      </c>
      <c r="D798" s="54">
        <v>4947229905</v>
      </c>
      <c r="E798" s="4" t="s">
        <v>48</v>
      </c>
      <c r="F798" s="4" t="s">
        <v>3785</v>
      </c>
      <c r="G798" s="23" t="s">
        <v>3786</v>
      </c>
      <c r="H798" s="55">
        <v>6753.6</v>
      </c>
      <c r="I798" s="4" t="s">
        <v>64</v>
      </c>
      <c r="J798" s="4" t="s">
        <v>1175</v>
      </c>
      <c r="K798" s="22" t="s">
        <v>1176</v>
      </c>
      <c r="L798" s="23" t="s">
        <v>54</v>
      </c>
      <c r="M798" s="4" t="s">
        <v>347</v>
      </c>
      <c r="N798" s="29" t="s">
        <v>385</v>
      </c>
      <c r="O798" s="30">
        <v>720</v>
      </c>
      <c r="P798" s="29" t="s">
        <v>186</v>
      </c>
      <c r="Q798" s="56">
        <v>1</v>
      </c>
      <c r="R798" s="5" t="s">
        <v>78</v>
      </c>
      <c r="S798" s="5" t="s">
        <v>79</v>
      </c>
      <c r="T798" s="36">
        <v>43599</v>
      </c>
      <c r="U798" s="36">
        <v>43592</v>
      </c>
      <c r="V798" s="37">
        <v>43592</v>
      </c>
      <c r="W798" s="38">
        <f t="shared" si="127"/>
        <v>-6</v>
      </c>
      <c r="X798" s="5" t="str">
        <f t="shared" si="128"/>
        <v>CUMPLE</v>
      </c>
      <c r="Y798" s="37">
        <v>43601</v>
      </c>
      <c r="Z798" s="37">
        <v>43602</v>
      </c>
      <c r="AA798" s="44">
        <v>43602</v>
      </c>
      <c r="AB798" s="37">
        <v>43605</v>
      </c>
      <c r="AC798" s="38">
        <f t="shared" si="129"/>
        <v>1</v>
      </c>
      <c r="AD798" s="5" t="str">
        <f t="shared" si="130"/>
        <v>CUMPLE</v>
      </c>
      <c r="AE798" s="5"/>
      <c r="AF798" s="38">
        <f t="shared" si="131"/>
        <v>3</v>
      </c>
      <c r="AG798" s="5" t="str">
        <f t="shared" si="132"/>
        <v>CUMPLE</v>
      </c>
      <c r="AH798" s="6"/>
      <c r="AI798" s="38">
        <f t="shared" si="125"/>
        <v>6</v>
      </c>
      <c r="AJ798" s="5" t="str">
        <f t="shared" si="126"/>
        <v>CUMPLE</v>
      </c>
      <c r="AK798" s="6"/>
      <c r="AL798" s="5" t="str">
        <f t="shared" si="118"/>
        <v/>
      </c>
      <c r="AM798" s="5"/>
      <c r="AN798" s="58"/>
      <c r="AO798" s="49" t="s">
        <v>3787</v>
      </c>
      <c r="AP798" s="50" t="s">
        <v>350</v>
      </c>
      <c r="AQ798" s="50"/>
      <c r="AR798" s="50">
        <v>43578</v>
      </c>
      <c r="AS798" s="50"/>
      <c r="AT798" s="52"/>
    </row>
    <row r="799" spans="1:46" ht="14.1" customHeight="1">
      <c r="A799" s="20" t="s">
        <v>45</v>
      </c>
      <c r="B799" s="21" t="s">
        <v>2696</v>
      </c>
      <c r="C799" s="20" t="s">
        <v>3643</v>
      </c>
      <c r="D799" s="54">
        <v>4950272191</v>
      </c>
      <c r="E799" s="4" t="s">
        <v>48</v>
      </c>
      <c r="F799" s="4" t="s">
        <v>3788</v>
      </c>
      <c r="G799" s="68" t="s">
        <v>3789</v>
      </c>
      <c r="H799" s="55">
        <v>8079</v>
      </c>
      <c r="I799" s="4" t="s">
        <v>64</v>
      </c>
      <c r="J799" s="4" t="s">
        <v>3790</v>
      </c>
      <c r="K799" s="22" t="s">
        <v>3791</v>
      </c>
      <c r="L799" s="23" t="s">
        <v>54</v>
      </c>
      <c r="M799" s="4" t="s">
        <v>67</v>
      </c>
      <c r="N799" s="29" t="s">
        <v>77</v>
      </c>
      <c r="O799" s="30">
        <v>300</v>
      </c>
      <c r="P799" s="29" t="s">
        <v>57</v>
      </c>
      <c r="Q799" s="56">
        <v>1</v>
      </c>
      <c r="R799" s="5" t="s">
        <v>78</v>
      </c>
      <c r="S799" s="5" t="s">
        <v>79</v>
      </c>
      <c r="T799" s="36">
        <v>43584</v>
      </c>
      <c r="U799" s="36">
        <v>43572</v>
      </c>
      <c r="V799" s="37">
        <v>43572</v>
      </c>
      <c r="W799" s="38">
        <f t="shared" si="127"/>
        <v>-11</v>
      </c>
      <c r="X799" s="5" t="str">
        <f t="shared" si="128"/>
        <v>CUMPLE</v>
      </c>
      <c r="Y799" s="37">
        <v>43587</v>
      </c>
      <c r="Z799" s="37">
        <v>43587</v>
      </c>
      <c r="AA799" s="44">
        <v>43587</v>
      </c>
      <c r="AB799" s="37">
        <v>43591</v>
      </c>
      <c r="AC799" s="38">
        <f t="shared" si="129"/>
        <v>1</v>
      </c>
      <c r="AD799" s="5" t="str">
        <f t="shared" si="130"/>
        <v>CUMPLE</v>
      </c>
      <c r="AE799" s="5"/>
      <c r="AF799" s="38">
        <f t="shared" si="131"/>
        <v>4</v>
      </c>
      <c r="AG799" s="5" t="str">
        <f t="shared" si="132"/>
        <v>NO CUMPLE</v>
      </c>
      <c r="AH799" s="6"/>
      <c r="AI799" s="38">
        <f t="shared" si="125"/>
        <v>7</v>
      </c>
      <c r="AJ799" s="5" t="str">
        <f t="shared" si="126"/>
        <v>CUMPLE</v>
      </c>
      <c r="AK799" s="6"/>
      <c r="AL799" s="5" t="str">
        <f t="shared" si="118"/>
        <v/>
      </c>
      <c r="AM799" s="5"/>
      <c r="AN799" s="58"/>
      <c r="AO799" s="49" t="s">
        <v>3792</v>
      </c>
      <c r="AP799" s="50" t="s">
        <v>72</v>
      </c>
      <c r="AQ799" s="50"/>
      <c r="AR799" s="50">
        <v>43572</v>
      </c>
      <c r="AS799" s="50"/>
      <c r="AT799" s="52"/>
    </row>
    <row r="800" spans="1:46" ht="14.1" customHeight="1">
      <c r="A800" s="20" t="s">
        <v>45</v>
      </c>
      <c r="B800" s="21" t="s">
        <v>2696</v>
      </c>
      <c r="C800" s="20" t="s">
        <v>3643</v>
      </c>
      <c r="D800" s="54">
        <v>4950090430</v>
      </c>
      <c r="E800" s="4" t="s">
        <v>48</v>
      </c>
      <c r="F800" s="4" t="s">
        <v>3793</v>
      </c>
      <c r="G800" s="23" t="s">
        <v>3794</v>
      </c>
      <c r="H800" s="55">
        <v>2182.4</v>
      </c>
      <c r="I800" s="4" t="s">
        <v>64</v>
      </c>
      <c r="J800" s="4" t="s">
        <v>1419</v>
      </c>
      <c r="K800" s="22" t="s">
        <v>1420</v>
      </c>
      <c r="L800" s="23" t="s">
        <v>54</v>
      </c>
      <c r="M800" s="4" t="s">
        <v>67</v>
      </c>
      <c r="N800" s="29" t="s">
        <v>128</v>
      </c>
      <c r="O800" s="30">
        <v>1760</v>
      </c>
      <c r="P800" s="29" t="s">
        <v>57</v>
      </c>
      <c r="Q800" s="56">
        <v>2</v>
      </c>
      <c r="R800" s="5" t="s">
        <v>78</v>
      </c>
      <c r="S800" s="5" t="s">
        <v>79</v>
      </c>
      <c r="T800" s="36">
        <v>43585</v>
      </c>
      <c r="U800" s="36">
        <v>43578</v>
      </c>
      <c r="V800" s="37">
        <v>43588</v>
      </c>
      <c r="W800" s="38">
        <f t="shared" si="127"/>
        <v>-6</v>
      </c>
      <c r="X800" s="5" t="str">
        <f t="shared" si="128"/>
        <v>CUMPLE</v>
      </c>
      <c r="Y800" s="37">
        <v>43587</v>
      </c>
      <c r="Z800" s="37">
        <v>43588</v>
      </c>
      <c r="AA800" s="44">
        <v>43588</v>
      </c>
      <c r="AB800" s="37">
        <v>43592</v>
      </c>
      <c r="AC800" s="38">
        <f t="shared" si="129"/>
        <v>1</v>
      </c>
      <c r="AD800" s="5" t="str">
        <f t="shared" si="130"/>
        <v>CUMPLE</v>
      </c>
      <c r="AE800" s="5"/>
      <c r="AF800" s="38">
        <f t="shared" si="131"/>
        <v>4</v>
      </c>
      <c r="AG800" s="5" t="str">
        <f t="shared" si="132"/>
        <v>NO CUMPLE</v>
      </c>
      <c r="AH800" s="6"/>
      <c r="AI800" s="38">
        <f t="shared" si="125"/>
        <v>7</v>
      </c>
      <c r="AJ800" s="5" t="str">
        <f t="shared" si="126"/>
        <v>CUMPLE</v>
      </c>
      <c r="AK800" s="6"/>
      <c r="AL800" s="5" t="str">
        <f t="shared" si="118"/>
        <v/>
      </c>
      <c r="AM800" s="5"/>
      <c r="AN800" s="58"/>
      <c r="AO800" s="49" t="s">
        <v>3795</v>
      </c>
      <c r="AP800" s="50" t="s">
        <v>72</v>
      </c>
      <c r="AQ800" s="50"/>
      <c r="AR800" s="50">
        <v>43564</v>
      </c>
      <c r="AS800" s="50"/>
      <c r="AT800" s="52"/>
    </row>
    <row r="801" spans="1:46" ht="14.1" customHeight="1">
      <c r="A801" s="20" t="s">
        <v>45</v>
      </c>
      <c r="B801" s="21" t="s">
        <v>2696</v>
      </c>
      <c r="C801" s="20" t="s">
        <v>3643</v>
      </c>
      <c r="D801" s="54">
        <v>4950252530</v>
      </c>
      <c r="E801" s="4" t="s">
        <v>48</v>
      </c>
      <c r="F801" s="4" t="s">
        <v>3796</v>
      </c>
      <c r="G801" s="68" t="s">
        <v>3797</v>
      </c>
      <c r="H801" s="55">
        <v>5107.5</v>
      </c>
      <c r="I801" s="4" t="s">
        <v>64</v>
      </c>
      <c r="J801" s="4" t="s">
        <v>3798</v>
      </c>
      <c r="K801" s="22">
        <v>50601467</v>
      </c>
      <c r="L801" s="23" t="s">
        <v>54</v>
      </c>
      <c r="M801" s="4" t="s">
        <v>67</v>
      </c>
      <c r="N801" s="29" t="s">
        <v>336</v>
      </c>
      <c r="O801" s="30">
        <v>750</v>
      </c>
      <c r="P801" s="29" t="s">
        <v>57</v>
      </c>
      <c r="Q801" s="56">
        <v>1</v>
      </c>
      <c r="R801" s="5" t="s">
        <v>78</v>
      </c>
      <c r="S801" s="5" t="s">
        <v>79</v>
      </c>
      <c r="T801" s="36">
        <v>43584</v>
      </c>
      <c r="U801" s="36">
        <v>43572</v>
      </c>
      <c r="V801" s="37">
        <v>43588</v>
      </c>
      <c r="W801" s="38">
        <f t="shared" si="127"/>
        <v>-11</v>
      </c>
      <c r="X801" s="5" t="str">
        <f t="shared" si="128"/>
        <v>CUMPLE</v>
      </c>
      <c r="Y801" s="37">
        <v>43588</v>
      </c>
      <c r="Z801" s="37">
        <v>43588</v>
      </c>
      <c r="AA801" s="44">
        <v>43588</v>
      </c>
      <c r="AB801" s="37">
        <v>43592</v>
      </c>
      <c r="AC801" s="38">
        <f t="shared" si="129"/>
        <v>1</v>
      </c>
      <c r="AD801" s="5" t="str">
        <f t="shared" si="130"/>
        <v>CUMPLE</v>
      </c>
      <c r="AE801" s="5"/>
      <c r="AF801" s="38">
        <f t="shared" si="131"/>
        <v>4</v>
      </c>
      <c r="AG801" s="5" t="str">
        <f t="shared" si="132"/>
        <v>NO CUMPLE</v>
      </c>
      <c r="AH801" s="6"/>
      <c r="AI801" s="38">
        <f t="shared" si="125"/>
        <v>8</v>
      </c>
      <c r="AJ801" s="5" t="str">
        <f t="shared" si="126"/>
        <v>CUMPLE</v>
      </c>
      <c r="AK801" s="6"/>
      <c r="AL801" s="5" t="str">
        <f t="shared" si="118"/>
        <v/>
      </c>
      <c r="AM801" s="5"/>
      <c r="AN801" s="58"/>
      <c r="AO801" s="49" t="s">
        <v>3799</v>
      </c>
      <c r="AP801" s="50" t="s">
        <v>72</v>
      </c>
      <c r="AQ801" s="50"/>
      <c r="AR801" s="50">
        <v>43572</v>
      </c>
      <c r="AS801" s="50"/>
      <c r="AT801" s="52"/>
    </row>
    <row r="802" spans="1:46" ht="14.1" customHeight="1">
      <c r="A802" s="20" t="s">
        <v>45</v>
      </c>
      <c r="B802" s="21" t="s">
        <v>2696</v>
      </c>
      <c r="C802" s="20" t="s">
        <v>3643</v>
      </c>
      <c r="D802" s="54">
        <v>4950090223</v>
      </c>
      <c r="E802" s="4" t="s">
        <v>48</v>
      </c>
      <c r="F802" s="4" t="s">
        <v>3800</v>
      </c>
      <c r="G802" s="23" t="s">
        <v>3801</v>
      </c>
      <c r="H802" s="55">
        <v>4248.24</v>
      </c>
      <c r="I802" s="4" t="s">
        <v>64</v>
      </c>
      <c r="J802" s="4" t="s">
        <v>3802</v>
      </c>
      <c r="K802" s="22" t="s">
        <v>3803</v>
      </c>
      <c r="L802" s="23" t="s">
        <v>119</v>
      </c>
      <c r="M802" s="4" t="s">
        <v>55</v>
      </c>
      <c r="N802" s="29" t="s">
        <v>56</v>
      </c>
      <c r="O802" s="30">
        <v>372</v>
      </c>
      <c r="P802" s="29" t="s">
        <v>57</v>
      </c>
      <c r="Q802" s="56">
        <v>1</v>
      </c>
      <c r="R802" s="5" t="s">
        <v>78</v>
      </c>
      <c r="S802" s="5" t="s">
        <v>79</v>
      </c>
      <c r="T802" s="36">
        <v>43583</v>
      </c>
      <c r="U802" s="36">
        <v>43585</v>
      </c>
      <c r="V802" s="37">
        <v>43585</v>
      </c>
      <c r="W802" s="38">
        <f t="shared" si="127"/>
        <v>3</v>
      </c>
      <c r="X802" s="5" t="str">
        <f t="shared" si="128"/>
        <v>NO CUMPLE</v>
      </c>
      <c r="Y802" s="37">
        <v>43587</v>
      </c>
      <c r="Z802" s="37">
        <v>43587</v>
      </c>
      <c r="AA802" s="44">
        <v>43587</v>
      </c>
      <c r="AB802" s="37">
        <v>43592</v>
      </c>
      <c r="AC802" s="38">
        <f t="shared" si="129"/>
        <v>1</v>
      </c>
      <c r="AD802" s="5" t="str">
        <f t="shared" si="130"/>
        <v>CUMPLE</v>
      </c>
      <c r="AE802" s="5"/>
      <c r="AF802" s="38">
        <f t="shared" si="131"/>
        <v>5</v>
      </c>
      <c r="AG802" s="5" t="str">
        <f t="shared" si="132"/>
        <v>NO CUMPLE</v>
      </c>
      <c r="AH802" s="6"/>
      <c r="AI802" s="38">
        <f t="shared" si="125"/>
        <v>9</v>
      </c>
      <c r="AJ802" s="5" t="str">
        <f t="shared" si="126"/>
        <v>CUMPLE</v>
      </c>
      <c r="AK802" s="6"/>
      <c r="AL802" s="5" t="str">
        <f t="shared" si="118"/>
        <v/>
      </c>
      <c r="AM802" s="5"/>
      <c r="AN802" s="58"/>
      <c r="AO802" s="49" t="s">
        <v>3804</v>
      </c>
      <c r="AP802" s="50" t="s">
        <v>72</v>
      </c>
      <c r="AQ802" s="50"/>
      <c r="AR802" s="50">
        <v>43572</v>
      </c>
      <c r="AS802" s="50"/>
      <c r="AT802" s="52"/>
    </row>
    <row r="803" spans="1:46" ht="14.1" customHeight="1">
      <c r="A803" s="20" t="s">
        <v>45</v>
      </c>
      <c r="B803" s="21" t="s">
        <v>2696</v>
      </c>
      <c r="C803" s="20" t="s">
        <v>3643</v>
      </c>
      <c r="D803" s="28" t="s">
        <v>3805</v>
      </c>
      <c r="E803" s="4" t="s">
        <v>156</v>
      </c>
      <c r="F803" s="4" t="s">
        <v>3806</v>
      </c>
      <c r="G803" s="23" t="s">
        <v>3807</v>
      </c>
      <c r="H803" s="55">
        <v>50994.6</v>
      </c>
      <c r="I803" s="4" t="s">
        <v>64</v>
      </c>
      <c r="J803" s="28" t="s">
        <v>3808</v>
      </c>
      <c r="K803" s="28" t="s">
        <v>3809</v>
      </c>
      <c r="L803" s="23" t="s">
        <v>54</v>
      </c>
      <c r="M803" s="4" t="s">
        <v>67</v>
      </c>
      <c r="N803" s="29" t="s">
        <v>77</v>
      </c>
      <c r="O803" s="30">
        <v>16640</v>
      </c>
      <c r="P803" s="29" t="s">
        <v>57</v>
      </c>
      <c r="Q803" s="56">
        <v>1</v>
      </c>
      <c r="R803" s="5" t="s">
        <v>58</v>
      </c>
      <c r="S803" s="5" t="s">
        <v>59</v>
      </c>
      <c r="T803" s="36">
        <v>43585</v>
      </c>
      <c r="U803" s="36">
        <v>43587</v>
      </c>
      <c r="V803" s="37">
        <v>43588</v>
      </c>
      <c r="W803" s="38">
        <f t="shared" si="127"/>
        <v>3</v>
      </c>
      <c r="X803" s="5" t="str">
        <f t="shared" si="128"/>
        <v>NO CUMPLE</v>
      </c>
      <c r="Y803" s="37">
        <v>43587</v>
      </c>
      <c r="Z803" s="37">
        <v>43588</v>
      </c>
      <c r="AA803" s="44">
        <v>43588</v>
      </c>
      <c r="AB803" s="37">
        <v>43592</v>
      </c>
      <c r="AC803" s="38">
        <f t="shared" si="129"/>
        <v>1</v>
      </c>
      <c r="AD803" s="5" t="str">
        <f t="shared" si="130"/>
        <v>CUMPLE</v>
      </c>
      <c r="AE803" s="5"/>
      <c r="AF803" s="38">
        <f t="shared" si="131"/>
        <v>4</v>
      </c>
      <c r="AG803" s="5" t="str">
        <f t="shared" si="132"/>
        <v>NO CUMPLE</v>
      </c>
      <c r="AH803" s="6"/>
      <c r="AI803" s="38">
        <f t="shared" si="125"/>
        <v>7</v>
      </c>
      <c r="AJ803" s="5" t="str">
        <f t="shared" si="126"/>
        <v>CUMPLE</v>
      </c>
      <c r="AK803" s="6"/>
      <c r="AL803" s="5" t="str">
        <f t="shared" si="118"/>
        <v/>
      </c>
      <c r="AM803" s="5"/>
      <c r="AN803" s="58"/>
      <c r="AO803" s="49" t="s">
        <v>3810</v>
      </c>
      <c r="AP803" s="50" t="s">
        <v>72</v>
      </c>
      <c r="AQ803" s="50"/>
      <c r="AR803" s="50">
        <v>43569</v>
      </c>
      <c r="AS803" s="50"/>
      <c r="AT803" s="52"/>
    </row>
    <row r="804" spans="1:46" ht="14.1" customHeight="1">
      <c r="A804" s="20" t="s">
        <v>45</v>
      </c>
      <c r="B804" s="21" t="s">
        <v>2696</v>
      </c>
      <c r="C804" s="20" t="s">
        <v>3643</v>
      </c>
      <c r="D804" s="54" t="s">
        <v>3811</v>
      </c>
      <c r="E804" s="4" t="s">
        <v>156</v>
      </c>
      <c r="F804" s="4" t="s">
        <v>3812</v>
      </c>
      <c r="G804" s="23" t="s">
        <v>3813</v>
      </c>
      <c r="H804" s="55">
        <v>16572.599999999999</v>
      </c>
      <c r="I804" s="4" t="s">
        <v>64</v>
      </c>
      <c r="J804" s="4" t="s">
        <v>3814</v>
      </c>
      <c r="K804" s="22" t="s">
        <v>3815</v>
      </c>
      <c r="L804" s="23" t="s">
        <v>54</v>
      </c>
      <c r="M804" s="4" t="s">
        <v>94</v>
      </c>
      <c r="N804" s="29" t="s">
        <v>108</v>
      </c>
      <c r="O804" s="30">
        <v>5940</v>
      </c>
      <c r="P804" s="29" t="s">
        <v>57</v>
      </c>
      <c r="Q804" s="56">
        <v>1</v>
      </c>
      <c r="R804" s="5" t="s">
        <v>58</v>
      </c>
      <c r="S804" s="5" t="s">
        <v>174</v>
      </c>
      <c r="T804" s="36">
        <v>43585</v>
      </c>
      <c r="U804" s="36">
        <v>43577</v>
      </c>
      <c r="V804" s="37">
        <v>43588</v>
      </c>
      <c r="W804" s="38">
        <f t="shared" si="127"/>
        <v>-7</v>
      </c>
      <c r="X804" s="5" t="str">
        <f t="shared" si="128"/>
        <v>CUMPLE</v>
      </c>
      <c r="Y804" s="37">
        <v>43587</v>
      </c>
      <c r="Z804" s="37">
        <v>43587</v>
      </c>
      <c r="AA804" s="44">
        <v>43588</v>
      </c>
      <c r="AB804" s="37">
        <v>43594</v>
      </c>
      <c r="AC804" s="38">
        <f t="shared" si="129"/>
        <v>1</v>
      </c>
      <c r="AD804" s="5" t="str">
        <f t="shared" si="130"/>
        <v>CUMPLE</v>
      </c>
      <c r="AE804" s="5"/>
      <c r="AF804" s="38">
        <f t="shared" si="131"/>
        <v>6</v>
      </c>
      <c r="AG804" s="5" t="str">
        <f t="shared" si="132"/>
        <v>NO CUMPLE</v>
      </c>
      <c r="AH804" s="6"/>
      <c r="AI804" s="38">
        <f t="shared" si="125"/>
        <v>9</v>
      </c>
      <c r="AJ804" s="5" t="str">
        <f t="shared" si="126"/>
        <v>NO CUMPLE</v>
      </c>
      <c r="AK804" s="6" t="s">
        <v>3816</v>
      </c>
      <c r="AL804" s="5" t="str">
        <f t="shared" si="118"/>
        <v/>
      </c>
      <c r="AM804" s="5"/>
      <c r="AN804" s="58"/>
      <c r="AO804" s="49" t="s">
        <v>3817</v>
      </c>
      <c r="AP804" s="50" t="s">
        <v>72</v>
      </c>
      <c r="AQ804" s="50"/>
      <c r="AR804" s="50">
        <v>43564</v>
      </c>
      <c r="AS804" s="50" t="s">
        <v>1149</v>
      </c>
      <c r="AT804" s="52"/>
    </row>
    <row r="805" spans="1:46" ht="14.1" customHeight="1">
      <c r="A805" s="20" t="s">
        <v>45</v>
      </c>
      <c r="B805" s="21" t="s">
        <v>2696</v>
      </c>
      <c r="C805" s="20" t="s">
        <v>3643</v>
      </c>
      <c r="D805" s="54">
        <v>4950133768</v>
      </c>
      <c r="E805" s="4" t="s">
        <v>48</v>
      </c>
      <c r="F805" s="4" t="s">
        <v>3818</v>
      </c>
      <c r="G805" s="23" t="s">
        <v>3819</v>
      </c>
      <c r="H805" s="55">
        <v>1242</v>
      </c>
      <c r="I805" s="4" t="s">
        <v>64</v>
      </c>
      <c r="J805" s="4" t="s">
        <v>3820</v>
      </c>
      <c r="K805" s="22" t="s">
        <v>3821</v>
      </c>
      <c r="L805" s="23" t="s">
        <v>86</v>
      </c>
      <c r="M805" s="4" t="s">
        <v>55</v>
      </c>
      <c r="N805" s="29" t="s">
        <v>120</v>
      </c>
      <c r="O805" s="30">
        <v>360</v>
      </c>
      <c r="P805" s="29" t="s">
        <v>57</v>
      </c>
      <c r="Q805" s="56">
        <v>1</v>
      </c>
      <c r="R805" s="5" t="s">
        <v>78</v>
      </c>
      <c r="S805" s="5" t="s">
        <v>79</v>
      </c>
      <c r="T805" s="36">
        <v>43588</v>
      </c>
      <c r="U805" s="36">
        <v>43585</v>
      </c>
      <c r="V805" s="37">
        <v>43585</v>
      </c>
      <c r="W805" s="38">
        <f t="shared" si="127"/>
        <v>-2</v>
      </c>
      <c r="X805" s="5" t="str">
        <f t="shared" si="128"/>
        <v>CUMPLE</v>
      </c>
      <c r="Y805" s="37">
        <v>43591</v>
      </c>
      <c r="Z805" s="37">
        <v>43591</v>
      </c>
      <c r="AA805" s="44">
        <v>43591</v>
      </c>
      <c r="AB805" s="37">
        <v>43593</v>
      </c>
      <c r="AC805" s="38">
        <f t="shared" si="129"/>
        <v>1</v>
      </c>
      <c r="AD805" s="5" t="str">
        <f t="shared" si="130"/>
        <v>CUMPLE</v>
      </c>
      <c r="AE805" s="5"/>
      <c r="AF805" s="38">
        <f t="shared" si="131"/>
        <v>2</v>
      </c>
      <c r="AG805" s="5" t="str">
        <f t="shared" si="132"/>
        <v>CUMPLE</v>
      </c>
      <c r="AH805" s="6"/>
      <c r="AI805" s="38">
        <f t="shared" si="125"/>
        <v>5</v>
      </c>
      <c r="AJ805" s="5" t="str">
        <f t="shared" si="126"/>
        <v>CUMPLE</v>
      </c>
      <c r="AK805" s="6"/>
      <c r="AL805" s="5" t="str">
        <f t="shared" si="118"/>
        <v/>
      </c>
      <c r="AM805" s="5"/>
      <c r="AN805" s="58"/>
      <c r="AO805" s="49" t="s">
        <v>3822</v>
      </c>
      <c r="AP805" s="50" t="s">
        <v>325</v>
      </c>
      <c r="AQ805" s="50"/>
      <c r="AR805" s="50">
        <v>43575</v>
      </c>
      <c r="AS805" s="50"/>
      <c r="AT805" s="52"/>
    </row>
    <row r="806" spans="1:46" ht="14.1" customHeight="1">
      <c r="A806" s="20" t="s">
        <v>45</v>
      </c>
      <c r="B806" s="21" t="s">
        <v>2696</v>
      </c>
      <c r="C806" s="20" t="s">
        <v>3643</v>
      </c>
      <c r="D806" s="54">
        <v>4950002065</v>
      </c>
      <c r="E806" s="4" t="s">
        <v>48</v>
      </c>
      <c r="F806" s="4" t="s">
        <v>3823</v>
      </c>
      <c r="G806" s="68" t="s">
        <v>3824</v>
      </c>
      <c r="H806" s="55">
        <v>94770</v>
      </c>
      <c r="I806" s="4" t="s">
        <v>64</v>
      </c>
      <c r="J806" s="4" t="s">
        <v>3825</v>
      </c>
      <c r="K806" s="22" t="s">
        <v>1784</v>
      </c>
      <c r="L806" s="23" t="s">
        <v>119</v>
      </c>
      <c r="M806" s="4" t="s">
        <v>210</v>
      </c>
      <c r="N806" s="29" t="s">
        <v>210</v>
      </c>
      <c r="O806" s="30">
        <v>58500</v>
      </c>
      <c r="P806" s="29" t="s">
        <v>57</v>
      </c>
      <c r="Q806" s="56">
        <v>3</v>
      </c>
      <c r="R806" s="5" t="s">
        <v>58</v>
      </c>
      <c r="S806" s="5" t="s">
        <v>59</v>
      </c>
      <c r="T806" s="36">
        <v>43584</v>
      </c>
      <c r="U806" s="36">
        <v>43584</v>
      </c>
      <c r="V806" s="37">
        <v>43584</v>
      </c>
      <c r="W806" s="38">
        <f t="shared" si="127"/>
        <v>1</v>
      </c>
      <c r="X806" s="5" t="str">
        <f t="shared" si="128"/>
        <v>NO CUMPLE</v>
      </c>
      <c r="Y806" s="37">
        <v>43584</v>
      </c>
      <c r="Z806" s="37">
        <v>43587</v>
      </c>
      <c r="AA806" s="44">
        <v>43587</v>
      </c>
      <c r="AB806" s="37">
        <v>43594</v>
      </c>
      <c r="AC806" s="38">
        <f t="shared" si="129"/>
        <v>3</v>
      </c>
      <c r="AD806" s="5" t="str">
        <f t="shared" si="130"/>
        <v>NO CUMPLE</v>
      </c>
      <c r="AE806" s="5" t="s">
        <v>3826</v>
      </c>
      <c r="AF806" s="38">
        <f t="shared" si="131"/>
        <v>7</v>
      </c>
      <c r="AG806" s="5" t="str">
        <f t="shared" si="132"/>
        <v>NO CUMPLE</v>
      </c>
      <c r="AH806" s="6"/>
      <c r="AI806" s="38">
        <f t="shared" si="125"/>
        <v>10</v>
      </c>
      <c r="AJ806" s="5" t="str">
        <f t="shared" si="126"/>
        <v>NO CUMPLE</v>
      </c>
      <c r="AK806" s="6" t="s">
        <v>3827</v>
      </c>
      <c r="AL806" s="5" t="str">
        <f t="shared" si="118"/>
        <v/>
      </c>
      <c r="AM806" s="5"/>
      <c r="AN806" s="58"/>
      <c r="AO806" s="49" t="s">
        <v>3828</v>
      </c>
      <c r="AP806" s="50" t="s">
        <v>325</v>
      </c>
      <c r="AQ806" s="50"/>
      <c r="AR806" s="50">
        <v>43572</v>
      </c>
      <c r="AS806" s="50"/>
      <c r="AT806" s="52"/>
    </row>
    <row r="807" spans="1:46" ht="14.1" customHeight="1">
      <c r="A807" s="20" t="s">
        <v>45</v>
      </c>
      <c r="B807" s="21" t="s">
        <v>2696</v>
      </c>
      <c r="C807" s="20" t="s">
        <v>3643</v>
      </c>
      <c r="D807" s="54">
        <v>4949416096</v>
      </c>
      <c r="E807" s="4" t="s">
        <v>48</v>
      </c>
      <c r="F807" s="4" t="s">
        <v>3829</v>
      </c>
      <c r="G807" s="23" t="s">
        <v>3830</v>
      </c>
      <c r="H807" s="55">
        <v>81704</v>
      </c>
      <c r="I807" s="4" t="s">
        <v>64</v>
      </c>
      <c r="J807" s="4" t="s">
        <v>3831</v>
      </c>
      <c r="K807" s="22" t="s">
        <v>3832</v>
      </c>
      <c r="L807" s="23" t="s">
        <v>54</v>
      </c>
      <c r="M807" s="4" t="s">
        <v>67</v>
      </c>
      <c r="N807" s="29" t="s">
        <v>77</v>
      </c>
      <c r="O807" s="30">
        <v>10300</v>
      </c>
      <c r="P807" s="29" t="s">
        <v>57</v>
      </c>
      <c r="Q807" s="56">
        <v>1</v>
      </c>
      <c r="R807" s="5" t="s">
        <v>58</v>
      </c>
      <c r="S807" s="5" t="s">
        <v>59</v>
      </c>
      <c r="T807" s="36">
        <v>43585</v>
      </c>
      <c r="U807" s="36">
        <v>43577</v>
      </c>
      <c r="V807" s="37">
        <v>43588</v>
      </c>
      <c r="W807" s="38">
        <f t="shared" si="127"/>
        <v>-7</v>
      </c>
      <c r="X807" s="5" t="str">
        <f t="shared" si="128"/>
        <v>CUMPLE</v>
      </c>
      <c r="Y807" s="37">
        <v>43587</v>
      </c>
      <c r="Z807" s="37">
        <v>43589</v>
      </c>
      <c r="AA807" s="44">
        <v>43589</v>
      </c>
      <c r="AB807" s="37">
        <v>43596</v>
      </c>
      <c r="AC807" s="38">
        <f t="shared" si="129"/>
        <v>1</v>
      </c>
      <c r="AD807" s="5" t="str">
        <f t="shared" si="130"/>
        <v>CUMPLE</v>
      </c>
      <c r="AE807" s="5"/>
      <c r="AF807" s="38">
        <f t="shared" si="131"/>
        <v>7</v>
      </c>
      <c r="AG807" s="5" t="str">
        <f t="shared" si="132"/>
        <v>NO CUMPLE</v>
      </c>
      <c r="AH807" s="6"/>
      <c r="AI807" s="38">
        <f t="shared" si="125"/>
        <v>11</v>
      </c>
      <c r="AJ807" s="5" t="str">
        <f t="shared" si="126"/>
        <v>NO CUMPLE</v>
      </c>
      <c r="AK807" s="6" t="s">
        <v>149</v>
      </c>
      <c r="AL807" s="5" t="str">
        <f t="shared" si="118"/>
        <v/>
      </c>
      <c r="AM807" s="5"/>
      <c r="AN807" s="58"/>
      <c r="AO807" s="49" t="s">
        <v>3833</v>
      </c>
      <c r="AP807" s="50" t="s">
        <v>61</v>
      </c>
      <c r="AQ807" s="50"/>
      <c r="AR807" s="50">
        <v>43569</v>
      </c>
      <c r="AS807" s="50"/>
      <c r="AT807" s="52"/>
    </row>
    <row r="808" spans="1:46" ht="14.1" customHeight="1">
      <c r="A808" s="20" t="s">
        <v>45</v>
      </c>
      <c r="B808" s="21" t="s">
        <v>2696</v>
      </c>
      <c r="C808" s="20" t="s">
        <v>3643</v>
      </c>
      <c r="D808" s="54">
        <v>4949681929</v>
      </c>
      <c r="E808" s="4" t="s">
        <v>48</v>
      </c>
      <c r="F808" s="4" t="s">
        <v>3834</v>
      </c>
      <c r="G808" s="23" t="s">
        <v>3835</v>
      </c>
      <c r="H808" s="55">
        <v>18000</v>
      </c>
      <c r="I808" s="4" t="s">
        <v>64</v>
      </c>
      <c r="J808" s="4" t="s">
        <v>3836</v>
      </c>
      <c r="K808" s="22" t="s">
        <v>3837</v>
      </c>
      <c r="L808" s="23" t="s">
        <v>86</v>
      </c>
      <c r="M808" s="4" t="s">
        <v>67</v>
      </c>
      <c r="N808" s="29" t="s">
        <v>336</v>
      </c>
      <c r="O808" s="30">
        <v>18000</v>
      </c>
      <c r="P808" s="29" t="s">
        <v>57</v>
      </c>
      <c r="Q808" s="56">
        <v>1</v>
      </c>
      <c r="R808" s="5" t="s">
        <v>58</v>
      </c>
      <c r="S808" s="5" t="s">
        <v>59</v>
      </c>
      <c r="T808" s="36">
        <v>43582</v>
      </c>
      <c r="U808" s="36">
        <v>43581</v>
      </c>
      <c r="V808" s="37">
        <v>43585</v>
      </c>
      <c r="W808" s="38">
        <f t="shared" si="127"/>
        <v>0</v>
      </c>
      <c r="X808" s="5" t="str">
        <f t="shared" si="128"/>
        <v>CUMPLE</v>
      </c>
      <c r="Y808" s="37">
        <v>43584</v>
      </c>
      <c r="Z808" s="37">
        <v>43587</v>
      </c>
      <c r="AA808" s="44">
        <v>43587</v>
      </c>
      <c r="AB808" s="37">
        <v>43587</v>
      </c>
      <c r="AC808" s="38">
        <f t="shared" si="129"/>
        <v>2</v>
      </c>
      <c r="AD808" s="5" t="str">
        <f t="shared" si="130"/>
        <v>CUMPLE</v>
      </c>
      <c r="AE808" s="5"/>
      <c r="AF808" s="38">
        <f t="shared" si="131"/>
        <v>1</v>
      </c>
      <c r="AG808" s="5" t="str">
        <f t="shared" si="132"/>
        <v>CUMPLE</v>
      </c>
      <c r="AH808" s="6"/>
      <c r="AI808" s="38">
        <f t="shared" si="125"/>
        <v>5</v>
      </c>
      <c r="AJ808" s="5" t="str">
        <f t="shared" si="126"/>
        <v>CUMPLE</v>
      </c>
      <c r="AK808" s="6"/>
      <c r="AL808" s="5" t="str">
        <f t="shared" si="118"/>
        <v/>
      </c>
      <c r="AM808" s="5"/>
      <c r="AN808" s="58"/>
      <c r="AO808" s="49" t="s">
        <v>3838</v>
      </c>
      <c r="AP808" s="50" t="s">
        <v>232</v>
      </c>
      <c r="AQ808" s="50" t="s">
        <v>3839</v>
      </c>
      <c r="AR808" s="50">
        <v>43569</v>
      </c>
      <c r="AS808" s="50"/>
      <c r="AT808" s="52"/>
    </row>
    <row r="809" spans="1:46" ht="14.1" customHeight="1">
      <c r="A809" s="20" t="s">
        <v>45</v>
      </c>
      <c r="B809" s="21" t="s">
        <v>2696</v>
      </c>
      <c r="C809" s="20" t="s">
        <v>3643</v>
      </c>
      <c r="D809" s="54">
        <v>4950002241</v>
      </c>
      <c r="E809" s="4" t="s">
        <v>48</v>
      </c>
      <c r="F809" s="4" t="s">
        <v>3840</v>
      </c>
      <c r="G809" s="23" t="s">
        <v>3841</v>
      </c>
      <c r="H809" s="55">
        <v>94770</v>
      </c>
      <c r="I809" s="4" t="s">
        <v>64</v>
      </c>
      <c r="J809" s="4" t="s">
        <v>1783</v>
      </c>
      <c r="K809" s="22" t="s">
        <v>1784</v>
      </c>
      <c r="L809" s="23" t="s">
        <v>119</v>
      </c>
      <c r="M809" s="4" t="s">
        <v>210</v>
      </c>
      <c r="N809" s="29" t="s">
        <v>1731</v>
      </c>
      <c r="O809" s="30">
        <v>58500</v>
      </c>
      <c r="P809" s="29" t="s">
        <v>57</v>
      </c>
      <c r="Q809" s="56">
        <v>3</v>
      </c>
      <c r="R809" s="5" t="s">
        <v>58</v>
      </c>
      <c r="S809" s="5" t="s">
        <v>59</v>
      </c>
      <c r="T809" s="36">
        <v>43590</v>
      </c>
      <c r="U809" s="36">
        <v>43585</v>
      </c>
      <c r="V809" s="37">
        <v>43592</v>
      </c>
      <c r="W809" s="38">
        <f t="shared" si="127"/>
        <v>-4</v>
      </c>
      <c r="X809" s="5" t="str">
        <f t="shared" si="128"/>
        <v>CUMPLE</v>
      </c>
      <c r="Y809" s="37">
        <v>43591</v>
      </c>
      <c r="Z809" s="37">
        <v>43592</v>
      </c>
      <c r="AA809" s="44">
        <v>43592</v>
      </c>
      <c r="AB809" s="37">
        <v>43595</v>
      </c>
      <c r="AC809" s="38">
        <f t="shared" si="129"/>
        <v>1</v>
      </c>
      <c r="AD809" s="5" t="str">
        <f t="shared" si="130"/>
        <v>CUMPLE</v>
      </c>
      <c r="AE809" s="5"/>
      <c r="AF809" s="38">
        <f t="shared" si="131"/>
        <v>3</v>
      </c>
      <c r="AG809" s="5" t="str">
        <f t="shared" si="132"/>
        <v>CUMPLE</v>
      </c>
      <c r="AH809" s="6"/>
      <c r="AI809" s="38">
        <f t="shared" si="125"/>
        <v>5</v>
      </c>
      <c r="AJ809" s="5" t="str">
        <f t="shared" si="126"/>
        <v>CUMPLE</v>
      </c>
      <c r="AK809" s="6"/>
      <c r="AL809" s="5" t="str">
        <f t="shared" si="118"/>
        <v/>
      </c>
      <c r="AM809" s="5"/>
      <c r="AN809" s="58"/>
      <c r="AO809" s="49" t="s">
        <v>3842</v>
      </c>
      <c r="AP809" s="50" t="s">
        <v>325</v>
      </c>
      <c r="AQ809" s="50"/>
      <c r="AR809" s="50">
        <v>43566</v>
      </c>
      <c r="AS809" s="50"/>
      <c r="AT809" s="52"/>
    </row>
    <row r="810" spans="1:46" ht="14.1" customHeight="1">
      <c r="A810" s="20" t="s">
        <v>45</v>
      </c>
      <c r="B810" s="21" t="s">
        <v>2696</v>
      </c>
      <c r="C810" s="20" t="s">
        <v>3643</v>
      </c>
      <c r="D810" s="54">
        <v>4949484777</v>
      </c>
      <c r="E810" s="4" t="s">
        <v>48</v>
      </c>
      <c r="F810" s="4" t="s">
        <v>3843</v>
      </c>
      <c r="G810" s="23" t="s">
        <v>3844</v>
      </c>
      <c r="H810" s="55">
        <v>25132.799999999999</v>
      </c>
      <c r="I810" s="4" t="s">
        <v>64</v>
      </c>
      <c r="J810" s="4" t="s">
        <v>3845</v>
      </c>
      <c r="K810" s="22" t="s">
        <v>3846</v>
      </c>
      <c r="L810" s="23" t="s">
        <v>119</v>
      </c>
      <c r="M810" s="4" t="s">
        <v>112</v>
      </c>
      <c r="N810" s="29" t="s">
        <v>468</v>
      </c>
      <c r="O810" s="30">
        <v>5440</v>
      </c>
      <c r="P810" s="29" t="s">
        <v>57</v>
      </c>
      <c r="Q810" s="56">
        <v>1</v>
      </c>
      <c r="R810" s="5" t="s">
        <v>58</v>
      </c>
      <c r="S810" s="5" t="s">
        <v>59</v>
      </c>
      <c r="T810" s="36">
        <v>43583</v>
      </c>
      <c r="U810" s="36">
        <v>43585</v>
      </c>
      <c r="V810" s="37">
        <v>43592</v>
      </c>
      <c r="W810" s="38">
        <f t="shared" si="127"/>
        <v>3</v>
      </c>
      <c r="X810" s="5" t="str">
        <f t="shared" si="128"/>
        <v>NO CUMPLE</v>
      </c>
      <c r="Y810" s="37">
        <v>43591</v>
      </c>
      <c r="Z810" s="37">
        <v>43592</v>
      </c>
      <c r="AA810" s="44">
        <v>43592</v>
      </c>
      <c r="AB810" s="37">
        <v>43595</v>
      </c>
      <c r="AC810" s="38">
        <f t="shared" si="129"/>
        <v>1</v>
      </c>
      <c r="AD810" s="5" t="str">
        <f t="shared" si="130"/>
        <v>CUMPLE</v>
      </c>
      <c r="AE810" s="5"/>
      <c r="AF810" s="38">
        <f t="shared" si="131"/>
        <v>3</v>
      </c>
      <c r="AG810" s="5" t="str">
        <f t="shared" si="132"/>
        <v>CUMPLE</v>
      </c>
      <c r="AH810" s="6"/>
      <c r="AI810" s="38">
        <f t="shared" si="125"/>
        <v>12</v>
      </c>
      <c r="AJ810" s="5" t="str">
        <f t="shared" si="126"/>
        <v>NO CUMPLE</v>
      </c>
      <c r="AK810" s="6" t="s">
        <v>96</v>
      </c>
      <c r="AL810" s="5" t="str">
        <f t="shared" si="118"/>
        <v/>
      </c>
      <c r="AM810" s="5"/>
      <c r="AN810" s="58"/>
      <c r="AO810" s="49" t="s">
        <v>3847</v>
      </c>
      <c r="AP810" s="50" t="s">
        <v>325</v>
      </c>
      <c r="AQ810" s="50"/>
      <c r="AR810" s="50">
        <v>43566</v>
      </c>
      <c r="AS810" s="50"/>
      <c r="AT810" s="52"/>
    </row>
    <row r="811" spans="1:46" ht="14.1" customHeight="1">
      <c r="A811" s="20" t="s">
        <v>45</v>
      </c>
      <c r="B811" s="21" t="s">
        <v>2696</v>
      </c>
      <c r="C811" s="20" t="s">
        <v>3643</v>
      </c>
      <c r="D811" s="54">
        <v>4950365714</v>
      </c>
      <c r="E811" s="4" t="s">
        <v>48</v>
      </c>
      <c r="F811" s="4" t="s">
        <v>3848</v>
      </c>
      <c r="G811" s="23" t="s">
        <v>3849</v>
      </c>
      <c r="H811" s="55">
        <v>49552</v>
      </c>
      <c r="I811" s="4" t="s">
        <v>64</v>
      </c>
      <c r="J811" s="4" t="s">
        <v>941</v>
      </c>
      <c r="K811" s="22" t="s">
        <v>942</v>
      </c>
      <c r="L811" s="23" t="s">
        <v>86</v>
      </c>
      <c r="M811" s="4" t="s">
        <v>67</v>
      </c>
      <c r="N811" s="29" t="s">
        <v>336</v>
      </c>
      <c r="O811" s="30">
        <v>30400</v>
      </c>
      <c r="P811" s="29" t="s">
        <v>57</v>
      </c>
      <c r="Q811" s="56">
        <v>2</v>
      </c>
      <c r="R811" s="5" t="s">
        <v>58</v>
      </c>
      <c r="S811" s="5" t="s">
        <v>59</v>
      </c>
      <c r="T811" s="36">
        <v>43588</v>
      </c>
      <c r="U811" s="36">
        <v>43585</v>
      </c>
      <c r="V811" s="37">
        <v>43591</v>
      </c>
      <c r="W811" s="38">
        <f t="shared" si="127"/>
        <v>-2</v>
      </c>
      <c r="X811" s="5" t="str">
        <f t="shared" si="128"/>
        <v>CUMPLE</v>
      </c>
      <c r="Y811" s="37">
        <v>43591</v>
      </c>
      <c r="Z811" s="37">
        <v>43591</v>
      </c>
      <c r="AA811" s="44">
        <v>43591</v>
      </c>
      <c r="AB811" s="37">
        <v>43599</v>
      </c>
      <c r="AC811" s="38">
        <f t="shared" si="129"/>
        <v>1</v>
      </c>
      <c r="AD811" s="5" t="str">
        <f t="shared" si="130"/>
        <v>CUMPLE</v>
      </c>
      <c r="AE811" s="5"/>
      <c r="AF811" s="38">
        <f t="shared" si="131"/>
        <v>8</v>
      </c>
      <c r="AG811" s="5" t="str">
        <f t="shared" si="132"/>
        <v>NO CUMPLE</v>
      </c>
      <c r="AH811" s="6"/>
      <c r="AI811" s="38">
        <f t="shared" si="125"/>
        <v>11</v>
      </c>
      <c r="AJ811" s="5" t="str">
        <f t="shared" si="126"/>
        <v>NO CUMPLE</v>
      </c>
      <c r="AK811" s="6" t="s">
        <v>3850</v>
      </c>
      <c r="AL811" s="5" t="str">
        <f t="shared" si="118"/>
        <v/>
      </c>
      <c r="AM811" s="5"/>
      <c r="AN811" s="58"/>
      <c r="AO811" s="49" t="s">
        <v>3851</v>
      </c>
      <c r="AP811" s="50" t="s">
        <v>72</v>
      </c>
      <c r="AQ811" s="50"/>
      <c r="AR811" s="50">
        <v>43573</v>
      </c>
      <c r="AS811" s="50"/>
      <c r="AT811" s="52"/>
    </row>
    <row r="812" spans="1:46" ht="14.1" customHeight="1">
      <c r="A812" s="20" t="s">
        <v>45</v>
      </c>
      <c r="B812" s="21" t="s">
        <v>2696</v>
      </c>
      <c r="C812" s="20" t="s">
        <v>3643</v>
      </c>
      <c r="D812" s="54">
        <v>4950060160</v>
      </c>
      <c r="E812" s="4" t="s">
        <v>48</v>
      </c>
      <c r="F812" s="4" t="s">
        <v>3852</v>
      </c>
      <c r="G812" s="23" t="s">
        <v>3853</v>
      </c>
      <c r="H812" s="55">
        <v>3797.5</v>
      </c>
      <c r="I812" s="4" t="s">
        <v>64</v>
      </c>
      <c r="J812" s="4" t="s">
        <v>3854</v>
      </c>
      <c r="K812" s="22">
        <v>56749259</v>
      </c>
      <c r="L812" s="23" t="s">
        <v>119</v>
      </c>
      <c r="M812" s="4" t="s">
        <v>67</v>
      </c>
      <c r="N812" s="29" t="s">
        <v>336</v>
      </c>
      <c r="O812" s="30">
        <v>875</v>
      </c>
      <c r="P812" s="29" t="s">
        <v>57</v>
      </c>
      <c r="Q812" s="56">
        <v>1</v>
      </c>
      <c r="R812" s="5" t="s">
        <v>78</v>
      </c>
      <c r="S812" s="5" t="s">
        <v>79</v>
      </c>
      <c r="T812" s="36">
        <v>43583</v>
      </c>
      <c r="U812" s="36">
        <v>43585</v>
      </c>
      <c r="V812" s="37">
        <v>43587</v>
      </c>
      <c r="W812" s="38">
        <f t="shared" si="127"/>
        <v>3</v>
      </c>
      <c r="X812" s="5" t="str">
        <f t="shared" si="128"/>
        <v>NO CUMPLE</v>
      </c>
      <c r="Y812" s="37">
        <v>43588</v>
      </c>
      <c r="Z812" s="37">
        <v>43588</v>
      </c>
      <c r="AA812" s="44">
        <v>43589</v>
      </c>
      <c r="AB812" s="37">
        <v>43598</v>
      </c>
      <c r="AC812" s="38">
        <f t="shared" si="129"/>
        <v>1</v>
      </c>
      <c r="AD812" s="5" t="str">
        <f t="shared" si="130"/>
        <v>CUMPLE</v>
      </c>
      <c r="AE812" s="5"/>
      <c r="AF812" s="38">
        <f t="shared" si="131"/>
        <v>9</v>
      </c>
      <c r="AG812" s="5" t="str">
        <f t="shared" si="132"/>
        <v>NO CUMPLE</v>
      </c>
      <c r="AH812" s="6"/>
      <c r="AI812" s="38">
        <f t="shared" si="125"/>
        <v>15</v>
      </c>
      <c r="AJ812" s="5" t="str">
        <f t="shared" si="126"/>
        <v>NO CUMPLE</v>
      </c>
      <c r="AK812" s="6" t="s">
        <v>3855</v>
      </c>
      <c r="AL812" s="5" t="str">
        <f t="shared" si="118"/>
        <v/>
      </c>
      <c r="AM812" s="5"/>
      <c r="AN812" s="58"/>
      <c r="AO812" s="49" t="s">
        <v>3856</v>
      </c>
      <c r="AP812" s="50" t="s">
        <v>72</v>
      </c>
      <c r="AQ812" s="50"/>
      <c r="AR812" s="50">
        <v>43564</v>
      </c>
      <c r="AS812" s="50"/>
      <c r="AT812" s="52"/>
    </row>
    <row r="813" spans="1:46" ht="14.1" customHeight="1">
      <c r="A813" s="20" t="s">
        <v>45</v>
      </c>
      <c r="B813" s="21" t="s">
        <v>2696</v>
      </c>
      <c r="C813" s="20" t="s">
        <v>3643</v>
      </c>
      <c r="D813" s="54">
        <v>4949662474</v>
      </c>
      <c r="E813" s="4" t="s">
        <v>48</v>
      </c>
      <c r="F813" s="4" t="s">
        <v>3857</v>
      </c>
      <c r="G813" s="23" t="s">
        <v>3858</v>
      </c>
      <c r="H813" s="55">
        <v>12090.75</v>
      </c>
      <c r="I813" s="4" t="s">
        <v>64</v>
      </c>
      <c r="J813" s="4" t="s">
        <v>3423</v>
      </c>
      <c r="K813" s="22" t="s">
        <v>3424</v>
      </c>
      <c r="L813" s="23" t="s">
        <v>54</v>
      </c>
      <c r="M813" s="4" t="s">
        <v>67</v>
      </c>
      <c r="N813" s="29" t="s">
        <v>77</v>
      </c>
      <c r="O813" s="30">
        <v>525</v>
      </c>
      <c r="P813" s="29" t="s">
        <v>57</v>
      </c>
      <c r="Q813" s="56">
        <v>1</v>
      </c>
      <c r="R813" s="5" t="s">
        <v>78</v>
      </c>
      <c r="S813" s="5" t="s">
        <v>79</v>
      </c>
      <c r="T813" s="36">
        <v>43585</v>
      </c>
      <c r="U813" s="36">
        <v>43577</v>
      </c>
      <c r="V813" s="37">
        <v>43577</v>
      </c>
      <c r="W813" s="38">
        <f t="shared" si="127"/>
        <v>-7</v>
      </c>
      <c r="X813" s="5" t="str">
        <f t="shared" si="128"/>
        <v>CUMPLE</v>
      </c>
      <c r="Y813" s="37">
        <v>43588</v>
      </c>
      <c r="Z813" s="37">
        <v>43588</v>
      </c>
      <c r="AA813" s="44">
        <v>43589</v>
      </c>
      <c r="AB813" s="37">
        <v>43598</v>
      </c>
      <c r="AC813" s="38">
        <f t="shared" si="129"/>
        <v>1</v>
      </c>
      <c r="AD813" s="5" t="str">
        <f t="shared" si="130"/>
        <v>CUMPLE</v>
      </c>
      <c r="AE813" s="5"/>
      <c r="AF813" s="38">
        <f t="shared" si="131"/>
        <v>9</v>
      </c>
      <c r="AG813" s="5" t="str">
        <f t="shared" si="132"/>
        <v>NO CUMPLE</v>
      </c>
      <c r="AH813" s="6"/>
      <c r="AI813" s="38">
        <f t="shared" si="125"/>
        <v>13</v>
      </c>
      <c r="AJ813" s="5" t="str">
        <f t="shared" si="126"/>
        <v>NO CUMPLE</v>
      </c>
      <c r="AK813" s="6" t="s">
        <v>3859</v>
      </c>
      <c r="AL813" s="5" t="str">
        <f t="shared" si="118"/>
        <v/>
      </c>
      <c r="AM813" s="5"/>
      <c r="AN813" s="58"/>
      <c r="AO813" s="49" t="s">
        <v>3860</v>
      </c>
      <c r="AP813" s="50" t="s">
        <v>72</v>
      </c>
      <c r="AQ813" s="50"/>
      <c r="AR813" s="50">
        <v>43564</v>
      </c>
      <c r="AS813" s="50"/>
      <c r="AT813" s="52"/>
    </row>
    <row r="814" spans="1:46" ht="14.1" customHeight="1">
      <c r="A814" s="20" t="s">
        <v>45</v>
      </c>
      <c r="B814" s="21" t="s">
        <v>2696</v>
      </c>
      <c r="C814" s="20" t="s">
        <v>3643</v>
      </c>
      <c r="D814" s="54">
        <v>4950282857</v>
      </c>
      <c r="E814" s="4" t="s">
        <v>48</v>
      </c>
      <c r="F814" s="4" t="s">
        <v>3861</v>
      </c>
      <c r="G814" s="23" t="s">
        <v>3862</v>
      </c>
      <c r="H814" s="55">
        <v>5842.5</v>
      </c>
      <c r="I814" s="4" t="s">
        <v>64</v>
      </c>
      <c r="J814" s="4" t="s">
        <v>1856</v>
      </c>
      <c r="K814" s="22" t="s">
        <v>1857</v>
      </c>
      <c r="L814" s="23" t="s">
        <v>54</v>
      </c>
      <c r="M814" s="4" t="s">
        <v>94</v>
      </c>
      <c r="N814" s="29" t="s">
        <v>108</v>
      </c>
      <c r="O814" s="30">
        <v>150</v>
      </c>
      <c r="P814" s="29" t="s">
        <v>57</v>
      </c>
      <c r="Q814" s="56">
        <v>1</v>
      </c>
      <c r="R814" s="5" t="s">
        <v>78</v>
      </c>
      <c r="S814" s="5" t="s">
        <v>79</v>
      </c>
      <c r="T814" s="36">
        <v>43585</v>
      </c>
      <c r="U814" s="36">
        <v>43588</v>
      </c>
      <c r="V814" s="37">
        <v>43592</v>
      </c>
      <c r="W814" s="38">
        <f t="shared" si="127"/>
        <v>4</v>
      </c>
      <c r="X814" s="5" t="str">
        <f t="shared" si="128"/>
        <v>NO CUMPLE</v>
      </c>
      <c r="Y814" s="37">
        <v>43591</v>
      </c>
      <c r="Z814" s="37">
        <v>43592</v>
      </c>
      <c r="AA814" s="44">
        <v>43593</v>
      </c>
      <c r="AB814" s="37">
        <v>43598</v>
      </c>
      <c r="AC814" s="38">
        <f t="shared" si="129"/>
        <v>1</v>
      </c>
      <c r="AD814" s="5" t="str">
        <f t="shared" si="130"/>
        <v>CUMPLE</v>
      </c>
      <c r="AE814" s="5"/>
      <c r="AF814" s="38">
        <f t="shared" si="131"/>
        <v>5</v>
      </c>
      <c r="AG814" s="5" t="str">
        <f t="shared" si="132"/>
        <v>NO CUMPLE</v>
      </c>
      <c r="AH814" s="6"/>
      <c r="AI814" s="38">
        <f t="shared" si="125"/>
        <v>13</v>
      </c>
      <c r="AJ814" s="5" t="str">
        <f t="shared" si="126"/>
        <v>NO CUMPLE</v>
      </c>
      <c r="AK814" s="6" t="s">
        <v>3863</v>
      </c>
      <c r="AL814" s="5" t="str">
        <f t="shared" si="118"/>
        <v/>
      </c>
      <c r="AM814" s="5"/>
      <c r="AN814" s="58"/>
      <c r="AO814" s="49" t="s">
        <v>3864</v>
      </c>
      <c r="AP814" s="50" t="s">
        <v>72</v>
      </c>
      <c r="AQ814" s="50"/>
      <c r="AR814" s="50">
        <v>43577</v>
      </c>
      <c r="AS814" s="50" t="s">
        <v>1149</v>
      </c>
      <c r="AT814" s="52"/>
    </row>
    <row r="815" spans="1:46" ht="14.1" customHeight="1">
      <c r="A815" s="20" t="s">
        <v>45</v>
      </c>
      <c r="B815" s="21" t="s">
        <v>2696</v>
      </c>
      <c r="C815" s="20" t="s">
        <v>3643</v>
      </c>
      <c r="D815" s="28" t="s">
        <v>3865</v>
      </c>
      <c r="E815" s="4" t="s">
        <v>48</v>
      </c>
      <c r="F815" s="4" t="s">
        <v>3866</v>
      </c>
      <c r="G815" s="23" t="s">
        <v>3867</v>
      </c>
      <c r="H815" s="55">
        <v>64584.5</v>
      </c>
      <c r="I815" s="4" t="s">
        <v>64</v>
      </c>
      <c r="J815" s="28" t="s">
        <v>3868</v>
      </c>
      <c r="K815" s="28" t="s">
        <v>3869</v>
      </c>
      <c r="L815" s="23" t="s">
        <v>318</v>
      </c>
      <c r="M815" s="4" t="s">
        <v>238</v>
      </c>
      <c r="N815" s="29" t="s">
        <v>278</v>
      </c>
      <c r="O815" s="30">
        <v>8046</v>
      </c>
      <c r="P815" s="29" t="s">
        <v>168</v>
      </c>
      <c r="Q815" s="56">
        <v>1</v>
      </c>
      <c r="R815" s="5" t="s">
        <v>58</v>
      </c>
      <c r="S815" s="5" t="s">
        <v>69</v>
      </c>
      <c r="T815" s="36">
        <v>43586</v>
      </c>
      <c r="U815" s="36">
        <v>43565</v>
      </c>
      <c r="V815" s="37">
        <v>43565</v>
      </c>
      <c r="W815" s="38">
        <f t="shared" si="127"/>
        <v>-20</v>
      </c>
      <c r="X815" s="5" t="str">
        <f t="shared" si="128"/>
        <v>CUMPLE</v>
      </c>
      <c r="Y815" s="37">
        <v>43588</v>
      </c>
      <c r="Z815" s="37">
        <v>43589</v>
      </c>
      <c r="AA815" s="44">
        <v>43589</v>
      </c>
      <c r="AB815" s="37">
        <v>43598</v>
      </c>
      <c r="AC815" s="38">
        <f t="shared" si="129"/>
        <v>1</v>
      </c>
      <c r="AD815" s="5" t="str">
        <f t="shared" si="130"/>
        <v>CUMPLE</v>
      </c>
      <c r="AE815" s="5"/>
      <c r="AF815" s="38">
        <f t="shared" si="131"/>
        <v>9</v>
      </c>
      <c r="AG815" s="5" t="str">
        <f t="shared" si="132"/>
        <v>NO CUMPLE</v>
      </c>
      <c r="AH815" s="6"/>
      <c r="AI815" s="38">
        <f t="shared" si="125"/>
        <v>12</v>
      </c>
      <c r="AJ815" s="5" t="str">
        <f t="shared" si="126"/>
        <v>NO CUMPLE</v>
      </c>
      <c r="AK815" s="6" t="s">
        <v>3870</v>
      </c>
      <c r="AL815" s="5" t="str">
        <f t="shared" si="118"/>
        <v/>
      </c>
      <c r="AM815" s="5"/>
      <c r="AN815" s="58"/>
      <c r="AO815" s="49" t="s">
        <v>3871</v>
      </c>
      <c r="AP815" s="50" t="s">
        <v>1904</v>
      </c>
      <c r="AQ815" s="50"/>
      <c r="AR815" s="50">
        <v>43560</v>
      </c>
      <c r="AS815" s="50"/>
      <c r="AT815" s="52"/>
    </row>
    <row r="816" spans="1:46" ht="14.1" customHeight="1">
      <c r="A816" s="20" t="s">
        <v>45</v>
      </c>
      <c r="B816" s="21" t="s">
        <v>2696</v>
      </c>
      <c r="C816" s="20" t="s">
        <v>3643</v>
      </c>
      <c r="D816" s="54">
        <v>4949868828</v>
      </c>
      <c r="E816" s="4" t="s">
        <v>48</v>
      </c>
      <c r="F816" s="4" t="s">
        <v>3872</v>
      </c>
      <c r="G816" s="23" t="s">
        <v>3873</v>
      </c>
      <c r="H816" s="55">
        <v>20826</v>
      </c>
      <c r="I816" s="4" t="s">
        <v>64</v>
      </c>
      <c r="J816" s="4" t="s">
        <v>3874</v>
      </c>
      <c r="K816" s="22" t="s">
        <v>3875</v>
      </c>
      <c r="L816" s="23" t="s">
        <v>54</v>
      </c>
      <c r="M816" s="4" t="s">
        <v>67</v>
      </c>
      <c r="N816" s="29" t="s">
        <v>336</v>
      </c>
      <c r="O816" s="30">
        <v>7800</v>
      </c>
      <c r="P816" s="29" t="s">
        <v>57</v>
      </c>
      <c r="Q816" s="56">
        <v>1</v>
      </c>
      <c r="R816" s="5" t="s">
        <v>58</v>
      </c>
      <c r="S816" s="5" t="s">
        <v>59</v>
      </c>
      <c r="T816" s="36">
        <v>43585</v>
      </c>
      <c r="U816" s="36">
        <v>43578</v>
      </c>
      <c r="V816" s="37">
        <v>43578</v>
      </c>
      <c r="W816" s="38">
        <f t="shared" si="127"/>
        <v>-6</v>
      </c>
      <c r="X816" s="5" t="str">
        <f t="shared" si="128"/>
        <v>CUMPLE</v>
      </c>
      <c r="Y816" s="37">
        <v>43587</v>
      </c>
      <c r="Z816" s="37">
        <v>43587</v>
      </c>
      <c r="AA816" s="44">
        <v>43587</v>
      </c>
      <c r="AB816" s="37">
        <v>43598</v>
      </c>
      <c r="AC816" s="38">
        <f t="shared" si="129"/>
        <v>1</v>
      </c>
      <c r="AD816" s="5" t="str">
        <f t="shared" si="130"/>
        <v>CUMPLE</v>
      </c>
      <c r="AE816" s="5"/>
      <c r="AF816" s="38">
        <f t="shared" si="131"/>
        <v>11</v>
      </c>
      <c r="AG816" s="5" t="str">
        <f t="shared" si="132"/>
        <v>NO CUMPLE</v>
      </c>
      <c r="AH816" s="6"/>
      <c r="AI816" s="38">
        <f t="shared" si="125"/>
        <v>13</v>
      </c>
      <c r="AJ816" s="5" t="str">
        <f t="shared" si="126"/>
        <v>NO CUMPLE</v>
      </c>
      <c r="AK816" s="6" t="s">
        <v>3870</v>
      </c>
      <c r="AL816" s="5" t="str">
        <f t="shared" si="118"/>
        <v/>
      </c>
      <c r="AM816" s="5"/>
      <c r="AN816" s="58"/>
      <c r="AO816" s="49" t="s">
        <v>3876</v>
      </c>
      <c r="AP816" s="50" t="s">
        <v>72</v>
      </c>
      <c r="AQ816" s="50"/>
      <c r="AR816" s="50">
        <v>43560</v>
      </c>
      <c r="AS816" s="50"/>
      <c r="AT816" s="52"/>
    </row>
    <row r="817" spans="1:46" ht="14.1" customHeight="1">
      <c r="A817" s="20" t="s">
        <v>45</v>
      </c>
      <c r="B817" s="21" t="s">
        <v>2696</v>
      </c>
      <c r="C817" s="20" t="s">
        <v>3643</v>
      </c>
      <c r="D817" s="54">
        <v>4950000736</v>
      </c>
      <c r="E817" s="4" t="s">
        <v>48</v>
      </c>
      <c r="F817" s="4" t="s">
        <v>3877</v>
      </c>
      <c r="G817" s="23" t="s">
        <v>3878</v>
      </c>
      <c r="H817" s="55">
        <v>31800</v>
      </c>
      <c r="I817" s="4" t="s">
        <v>64</v>
      </c>
      <c r="J817" s="4" t="s">
        <v>909</v>
      </c>
      <c r="K817" s="22">
        <v>50235823</v>
      </c>
      <c r="L817" s="23" t="s">
        <v>911</v>
      </c>
      <c r="M817" s="4" t="s">
        <v>210</v>
      </c>
      <c r="N817" s="29" t="s">
        <v>912</v>
      </c>
      <c r="O817" s="30">
        <v>20000</v>
      </c>
      <c r="P817" s="29" t="s">
        <v>57</v>
      </c>
      <c r="Q817" s="56">
        <v>1</v>
      </c>
      <c r="R817" s="5" t="s">
        <v>58</v>
      </c>
      <c r="S817" s="5" t="s">
        <v>59</v>
      </c>
      <c r="T817" s="36">
        <v>43592</v>
      </c>
      <c r="U817" s="36">
        <v>43587</v>
      </c>
      <c r="V817" s="37">
        <v>43587</v>
      </c>
      <c r="W817" s="38">
        <f t="shared" si="127"/>
        <v>-4</v>
      </c>
      <c r="X817" s="5" t="str">
        <f t="shared" si="128"/>
        <v>CUMPLE</v>
      </c>
      <c r="Y817" s="37">
        <v>43593</v>
      </c>
      <c r="Z817" s="37">
        <v>43593</v>
      </c>
      <c r="AA817" s="44">
        <v>43594</v>
      </c>
      <c r="AB817" s="37">
        <v>43598</v>
      </c>
      <c r="AC817" s="38">
        <f t="shared" si="129"/>
        <v>1</v>
      </c>
      <c r="AD817" s="5" t="str">
        <f t="shared" si="130"/>
        <v>CUMPLE</v>
      </c>
      <c r="AE817" s="5"/>
      <c r="AF817" s="38">
        <f t="shared" si="131"/>
        <v>4</v>
      </c>
      <c r="AG817" s="5" t="str">
        <f t="shared" si="132"/>
        <v>NO CUMPLE</v>
      </c>
      <c r="AH817" s="6"/>
      <c r="AI817" s="38">
        <f t="shared" si="125"/>
        <v>6</v>
      </c>
      <c r="AJ817" s="5" t="str">
        <f t="shared" si="126"/>
        <v>CUMPLE</v>
      </c>
      <c r="AK817" s="6"/>
      <c r="AL817" s="5" t="str">
        <f t="shared" si="118"/>
        <v/>
      </c>
      <c r="AM817" s="5"/>
      <c r="AN817" s="58"/>
      <c r="AO817" s="49" t="s">
        <v>3879</v>
      </c>
      <c r="AP817" s="50" t="s">
        <v>325</v>
      </c>
      <c r="AQ817" s="50"/>
      <c r="AR817" s="50">
        <v>43566</v>
      </c>
      <c r="AS817" s="50"/>
      <c r="AT817" s="52"/>
    </row>
    <row r="818" spans="1:46" ht="14.1" customHeight="1">
      <c r="A818" s="20" t="s">
        <v>45</v>
      </c>
      <c r="B818" s="21" t="s">
        <v>2696</v>
      </c>
      <c r="C818" s="20" t="s">
        <v>3643</v>
      </c>
      <c r="D818" s="54">
        <v>4950215951</v>
      </c>
      <c r="E818" s="4" t="s">
        <v>48</v>
      </c>
      <c r="F818" s="4" t="s">
        <v>3880</v>
      </c>
      <c r="G818" s="23" t="s">
        <v>3881</v>
      </c>
      <c r="H818" s="55">
        <v>26100</v>
      </c>
      <c r="I818" s="4" t="s">
        <v>64</v>
      </c>
      <c r="J818" s="4" t="s">
        <v>1779</v>
      </c>
      <c r="K818" s="22" t="s">
        <v>1780</v>
      </c>
      <c r="L818" s="23" t="s">
        <v>54</v>
      </c>
      <c r="M818" s="4" t="s">
        <v>67</v>
      </c>
      <c r="N818" s="29" t="s">
        <v>128</v>
      </c>
      <c r="O818" s="30">
        <v>18000</v>
      </c>
      <c r="P818" s="29" t="s">
        <v>57</v>
      </c>
      <c r="Q818" s="56">
        <v>1</v>
      </c>
      <c r="R818" s="5" t="s">
        <v>58</v>
      </c>
      <c r="S818" s="5" t="s">
        <v>59</v>
      </c>
      <c r="T818" s="36">
        <v>43592</v>
      </c>
      <c r="U818" s="36">
        <v>43591</v>
      </c>
      <c r="V818" s="37">
        <v>43591</v>
      </c>
      <c r="W818" s="38">
        <f t="shared" si="127"/>
        <v>0</v>
      </c>
      <c r="X818" s="5" t="str">
        <f t="shared" si="128"/>
        <v>CUMPLE</v>
      </c>
      <c r="Y818" s="37">
        <v>43593</v>
      </c>
      <c r="Z818" s="37">
        <v>43593</v>
      </c>
      <c r="AA818" s="44">
        <v>43594</v>
      </c>
      <c r="AB818" s="37">
        <v>43599</v>
      </c>
      <c r="AC818" s="38">
        <f t="shared" si="129"/>
        <v>1</v>
      </c>
      <c r="AD818" s="5" t="str">
        <f t="shared" si="130"/>
        <v>CUMPLE</v>
      </c>
      <c r="AE818" s="5"/>
      <c r="AF818" s="38">
        <f t="shared" si="131"/>
        <v>5</v>
      </c>
      <c r="AG818" s="5" t="str">
        <f t="shared" si="132"/>
        <v>NO CUMPLE</v>
      </c>
      <c r="AH818" s="6"/>
      <c r="AI818" s="38">
        <f t="shared" si="125"/>
        <v>7</v>
      </c>
      <c r="AJ818" s="5" t="str">
        <f t="shared" si="126"/>
        <v>CUMPLE</v>
      </c>
      <c r="AK818" s="6"/>
      <c r="AL818" s="5" t="str">
        <f t="shared" si="118"/>
        <v/>
      </c>
      <c r="AM818" s="5"/>
      <c r="AN818" s="58"/>
      <c r="AO818" s="49" t="s">
        <v>3882</v>
      </c>
      <c r="AP818" s="50" t="s">
        <v>72</v>
      </c>
      <c r="AQ818" s="50"/>
      <c r="AR818" s="50">
        <v>43566</v>
      </c>
      <c r="AS818" s="50"/>
      <c r="AT818" s="52"/>
    </row>
    <row r="819" spans="1:46" ht="14.1" customHeight="1">
      <c r="A819" s="20" t="s">
        <v>45</v>
      </c>
      <c r="B819" s="21" t="s">
        <v>2696</v>
      </c>
      <c r="C819" s="20" t="s">
        <v>3643</v>
      </c>
      <c r="D819" s="54">
        <v>4949662493</v>
      </c>
      <c r="E819" s="4" t="s">
        <v>48</v>
      </c>
      <c r="F819" s="4" t="s">
        <v>3883</v>
      </c>
      <c r="G819" s="23" t="s">
        <v>3884</v>
      </c>
      <c r="H819" s="55">
        <v>68160</v>
      </c>
      <c r="I819" s="4" t="s">
        <v>64</v>
      </c>
      <c r="J819" s="4" t="s">
        <v>435</v>
      </c>
      <c r="K819" s="22" t="s">
        <v>436</v>
      </c>
      <c r="L819" s="23" t="s">
        <v>54</v>
      </c>
      <c r="M819" s="4" t="s">
        <v>94</v>
      </c>
      <c r="N819" s="29" t="s">
        <v>95</v>
      </c>
      <c r="O819" s="30">
        <v>16000</v>
      </c>
      <c r="P819" s="29" t="s">
        <v>57</v>
      </c>
      <c r="Q819" s="56">
        <v>1</v>
      </c>
      <c r="R819" s="5" t="s">
        <v>58</v>
      </c>
      <c r="S819" s="5" t="s">
        <v>69</v>
      </c>
      <c r="T819" s="36">
        <v>43592</v>
      </c>
      <c r="U819" s="36">
        <v>43585</v>
      </c>
      <c r="V819" s="37">
        <v>43585</v>
      </c>
      <c r="W819" s="38">
        <f t="shared" si="127"/>
        <v>-6</v>
      </c>
      <c r="X819" s="5" t="str">
        <f t="shared" si="128"/>
        <v>CUMPLE</v>
      </c>
      <c r="Y819" s="37">
        <v>43593</v>
      </c>
      <c r="Z819" s="37">
        <v>43593</v>
      </c>
      <c r="AA819" s="44">
        <v>43594</v>
      </c>
      <c r="AB819" s="37">
        <v>43598</v>
      </c>
      <c r="AC819" s="38">
        <f t="shared" si="129"/>
        <v>1</v>
      </c>
      <c r="AD819" s="5" t="str">
        <f t="shared" si="130"/>
        <v>CUMPLE</v>
      </c>
      <c r="AE819" s="5"/>
      <c r="AF819" s="38">
        <f t="shared" si="131"/>
        <v>4</v>
      </c>
      <c r="AG819" s="5" t="str">
        <f t="shared" si="132"/>
        <v>NO CUMPLE</v>
      </c>
      <c r="AH819" s="6"/>
      <c r="AI819" s="38">
        <f t="shared" si="125"/>
        <v>6</v>
      </c>
      <c r="AJ819" s="5" t="str">
        <f t="shared" si="126"/>
        <v>CUMPLE</v>
      </c>
      <c r="AK819" s="6"/>
      <c r="AL819" s="5" t="str">
        <f t="shared" si="118"/>
        <v/>
      </c>
      <c r="AM819" s="5"/>
      <c r="AN819" s="58"/>
      <c r="AO819" s="49" t="s">
        <v>3885</v>
      </c>
      <c r="AP819" s="50" t="s">
        <v>72</v>
      </c>
      <c r="AQ819" s="50"/>
      <c r="AR819" s="50">
        <v>43566</v>
      </c>
      <c r="AS819" s="50"/>
      <c r="AT819" s="52"/>
    </row>
    <row r="820" spans="1:46" ht="14.1" customHeight="1">
      <c r="A820" s="20" t="s">
        <v>45</v>
      </c>
      <c r="B820" s="21" t="s">
        <v>2696</v>
      </c>
      <c r="C820" s="20" t="s">
        <v>3643</v>
      </c>
      <c r="D820" s="54" t="s">
        <v>3886</v>
      </c>
      <c r="E820" s="4" t="s">
        <v>48</v>
      </c>
      <c r="F820" s="4" t="s">
        <v>3887</v>
      </c>
      <c r="G820" s="23" t="s">
        <v>3888</v>
      </c>
      <c r="H820" s="55">
        <v>15013.75</v>
      </c>
      <c r="I820" s="4" t="s">
        <v>64</v>
      </c>
      <c r="J820" s="4" t="s">
        <v>3889</v>
      </c>
      <c r="K820" s="22" t="s">
        <v>3890</v>
      </c>
      <c r="L820" s="23" t="s">
        <v>54</v>
      </c>
      <c r="M820" s="4" t="s">
        <v>67</v>
      </c>
      <c r="N820" s="29" t="s">
        <v>77</v>
      </c>
      <c r="O820" s="30">
        <v>2025</v>
      </c>
      <c r="P820" s="29" t="s">
        <v>57</v>
      </c>
      <c r="Q820" s="56">
        <v>3</v>
      </c>
      <c r="R820" s="5" t="s">
        <v>78</v>
      </c>
      <c r="S820" s="5" t="s">
        <v>79</v>
      </c>
      <c r="T820" s="36">
        <v>43592</v>
      </c>
      <c r="U820" s="36">
        <v>43591</v>
      </c>
      <c r="V820" s="37">
        <v>43591</v>
      </c>
      <c r="W820" s="38">
        <f t="shared" si="127"/>
        <v>0</v>
      </c>
      <c r="X820" s="5" t="str">
        <f t="shared" si="128"/>
        <v>CUMPLE</v>
      </c>
      <c r="Y820" s="37">
        <v>43594</v>
      </c>
      <c r="Z820" s="37">
        <v>43594</v>
      </c>
      <c r="AA820" s="44">
        <v>43595</v>
      </c>
      <c r="AB820" s="37">
        <v>43599</v>
      </c>
      <c r="AC820" s="38">
        <f t="shared" si="129"/>
        <v>1</v>
      </c>
      <c r="AD820" s="5" t="str">
        <f t="shared" si="130"/>
        <v>CUMPLE</v>
      </c>
      <c r="AE820" s="5"/>
      <c r="AF820" s="38">
        <f t="shared" si="131"/>
        <v>4</v>
      </c>
      <c r="AG820" s="5" t="str">
        <f t="shared" si="132"/>
        <v>NO CUMPLE</v>
      </c>
      <c r="AH820" s="6"/>
      <c r="AI820" s="38">
        <f t="shared" si="125"/>
        <v>7</v>
      </c>
      <c r="AJ820" s="5" t="str">
        <f t="shared" si="126"/>
        <v>CUMPLE</v>
      </c>
      <c r="AK820" s="6"/>
      <c r="AL820" s="5" t="str">
        <f t="shared" si="118"/>
        <v/>
      </c>
      <c r="AM820" s="5"/>
      <c r="AN820" s="58"/>
      <c r="AO820" s="49" t="s">
        <v>3891</v>
      </c>
      <c r="AP820" s="50" t="s">
        <v>72</v>
      </c>
      <c r="AQ820" s="50"/>
      <c r="AR820" s="50">
        <v>43565</v>
      </c>
      <c r="AS820" s="50"/>
      <c r="AT820" s="52"/>
    </row>
    <row r="821" spans="1:46" ht="14.1" customHeight="1">
      <c r="A821" s="20" t="s">
        <v>45</v>
      </c>
      <c r="B821" s="21" t="s">
        <v>2696</v>
      </c>
      <c r="C821" s="20" t="s">
        <v>3643</v>
      </c>
      <c r="D821" s="54">
        <v>4949417130</v>
      </c>
      <c r="E821" s="4" t="s">
        <v>48</v>
      </c>
      <c r="F821" s="4" t="s">
        <v>3892</v>
      </c>
      <c r="G821" s="23" t="s">
        <v>2981</v>
      </c>
      <c r="H821" s="55">
        <v>5740</v>
      </c>
      <c r="I821" s="4" t="s">
        <v>64</v>
      </c>
      <c r="J821" s="4" t="s">
        <v>3893</v>
      </c>
      <c r="K821" s="22">
        <v>50427311</v>
      </c>
      <c r="L821" s="23" t="s">
        <v>54</v>
      </c>
      <c r="M821" s="4" t="s">
        <v>67</v>
      </c>
      <c r="N821" s="29" t="s">
        <v>336</v>
      </c>
      <c r="O821" s="30">
        <v>1000</v>
      </c>
      <c r="P821" s="29" t="s">
        <v>57</v>
      </c>
      <c r="Q821" s="56">
        <v>1</v>
      </c>
      <c r="R821" s="5" t="s">
        <v>78</v>
      </c>
      <c r="S821" s="5" t="s">
        <v>79</v>
      </c>
      <c r="T821" s="36">
        <v>43557</v>
      </c>
      <c r="U821" s="36">
        <v>43552</v>
      </c>
      <c r="V821" s="37">
        <v>43596</v>
      </c>
      <c r="W821" s="38">
        <f t="shared" si="127"/>
        <v>-4</v>
      </c>
      <c r="X821" s="5" t="str">
        <f t="shared" si="128"/>
        <v>CUMPLE</v>
      </c>
      <c r="Y821" s="37">
        <v>43560</v>
      </c>
      <c r="Z821" s="37">
        <v>43596</v>
      </c>
      <c r="AA821" s="44">
        <v>43598</v>
      </c>
      <c r="AB821" s="37">
        <v>43596</v>
      </c>
      <c r="AC821" s="38">
        <f t="shared" si="129"/>
        <v>2</v>
      </c>
      <c r="AD821" s="5" t="str">
        <f t="shared" si="130"/>
        <v>CUMPLE</v>
      </c>
      <c r="AE821" s="5"/>
      <c r="AF821" s="38">
        <f t="shared" si="131"/>
        <v>1</v>
      </c>
      <c r="AG821" s="5" t="str">
        <f t="shared" si="132"/>
        <v>CUMPLE</v>
      </c>
      <c r="AH821" s="6"/>
      <c r="AI821" s="38">
        <f t="shared" si="125"/>
        <v>39</v>
      </c>
      <c r="AJ821" s="5" t="str">
        <f t="shared" si="126"/>
        <v>NO CUMPLE</v>
      </c>
      <c r="AK821" s="6" t="s">
        <v>3894</v>
      </c>
      <c r="AL821" s="5" t="str">
        <f t="shared" si="118"/>
        <v/>
      </c>
      <c r="AM821" s="5"/>
      <c r="AN821" s="58"/>
      <c r="AO821" s="49" t="s">
        <v>3895</v>
      </c>
      <c r="AP821" s="50" t="s">
        <v>232</v>
      </c>
      <c r="AQ821" s="50" t="s">
        <v>3896</v>
      </c>
      <c r="AR821" s="50">
        <v>43544</v>
      </c>
      <c r="AS821" s="50"/>
      <c r="AT821" s="52"/>
    </row>
    <row r="822" spans="1:46" ht="14.1" customHeight="1">
      <c r="A822" s="20" t="s">
        <v>45</v>
      </c>
      <c r="B822" s="21" t="s">
        <v>2696</v>
      </c>
      <c r="C822" s="20" t="s">
        <v>3643</v>
      </c>
      <c r="D822" s="28" t="s">
        <v>3897</v>
      </c>
      <c r="E822" s="4" t="s">
        <v>48</v>
      </c>
      <c r="F822" s="4" t="s">
        <v>3898</v>
      </c>
      <c r="G822" s="68" t="s">
        <v>3899</v>
      </c>
      <c r="H822" s="55">
        <v>30352</v>
      </c>
      <c r="I822" s="4" t="s">
        <v>64</v>
      </c>
      <c r="J822" s="28" t="s">
        <v>3900</v>
      </c>
      <c r="K822" s="28" t="s">
        <v>3901</v>
      </c>
      <c r="L822" s="23" t="s">
        <v>86</v>
      </c>
      <c r="M822" s="4" t="s">
        <v>67</v>
      </c>
      <c r="N822" s="29" t="s">
        <v>128</v>
      </c>
      <c r="O822" s="30">
        <v>20800</v>
      </c>
      <c r="P822" s="29" t="s">
        <v>57</v>
      </c>
      <c r="Q822" s="56">
        <v>1</v>
      </c>
      <c r="R822" s="5" t="s">
        <v>58</v>
      </c>
      <c r="S822" s="5" t="s">
        <v>69</v>
      </c>
      <c r="T822" s="36">
        <v>43582</v>
      </c>
      <c r="U822" s="36">
        <v>43581</v>
      </c>
      <c r="V822" s="37">
        <v>43593</v>
      </c>
      <c r="W822" s="38">
        <f t="shared" si="127"/>
        <v>0</v>
      </c>
      <c r="X822" s="5" t="str">
        <f t="shared" si="128"/>
        <v>CUMPLE</v>
      </c>
      <c r="Y822" s="37">
        <v>43584</v>
      </c>
      <c r="Z822" s="37">
        <v>43593</v>
      </c>
      <c r="AA822" s="44">
        <v>43594</v>
      </c>
      <c r="AB822" s="37">
        <v>43601</v>
      </c>
      <c r="AC822" s="38">
        <f t="shared" si="129"/>
        <v>1</v>
      </c>
      <c r="AD822" s="5" t="str">
        <f t="shared" si="130"/>
        <v>CUMPLE</v>
      </c>
      <c r="AE822" s="5"/>
      <c r="AF822" s="38">
        <f t="shared" si="131"/>
        <v>7</v>
      </c>
      <c r="AG822" s="5" t="str">
        <f t="shared" si="132"/>
        <v>NO CUMPLE</v>
      </c>
      <c r="AH822" s="6"/>
      <c r="AI822" s="38">
        <f t="shared" si="125"/>
        <v>19</v>
      </c>
      <c r="AJ822" s="5" t="str">
        <f t="shared" si="126"/>
        <v>NO CUMPLE</v>
      </c>
      <c r="AK822" s="6" t="s">
        <v>3902</v>
      </c>
      <c r="AL822" s="5" t="str">
        <f t="shared" si="118"/>
        <v/>
      </c>
      <c r="AM822" s="5"/>
      <c r="AN822" s="58"/>
      <c r="AO822" s="49" t="s">
        <v>3903</v>
      </c>
      <c r="AP822" s="50" t="s">
        <v>72</v>
      </c>
      <c r="AQ822" s="50"/>
      <c r="AR822" s="50">
        <v>43569</v>
      </c>
      <c r="AS822" s="50"/>
      <c r="AT822" s="52"/>
    </row>
    <row r="823" spans="1:46" ht="14.1" customHeight="1">
      <c r="A823" s="20" t="s">
        <v>45</v>
      </c>
      <c r="B823" s="21" t="s">
        <v>2696</v>
      </c>
      <c r="C823" s="20" t="s">
        <v>3643</v>
      </c>
      <c r="D823" s="54">
        <v>4950616605</v>
      </c>
      <c r="E823" s="4" t="s">
        <v>156</v>
      </c>
      <c r="F823" s="4" t="s">
        <v>3904</v>
      </c>
      <c r="G823" s="23" t="s">
        <v>3905</v>
      </c>
      <c r="H823" s="55">
        <v>136765.44</v>
      </c>
      <c r="I823" s="4" t="s">
        <v>64</v>
      </c>
      <c r="J823" s="4" t="s">
        <v>3906</v>
      </c>
      <c r="K823" s="22" t="s">
        <v>3907</v>
      </c>
      <c r="L823" s="23" t="s">
        <v>650</v>
      </c>
      <c r="M823" s="4" t="s">
        <v>238</v>
      </c>
      <c r="N823" s="29" t="s">
        <v>239</v>
      </c>
      <c r="O823" s="30">
        <v>16704</v>
      </c>
      <c r="P823" s="29" t="s">
        <v>57</v>
      </c>
      <c r="Q823" s="56">
        <v>2</v>
      </c>
      <c r="R823" s="5" t="s">
        <v>58</v>
      </c>
      <c r="S823" s="5" t="s">
        <v>69</v>
      </c>
      <c r="T823" s="36">
        <v>43599</v>
      </c>
      <c r="U823" s="36">
        <v>43591</v>
      </c>
      <c r="V823" s="37">
        <v>43591</v>
      </c>
      <c r="W823" s="38">
        <f t="shared" si="127"/>
        <v>-7</v>
      </c>
      <c r="X823" s="5" t="str">
        <f t="shared" si="128"/>
        <v>CUMPLE</v>
      </c>
      <c r="Y823" s="37">
        <v>43600</v>
      </c>
      <c r="Z823" s="37">
        <v>43600</v>
      </c>
      <c r="AA823" s="44">
        <v>43600</v>
      </c>
      <c r="AB823" s="37">
        <v>43601</v>
      </c>
      <c r="AC823" s="38">
        <f t="shared" si="129"/>
        <v>1</v>
      </c>
      <c r="AD823" s="5" t="str">
        <f t="shared" si="130"/>
        <v>CUMPLE</v>
      </c>
      <c r="AE823" s="5"/>
      <c r="AF823" s="38">
        <f t="shared" si="131"/>
        <v>1</v>
      </c>
      <c r="AG823" s="5" t="str">
        <f t="shared" si="132"/>
        <v>CUMPLE</v>
      </c>
      <c r="AH823" s="6"/>
      <c r="AI823" s="38">
        <f t="shared" si="125"/>
        <v>2</v>
      </c>
      <c r="AJ823" s="5" t="str">
        <f t="shared" si="126"/>
        <v>CUMPLE</v>
      </c>
      <c r="AK823" s="6"/>
      <c r="AL823" s="5" t="str">
        <f t="shared" si="118"/>
        <v/>
      </c>
      <c r="AM823" s="5"/>
      <c r="AN823" s="58"/>
      <c r="AO823" s="49" t="s">
        <v>3908</v>
      </c>
      <c r="AP823" s="50" t="s">
        <v>325</v>
      </c>
      <c r="AQ823" s="50"/>
      <c r="AR823" s="50">
        <v>43578</v>
      </c>
      <c r="AS823" s="50"/>
      <c r="AT823" s="52"/>
    </row>
    <row r="824" spans="1:46" ht="14.1" customHeight="1">
      <c r="A824" s="20" t="s">
        <v>45</v>
      </c>
      <c r="B824" s="21" t="s">
        <v>2696</v>
      </c>
      <c r="C824" s="20" t="s">
        <v>3643</v>
      </c>
      <c r="D824" s="28" t="s">
        <v>3909</v>
      </c>
      <c r="E824" s="4" t="s">
        <v>48</v>
      </c>
      <c r="F824" s="4" t="s">
        <v>3910</v>
      </c>
      <c r="G824" s="23" t="s">
        <v>3911</v>
      </c>
      <c r="H824" s="55">
        <v>28252</v>
      </c>
      <c r="I824" s="4" t="s">
        <v>64</v>
      </c>
      <c r="J824" s="28" t="s">
        <v>3912</v>
      </c>
      <c r="K824" s="28" t="s">
        <v>3913</v>
      </c>
      <c r="L824" s="23" t="s">
        <v>54</v>
      </c>
      <c r="M824" s="4" t="s">
        <v>94</v>
      </c>
      <c r="N824" s="29" t="s">
        <v>108</v>
      </c>
      <c r="O824" s="30">
        <v>1200</v>
      </c>
      <c r="P824" s="29" t="s">
        <v>57</v>
      </c>
      <c r="Q824" s="56">
        <v>3</v>
      </c>
      <c r="R824" s="5" t="s">
        <v>78</v>
      </c>
      <c r="S824" s="5" t="s">
        <v>79</v>
      </c>
      <c r="T824" s="36">
        <v>43585</v>
      </c>
      <c r="U824" s="36">
        <v>43591</v>
      </c>
      <c r="V824" s="37">
        <v>43596</v>
      </c>
      <c r="W824" s="38">
        <f t="shared" si="127"/>
        <v>7</v>
      </c>
      <c r="X824" s="5" t="str">
        <f t="shared" si="128"/>
        <v>NO CUMPLE</v>
      </c>
      <c r="Y824" s="37">
        <v>43591</v>
      </c>
      <c r="Z824" s="37">
        <v>43596</v>
      </c>
      <c r="AA824" s="44">
        <v>43598</v>
      </c>
      <c r="AB824" s="37">
        <v>43603</v>
      </c>
      <c r="AC824" s="38">
        <f t="shared" si="129"/>
        <v>2</v>
      </c>
      <c r="AD824" s="5" t="str">
        <f t="shared" si="130"/>
        <v>CUMPLE</v>
      </c>
      <c r="AE824" s="5"/>
      <c r="AF824" s="38">
        <f t="shared" si="131"/>
        <v>5</v>
      </c>
      <c r="AG824" s="5" t="str">
        <f t="shared" si="132"/>
        <v>NO CUMPLE</v>
      </c>
      <c r="AH824" s="6"/>
      <c r="AI824" s="38">
        <f t="shared" si="125"/>
        <v>18</v>
      </c>
      <c r="AJ824" s="5" t="str">
        <f t="shared" si="126"/>
        <v>NO CUMPLE</v>
      </c>
      <c r="AK824" s="6" t="s">
        <v>3914</v>
      </c>
      <c r="AL824" s="5" t="str">
        <f t="shared" si="118"/>
        <v/>
      </c>
      <c r="AM824" s="5"/>
      <c r="AN824" s="58"/>
      <c r="AO824" s="49" t="s">
        <v>3915</v>
      </c>
      <c r="AP824" s="50" t="s">
        <v>72</v>
      </c>
      <c r="AQ824" s="50"/>
      <c r="AR824" s="50">
        <v>43571</v>
      </c>
      <c r="AS824" s="50" t="s">
        <v>1149</v>
      </c>
      <c r="AT824" s="52"/>
    </row>
    <row r="825" spans="1:46" ht="14.1" customHeight="1">
      <c r="A825" s="20" t="s">
        <v>45</v>
      </c>
      <c r="B825" s="21" t="s">
        <v>2696</v>
      </c>
      <c r="C825" s="20" t="s">
        <v>3643</v>
      </c>
      <c r="D825" s="54">
        <v>4950559749</v>
      </c>
      <c r="E825" s="4" t="s">
        <v>48</v>
      </c>
      <c r="F825" s="4" t="s">
        <v>3916</v>
      </c>
      <c r="G825" s="23" t="s">
        <v>3917</v>
      </c>
      <c r="H825" s="55">
        <v>56000</v>
      </c>
      <c r="I825" s="4" t="s">
        <v>64</v>
      </c>
      <c r="J825" s="4" t="s">
        <v>3918</v>
      </c>
      <c r="K825" s="22" t="s">
        <v>3919</v>
      </c>
      <c r="L825" s="23" t="s">
        <v>911</v>
      </c>
      <c r="M825" s="4" t="s">
        <v>210</v>
      </c>
      <c r="N825" s="29" t="s">
        <v>912</v>
      </c>
      <c r="O825" s="30">
        <v>17500</v>
      </c>
      <c r="P825" s="29" t="s">
        <v>57</v>
      </c>
      <c r="Q825" s="56">
        <v>1</v>
      </c>
      <c r="R825" s="5" t="s">
        <v>58</v>
      </c>
      <c r="S825" s="5" t="s">
        <v>174</v>
      </c>
      <c r="T825" s="36">
        <v>43592</v>
      </c>
      <c r="U825" s="36">
        <v>43587</v>
      </c>
      <c r="V825" s="37">
        <v>43587</v>
      </c>
      <c r="W825" s="38">
        <f t="shared" si="127"/>
        <v>-4</v>
      </c>
      <c r="X825" s="5" t="str">
        <f t="shared" si="128"/>
        <v>CUMPLE</v>
      </c>
      <c r="Y825" s="37">
        <v>43593</v>
      </c>
      <c r="Z825" s="37">
        <v>43593</v>
      </c>
      <c r="AA825" s="44">
        <v>43594</v>
      </c>
      <c r="AB825" s="37">
        <v>43593</v>
      </c>
      <c r="AC825" s="38">
        <f t="shared" si="129"/>
        <v>1</v>
      </c>
      <c r="AD825" s="5" t="str">
        <f t="shared" si="130"/>
        <v>CUMPLE</v>
      </c>
      <c r="AE825" s="5"/>
      <c r="AF825" s="38">
        <f t="shared" si="131"/>
        <v>1</v>
      </c>
      <c r="AG825" s="5" t="str">
        <f t="shared" si="132"/>
        <v>CUMPLE</v>
      </c>
      <c r="AH825" s="6"/>
      <c r="AI825" s="38">
        <f t="shared" si="125"/>
        <v>1</v>
      </c>
      <c r="AJ825" s="5" t="str">
        <f t="shared" si="126"/>
        <v>CUMPLE</v>
      </c>
      <c r="AK825" s="6"/>
      <c r="AL825" s="5" t="str">
        <f t="shared" si="118"/>
        <v/>
      </c>
      <c r="AM825" s="5"/>
      <c r="AN825" s="58"/>
      <c r="AO825" s="49" t="s">
        <v>3920</v>
      </c>
      <c r="AP825" s="50" t="s">
        <v>232</v>
      </c>
      <c r="AQ825" s="50"/>
      <c r="AR825" s="50">
        <v>43572</v>
      </c>
      <c r="AS825" s="50"/>
      <c r="AT825" s="52"/>
    </row>
    <row r="826" spans="1:46" ht="14.1" customHeight="1">
      <c r="A826" s="20" t="s">
        <v>45</v>
      </c>
      <c r="B826" s="21" t="s">
        <v>2696</v>
      </c>
      <c r="C826" s="20" t="s">
        <v>3643</v>
      </c>
      <c r="D826" s="54">
        <v>4948123289</v>
      </c>
      <c r="E826" s="4" t="s">
        <v>48</v>
      </c>
      <c r="F826" s="4" t="s">
        <v>3921</v>
      </c>
      <c r="G826" s="23" t="s">
        <v>3922</v>
      </c>
      <c r="H826" s="55">
        <v>30931.200000000001</v>
      </c>
      <c r="I826" s="4" t="s">
        <v>64</v>
      </c>
      <c r="J826" s="4" t="s">
        <v>3923</v>
      </c>
      <c r="K826" s="22" t="s">
        <v>3924</v>
      </c>
      <c r="L826" s="23" t="s">
        <v>408</v>
      </c>
      <c r="M826" s="4" t="s">
        <v>184</v>
      </c>
      <c r="N826" s="29" t="s">
        <v>348</v>
      </c>
      <c r="O826" s="30">
        <v>2880</v>
      </c>
      <c r="P826" s="29" t="s">
        <v>186</v>
      </c>
      <c r="Q826" s="56">
        <v>1</v>
      </c>
      <c r="R826" s="5" t="s">
        <v>58</v>
      </c>
      <c r="S826" s="5" t="s">
        <v>59</v>
      </c>
      <c r="T826" s="36">
        <v>43599</v>
      </c>
      <c r="U826" s="36">
        <v>43594</v>
      </c>
      <c r="V826" s="37">
        <v>43594</v>
      </c>
      <c r="W826" s="38">
        <f t="shared" si="127"/>
        <v>-4</v>
      </c>
      <c r="X826" s="5" t="str">
        <f t="shared" si="128"/>
        <v>CUMPLE</v>
      </c>
      <c r="Y826" s="37">
        <v>43601</v>
      </c>
      <c r="Z826" s="37">
        <v>43601</v>
      </c>
      <c r="AA826" s="44">
        <v>43601</v>
      </c>
      <c r="AB826" s="37">
        <v>43605</v>
      </c>
      <c r="AC826" s="38">
        <f t="shared" si="129"/>
        <v>1</v>
      </c>
      <c r="AD826" s="5" t="str">
        <f t="shared" si="130"/>
        <v>CUMPLE</v>
      </c>
      <c r="AE826" s="5"/>
      <c r="AF826" s="38">
        <f t="shared" si="131"/>
        <v>4</v>
      </c>
      <c r="AG826" s="5" t="str">
        <f t="shared" si="132"/>
        <v>NO CUMPLE</v>
      </c>
      <c r="AH826" s="6"/>
      <c r="AI826" s="38">
        <f t="shared" si="125"/>
        <v>6</v>
      </c>
      <c r="AJ826" s="5" t="str">
        <f t="shared" si="126"/>
        <v>CUMPLE</v>
      </c>
      <c r="AK826" s="6"/>
      <c r="AL826" s="5" t="str">
        <f t="shared" si="118"/>
        <v/>
      </c>
      <c r="AM826" s="5"/>
      <c r="AN826" s="58"/>
      <c r="AO826" s="49" t="s">
        <v>3925</v>
      </c>
      <c r="AP826" s="50" t="s">
        <v>72</v>
      </c>
      <c r="AQ826" s="50"/>
      <c r="AR826" s="50">
        <v>43578</v>
      </c>
      <c r="AS826" s="50"/>
      <c r="AT826" s="52"/>
    </row>
    <row r="827" spans="1:46" ht="14.1" customHeight="1">
      <c r="A827" s="20" t="s">
        <v>45</v>
      </c>
      <c r="B827" s="21" t="s">
        <v>2696</v>
      </c>
      <c r="C827" s="20" t="s">
        <v>3643</v>
      </c>
      <c r="D827" s="54" t="s">
        <v>3926</v>
      </c>
      <c r="E827" s="4" t="s">
        <v>48</v>
      </c>
      <c r="F827" s="4" t="s">
        <v>3927</v>
      </c>
      <c r="G827" s="23" t="s">
        <v>3928</v>
      </c>
      <c r="H827" s="55">
        <v>54500</v>
      </c>
      <c r="I827" s="4" t="s">
        <v>64</v>
      </c>
      <c r="J827" s="4" t="s">
        <v>3929</v>
      </c>
      <c r="K827" s="22" t="s">
        <v>3930</v>
      </c>
      <c r="L827" s="23" t="s">
        <v>522</v>
      </c>
      <c r="M827" s="4" t="s">
        <v>67</v>
      </c>
      <c r="N827" s="29" t="s">
        <v>67</v>
      </c>
      <c r="O827" s="30">
        <v>12500</v>
      </c>
      <c r="P827" s="29" t="s">
        <v>57</v>
      </c>
      <c r="Q827" s="56">
        <v>1</v>
      </c>
      <c r="R827" s="5" t="s">
        <v>58</v>
      </c>
      <c r="S827" s="5" t="s">
        <v>69</v>
      </c>
      <c r="T827" s="36">
        <v>43598</v>
      </c>
      <c r="U827" s="36">
        <v>43564</v>
      </c>
      <c r="V827" s="37">
        <v>43564</v>
      </c>
      <c r="W827" s="38">
        <f t="shared" si="127"/>
        <v>-33</v>
      </c>
      <c r="X827" s="5" t="str">
        <f t="shared" si="128"/>
        <v>CUMPLE</v>
      </c>
      <c r="Y827" s="37">
        <v>43600</v>
      </c>
      <c r="Z827" s="37">
        <v>43600</v>
      </c>
      <c r="AA827" s="44">
        <v>43601</v>
      </c>
      <c r="AB827" s="37">
        <v>43605</v>
      </c>
      <c r="AC827" s="38">
        <f t="shared" si="129"/>
        <v>1</v>
      </c>
      <c r="AD827" s="5" t="str">
        <f t="shared" si="130"/>
        <v>CUMPLE</v>
      </c>
      <c r="AE827" s="5"/>
      <c r="AF827" s="38">
        <f t="shared" si="131"/>
        <v>4</v>
      </c>
      <c r="AG827" s="5" t="str">
        <f t="shared" si="132"/>
        <v>NO CUMPLE</v>
      </c>
      <c r="AH827" s="6"/>
      <c r="AI827" s="38">
        <f t="shared" si="125"/>
        <v>7</v>
      </c>
      <c r="AJ827" s="5" t="str">
        <f t="shared" si="126"/>
        <v>CUMPLE</v>
      </c>
      <c r="AK827" s="6"/>
      <c r="AL827" s="5" t="str">
        <f t="shared" si="118"/>
        <v/>
      </c>
      <c r="AM827" s="5"/>
      <c r="AN827" s="58"/>
      <c r="AO827" s="49" t="s">
        <v>3931</v>
      </c>
      <c r="AP827" s="50" t="s">
        <v>61</v>
      </c>
      <c r="AQ827" s="50"/>
      <c r="AR827" s="50">
        <v>43552</v>
      </c>
      <c r="AS827" s="50"/>
      <c r="AT827" s="52"/>
    </row>
    <row r="828" spans="1:46" ht="14.1" customHeight="1">
      <c r="A828" s="20" t="s">
        <v>45</v>
      </c>
      <c r="B828" s="21" t="s">
        <v>2696</v>
      </c>
      <c r="C828" s="20" t="s">
        <v>3643</v>
      </c>
      <c r="D828" s="54" t="s">
        <v>3932</v>
      </c>
      <c r="E828" s="4" t="s">
        <v>156</v>
      </c>
      <c r="F828" s="4" t="s">
        <v>3933</v>
      </c>
      <c r="G828" s="23" t="s">
        <v>3934</v>
      </c>
      <c r="H828" s="55">
        <v>422785</v>
      </c>
      <c r="I828" s="4" t="s">
        <v>64</v>
      </c>
      <c r="J828" s="4" t="s">
        <v>3935</v>
      </c>
      <c r="K828" s="22" t="s">
        <v>3936</v>
      </c>
      <c r="L828" s="23" t="s">
        <v>54</v>
      </c>
      <c r="M828" s="4" t="s">
        <v>94</v>
      </c>
      <c r="N828" s="29" t="s">
        <v>95</v>
      </c>
      <c r="O828" s="30">
        <v>8000</v>
      </c>
      <c r="P828" s="29" t="s">
        <v>57</v>
      </c>
      <c r="Q828" s="56">
        <v>1</v>
      </c>
      <c r="R828" s="5" t="s">
        <v>58</v>
      </c>
      <c r="S828" s="5" t="s">
        <v>69</v>
      </c>
      <c r="T828" s="36">
        <v>43599</v>
      </c>
      <c r="U828" s="36">
        <v>43591</v>
      </c>
      <c r="V828" s="37">
        <v>43591</v>
      </c>
      <c r="W828" s="38">
        <f t="shared" si="127"/>
        <v>-7</v>
      </c>
      <c r="X828" s="5" t="str">
        <f t="shared" si="128"/>
        <v>CUMPLE</v>
      </c>
      <c r="Y828" s="37">
        <v>43600</v>
      </c>
      <c r="Z828" s="37">
        <v>43600</v>
      </c>
      <c r="AA828" s="44">
        <v>43601</v>
      </c>
      <c r="AB828" s="37">
        <v>43605</v>
      </c>
      <c r="AC828" s="38">
        <f t="shared" si="129"/>
        <v>1</v>
      </c>
      <c r="AD828" s="5" t="str">
        <f t="shared" si="130"/>
        <v>CUMPLE</v>
      </c>
      <c r="AE828" s="5"/>
      <c r="AF828" s="38">
        <f t="shared" si="131"/>
        <v>4</v>
      </c>
      <c r="AG828" s="5" t="str">
        <f t="shared" si="132"/>
        <v>NO CUMPLE</v>
      </c>
      <c r="AH828" s="6"/>
      <c r="AI828" s="38">
        <f t="shared" si="125"/>
        <v>6</v>
      </c>
      <c r="AJ828" s="5" t="str">
        <f t="shared" si="126"/>
        <v>CUMPLE</v>
      </c>
      <c r="AK828" s="6"/>
      <c r="AL828" s="5" t="str">
        <f t="shared" ref="AL828:AL889" si="133">+IF(F828="Rojo",IF((R828="FCL")*AND(AI828&gt;7),"NO CUMPLE",IF((R828="LCL")*AND(AI828&gt;9),"NO CUMPLE",IF((R828="AIR")*AND(AI828&gt;2),"NO CUMPLE","CUMPLE"))),"")</f>
        <v/>
      </c>
      <c r="AM828" s="5"/>
      <c r="AN828" s="58"/>
      <c r="AO828" s="49" t="s">
        <v>3937</v>
      </c>
      <c r="AP828" s="50" t="s">
        <v>72</v>
      </c>
      <c r="AQ828" s="50"/>
      <c r="AR828" s="50">
        <v>43572</v>
      </c>
      <c r="AS828" s="50"/>
      <c r="AT828" s="52"/>
    </row>
    <row r="829" spans="1:46" ht="14.1" customHeight="1">
      <c r="A829" s="20" t="s">
        <v>45</v>
      </c>
      <c r="B829" s="21" t="s">
        <v>2696</v>
      </c>
      <c r="C829" s="20" t="s">
        <v>3643</v>
      </c>
      <c r="D829" s="54">
        <v>4950285325</v>
      </c>
      <c r="E829" s="4" t="s">
        <v>48</v>
      </c>
      <c r="F829" s="4" t="s">
        <v>3938</v>
      </c>
      <c r="G829" s="23" t="s">
        <v>3939</v>
      </c>
      <c r="H829" s="55">
        <v>23364</v>
      </c>
      <c r="I829" s="4" t="s">
        <v>64</v>
      </c>
      <c r="J829" s="4" t="s">
        <v>421</v>
      </c>
      <c r="K829" s="22" t="s">
        <v>93</v>
      </c>
      <c r="L829" s="23" t="s">
        <v>54</v>
      </c>
      <c r="M829" s="4" t="s">
        <v>94</v>
      </c>
      <c r="N829" s="29" t="s">
        <v>95</v>
      </c>
      <c r="O829" s="30">
        <v>19800</v>
      </c>
      <c r="P829" s="29" t="s">
        <v>57</v>
      </c>
      <c r="Q829" s="56">
        <v>1</v>
      </c>
      <c r="R829" s="5" t="s">
        <v>58</v>
      </c>
      <c r="S829" s="5" t="s">
        <v>59</v>
      </c>
      <c r="T829" s="36">
        <v>43599</v>
      </c>
      <c r="U829" s="36">
        <v>43591</v>
      </c>
      <c r="V829" s="37">
        <v>43591</v>
      </c>
      <c r="W829" s="38">
        <f t="shared" ref="W829:W860" si="134">IF(R829="AIR",U829-T829,U829-(T829-1))</f>
        <v>-7</v>
      </c>
      <c r="X829" s="5" t="str">
        <f t="shared" ref="X829:X860" si="135">IF(W829&lt;=0,"CUMPLE","NO CUMPLE")</f>
        <v>CUMPLE</v>
      </c>
      <c r="Y829" s="37">
        <v>43600</v>
      </c>
      <c r="Z829" s="37">
        <v>43600</v>
      </c>
      <c r="AA829" s="44">
        <v>43600</v>
      </c>
      <c r="AB829" s="37">
        <v>43605</v>
      </c>
      <c r="AC829" s="38">
        <f t="shared" ref="AC829:AC860" si="136">IF(AA829-MAX(U829,V829,Y829)&lt;=0,1,AA829-MAX(U829,V829,Y829))</f>
        <v>1</v>
      </c>
      <c r="AD829" s="5" t="str">
        <f t="shared" ref="AD829:AD860" si="137">+IF((R829="FCL")*AND(AC829&lt;=2),"CUMPLE",IF((R829="LCL")*AND(AC829&lt;=2),"CUMPLE",IF((R829="AIR")*AND(AC829&lt;=2),"CUMPLE","NO CUMPLE")))</f>
        <v>CUMPLE</v>
      </c>
      <c r="AE829" s="5"/>
      <c r="AF829" s="38">
        <f t="shared" ref="AF829:AF860" si="138">IF(AB829-AA829&lt;=0,1,AB829-AA829)</f>
        <v>5</v>
      </c>
      <c r="AG829" s="5" t="str">
        <f t="shared" ref="AG829:AG860" si="139">+IF((R829="FCL")*AND(AF829&lt;=3),"CUMPLE",IF((R829="LCL")*AND(AF829&lt;=3),"CUMPLE",IF((R829="AIR")*AND(AF829&lt;=1),"CUMPLE","NO CUMPLE")))</f>
        <v>NO CUMPLE</v>
      </c>
      <c r="AH829" s="6"/>
      <c r="AI829" s="38">
        <f t="shared" si="125"/>
        <v>6</v>
      </c>
      <c r="AJ829" s="5" t="str">
        <f t="shared" si="126"/>
        <v>CUMPLE</v>
      </c>
      <c r="AK829" s="6"/>
      <c r="AL829" s="5" t="str">
        <f t="shared" si="133"/>
        <v/>
      </c>
      <c r="AM829" s="5"/>
      <c r="AN829" s="58"/>
      <c r="AO829" s="49" t="s">
        <v>3940</v>
      </c>
      <c r="AP829" s="50" t="s">
        <v>72</v>
      </c>
      <c r="AQ829" s="50"/>
      <c r="AR829" s="50">
        <v>43572</v>
      </c>
      <c r="AS829" s="50"/>
      <c r="AT829" s="52"/>
    </row>
    <row r="830" spans="1:46" ht="14.1" customHeight="1">
      <c r="A830" s="20" t="s">
        <v>45</v>
      </c>
      <c r="B830" s="21" t="s">
        <v>2696</v>
      </c>
      <c r="C830" s="20" t="s">
        <v>3643</v>
      </c>
      <c r="D830" s="28" t="s">
        <v>3941</v>
      </c>
      <c r="E830" s="4" t="s">
        <v>48</v>
      </c>
      <c r="F830" s="4" t="s">
        <v>3942</v>
      </c>
      <c r="G830" s="23" t="s">
        <v>3943</v>
      </c>
      <c r="H830" s="55">
        <v>41045.199999999997</v>
      </c>
      <c r="I830" s="4" t="s">
        <v>64</v>
      </c>
      <c r="J830" s="28" t="s">
        <v>3944</v>
      </c>
      <c r="K830" s="22" t="s">
        <v>3945</v>
      </c>
      <c r="L830" s="23" t="s">
        <v>54</v>
      </c>
      <c r="M830" s="4" t="s">
        <v>67</v>
      </c>
      <c r="N830" s="29" t="s">
        <v>336</v>
      </c>
      <c r="O830" s="30">
        <v>17000</v>
      </c>
      <c r="P830" s="29" t="s">
        <v>57</v>
      </c>
      <c r="Q830" s="56">
        <v>1</v>
      </c>
      <c r="R830" s="5" t="s">
        <v>58</v>
      </c>
      <c r="S830" s="5" t="s">
        <v>59</v>
      </c>
      <c r="T830" s="36">
        <v>43585</v>
      </c>
      <c r="U830" s="36">
        <v>43585</v>
      </c>
      <c r="V830" s="37">
        <v>43591</v>
      </c>
      <c r="W830" s="38">
        <f t="shared" si="134"/>
        <v>1</v>
      </c>
      <c r="X830" s="5" t="str">
        <f t="shared" si="135"/>
        <v>NO CUMPLE</v>
      </c>
      <c r="Y830" s="37">
        <v>43587</v>
      </c>
      <c r="Z830" s="37">
        <v>43591</v>
      </c>
      <c r="AA830" s="44">
        <v>43591</v>
      </c>
      <c r="AB830" s="37">
        <v>43598</v>
      </c>
      <c r="AC830" s="38">
        <f t="shared" si="136"/>
        <v>1</v>
      </c>
      <c r="AD830" s="5" t="str">
        <f t="shared" si="137"/>
        <v>CUMPLE</v>
      </c>
      <c r="AE830" s="5"/>
      <c r="AF830" s="38">
        <f t="shared" si="138"/>
        <v>7</v>
      </c>
      <c r="AG830" s="5" t="str">
        <f t="shared" si="139"/>
        <v>NO CUMPLE</v>
      </c>
      <c r="AH830" s="6"/>
      <c r="AI830" s="38">
        <f t="shared" si="125"/>
        <v>13</v>
      </c>
      <c r="AJ830" s="5" t="str">
        <f t="shared" si="126"/>
        <v>NO CUMPLE</v>
      </c>
      <c r="AK830" s="6" t="s">
        <v>3946</v>
      </c>
      <c r="AL830" s="5" t="str">
        <f t="shared" si="133"/>
        <v/>
      </c>
      <c r="AM830" s="5"/>
      <c r="AN830" s="58"/>
      <c r="AO830" s="49" t="s">
        <v>3947</v>
      </c>
      <c r="AP830" s="50" t="s">
        <v>72</v>
      </c>
      <c r="AQ830" s="50" t="s">
        <v>61</v>
      </c>
      <c r="AR830" s="50">
        <v>43569</v>
      </c>
      <c r="AS830" s="50"/>
      <c r="AT830" s="52"/>
    </row>
    <row r="831" spans="1:46" ht="14.1" customHeight="1">
      <c r="A831" s="20" t="s">
        <v>45</v>
      </c>
      <c r="B831" s="21" t="s">
        <v>2696</v>
      </c>
      <c r="C831" s="20" t="s">
        <v>3643</v>
      </c>
      <c r="D831" s="54">
        <v>4950184136</v>
      </c>
      <c r="E831" s="4" t="s">
        <v>48</v>
      </c>
      <c r="F831" s="4" t="s">
        <v>3948</v>
      </c>
      <c r="G831" s="23" t="s">
        <v>3949</v>
      </c>
      <c r="H831" s="55">
        <v>30263.040000000001</v>
      </c>
      <c r="I831" s="4" t="s">
        <v>64</v>
      </c>
      <c r="J831" s="4" t="s">
        <v>535</v>
      </c>
      <c r="K831" s="22" t="s">
        <v>536</v>
      </c>
      <c r="L831" s="23" t="s">
        <v>119</v>
      </c>
      <c r="M831" s="4" t="s">
        <v>210</v>
      </c>
      <c r="N831" s="29" t="s">
        <v>211</v>
      </c>
      <c r="O831" s="30">
        <v>17040</v>
      </c>
      <c r="P831" s="29" t="s">
        <v>57</v>
      </c>
      <c r="Q831" s="56">
        <v>1</v>
      </c>
      <c r="R831" s="5" t="s">
        <v>58</v>
      </c>
      <c r="S831" s="5" t="s">
        <v>59</v>
      </c>
      <c r="T831" s="36">
        <v>43597</v>
      </c>
      <c r="U831" s="36">
        <v>43595</v>
      </c>
      <c r="V831" s="37">
        <v>43600</v>
      </c>
      <c r="W831" s="38">
        <f t="shared" si="134"/>
        <v>-1</v>
      </c>
      <c r="X831" s="5" t="str">
        <f t="shared" si="135"/>
        <v>CUMPLE</v>
      </c>
      <c r="Y831" s="37">
        <v>43600</v>
      </c>
      <c r="Z831" s="37">
        <v>43600</v>
      </c>
      <c r="AA831" s="44">
        <v>43600</v>
      </c>
      <c r="AB831" s="37">
        <v>43606</v>
      </c>
      <c r="AC831" s="38">
        <f t="shared" si="136"/>
        <v>1</v>
      </c>
      <c r="AD831" s="5" t="str">
        <f t="shared" si="137"/>
        <v>CUMPLE</v>
      </c>
      <c r="AE831" s="5"/>
      <c r="AF831" s="38">
        <f t="shared" si="138"/>
        <v>6</v>
      </c>
      <c r="AG831" s="5" t="str">
        <f t="shared" si="139"/>
        <v>NO CUMPLE</v>
      </c>
      <c r="AH831" s="6"/>
      <c r="AI831" s="38">
        <f t="shared" si="125"/>
        <v>9</v>
      </c>
      <c r="AJ831" s="5" t="str">
        <f t="shared" si="126"/>
        <v>NO CUMPLE</v>
      </c>
      <c r="AK831" s="6" t="s">
        <v>149</v>
      </c>
      <c r="AL831" s="5" t="str">
        <f t="shared" si="133"/>
        <v/>
      </c>
      <c r="AM831" s="5"/>
      <c r="AN831" s="58"/>
      <c r="AO831" s="49" t="s">
        <v>3950</v>
      </c>
      <c r="AP831" s="50" t="s">
        <v>325</v>
      </c>
      <c r="AQ831" s="50"/>
      <c r="AR831" s="50">
        <v>43577</v>
      </c>
      <c r="AS831" s="50"/>
      <c r="AT831" s="52"/>
    </row>
    <row r="832" spans="1:46" ht="14.1" customHeight="1">
      <c r="A832" s="20" t="s">
        <v>45</v>
      </c>
      <c r="B832" s="21" t="s">
        <v>2696</v>
      </c>
      <c r="C832" s="20" t="s">
        <v>3643</v>
      </c>
      <c r="D832" s="54">
        <v>4950760125</v>
      </c>
      <c r="E832" s="4" t="s">
        <v>48</v>
      </c>
      <c r="F832" s="4" t="s">
        <v>3951</v>
      </c>
      <c r="G832" s="23" t="s">
        <v>3952</v>
      </c>
      <c r="H832" s="55">
        <v>31590</v>
      </c>
      <c r="I832" s="4" t="s">
        <v>64</v>
      </c>
      <c r="J832" s="4" t="s">
        <v>1783</v>
      </c>
      <c r="K832" s="22" t="s">
        <v>1784</v>
      </c>
      <c r="L832" s="23" t="s">
        <v>119</v>
      </c>
      <c r="M832" s="4" t="s">
        <v>210</v>
      </c>
      <c r="N832" s="29" t="s">
        <v>1731</v>
      </c>
      <c r="O832" s="30">
        <v>19500</v>
      </c>
      <c r="P832" s="29" t="s">
        <v>57</v>
      </c>
      <c r="Q832" s="56">
        <v>1</v>
      </c>
      <c r="R832" s="5" t="s">
        <v>58</v>
      </c>
      <c r="S832" s="5" t="s">
        <v>59</v>
      </c>
      <c r="T832" s="36">
        <v>43598</v>
      </c>
      <c r="U832" s="36">
        <v>43595</v>
      </c>
      <c r="V832" s="37">
        <v>43595</v>
      </c>
      <c r="W832" s="38">
        <f t="shared" si="134"/>
        <v>-2</v>
      </c>
      <c r="X832" s="5" t="str">
        <f t="shared" si="135"/>
        <v>CUMPLE</v>
      </c>
      <c r="Y832" s="37">
        <v>43599</v>
      </c>
      <c r="Z832" s="37">
        <v>43599</v>
      </c>
      <c r="AA832" s="44">
        <v>43600</v>
      </c>
      <c r="AB832" s="37">
        <v>43606</v>
      </c>
      <c r="AC832" s="38">
        <f t="shared" si="136"/>
        <v>1</v>
      </c>
      <c r="AD832" s="5" t="str">
        <f t="shared" si="137"/>
        <v>CUMPLE</v>
      </c>
      <c r="AE832" s="5"/>
      <c r="AF832" s="38">
        <f t="shared" si="138"/>
        <v>6</v>
      </c>
      <c r="AG832" s="5" t="str">
        <f t="shared" si="139"/>
        <v>NO CUMPLE</v>
      </c>
      <c r="AH832" s="6"/>
      <c r="AI832" s="38">
        <f t="shared" si="125"/>
        <v>8</v>
      </c>
      <c r="AJ832" s="5" t="str">
        <f t="shared" si="126"/>
        <v>CUMPLE</v>
      </c>
      <c r="AK832" s="6"/>
      <c r="AL832" s="5" t="str">
        <f t="shared" si="133"/>
        <v/>
      </c>
      <c r="AM832" s="5"/>
      <c r="AN832" s="58"/>
      <c r="AO832" s="49" t="s">
        <v>3953</v>
      </c>
      <c r="AP832" s="50" t="s">
        <v>325</v>
      </c>
      <c r="AQ832" s="50"/>
      <c r="AR832" s="50">
        <v>43595</v>
      </c>
      <c r="AS832" s="50"/>
      <c r="AT832" s="52"/>
    </row>
    <row r="833" spans="1:46" ht="14.1" customHeight="1">
      <c r="A833" s="20" t="s">
        <v>45</v>
      </c>
      <c r="B833" s="21" t="s">
        <v>2696</v>
      </c>
      <c r="C833" s="20" t="s">
        <v>3643</v>
      </c>
      <c r="D833" s="54" t="s">
        <v>3954</v>
      </c>
      <c r="E833" s="4" t="s">
        <v>48</v>
      </c>
      <c r="F833" s="4" t="s">
        <v>3955</v>
      </c>
      <c r="G833" s="23" t="s">
        <v>3956</v>
      </c>
      <c r="H833" s="55">
        <v>10730.4</v>
      </c>
      <c r="I833" s="4" t="s">
        <v>64</v>
      </c>
      <c r="J833" s="4" t="s">
        <v>3957</v>
      </c>
      <c r="K833" s="22" t="s">
        <v>3958</v>
      </c>
      <c r="L833" s="23" t="s">
        <v>54</v>
      </c>
      <c r="M833" s="4" t="s">
        <v>67</v>
      </c>
      <c r="N833" s="29" t="s">
        <v>77</v>
      </c>
      <c r="O833" s="30">
        <v>1780</v>
      </c>
      <c r="P833" s="29" t="s">
        <v>57</v>
      </c>
      <c r="Q833" s="56">
        <v>3</v>
      </c>
      <c r="R833" s="5" t="s">
        <v>78</v>
      </c>
      <c r="S833" s="5" t="s">
        <v>79</v>
      </c>
      <c r="T833" s="36">
        <v>43599</v>
      </c>
      <c r="U833" s="36">
        <v>43594</v>
      </c>
      <c r="V833" s="37">
        <v>43594</v>
      </c>
      <c r="W833" s="38">
        <f t="shared" si="134"/>
        <v>-4</v>
      </c>
      <c r="X833" s="5" t="str">
        <f t="shared" si="135"/>
        <v>CUMPLE</v>
      </c>
      <c r="Y833" s="37">
        <v>43602</v>
      </c>
      <c r="Z833" s="37">
        <v>43602</v>
      </c>
      <c r="AA833" s="44">
        <v>43602</v>
      </c>
      <c r="AB833" s="37">
        <v>43606</v>
      </c>
      <c r="AC833" s="38">
        <f t="shared" si="136"/>
        <v>1</v>
      </c>
      <c r="AD833" s="5" t="str">
        <f t="shared" si="137"/>
        <v>CUMPLE</v>
      </c>
      <c r="AE833" s="5"/>
      <c r="AF833" s="38">
        <f t="shared" si="138"/>
        <v>4</v>
      </c>
      <c r="AG833" s="5" t="str">
        <f t="shared" si="139"/>
        <v>NO CUMPLE</v>
      </c>
      <c r="AH833" s="6"/>
      <c r="AI833" s="38">
        <f t="shared" si="125"/>
        <v>7</v>
      </c>
      <c r="AJ833" s="5" t="str">
        <f t="shared" si="126"/>
        <v>CUMPLE</v>
      </c>
      <c r="AK833" s="6"/>
      <c r="AL833" s="5" t="str">
        <f t="shared" si="133"/>
        <v/>
      </c>
      <c r="AM833" s="5"/>
      <c r="AN833" s="58"/>
      <c r="AO833" s="49" t="s">
        <v>3959</v>
      </c>
      <c r="AP833" s="50" t="s">
        <v>61</v>
      </c>
      <c r="AQ833" s="50"/>
      <c r="AR833" s="50">
        <v>43578</v>
      </c>
      <c r="AS833" s="50"/>
      <c r="AT833" s="52"/>
    </row>
    <row r="834" spans="1:46" ht="14.1" customHeight="1">
      <c r="A834" s="20" t="s">
        <v>45</v>
      </c>
      <c r="B834" s="21" t="s">
        <v>2696</v>
      </c>
      <c r="C834" s="20" t="s">
        <v>3643</v>
      </c>
      <c r="D834" s="28" t="s">
        <v>3960</v>
      </c>
      <c r="E834" s="4" t="s">
        <v>48</v>
      </c>
      <c r="F834" s="4" t="s">
        <v>3961</v>
      </c>
      <c r="G834" s="23" t="s">
        <v>3962</v>
      </c>
      <c r="H834" s="55">
        <v>53783</v>
      </c>
      <c r="I834" s="4" t="s">
        <v>64</v>
      </c>
      <c r="J834" s="28" t="s">
        <v>3963</v>
      </c>
      <c r="K834" s="28" t="s">
        <v>3964</v>
      </c>
      <c r="L834" s="23" t="s">
        <v>54</v>
      </c>
      <c r="M834" s="4" t="s">
        <v>67</v>
      </c>
      <c r="N834" s="29" t="s">
        <v>77</v>
      </c>
      <c r="O834" s="30">
        <v>5200</v>
      </c>
      <c r="P834" s="29" t="s">
        <v>57</v>
      </c>
      <c r="Q834" s="56">
        <v>9</v>
      </c>
      <c r="R834" s="5" t="s">
        <v>78</v>
      </c>
      <c r="S834" s="5" t="s">
        <v>79</v>
      </c>
      <c r="T834" s="36">
        <v>43599</v>
      </c>
      <c r="U834" s="36">
        <v>43598</v>
      </c>
      <c r="V834" s="37">
        <v>43598</v>
      </c>
      <c r="W834" s="38">
        <f t="shared" si="134"/>
        <v>0</v>
      </c>
      <c r="X834" s="5" t="str">
        <f t="shared" si="135"/>
        <v>CUMPLE</v>
      </c>
      <c r="Y834" s="37">
        <v>43602</v>
      </c>
      <c r="Z834" s="37">
        <v>43602</v>
      </c>
      <c r="AA834" s="44">
        <v>43602</v>
      </c>
      <c r="AB834" s="37">
        <v>43606</v>
      </c>
      <c r="AC834" s="38">
        <f t="shared" si="136"/>
        <v>1</v>
      </c>
      <c r="AD834" s="5" t="str">
        <f t="shared" si="137"/>
        <v>CUMPLE</v>
      </c>
      <c r="AE834" s="5"/>
      <c r="AF834" s="38">
        <f t="shared" si="138"/>
        <v>4</v>
      </c>
      <c r="AG834" s="5" t="str">
        <f t="shared" si="139"/>
        <v>NO CUMPLE</v>
      </c>
      <c r="AH834" s="6"/>
      <c r="AI834" s="38">
        <f t="shared" si="125"/>
        <v>7</v>
      </c>
      <c r="AJ834" s="5" t="str">
        <f t="shared" si="126"/>
        <v>CUMPLE</v>
      </c>
      <c r="AK834" s="6"/>
      <c r="AL834" s="5" t="str">
        <f t="shared" si="133"/>
        <v/>
      </c>
      <c r="AM834" s="5"/>
      <c r="AN834" s="58"/>
      <c r="AO834" s="49" t="s">
        <v>3965</v>
      </c>
      <c r="AP834" s="50" t="s">
        <v>72</v>
      </c>
      <c r="AQ834" s="50"/>
      <c r="AR834" s="50">
        <v>43578</v>
      </c>
      <c r="AS834" s="50"/>
      <c r="AT834" s="52"/>
    </row>
    <row r="835" spans="1:46" ht="14.1" customHeight="1">
      <c r="A835" s="20" t="s">
        <v>45</v>
      </c>
      <c r="B835" s="21" t="s">
        <v>2696</v>
      </c>
      <c r="C835" s="20" t="s">
        <v>3643</v>
      </c>
      <c r="D835" s="54">
        <v>4949389438</v>
      </c>
      <c r="E835" s="4" t="s">
        <v>48</v>
      </c>
      <c r="F835" s="4" t="s">
        <v>3966</v>
      </c>
      <c r="G835" s="68" t="s">
        <v>3967</v>
      </c>
      <c r="H835" s="55">
        <v>73479.3</v>
      </c>
      <c r="I835" s="4" t="s">
        <v>64</v>
      </c>
      <c r="J835" s="4" t="s">
        <v>514</v>
      </c>
      <c r="K835" s="22" t="s">
        <v>515</v>
      </c>
      <c r="L835" s="23" t="s">
        <v>86</v>
      </c>
      <c r="M835" s="4" t="s">
        <v>210</v>
      </c>
      <c r="N835" s="29" t="s">
        <v>516</v>
      </c>
      <c r="O835" s="30">
        <v>79010</v>
      </c>
      <c r="P835" s="29" t="s">
        <v>57</v>
      </c>
      <c r="Q835" s="56">
        <v>4</v>
      </c>
      <c r="R835" s="5" t="s">
        <v>58</v>
      </c>
      <c r="S835" s="5" t="s">
        <v>230</v>
      </c>
      <c r="T835" s="36">
        <v>43588</v>
      </c>
      <c r="U835" s="36">
        <v>43584</v>
      </c>
      <c r="V835" s="37">
        <v>43584</v>
      </c>
      <c r="W835" s="38">
        <f t="shared" si="134"/>
        <v>-3</v>
      </c>
      <c r="X835" s="5" t="str">
        <f t="shared" si="135"/>
        <v>CUMPLE</v>
      </c>
      <c r="Y835" s="37">
        <v>43591</v>
      </c>
      <c r="Z835" s="37">
        <v>43591</v>
      </c>
      <c r="AA835" s="44">
        <v>43591</v>
      </c>
      <c r="AB835" s="37">
        <v>43591</v>
      </c>
      <c r="AC835" s="38">
        <f t="shared" si="136"/>
        <v>1</v>
      </c>
      <c r="AD835" s="5" t="str">
        <f t="shared" si="137"/>
        <v>CUMPLE</v>
      </c>
      <c r="AE835" s="5"/>
      <c r="AF835" s="38">
        <f t="shared" si="138"/>
        <v>1</v>
      </c>
      <c r="AG835" s="5" t="str">
        <f t="shared" si="139"/>
        <v>CUMPLE</v>
      </c>
      <c r="AH835" s="6"/>
      <c r="AI835" s="38">
        <f t="shared" ref="AI835:AI898" si="140">AB835-T835</f>
        <v>3</v>
      </c>
      <c r="AJ835" s="5" t="str">
        <f t="shared" ref="AJ835:AJ898" si="141">+IF((R835="FCL")*AND(AI835&gt;8),"NO CUMPLE",IF((R835="LCL")*AND(AI835&gt;10),"NO CUMPLE",IF((R835="AIR")*AND(AI835&gt;3),"NO CUMPLE","CUMPLE")))</f>
        <v>CUMPLE</v>
      </c>
      <c r="AK835" s="6"/>
      <c r="AL835" s="5" t="str">
        <f t="shared" si="133"/>
        <v/>
      </c>
      <c r="AM835" s="5"/>
      <c r="AN835" s="58"/>
      <c r="AO835" s="49" t="s">
        <v>3968</v>
      </c>
      <c r="AP835" s="50" t="s">
        <v>232</v>
      </c>
      <c r="AQ835" s="50"/>
      <c r="AR835" s="50">
        <v>43573</v>
      </c>
      <c r="AS835" s="50"/>
      <c r="AT835" s="52"/>
    </row>
    <row r="836" spans="1:46" ht="14.1" customHeight="1">
      <c r="A836" s="20" t="s">
        <v>45</v>
      </c>
      <c r="B836" s="21" t="s">
        <v>2696</v>
      </c>
      <c r="C836" s="20" t="s">
        <v>3643</v>
      </c>
      <c r="D836" s="54">
        <v>4950365736</v>
      </c>
      <c r="E836" s="4" t="s">
        <v>48</v>
      </c>
      <c r="F836" s="4" t="s">
        <v>3969</v>
      </c>
      <c r="G836" s="23" t="s">
        <v>3970</v>
      </c>
      <c r="H836" s="55">
        <v>674</v>
      </c>
      <c r="I836" s="4" t="s">
        <v>64</v>
      </c>
      <c r="J836" s="4" t="s">
        <v>499</v>
      </c>
      <c r="K836" s="22" t="s">
        <v>500</v>
      </c>
      <c r="L836" s="23" t="s">
        <v>54</v>
      </c>
      <c r="M836" s="4" t="s">
        <v>67</v>
      </c>
      <c r="N836" s="29" t="s">
        <v>77</v>
      </c>
      <c r="O836" s="30">
        <v>40</v>
      </c>
      <c r="P836" s="29" t="s">
        <v>57</v>
      </c>
      <c r="Q836" s="56">
        <v>1</v>
      </c>
      <c r="R836" s="5" t="s">
        <v>78</v>
      </c>
      <c r="S836" s="5" t="s">
        <v>79</v>
      </c>
      <c r="T836" s="36">
        <v>43599</v>
      </c>
      <c r="U836" s="36">
        <v>43594</v>
      </c>
      <c r="V836" s="37">
        <v>43594</v>
      </c>
      <c r="W836" s="38">
        <f t="shared" si="134"/>
        <v>-4</v>
      </c>
      <c r="X836" s="5" t="str">
        <f t="shared" si="135"/>
        <v>CUMPLE</v>
      </c>
      <c r="Y836" s="37">
        <v>43602</v>
      </c>
      <c r="Z836" s="37">
        <v>43602</v>
      </c>
      <c r="AA836" s="44">
        <v>43602</v>
      </c>
      <c r="AB836" s="37">
        <v>43608</v>
      </c>
      <c r="AC836" s="38">
        <f t="shared" si="136"/>
        <v>1</v>
      </c>
      <c r="AD836" s="5" t="str">
        <f t="shared" si="137"/>
        <v>CUMPLE</v>
      </c>
      <c r="AE836" s="5"/>
      <c r="AF836" s="38">
        <f t="shared" si="138"/>
        <v>6</v>
      </c>
      <c r="AG836" s="5" t="str">
        <f t="shared" si="139"/>
        <v>NO CUMPLE</v>
      </c>
      <c r="AH836" s="6"/>
      <c r="AI836" s="38">
        <f t="shared" si="140"/>
        <v>9</v>
      </c>
      <c r="AJ836" s="5" t="str">
        <f t="shared" si="141"/>
        <v>CUMPLE</v>
      </c>
      <c r="AK836" s="6"/>
      <c r="AL836" s="5" t="str">
        <f t="shared" si="133"/>
        <v/>
      </c>
      <c r="AM836" s="5"/>
      <c r="AN836" s="58"/>
      <c r="AO836" s="49" t="s">
        <v>3971</v>
      </c>
      <c r="AP836" s="50" t="s">
        <v>72</v>
      </c>
      <c r="AQ836" s="50"/>
      <c r="AR836" s="50">
        <v>43578</v>
      </c>
      <c r="AS836" s="50"/>
      <c r="AT836" s="52"/>
    </row>
    <row r="837" spans="1:46" ht="14.1" customHeight="1">
      <c r="A837" s="20" t="s">
        <v>45</v>
      </c>
      <c r="B837" s="21" t="s">
        <v>2696</v>
      </c>
      <c r="C837" s="20" t="s">
        <v>3643</v>
      </c>
      <c r="D837" s="54">
        <v>4950251299</v>
      </c>
      <c r="E837" s="4" t="s">
        <v>48</v>
      </c>
      <c r="F837" s="4" t="s">
        <v>3972</v>
      </c>
      <c r="G837" s="23" t="s">
        <v>3973</v>
      </c>
      <c r="H837" s="55">
        <v>4340</v>
      </c>
      <c r="I837" s="4" t="s">
        <v>64</v>
      </c>
      <c r="J837" s="4" t="s">
        <v>3854</v>
      </c>
      <c r="K837" s="22">
        <v>56749259</v>
      </c>
      <c r="L837" s="23" t="s">
        <v>119</v>
      </c>
      <c r="M837" s="4" t="s">
        <v>67</v>
      </c>
      <c r="N837" s="29" t="s">
        <v>336</v>
      </c>
      <c r="O837" s="30">
        <v>1000</v>
      </c>
      <c r="P837" s="29" t="s">
        <v>57</v>
      </c>
      <c r="Q837" s="56">
        <v>1</v>
      </c>
      <c r="R837" s="5" t="s">
        <v>78</v>
      </c>
      <c r="S837" s="5" t="s">
        <v>79</v>
      </c>
      <c r="T837" s="36">
        <v>43598</v>
      </c>
      <c r="U837" s="36">
        <v>43601</v>
      </c>
      <c r="V837" s="37">
        <v>43600</v>
      </c>
      <c r="W837" s="38">
        <f t="shared" si="134"/>
        <v>4</v>
      </c>
      <c r="X837" s="5" t="str">
        <f t="shared" si="135"/>
        <v>NO CUMPLE</v>
      </c>
      <c r="Y837" s="37">
        <v>43601</v>
      </c>
      <c r="Z837" s="37">
        <v>43601</v>
      </c>
      <c r="AA837" s="44">
        <v>43602</v>
      </c>
      <c r="AB837" s="37">
        <v>43608</v>
      </c>
      <c r="AC837" s="38">
        <f t="shared" si="136"/>
        <v>1</v>
      </c>
      <c r="AD837" s="5" t="str">
        <f t="shared" si="137"/>
        <v>CUMPLE</v>
      </c>
      <c r="AE837" s="5"/>
      <c r="AF837" s="38">
        <f t="shared" si="138"/>
        <v>6</v>
      </c>
      <c r="AG837" s="5" t="str">
        <f t="shared" si="139"/>
        <v>NO CUMPLE</v>
      </c>
      <c r="AH837" s="6"/>
      <c r="AI837" s="38">
        <f t="shared" si="140"/>
        <v>10</v>
      </c>
      <c r="AJ837" s="5" t="str">
        <f t="shared" si="141"/>
        <v>CUMPLE</v>
      </c>
      <c r="AK837" s="6" t="s">
        <v>3855</v>
      </c>
      <c r="AL837" s="5" t="str">
        <f t="shared" si="133"/>
        <v/>
      </c>
      <c r="AM837" s="5"/>
      <c r="AN837" s="58"/>
      <c r="AO837" s="49" t="s">
        <v>3974</v>
      </c>
      <c r="AP837" s="50" t="s">
        <v>72</v>
      </c>
      <c r="AQ837" s="50"/>
      <c r="AR837" s="50">
        <v>43585</v>
      </c>
      <c r="AS837" s="50"/>
      <c r="AT837" s="52"/>
    </row>
    <row r="838" spans="1:46" ht="14.1" customHeight="1">
      <c r="A838" s="20" t="s">
        <v>45</v>
      </c>
      <c r="B838" s="21" t="s">
        <v>2696</v>
      </c>
      <c r="C838" s="20" t="s">
        <v>3643</v>
      </c>
      <c r="D838" s="28" t="s">
        <v>3975</v>
      </c>
      <c r="E838" s="4" t="s">
        <v>48</v>
      </c>
      <c r="F838" s="4" t="s">
        <v>3976</v>
      </c>
      <c r="G838" s="68" t="s">
        <v>3977</v>
      </c>
      <c r="H838" s="55">
        <v>54924.2</v>
      </c>
      <c r="I838" s="4" t="s">
        <v>64</v>
      </c>
      <c r="J838" s="28" t="s">
        <v>3978</v>
      </c>
      <c r="K838" s="28" t="s">
        <v>3979</v>
      </c>
      <c r="L838" s="23" t="s">
        <v>54</v>
      </c>
      <c r="M838" s="4" t="s">
        <v>67</v>
      </c>
      <c r="N838" s="29" t="s">
        <v>77</v>
      </c>
      <c r="O838" s="30">
        <v>8240</v>
      </c>
      <c r="P838" s="29" t="s">
        <v>57</v>
      </c>
      <c r="Q838" s="56">
        <v>22</v>
      </c>
      <c r="R838" s="5" t="s">
        <v>78</v>
      </c>
      <c r="S838" s="5" t="s">
        <v>79</v>
      </c>
      <c r="T838" s="36">
        <v>43592</v>
      </c>
      <c r="U838" s="36">
        <v>43580</v>
      </c>
      <c r="V838" s="37">
        <v>43580</v>
      </c>
      <c r="W838" s="38">
        <f t="shared" si="134"/>
        <v>-11</v>
      </c>
      <c r="X838" s="5" t="str">
        <f t="shared" si="135"/>
        <v>CUMPLE</v>
      </c>
      <c r="Y838" s="37">
        <v>43598</v>
      </c>
      <c r="Z838" s="37">
        <v>43598</v>
      </c>
      <c r="AA838" s="44">
        <v>43598</v>
      </c>
      <c r="AB838" s="37">
        <v>43608</v>
      </c>
      <c r="AC838" s="38">
        <f t="shared" si="136"/>
        <v>1</v>
      </c>
      <c r="AD838" s="5" t="str">
        <f t="shared" si="137"/>
        <v>CUMPLE</v>
      </c>
      <c r="AE838" s="5"/>
      <c r="AF838" s="38">
        <f t="shared" si="138"/>
        <v>10</v>
      </c>
      <c r="AG838" s="5" t="str">
        <f t="shared" si="139"/>
        <v>NO CUMPLE</v>
      </c>
      <c r="AH838" s="6"/>
      <c r="AI838" s="38">
        <f t="shared" si="140"/>
        <v>16</v>
      </c>
      <c r="AJ838" s="5" t="str">
        <f t="shared" si="141"/>
        <v>NO CUMPLE</v>
      </c>
      <c r="AK838" s="6" t="s">
        <v>3980</v>
      </c>
      <c r="AL838" s="5" t="str">
        <f t="shared" si="133"/>
        <v/>
      </c>
      <c r="AM838" s="5"/>
      <c r="AN838" s="58"/>
      <c r="AO838" s="49" t="s">
        <v>3974</v>
      </c>
      <c r="AP838" s="50" t="s">
        <v>72</v>
      </c>
      <c r="AQ838" s="50"/>
      <c r="AR838" s="50">
        <v>43571</v>
      </c>
      <c r="AS838" s="50"/>
      <c r="AT838" s="52"/>
    </row>
    <row r="839" spans="1:46" ht="14.1" customHeight="1">
      <c r="A839" s="20" t="s">
        <v>45</v>
      </c>
      <c r="B839" s="21" t="s">
        <v>2696</v>
      </c>
      <c r="C839" s="20" t="s">
        <v>3643</v>
      </c>
      <c r="D839" s="54">
        <v>4950760128</v>
      </c>
      <c r="E839" s="4" t="s">
        <v>48</v>
      </c>
      <c r="F839" s="4" t="s">
        <v>3981</v>
      </c>
      <c r="G839" s="23" t="s">
        <v>3982</v>
      </c>
      <c r="H839" s="55">
        <v>94770</v>
      </c>
      <c r="I839" s="4" t="s">
        <v>64</v>
      </c>
      <c r="J839" s="4" t="s">
        <v>1783</v>
      </c>
      <c r="K839" s="22" t="s">
        <v>1784</v>
      </c>
      <c r="L839" s="23" t="s">
        <v>119</v>
      </c>
      <c r="M839" s="4" t="s">
        <v>210</v>
      </c>
      <c r="N839" s="29" t="s">
        <v>1731</v>
      </c>
      <c r="O839" s="30">
        <v>58500</v>
      </c>
      <c r="P839" s="29" t="s">
        <v>57</v>
      </c>
      <c r="Q839" s="56">
        <v>3</v>
      </c>
      <c r="R839" s="5" t="s">
        <v>58</v>
      </c>
      <c r="S839" s="5" t="s">
        <v>59</v>
      </c>
      <c r="T839" s="36">
        <v>43598</v>
      </c>
      <c r="U839" s="36">
        <v>43595</v>
      </c>
      <c r="V839" s="37">
        <v>43595</v>
      </c>
      <c r="W839" s="38">
        <f t="shared" si="134"/>
        <v>-2</v>
      </c>
      <c r="X839" s="5" t="str">
        <f t="shared" si="135"/>
        <v>CUMPLE</v>
      </c>
      <c r="Y839" s="37">
        <v>43599</v>
      </c>
      <c r="Z839" s="37">
        <v>43599</v>
      </c>
      <c r="AA839" s="44">
        <v>43600</v>
      </c>
      <c r="AB839" s="37">
        <v>43607</v>
      </c>
      <c r="AC839" s="38">
        <f t="shared" si="136"/>
        <v>1</v>
      </c>
      <c r="AD839" s="5" t="str">
        <f t="shared" si="137"/>
        <v>CUMPLE</v>
      </c>
      <c r="AE839" s="5"/>
      <c r="AF839" s="38">
        <f t="shared" si="138"/>
        <v>7</v>
      </c>
      <c r="AG839" s="5" t="str">
        <f t="shared" si="139"/>
        <v>NO CUMPLE</v>
      </c>
      <c r="AH839" s="6"/>
      <c r="AI839" s="38">
        <f t="shared" si="140"/>
        <v>9</v>
      </c>
      <c r="AJ839" s="5" t="str">
        <f t="shared" si="141"/>
        <v>NO CUMPLE</v>
      </c>
      <c r="AK839" s="6" t="s">
        <v>149</v>
      </c>
      <c r="AL839" s="5" t="str">
        <f t="shared" si="133"/>
        <v/>
      </c>
      <c r="AM839" s="5"/>
      <c r="AN839" s="58"/>
      <c r="AO839" s="49" t="s">
        <v>3983</v>
      </c>
      <c r="AP839" s="50" t="s">
        <v>325</v>
      </c>
      <c r="AQ839" s="50"/>
      <c r="AR839" s="50">
        <v>43595</v>
      </c>
      <c r="AS839" s="50"/>
      <c r="AT839" s="52"/>
    </row>
    <row r="840" spans="1:46" ht="14.1" customHeight="1">
      <c r="A840" s="20" t="s">
        <v>45</v>
      </c>
      <c r="B840" s="21" t="s">
        <v>2696</v>
      </c>
      <c r="C840" s="20" t="s">
        <v>3643</v>
      </c>
      <c r="D840" s="54">
        <v>4950184129</v>
      </c>
      <c r="E840" s="4" t="s">
        <v>48</v>
      </c>
      <c r="F840" s="4" t="s">
        <v>3984</v>
      </c>
      <c r="G840" s="23" t="s">
        <v>3985</v>
      </c>
      <c r="H840" s="55">
        <v>63739.199999999997</v>
      </c>
      <c r="I840" s="4" t="s">
        <v>64</v>
      </c>
      <c r="J840" s="4" t="s">
        <v>3986</v>
      </c>
      <c r="K840" s="22" t="s">
        <v>3987</v>
      </c>
      <c r="L840" s="23" t="s">
        <v>54</v>
      </c>
      <c r="M840" s="4" t="s">
        <v>210</v>
      </c>
      <c r="N840" s="29" t="s">
        <v>516</v>
      </c>
      <c r="O840" s="30">
        <v>65040</v>
      </c>
      <c r="P840" s="29" t="s">
        <v>57</v>
      </c>
      <c r="Q840" s="56">
        <v>3</v>
      </c>
      <c r="R840" s="5" t="s">
        <v>58</v>
      </c>
      <c r="S840" s="5" t="s">
        <v>230</v>
      </c>
      <c r="T840" s="36">
        <v>43599</v>
      </c>
      <c r="U840" s="36">
        <v>43594</v>
      </c>
      <c r="V840" s="37">
        <v>43594</v>
      </c>
      <c r="W840" s="38">
        <f t="shared" si="134"/>
        <v>-4</v>
      </c>
      <c r="X840" s="5" t="str">
        <f t="shared" si="135"/>
        <v>CUMPLE</v>
      </c>
      <c r="Y840" s="37">
        <v>43600</v>
      </c>
      <c r="Z840" s="37">
        <v>43600</v>
      </c>
      <c r="AA840" s="44">
        <v>43600</v>
      </c>
      <c r="AB840" s="37">
        <v>43600</v>
      </c>
      <c r="AC840" s="38">
        <f t="shared" si="136"/>
        <v>1</v>
      </c>
      <c r="AD840" s="5" t="str">
        <f t="shared" si="137"/>
        <v>CUMPLE</v>
      </c>
      <c r="AE840" s="5"/>
      <c r="AF840" s="38">
        <f t="shared" si="138"/>
        <v>1</v>
      </c>
      <c r="AG840" s="5" t="str">
        <f t="shared" si="139"/>
        <v>CUMPLE</v>
      </c>
      <c r="AH840" s="6"/>
      <c r="AI840" s="38">
        <f t="shared" si="140"/>
        <v>1</v>
      </c>
      <c r="AJ840" s="5" t="str">
        <f t="shared" si="141"/>
        <v>CUMPLE</v>
      </c>
      <c r="AK840" s="6"/>
      <c r="AL840" s="5" t="str">
        <f t="shared" si="133"/>
        <v/>
      </c>
      <c r="AM840" s="5"/>
      <c r="AN840" s="58"/>
      <c r="AO840" s="49" t="s">
        <v>3988</v>
      </c>
      <c r="AP840" s="50" t="s">
        <v>232</v>
      </c>
      <c r="AQ840" s="50"/>
      <c r="AR840" s="50">
        <v>43581</v>
      </c>
      <c r="AS840" s="50"/>
      <c r="AT840" s="52"/>
    </row>
    <row r="841" spans="1:46" ht="14.1" customHeight="1">
      <c r="A841" s="20" t="s">
        <v>45</v>
      </c>
      <c r="B841" s="21" t="s">
        <v>2696</v>
      </c>
      <c r="C841" s="20" t="s">
        <v>3643</v>
      </c>
      <c r="D841" s="54">
        <v>4950002673</v>
      </c>
      <c r="E841" s="4" t="s">
        <v>48</v>
      </c>
      <c r="F841" s="4" t="s">
        <v>3989</v>
      </c>
      <c r="G841" s="23" t="s">
        <v>3990</v>
      </c>
      <c r="H841" s="55">
        <v>84770</v>
      </c>
      <c r="I841" s="4" t="s">
        <v>64</v>
      </c>
      <c r="J841" s="4" t="s">
        <v>1783</v>
      </c>
      <c r="K841" s="22" t="s">
        <v>1784</v>
      </c>
      <c r="L841" s="23" t="s">
        <v>119</v>
      </c>
      <c r="M841" s="4" t="s">
        <v>210</v>
      </c>
      <c r="N841" s="29" t="s">
        <v>1731</v>
      </c>
      <c r="O841" s="30">
        <v>58500</v>
      </c>
      <c r="P841" s="29" t="s">
        <v>57</v>
      </c>
      <c r="Q841" s="56">
        <v>3</v>
      </c>
      <c r="R841" s="5" t="s">
        <v>58</v>
      </c>
      <c r="S841" s="5" t="s">
        <v>59</v>
      </c>
      <c r="T841" s="36">
        <v>43605</v>
      </c>
      <c r="U841" s="36">
        <v>43606</v>
      </c>
      <c r="V841" s="37">
        <v>43601</v>
      </c>
      <c r="W841" s="38">
        <f t="shared" si="134"/>
        <v>2</v>
      </c>
      <c r="X841" s="5" t="str">
        <f t="shared" si="135"/>
        <v>NO CUMPLE</v>
      </c>
      <c r="Y841" s="37">
        <v>43606</v>
      </c>
      <c r="Z841" s="37">
        <v>43607</v>
      </c>
      <c r="AA841" s="44">
        <v>43607</v>
      </c>
      <c r="AB841" s="37">
        <v>43609</v>
      </c>
      <c r="AC841" s="38">
        <f t="shared" si="136"/>
        <v>1</v>
      </c>
      <c r="AD841" s="5" t="str">
        <f t="shared" si="137"/>
        <v>CUMPLE</v>
      </c>
      <c r="AE841" s="5"/>
      <c r="AF841" s="38">
        <f t="shared" si="138"/>
        <v>2</v>
      </c>
      <c r="AG841" s="5" t="str">
        <f t="shared" si="139"/>
        <v>CUMPLE</v>
      </c>
      <c r="AH841" s="6"/>
      <c r="AI841" s="38">
        <f t="shared" si="140"/>
        <v>4</v>
      </c>
      <c r="AJ841" s="5" t="str">
        <f t="shared" si="141"/>
        <v>CUMPLE</v>
      </c>
      <c r="AK841" s="6"/>
      <c r="AL841" s="5" t="str">
        <f t="shared" si="133"/>
        <v/>
      </c>
      <c r="AM841" s="5"/>
      <c r="AN841" s="58"/>
      <c r="AO841" s="49" t="s">
        <v>3991</v>
      </c>
      <c r="AP841" s="50" t="s">
        <v>325</v>
      </c>
      <c r="AQ841" s="50"/>
      <c r="AR841" s="50">
        <v>43588</v>
      </c>
      <c r="AS841" s="50"/>
      <c r="AT841" s="52"/>
    </row>
    <row r="842" spans="1:46" ht="14.1" customHeight="1">
      <c r="A842" s="20" t="s">
        <v>45</v>
      </c>
      <c r="B842" s="21" t="s">
        <v>2696</v>
      </c>
      <c r="C842" s="20" t="s">
        <v>3643</v>
      </c>
      <c r="D842" s="54">
        <v>4949980089</v>
      </c>
      <c r="E842" s="4" t="s">
        <v>48</v>
      </c>
      <c r="F842" s="4" t="s">
        <v>3992</v>
      </c>
      <c r="G842" s="23" t="s">
        <v>3596</v>
      </c>
      <c r="H842" s="55">
        <v>4187.5</v>
      </c>
      <c r="I842" s="4" t="s">
        <v>64</v>
      </c>
      <c r="J842" s="4" t="s">
        <v>3993</v>
      </c>
      <c r="K842" s="22">
        <v>50126560</v>
      </c>
      <c r="L842" s="23" t="s">
        <v>54</v>
      </c>
      <c r="M842" s="4" t="s">
        <v>94</v>
      </c>
      <c r="N842" s="29" t="s">
        <v>95</v>
      </c>
      <c r="O842" s="30">
        <v>625</v>
      </c>
      <c r="P842" s="29" t="s">
        <v>57</v>
      </c>
      <c r="Q842" s="56">
        <v>1</v>
      </c>
      <c r="R842" s="5" t="s">
        <v>78</v>
      </c>
      <c r="S842" s="5" t="s">
        <v>79</v>
      </c>
      <c r="T842" s="36">
        <v>43571</v>
      </c>
      <c r="U842" s="36">
        <v>43565</v>
      </c>
      <c r="V842" s="37">
        <v>43606</v>
      </c>
      <c r="W842" s="38">
        <f t="shared" si="134"/>
        <v>-5</v>
      </c>
      <c r="X842" s="5" t="str">
        <f t="shared" si="135"/>
        <v>CUMPLE</v>
      </c>
      <c r="Y842" s="37">
        <v>43573</v>
      </c>
      <c r="Z842" s="37">
        <v>43606</v>
      </c>
      <c r="AA842" s="44">
        <v>43606</v>
      </c>
      <c r="AB842" s="37">
        <v>43610</v>
      </c>
      <c r="AC842" s="38">
        <f t="shared" si="136"/>
        <v>1</v>
      </c>
      <c r="AD842" s="5" t="str">
        <f t="shared" si="137"/>
        <v>CUMPLE</v>
      </c>
      <c r="AE842" s="5"/>
      <c r="AF842" s="38">
        <f t="shared" si="138"/>
        <v>4</v>
      </c>
      <c r="AG842" s="5" t="str">
        <f t="shared" si="139"/>
        <v>NO CUMPLE</v>
      </c>
      <c r="AH842" s="6"/>
      <c r="AI842" s="38">
        <f t="shared" si="140"/>
        <v>39</v>
      </c>
      <c r="AJ842" s="5" t="str">
        <f t="shared" si="141"/>
        <v>NO CUMPLE</v>
      </c>
      <c r="AK842" s="6" t="s">
        <v>3994</v>
      </c>
      <c r="AL842" s="5" t="str">
        <f t="shared" si="133"/>
        <v/>
      </c>
      <c r="AM842" s="5"/>
      <c r="AN842" s="58"/>
      <c r="AO842" s="49" t="s">
        <v>3995</v>
      </c>
      <c r="AP842" s="50" t="s">
        <v>72</v>
      </c>
      <c r="AQ842" s="50"/>
      <c r="AR842" s="50">
        <v>43551</v>
      </c>
      <c r="AS842" s="50"/>
      <c r="AT842" s="52"/>
    </row>
    <row r="843" spans="1:46" ht="14.1" customHeight="1">
      <c r="A843" s="20" t="s">
        <v>45</v>
      </c>
      <c r="B843" s="21" t="s">
        <v>2696</v>
      </c>
      <c r="C843" s="20" t="s">
        <v>3643</v>
      </c>
      <c r="D843" s="54" t="s">
        <v>3996</v>
      </c>
      <c r="E843" s="4" t="s">
        <v>48</v>
      </c>
      <c r="F843" s="4" t="s">
        <v>3997</v>
      </c>
      <c r="G843" s="23" t="s">
        <v>3998</v>
      </c>
      <c r="H843" s="55">
        <v>3930</v>
      </c>
      <c r="I843" s="4" t="s">
        <v>64</v>
      </c>
      <c r="J843" s="4" t="s">
        <v>1806</v>
      </c>
      <c r="K843" s="22" t="s">
        <v>1807</v>
      </c>
      <c r="L843" s="23" t="s">
        <v>408</v>
      </c>
      <c r="M843" s="4" t="s">
        <v>184</v>
      </c>
      <c r="N843" s="29" t="s">
        <v>584</v>
      </c>
      <c r="O843" s="30">
        <v>1000</v>
      </c>
      <c r="P843" s="29" t="s">
        <v>186</v>
      </c>
      <c r="Q843" s="56">
        <v>2</v>
      </c>
      <c r="R843" s="5" t="s">
        <v>78</v>
      </c>
      <c r="S843" s="5" t="s">
        <v>79</v>
      </c>
      <c r="T843" s="36">
        <v>43604</v>
      </c>
      <c r="U843" s="36">
        <v>43600</v>
      </c>
      <c r="V843" s="37">
        <v>43600</v>
      </c>
      <c r="W843" s="38">
        <f t="shared" si="134"/>
        <v>-3</v>
      </c>
      <c r="X843" s="5" t="str">
        <f t="shared" si="135"/>
        <v>CUMPLE</v>
      </c>
      <c r="Y843" s="37">
        <v>43606</v>
      </c>
      <c r="Z843" s="37">
        <v>43606</v>
      </c>
      <c r="AA843" s="44">
        <v>43606</v>
      </c>
      <c r="AB843" s="37">
        <v>43610</v>
      </c>
      <c r="AC843" s="38">
        <f t="shared" si="136"/>
        <v>1</v>
      </c>
      <c r="AD843" s="5" t="str">
        <f t="shared" si="137"/>
        <v>CUMPLE</v>
      </c>
      <c r="AE843" s="5"/>
      <c r="AF843" s="38">
        <f t="shared" si="138"/>
        <v>4</v>
      </c>
      <c r="AG843" s="5" t="str">
        <f t="shared" si="139"/>
        <v>NO CUMPLE</v>
      </c>
      <c r="AH843" s="6"/>
      <c r="AI843" s="38">
        <f t="shared" si="140"/>
        <v>6</v>
      </c>
      <c r="AJ843" s="5" t="str">
        <f t="shared" si="141"/>
        <v>CUMPLE</v>
      </c>
      <c r="AK843" s="6"/>
      <c r="AL843" s="5" t="str">
        <f t="shared" si="133"/>
        <v/>
      </c>
      <c r="AM843" s="5"/>
      <c r="AN843" s="58"/>
      <c r="AO843" s="49" t="s">
        <v>3999</v>
      </c>
      <c r="AP843" s="50" t="s">
        <v>72</v>
      </c>
      <c r="AQ843" s="50"/>
      <c r="AR843" s="50">
        <v>43586</v>
      </c>
      <c r="AS843" s="50"/>
      <c r="AT843" s="52"/>
    </row>
    <row r="844" spans="1:46" ht="14.1" customHeight="1">
      <c r="A844" s="20" t="s">
        <v>45</v>
      </c>
      <c r="B844" s="21" t="s">
        <v>2696</v>
      </c>
      <c r="C844" s="20" t="s">
        <v>3643</v>
      </c>
      <c r="D844" s="54">
        <v>4950759912</v>
      </c>
      <c r="E844" s="4" t="s">
        <v>156</v>
      </c>
      <c r="F844" s="4" t="s">
        <v>4000</v>
      </c>
      <c r="G844" s="23" t="s">
        <v>4001</v>
      </c>
      <c r="H844" s="55">
        <v>113100</v>
      </c>
      <c r="I844" s="4" t="s">
        <v>64</v>
      </c>
      <c r="J844" s="4" t="s">
        <v>4002</v>
      </c>
      <c r="K844" s="22">
        <v>50451156</v>
      </c>
      <c r="L844" s="23" t="s">
        <v>54</v>
      </c>
      <c r="M844" s="4" t="s">
        <v>67</v>
      </c>
      <c r="N844" s="29" t="s">
        <v>336</v>
      </c>
      <c r="O844" s="30">
        <v>30000</v>
      </c>
      <c r="P844" s="29" t="s">
        <v>57</v>
      </c>
      <c r="Q844" s="56">
        <v>2</v>
      </c>
      <c r="R844" s="5" t="s">
        <v>58</v>
      </c>
      <c r="S844" s="5" t="s">
        <v>69</v>
      </c>
      <c r="T844" s="36">
        <v>43607</v>
      </c>
      <c r="U844" s="36">
        <v>43602</v>
      </c>
      <c r="V844" s="37">
        <v>43602</v>
      </c>
      <c r="W844" s="38">
        <f t="shared" si="134"/>
        <v>-4</v>
      </c>
      <c r="X844" s="5" t="str">
        <f t="shared" si="135"/>
        <v>CUMPLE</v>
      </c>
      <c r="Y844" s="37">
        <v>43609</v>
      </c>
      <c r="Z844" s="37">
        <v>43609</v>
      </c>
      <c r="AA844" s="44">
        <v>43609</v>
      </c>
      <c r="AB844" s="37">
        <v>43612</v>
      </c>
      <c r="AC844" s="38">
        <f t="shared" si="136"/>
        <v>1</v>
      </c>
      <c r="AD844" s="5" t="str">
        <f t="shared" si="137"/>
        <v>CUMPLE</v>
      </c>
      <c r="AE844" s="5"/>
      <c r="AF844" s="38">
        <f t="shared" si="138"/>
        <v>3</v>
      </c>
      <c r="AG844" s="5" t="str">
        <f t="shared" si="139"/>
        <v>CUMPLE</v>
      </c>
      <c r="AH844" s="6"/>
      <c r="AI844" s="38">
        <f t="shared" si="140"/>
        <v>5</v>
      </c>
      <c r="AJ844" s="5" t="str">
        <f t="shared" si="141"/>
        <v>CUMPLE</v>
      </c>
      <c r="AK844" s="6"/>
      <c r="AL844" s="5" t="str">
        <f t="shared" si="133"/>
        <v/>
      </c>
      <c r="AM844" s="5"/>
      <c r="AN844" s="58"/>
      <c r="AO844" s="49" t="s">
        <v>4003</v>
      </c>
      <c r="AP844" s="50" t="s">
        <v>72</v>
      </c>
      <c r="AQ844" s="50"/>
      <c r="AR844" s="50">
        <v>43580</v>
      </c>
      <c r="AS844" s="50"/>
      <c r="AT844" s="52"/>
    </row>
    <row r="845" spans="1:46" ht="14.1" customHeight="1">
      <c r="A845" s="20" t="s">
        <v>45</v>
      </c>
      <c r="B845" s="21" t="s">
        <v>2696</v>
      </c>
      <c r="C845" s="20" t="s">
        <v>3643</v>
      </c>
      <c r="D845" s="28" t="s">
        <v>4004</v>
      </c>
      <c r="E845" s="4" t="s">
        <v>156</v>
      </c>
      <c r="F845" s="4" t="s">
        <v>4005</v>
      </c>
      <c r="G845" s="23" t="s">
        <v>4006</v>
      </c>
      <c r="H845" s="55">
        <v>128203.25</v>
      </c>
      <c r="I845" s="4" t="s">
        <v>64</v>
      </c>
      <c r="J845" s="28" t="s">
        <v>4007</v>
      </c>
      <c r="K845" s="28" t="s">
        <v>4008</v>
      </c>
      <c r="L845" s="23" t="s">
        <v>54</v>
      </c>
      <c r="M845" s="4" t="s">
        <v>94</v>
      </c>
      <c r="N845" s="29" t="s">
        <v>95</v>
      </c>
      <c r="O845" s="30">
        <v>14175</v>
      </c>
      <c r="P845" s="29" t="s">
        <v>57</v>
      </c>
      <c r="Q845" s="56">
        <v>1</v>
      </c>
      <c r="R845" s="5" t="s">
        <v>58</v>
      </c>
      <c r="S845" s="5" t="s">
        <v>726</v>
      </c>
      <c r="T845" s="36">
        <v>43607</v>
      </c>
      <c r="U845" s="36">
        <v>43601</v>
      </c>
      <c r="V845" s="37">
        <v>43601</v>
      </c>
      <c r="W845" s="38">
        <f t="shared" si="134"/>
        <v>-5</v>
      </c>
      <c r="X845" s="5" t="str">
        <f t="shared" si="135"/>
        <v>CUMPLE</v>
      </c>
      <c r="Y845" s="37">
        <v>43608</v>
      </c>
      <c r="Z845" s="37">
        <v>43609</v>
      </c>
      <c r="AA845" s="44">
        <v>43609</v>
      </c>
      <c r="AB845" s="37">
        <v>43612</v>
      </c>
      <c r="AC845" s="38">
        <f t="shared" si="136"/>
        <v>1</v>
      </c>
      <c r="AD845" s="5" t="str">
        <f t="shared" si="137"/>
        <v>CUMPLE</v>
      </c>
      <c r="AE845" s="5"/>
      <c r="AF845" s="38">
        <f t="shared" si="138"/>
        <v>3</v>
      </c>
      <c r="AG845" s="5" t="str">
        <f t="shared" si="139"/>
        <v>CUMPLE</v>
      </c>
      <c r="AH845" s="6"/>
      <c r="AI845" s="38">
        <f t="shared" si="140"/>
        <v>5</v>
      </c>
      <c r="AJ845" s="5" t="str">
        <f t="shared" si="141"/>
        <v>CUMPLE</v>
      </c>
      <c r="AK845" s="6"/>
      <c r="AL845" s="5" t="str">
        <f t="shared" si="133"/>
        <v/>
      </c>
      <c r="AM845" s="5"/>
      <c r="AN845" s="58"/>
      <c r="AO845" s="49" t="s">
        <v>4009</v>
      </c>
      <c r="AP845" s="50" t="s">
        <v>72</v>
      </c>
      <c r="AQ845" s="50"/>
      <c r="AR845" s="50">
        <v>43584</v>
      </c>
      <c r="AS845" s="50"/>
      <c r="AT845" s="52"/>
    </row>
    <row r="846" spans="1:46" ht="14.1" customHeight="1">
      <c r="A846" s="20" t="s">
        <v>45</v>
      </c>
      <c r="B846" s="21" t="s">
        <v>2696</v>
      </c>
      <c r="C846" s="20" t="s">
        <v>3643</v>
      </c>
      <c r="D846" s="54" t="s">
        <v>4010</v>
      </c>
      <c r="E846" s="4" t="s">
        <v>48</v>
      </c>
      <c r="F846" s="4" t="s">
        <v>4011</v>
      </c>
      <c r="G846" s="23" t="s">
        <v>4012</v>
      </c>
      <c r="H846" s="55">
        <v>30097.5</v>
      </c>
      <c r="I846" s="4" t="s">
        <v>64</v>
      </c>
      <c r="J846" s="4" t="s">
        <v>4013</v>
      </c>
      <c r="K846" s="22" t="s">
        <v>4014</v>
      </c>
      <c r="L846" s="23" t="s">
        <v>54</v>
      </c>
      <c r="M846" s="4" t="s">
        <v>67</v>
      </c>
      <c r="N846" s="29" t="s">
        <v>77</v>
      </c>
      <c r="O846" s="30">
        <v>9750</v>
      </c>
      <c r="P846" s="29" t="s">
        <v>57</v>
      </c>
      <c r="Q846" s="56">
        <v>1</v>
      </c>
      <c r="R846" s="5" t="s">
        <v>58</v>
      </c>
      <c r="S846" s="5" t="s">
        <v>59</v>
      </c>
      <c r="T846" s="36">
        <v>43606</v>
      </c>
      <c r="U846" s="36">
        <v>43600</v>
      </c>
      <c r="V846" s="37">
        <v>43600</v>
      </c>
      <c r="W846" s="38">
        <f t="shared" si="134"/>
        <v>-5</v>
      </c>
      <c r="X846" s="5" t="str">
        <f t="shared" si="135"/>
        <v>CUMPLE</v>
      </c>
      <c r="Y846" s="37">
        <v>43607</v>
      </c>
      <c r="Z846" s="37">
        <v>43608</v>
      </c>
      <c r="AA846" s="44">
        <v>43609</v>
      </c>
      <c r="AB846" s="37">
        <v>43612</v>
      </c>
      <c r="AC846" s="38">
        <f t="shared" si="136"/>
        <v>2</v>
      </c>
      <c r="AD846" s="5" t="str">
        <f t="shared" si="137"/>
        <v>CUMPLE</v>
      </c>
      <c r="AE846" s="5"/>
      <c r="AF846" s="38">
        <f t="shared" si="138"/>
        <v>3</v>
      </c>
      <c r="AG846" s="5" t="str">
        <f t="shared" si="139"/>
        <v>CUMPLE</v>
      </c>
      <c r="AH846" s="6"/>
      <c r="AI846" s="38">
        <f t="shared" si="140"/>
        <v>6</v>
      </c>
      <c r="AJ846" s="5" t="str">
        <f t="shared" si="141"/>
        <v>CUMPLE</v>
      </c>
      <c r="AK846" s="6"/>
      <c r="AL846" s="5" t="str">
        <f t="shared" si="133"/>
        <v/>
      </c>
      <c r="AM846" s="5"/>
      <c r="AN846" s="58"/>
      <c r="AO846" s="49" t="s">
        <v>4015</v>
      </c>
      <c r="AP846" s="50" t="s">
        <v>72</v>
      </c>
      <c r="AQ846" s="50"/>
      <c r="AR846" s="50">
        <v>43579</v>
      </c>
      <c r="AS846" s="50"/>
      <c r="AT846" s="52"/>
    </row>
    <row r="847" spans="1:46" ht="14.1" customHeight="1">
      <c r="A847" s="20" t="s">
        <v>45</v>
      </c>
      <c r="B847" s="21" t="s">
        <v>2696</v>
      </c>
      <c r="C847" s="20" t="s">
        <v>3643</v>
      </c>
      <c r="D847" s="54">
        <v>4950585740</v>
      </c>
      <c r="E847" s="4" t="s">
        <v>48</v>
      </c>
      <c r="F847" s="4" t="s">
        <v>4016</v>
      </c>
      <c r="G847" s="23" t="s">
        <v>4017</v>
      </c>
      <c r="H847" s="55">
        <v>8946</v>
      </c>
      <c r="I847" s="4" t="s">
        <v>64</v>
      </c>
      <c r="J847" s="4" t="s">
        <v>709</v>
      </c>
      <c r="K847" s="22" t="s">
        <v>710</v>
      </c>
      <c r="L847" s="23" t="s">
        <v>54</v>
      </c>
      <c r="M847" s="4" t="s">
        <v>67</v>
      </c>
      <c r="N847" s="29" t="s">
        <v>77</v>
      </c>
      <c r="O847" s="30">
        <v>300</v>
      </c>
      <c r="P847" s="29" t="s">
        <v>57</v>
      </c>
      <c r="Q847" s="56">
        <v>1</v>
      </c>
      <c r="R847" s="5" t="s">
        <v>78</v>
      </c>
      <c r="S847" s="5" t="s">
        <v>79</v>
      </c>
      <c r="T847" s="36">
        <v>43606</v>
      </c>
      <c r="U847" s="36">
        <v>43600</v>
      </c>
      <c r="V847" s="37">
        <v>43600</v>
      </c>
      <c r="W847" s="38">
        <f t="shared" si="134"/>
        <v>-5</v>
      </c>
      <c r="X847" s="5" t="str">
        <f t="shared" si="135"/>
        <v>CUMPLE</v>
      </c>
      <c r="Y847" s="37">
        <v>43608</v>
      </c>
      <c r="Z847" s="37">
        <v>43608</v>
      </c>
      <c r="AA847" s="44">
        <v>43608</v>
      </c>
      <c r="AB847" s="37">
        <v>43613</v>
      </c>
      <c r="AC847" s="38">
        <f t="shared" si="136"/>
        <v>1</v>
      </c>
      <c r="AD847" s="5" t="str">
        <f t="shared" si="137"/>
        <v>CUMPLE</v>
      </c>
      <c r="AE847" s="5"/>
      <c r="AF847" s="38">
        <f t="shared" si="138"/>
        <v>5</v>
      </c>
      <c r="AG847" s="5" t="str">
        <f t="shared" si="139"/>
        <v>NO CUMPLE</v>
      </c>
      <c r="AH847" s="6"/>
      <c r="AI847" s="38">
        <f t="shared" si="140"/>
        <v>7</v>
      </c>
      <c r="AJ847" s="5" t="str">
        <f t="shared" si="141"/>
        <v>CUMPLE</v>
      </c>
      <c r="AK847" s="6"/>
      <c r="AL847" s="5" t="str">
        <f t="shared" si="133"/>
        <v/>
      </c>
      <c r="AM847" s="5"/>
      <c r="AN847" s="58"/>
      <c r="AO847" s="49" t="s">
        <v>4018</v>
      </c>
      <c r="AP847" s="50" t="s">
        <v>72</v>
      </c>
      <c r="AQ847" s="50"/>
      <c r="AR847" s="50">
        <v>43585</v>
      </c>
      <c r="AS847" s="50"/>
      <c r="AT847" s="52"/>
    </row>
    <row r="848" spans="1:46" ht="14.1" customHeight="1">
      <c r="A848" s="20" t="s">
        <v>45</v>
      </c>
      <c r="B848" s="21" t="s">
        <v>2696</v>
      </c>
      <c r="C848" s="20" t="s">
        <v>3643</v>
      </c>
      <c r="D848" s="54">
        <v>4950757120</v>
      </c>
      <c r="E848" s="4" t="s">
        <v>48</v>
      </c>
      <c r="F848" s="4" t="s">
        <v>4019</v>
      </c>
      <c r="G848" s="23" t="s">
        <v>4020</v>
      </c>
      <c r="H848" s="55">
        <v>1406</v>
      </c>
      <c r="I848" s="4" t="s">
        <v>64</v>
      </c>
      <c r="J848" s="4" t="s">
        <v>3428</v>
      </c>
      <c r="K848" s="22" t="s">
        <v>3429</v>
      </c>
      <c r="L848" s="23" t="s">
        <v>54</v>
      </c>
      <c r="M848" s="4" t="s">
        <v>67</v>
      </c>
      <c r="N848" s="29" t="s">
        <v>336</v>
      </c>
      <c r="O848" s="30">
        <v>950</v>
      </c>
      <c r="P848" s="29" t="s">
        <v>57</v>
      </c>
      <c r="Q848" s="56">
        <v>1</v>
      </c>
      <c r="R848" s="5" t="s">
        <v>78</v>
      </c>
      <c r="S848" s="5" t="s">
        <v>79</v>
      </c>
      <c r="T848" s="36">
        <v>43606</v>
      </c>
      <c r="U848" s="36">
        <v>43600</v>
      </c>
      <c r="V848" s="37">
        <v>43600</v>
      </c>
      <c r="W848" s="38">
        <f t="shared" si="134"/>
        <v>-5</v>
      </c>
      <c r="X848" s="5" t="str">
        <f t="shared" si="135"/>
        <v>CUMPLE</v>
      </c>
      <c r="Y848" s="37">
        <v>43608</v>
      </c>
      <c r="Z848" s="37">
        <v>43608</v>
      </c>
      <c r="AA848" s="44">
        <v>43608</v>
      </c>
      <c r="AB848" s="37">
        <v>43613</v>
      </c>
      <c r="AC848" s="38">
        <f t="shared" si="136"/>
        <v>1</v>
      </c>
      <c r="AD848" s="5" t="str">
        <f t="shared" si="137"/>
        <v>CUMPLE</v>
      </c>
      <c r="AE848" s="5"/>
      <c r="AF848" s="38">
        <f t="shared" si="138"/>
        <v>5</v>
      </c>
      <c r="AG848" s="5" t="str">
        <f t="shared" si="139"/>
        <v>NO CUMPLE</v>
      </c>
      <c r="AH848" s="6"/>
      <c r="AI848" s="38">
        <f t="shared" si="140"/>
        <v>7</v>
      </c>
      <c r="AJ848" s="5" t="str">
        <f t="shared" si="141"/>
        <v>CUMPLE</v>
      </c>
      <c r="AK848" s="6"/>
      <c r="AL848" s="5" t="str">
        <f t="shared" si="133"/>
        <v/>
      </c>
      <c r="AM848" s="5"/>
      <c r="AN848" s="58"/>
      <c r="AO848" s="49" t="s">
        <v>4021</v>
      </c>
      <c r="AP848" s="50" t="s">
        <v>72</v>
      </c>
      <c r="AQ848" s="50"/>
      <c r="AR848" s="50">
        <v>43585</v>
      </c>
      <c r="AS848" s="50"/>
      <c r="AT848" s="52"/>
    </row>
    <row r="849" spans="1:46" ht="14.1" customHeight="1">
      <c r="A849" s="20" t="s">
        <v>45</v>
      </c>
      <c r="B849" s="21" t="s">
        <v>2696</v>
      </c>
      <c r="C849" s="20" t="s">
        <v>3643</v>
      </c>
      <c r="D849" s="54">
        <v>4948474963</v>
      </c>
      <c r="E849" s="4" t="s">
        <v>48</v>
      </c>
      <c r="F849" s="4" t="s">
        <v>4022</v>
      </c>
      <c r="G849" s="23" t="s">
        <v>4023</v>
      </c>
      <c r="H849" s="55">
        <v>7257.6</v>
      </c>
      <c r="I849" s="4" t="s">
        <v>64</v>
      </c>
      <c r="J849" s="4" t="s">
        <v>1136</v>
      </c>
      <c r="K849" s="22" t="s">
        <v>1137</v>
      </c>
      <c r="L849" s="23" t="s">
        <v>86</v>
      </c>
      <c r="M849" s="4" t="s">
        <v>184</v>
      </c>
      <c r="N849" s="29" t="s">
        <v>385</v>
      </c>
      <c r="O849" s="30">
        <v>480</v>
      </c>
      <c r="P849" s="29" t="s">
        <v>57</v>
      </c>
      <c r="Q849" s="56">
        <v>1</v>
      </c>
      <c r="R849" s="5" t="s">
        <v>78</v>
      </c>
      <c r="S849" s="5" t="s">
        <v>79</v>
      </c>
      <c r="T849" s="36">
        <v>43605</v>
      </c>
      <c r="U849" s="36">
        <v>43558</v>
      </c>
      <c r="V849" s="37">
        <v>43558</v>
      </c>
      <c r="W849" s="38">
        <f t="shared" si="134"/>
        <v>-46</v>
      </c>
      <c r="X849" s="5" t="str">
        <f t="shared" si="135"/>
        <v>CUMPLE</v>
      </c>
      <c r="Y849" s="37">
        <v>43607</v>
      </c>
      <c r="Z849" s="37">
        <v>43607</v>
      </c>
      <c r="AA849" s="44">
        <v>43608</v>
      </c>
      <c r="AB849" s="37">
        <v>43612</v>
      </c>
      <c r="AC849" s="38">
        <f t="shared" si="136"/>
        <v>1</v>
      </c>
      <c r="AD849" s="5" t="str">
        <f t="shared" si="137"/>
        <v>CUMPLE</v>
      </c>
      <c r="AE849" s="5"/>
      <c r="AF849" s="38">
        <f t="shared" si="138"/>
        <v>4</v>
      </c>
      <c r="AG849" s="5" t="str">
        <f t="shared" si="139"/>
        <v>NO CUMPLE</v>
      </c>
      <c r="AH849" s="6"/>
      <c r="AI849" s="38">
        <f t="shared" si="140"/>
        <v>7</v>
      </c>
      <c r="AJ849" s="5" t="str">
        <f t="shared" si="141"/>
        <v>CUMPLE</v>
      </c>
      <c r="AK849" s="6"/>
      <c r="AL849" s="5" t="str">
        <f t="shared" si="133"/>
        <v/>
      </c>
      <c r="AM849" s="5"/>
      <c r="AN849" s="58"/>
      <c r="AO849" s="49" t="s">
        <v>4024</v>
      </c>
      <c r="AP849" s="50" t="s">
        <v>72</v>
      </c>
      <c r="AQ849" s="50"/>
      <c r="AR849" s="50">
        <v>43590</v>
      </c>
      <c r="AS849" s="50"/>
      <c r="AT849" s="52"/>
    </row>
    <row r="850" spans="1:46" ht="14.1" customHeight="1">
      <c r="A850" s="20" t="s">
        <v>45</v>
      </c>
      <c r="B850" s="21" t="s">
        <v>2696</v>
      </c>
      <c r="C850" s="20" t="s">
        <v>3643</v>
      </c>
      <c r="D850" s="54">
        <v>4950002684</v>
      </c>
      <c r="E850" s="4" t="s">
        <v>48</v>
      </c>
      <c r="F850" s="4" t="s">
        <v>4025</v>
      </c>
      <c r="G850" s="23" t="s">
        <v>4026</v>
      </c>
      <c r="H850" s="55">
        <v>63180</v>
      </c>
      <c r="I850" s="4" t="s">
        <v>64</v>
      </c>
      <c r="J850" s="4" t="s">
        <v>1783</v>
      </c>
      <c r="K850" s="22" t="s">
        <v>1784</v>
      </c>
      <c r="L850" s="23" t="s">
        <v>119</v>
      </c>
      <c r="M850" s="4" t="s">
        <v>210</v>
      </c>
      <c r="N850" s="29" t="s">
        <v>1731</v>
      </c>
      <c r="O850" s="30">
        <v>39000</v>
      </c>
      <c r="P850" s="29" t="s">
        <v>57</v>
      </c>
      <c r="Q850" s="56">
        <v>2</v>
      </c>
      <c r="R850" s="5" t="s">
        <v>58</v>
      </c>
      <c r="S850" s="5" t="s">
        <v>59</v>
      </c>
      <c r="T850" s="36">
        <v>43605</v>
      </c>
      <c r="U850" s="36">
        <v>43601</v>
      </c>
      <c r="V850" s="37">
        <v>43601</v>
      </c>
      <c r="W850" s="38">
        <f t="shared" si="134"/>
        <v>-3</v>
      </c>
      <c r="X850" s="5" t="str">
        <f t="shared" si="135"/>
        <v>CUMPLE</v>
      </c>
      <c r="Y850" s="37">
        <v>43606</v>
      </c>
      <c r="Z850" s="37">
        <v>43607</v>
      </c>
      <c r="AA850" s="44">
        <v>43607</v>
      </c>
      <c r="AB850" s="37">
        <v>43612</v>
      </c>
      <c r="AC850" s="38">
        <f t="shared" si="136"/>
        <v>1</v>
      </c>
      <c r="AD850" s="5" t="str">
        <f t="shared" si="137"/>
        <v>CUMPLE</v>
      </c>
      <c r="AE850" s="5"/>
      <c r="AF850" s="38">
        <f t="shared" si="138"/>
        <v>5</v>
      </c>
      <c r="AG850" s="5" t="str">
        <f t="shared" si="139"/>
        <v>NO CUMPLE</v>
      </c>
      <c r="AH850" s="6"/>
      <c r="AI850" s="38">
        <f t="shared" si="140"/>
        <v>7</v>
      </c>
      <c r="AJ850" s="5" t="str">
        <f t="shared" si="141"/>
        <v>CUMPLE</v>
      </c>
      <c r="AK850" s="6"/>
      <c r="AL850" s="5" t="str">
        <f t="shared" si="133"/>
        <v/>
      </c>
      <c r="AM850" s="5"/>
      <c r="AN850" s="58"/>
      <c r="AO850" s="49" t="s">
        <v>4027</v>
      </c>
      <c r="AP850" s="50" t="s">
        <v>325</v>
      </c>
      <c r="AQ850" s="50"/>
      <c r="AR850" s="50">
        <v>43588</v>
      </c>
      <c r="AS850" s="50"/>
      <c r="AT850" s="52"/>
    </row>
    <row r="851" spans="1:46" ht="14.1" customHeight="1">
      <c r="A851" s="20" t="s">
        <v>45</v>
      </c>
      <c r="B851" s="21" t="s">
        <v>2696</v>
      </c>
      <c r="C851" s="20" t="s">
        <v>3643</v>
      </c>
      <c r="D851" s="28" t="s">
        <v>4028</v>
      </c>
      <c r="E851" s="4" t="s">
        <v>48</v>
      </c>
      <c r="F851" s="4" t="s">
        <v>4029</v>
      </c>
      <c r="G851" s="23" t="s">
        <v>4030</v>
      </c>
      <c r="H851" s="55">
        <v>19382</v>
      </c>
      <c r="I851" s="4" t="s">
        <v>64</v>
      </c>
      <c r="J851" s="28" t="s">
        <v>4031</v>
      </c>
      <c r="K851" s="28" t="s">
        <v>4032</v>
      </c>
      <c r="L851" s="23" t="s">
        <v>54</v>
      </c>
      <c r="M851" s="4" t="s">
        <v>67</v>
      </c>
      <c r="N851" s="29" t="s">
        <v>336</v>
      </c>
      <c r="O851" s="30">
        <v>9280</v>
      </c>
      <c r="P851" s="29" t="s">
        <v>57</v>
      </c>
      <c r="Q851" s="56">
        <v>1</v>
      </c>
      <c r="R851" s="5" t="s">
        <v>58</v>
      </c>
      <c r="S851" s="5" t="s">
        <v>59</v>
      </c>
      <c r="T851" s="36">
        <v>43605</v>
      </c>
      <c r="U851" s="36">
        <v>43598</v>
      </c>
      <c r="V851" s="37">
        <v>43598</v>
      </c>
      <c r="W851" s="38">
        <f t="shared" si="134"/>
        <v>-6</v>
      </c>
      <c r="X851" s="5" t="str">
        <f t="shared" si="135"/>
        <v>CUMPLE</v>
      </c>
      <c r="Y851" s="37">
        <v>43607</v>
      </c>
      <c r="Z851" s="37">
        <v>43607</v>
      </c>
      <c r="AA851" s="44">
        <v>43607</v>
      </c>
      <c r="AB851" s="37">
        <v>43612</v>
      </c>
      <c r="AC851" s="38">
        <f t="shared" si="136"/>
        <v>1</v>
      </c>
      <c r="AD851" s="5" t="str">
        <f t="shared" si="137"/>
        <v>CUMPLE</v>
      </c>
      <c r="AE851" s="5"/>
      <c r="AF851" s="38">
        <f t="shared" si="138"/>
        <v>5</v>
      </c>
      <c r="AG851" s="5" t="str">
        <f t="shared" si="139"/>
        <v>NO CUMPLE</v>
      </c>
      <c r="AH851" s="6"/>
      <c r="AI851" s="38">
        <f t="shared" si="140"/>
        <v>7</v>
      </c>
      <c r="AJ851" s="5" t="str">
        <f t="shared" si="141"/>
        <v>CUMPLE</v>
      </c>
      <c r="AK851" s="6"/>
      <c r="AL851" s="5" t="str">
        <f t="shared" si="133"/>
        <v/>
      </c>
      <c r="AM851" s="5"/>
      <c r="AN851" s="58"/>
      <c r="AO851" s="49" t="s">
        <v>4033</v>
      </c>
      <c r="AP851" s="50" t="s">
        <v>72</v>
      </c>
      <c r="AQ851" s="50"/>
      <c r="AR851" s="50">
        <v>43581</v>
      </c>
      <c r="AS851" s="50" t="s">
        <v>1082</v>
      </c>
      <c r="AT851" s="52"/>
    </row>
    <row r="852" spans="1:46" ht="14.1" customHeight="1">
      <c r="A852" s="20" t="s">
        <v>45</v>
      </c>
      <c r="B852" s="21" t="s">
        <v>2696</v>
      </c>
      <c r="C852" s="20" t="s">
        <v>3643</v>
      </c>
      <c r="D852" s="54">
        <v>4950130442</v>
      </c>
      <c r="E852" s="4" t="s">
        <v>48</v>
      </c>
      <c r="F852" s="4" t="s">
        <v>4034</v>
      </c>
      <c r="G852" s="23" t="s">
        <v>4035</v>
      </c>
      <c r="H852" s="55">
        <v>4305.6000000000004</v>
      </c>
      <c r="I852" s="4" t="s">
        <v>64</v>
      </c>
      <c r="J852" s="4" t="s">
        <v>1090</v>
      </c>
      <c r="K852" s="22" t="s">
        <v>1091</v>
      </c>
      <c r="L852" s="23" t="s">
        <v>54</v>
      </c>
      <c r="M852" s="4" t="s">
        <v>112</v>
      </c>
      <c r="N852" s="29" t="s">
        <v>624</v>
      </c>
      <c r="O852" s="30">
        <v>720</v>
      </c>
      <c r="P852" s="29" t="s">
        <v>57</v>
      </c>
      <c r="Q852" s="56">
        <v>1</v>
      </c>
      <c r="R852" s="5" t="s">
        <v>78</v>
      </c>
      <c r="S852" s="5" t="s">
        <v>79</v>
      </c>
      <c r="T852" s="36">
        <v>43606</v>
      </c>
      <c r="U852" s="36">
        <v>43600</v>
      </c>
      <c r="V852" s="37">
        <v>43600</v>
      </c>
      <c r="W852" s="38">
        <f t="shared" si="134"/>
        <v>-5</v>
      </c>
      <c r="X852" s="5" t="str">
        <f t="shared" si="135"/>
        <v>CUMPLE</v>
      </c>
      <c r="Y852" s="37">
        <v>43608</v>
      </c>
      <c r="Z852" s="37">
        <v>43608</v>
      </c>
      <c r="AA852" s="44">
        <v>43608</v>
      </c>
      <c r="AB852" s="37">
        <v>43613</v>
      </c>
      <c r="AC852" s="38">
        <f t="shared" si="136"/>
        <v>1</v>
      </c>
      <c r="AD852" s="5" t="str">
        <f t="shared" si="137"/>
        <v>CUMPLE</v>
      </c>
      <c r="AE852" s="5"/>
      <c r="AF852" s="38">
        <f t="shared" si="138"/>
        <v>5</v>
      </c>
      <c r="AG852" s="5" t="str">
        <f t="shared" si="139"/>
        <v>NO CUMPLE</v>
      </c>
      <c r="AH852" s="6"/>
      <c r="AI852" s="38">
        <f t="shared" si="140"/>
        <v>7</v>
      </c>
      <c r="AJ852" s="5" t="str">
        <f t="shared" si="141"/>
        <v>CUMPLE</v>
      </c>
      <c r="AK852" s="6"/>
      <c r="AL852" s="5" t="str">
        <f t="shared" si="133"/>
        <v/>
      </c>
      <c r="AM852" s="5"/>
      <c r="AN852" s="58"/>
      <c r="AO852" s="49" t="s">
        <v>4036</v>
      </c>
      <c r="AP852" s="50" t="s">
        <v>325</v>
      </c>
      <c r="AQ852" s="50"/>
      <c r="AR852" s="50">
        <v>43585</v>
      </c>
      <c r="AS852" s="50"/>
      <c r="AT852" s="52"/>
    </row>
    <row r="853" spans="1:46" ht="14.1" customHeight="1">
      <c r="A853" s="20" t="s">
        <v>45</v>
      </c>
      <c r="B853" s="21" t="s">
        <v>2696</v>
      </c>
      <c r="C853" s="20" t="s">
        <v>3643</v>
      </c>
      <c r="D853" s="54">
        <v>4950760125</v>
      </c>
      <c r="E853" s="4" t="s">
        <v>48</v>
      </c>
      <c r="F853" s="4" t="s">
        <v>4037</v>
      </c>
      <c r="G853" s="23" t="s">
        <v>4038</v>
      </c>
      <c r="H853" s="55">
        <v>63180</v>
      </c>
      <c r="I853" s="4" t="s">
        <v>64</v>
      </c>
      <c r="J853" s="4" t="s">
        <v>1783</v>
      </c>
      <c r="K853" s="22" t="s">
        <v>1784</v>
      </c>
      <c r="L853" s="23" t="s">
        <v>119</v>
      </c>
      <c r="M853" s="4" t="s">
        <v>210</v>
      </c>
      <c r="N853" s="29" t="s">
        <v>1731</v>
      </c>
      <c r="O853" s="30">
        <v>39000</v>
      </c>
      <c r="P853" s="29" t="s">
        <v>57</v>
      </c>
      <c r="Q853" s="56">
        <v>2</v>
      </c>
      <c r="R853" s="5" t="s">
        <v>58</v>
      </c>
      <c r="S853" s="5" t="s">
        <v>59</v>
      </c>
      <c r="T853" s="36">
        <v>43608</v>
      </c>
      <c r="U853" s="36">
        <v>43607</v>
      </c>
      <c r="V853" s="37">
        <v>43607</v>
      </c>
      <c r="W853" s="38">
        <f t="shared" si="134"/>
        <v>0</v>
      </c>
      <c r="X853" s="5" t="str">
        <f t="shared" si="135"/>
        <v>CUMPLE</v>
      </c>
      <c r="Y853" s="37">
        <v>43610</v>
      </c>
      <c r="Z853" s="37">
        <v>43610</v>
      </c>
      <c r="AA853" s="44">
        <v>43612</v>
      </c>
      <c r="AB853" s="37">
        <v>43613</v>
      </c>
      <c r="AC853" s="38">
        <f t="shared" si="136"/>
        <v>2</v>
      </c>
      <c r="AD853" s="5" t="str">
        <f t="shared" si="137"/>
        <v>CUMPLE</v>
      </c>
      <c r="AE853" s="5"/>
      <c r="AF853" s="38">
        <f t="shared" si="138"/>
        <v>1</v>
      </c>
      <c r="AG853" s="5" t="str">
        <f t="shared" si="139"/>
        <v>CUMPLE</v>
      </c>
      <c r="AH853" s="6"/>
      <c r="AI853" s="38">
        <f t="shared" si="140"/>
        <v>5</v>
      </c>
      <c r="AJ853" s="5" t="str">
        <f t="shared" si="141"/>
        <v>CUMPLE</v>
      </c>
      <c r="AK853" s="6"/>
      <c r="AL853" s="5" t="str">
        <f t="shared" si="133"/>
        <v/>
      </c>
      <c r="AM853" s="5"/>
      <c r="AN853" s="58"/>
      <c r="AO853" s="49" t="s">
        <v>4039</v>
      </c>
      <c r="AP853" s="50" t="s">
        <v>325</v>
      </c>
      <c r="AQ853" s="50"/>
      <c r="AR853" s="50">
        <v>43604</v>
      </c>
      <c r="AS853" s="50"/>
      <c r="AT853" s="52"/>
    </row>
    <row r="854" spans="1:46" ht="14.1" customHeight="1">
      <c r="A854" s="20" t="s">
        <v>45</v>
      </c>
      <c r="B854" s="21" t="s">
        <v>2696</v>
      </c>
      <c r="C854" s="20" t="s">
        <v>3643</v>
      </c>
      <c r="D854" s="54">
        <v>4950406822</v>
      </c>
      <c r="E854" s="4" t="s">
        <v>48</v>
      </c>
      <c r="F854" s="4" t="s">
        <v>4040</v>
      </c>
      <c r="G854" s="23" t="s">
        <v>4041</v>
      </c>
      <c r="H854" s="55">
        <v>106686.72</v>
      </c>
      <c r="I854" s="4" t="s">
        <v>64</v>
      </c>
      <c r="J854" s="4" t="s">
        <v>2852</v>
      </c>
      <c r="K854" s="22" t="s">
        <v>1365</v>
      </c>
      <c r="L854" s="23" t="s">
        <v>54</v>
      </c>
      <c r="M854" s="4" t="s">
        <v>112</v>
      </c>
      <c r="N854" s="29" t="s">
        <v>468</v>
      </c>
      <c r="O854" s="30">
        <v>9525.6</v>
      </c>
      <c r="P854" s="29" t="s">
        <v>57</v>
      </c>
      <c r="Q854" s="56">
        <v>1</v>
      </c>
      <c r="R854" s="5" t="s">
        <v>58</v>
      </c>
      <c r="S854" s="5" t="s">
        <v>69</v>
      </c>
      <c r="T854" s="36">
        <v>43606</v>
      </c>
      <c r="U854" s="36">
        <v>43598</v>
      </c>
      <c r="V854" s="37">
        <v>43609</v>
      </c>
      <c r="W854" s="38">
        <f t="shared" si="134"/>
        <v>-7</v>
      </c>
      <c r="X854" s="5" t="str">
        <f t="shared" si="135"/>
        <v>CUMPLE</v>
      </c>
      <c r="Y854" s="37">
        <v>43607</v>
      </c>
      <c r="Z854" s="37">
        <v>43609</v>
      </c>
      <c r="AA854" s="44">
        <v>43610</v>
      </c>
      <c r="AB854" s="37">
        <v>43614</v>
      </c>
      <c r="AC854" s="38">
        <f t="shared" si="136"/>
        <v>1</v>
      </c>
      <c r="AD854" s="5" t="str">
        <f t="shared" si="137"/>
        <v>CUMPLE</v>
      </c>
      <c r="AE854" s="5"/>
      <c r="AF854" s="38">
        <f t="shared" si="138"/>
        <v>4</v>
      </c>
      <c r="AG854" s="5" t="str">
        <f t="shared" si="139"/>
        <v>NO CUMPLE</v>
      </c>
      <c r="AH854" s="6"/>
      <c r="AI854" s="38">
        <f t="shared" si="140"/>
        <v>8</v>
      </c>
      <c r="AJ854" s="5" t="str">
        <f t="shared" si="141"/>
        <v>CUMPLE</v>
      </c>
      <c r="AK854" s="6"/>
      <c r="AL854" s="5" t="str">
        <f t="shared" si="133"/>
        <v/>
      </c>
      <c r="AM854" s="5"/>
      <c r="AN854" s="58"/>
      <c r="AO854" s="49" t="s">
        <v>4042</v>
      </c>
      <c r="AP854" s="50" t="s">
        <v>72</v>
      </c>
      <c r="AQ854" s="50"/>
      <c r="AR854" s="50">
        <v>43585</v>
      </c>
      <c r="AS854" s="50"/>
      <c r="AT854" s="52"/>
    </row>
    <row r="855" spans="1:46" ht="14.1" customHeight="1">
      <c r="A855" s="20" t="s">
        <v>45</v>
      </c>
      <c r="B855" s="21" t="s">
        <v>2696</v>
      </c>
      <c r="C855" s="20" t="s">
        <v>3643</v>
      </c>
      <c r="D855" s="54">
        <v>4950216343</v>
      </c>
      <c r="E855" s="4" t="s">
        <v>48</v>
      </c>
      <c r="F855" s="4" t="s">
        <v>4043</v>
      </c>
      <c r="G855" s="68" t="s">
        <v>4044</v>
      </c>
      <c r="H855" s="55">
        <v>310.33</v>
      </c>
      <c r="I855" s="4" t="s">
        <v>605</v>
      </c>
      <c r="J855" s="4" t="s">
        <v>821</v>
      </c>
      <c r="K855" s="22" t="s">
        <v>822</v>
      </c>
      <c r="L855" s="23" t="s">
        <v>650</v>
      </c>
      <c r="M855" s="4" t="s">
        <v>147</v>
      </c>
      <c r="N855" s="29" t="s">
        <v>167</v>
      </c>
      <c r="O855" s="30">
        <v>25.6</v>
      </c>
      <c r="P855" s="29" t="s">
        <v>57</v>
      </c>
      <c r="Q855" s="56">
        <v>4</v>
      </c>
      <c r="R855" s="5" t="s">
        <v>608</v>
      </c>
      <c r="S855" s="5" t="s">
        <v>79</v>
      </c>
      <c r="T855" s="36">
        <v>43586</v>
      </c>
      <c r="U855" s="36">
        <v>43578</v>
      </c>
      <c r="V855" s="37">
        <v>43587</v>
      </c>
      <c r="W855" s="38">
        <f t="shared" si="134"/>
        <v>-8</v>
      </c>
      <c r="X855" s="5" t="str">
        <f t="shared" si="135"/>
        <v>CUMPLE</v>
      </c>
      <c r="Y855" s="37">
        <v>43586</v>
      </c>
      <c r="Z855" s="37">
        <v>43587</v>
      </c>
      <c r="AA855" s="44">
        <v>43588</v>
      </c>
      <c r="AB855" s="37">
        <v>43588</v>
      </c>
      <c r="AC855" s="38">
        <f t="shared" si="136"/>
        <v>1</v>
      </c>
      <c r="AD855" s="5" t="str">
        <f t="shared" si="137"/>
        <v>CUMPLE</v>
      </c>
      <c r="AE855" s="5"/>
      <c r="AF855" s="38">
        <f t="shared" si="138"/>
        <v>1</v>
      </c>
      <c r="AG855" s="5" t="str">
        <f t="shared" si="139"/>
        <v>CUMPLE</v>
      </c>
      <c r="AH855" s="6"/>
      <c r="AI855" s="38">
        <f t="shared" si="140"/>
        <v>2</v>
      </c>
      <c r="AJ855" s="5" t="str">
        <f t="shared" si="141"/>
        <v>CUMPLE</v>
      </c>
      <c r="AK855" s="6"/>
      <c r="AL855" s="5" t="str">
        <f t="shared" si="133"/>
        <v/>
      </c>
      <c r="AM855" s="5"/>
      <c r="AN855" s="58"/>
      <c r="AO855" s="49" t="s">
        <v>4045</v>
      </c>
      <c r="AP855" s="50" t="s">
        <v>72</v>
      </c>
      <c r="AQ855" s="50"/>
      <c r="AR855" s="50">
        <v>43586</v>
      </c>
      <c r="AS855" s="50"/>
      <c r="AT855" s="52"/>
    </row>
    <row r="856" spans="1:46" ht="14.1" customHeight="1">
      <c r="A856" s="20" t="s">
        <v>45</v>
      </c>
      <c r="B856" s="21" t="s">
        <v>2696</v>
      </c>
      <c r="C856" s="20" t="s">
        <v>3643</v>
      </c>
      <c r="D856" s="54">
        <v>4949595181</v>
      </c>
      <c r="E856" s="4" t="s">
        <v>48</v>
      </c>
      <c r="F856" s="4" t="s">
        <v>4046</v>
      </c>
      <c r="G856" s="68" t="s">
        <v>4047</v>
      </c>
      <c r="H856" s="55">
        <v>1960.69</v>
      </c>
      <c r="I856" s="4" t="s">
        <v>64</v>
      </c>
      <c r="J856" s="4" t="s">
        <v>310</v>
      </c>
      <c r="K856" s="22" t="s">
        <v>311</v>
      </c>
      <c r="L856" s="23" t="s">
        <v>119</v>
      </c>
      <c r="M856" s="4" t="s">
        <v>238</v>
      </c>
      <c r="N856" s="29" t="s">
        <v>278</v>
      </c>
      <c r="O856" s="30">
        <v>3016.44</v>
      </c>
      <c r="P856" s="29" t="s">
        <v>57</v>
      </c>
      <c r="Q856" s="56">
        <v>4</v>
      </c>
      <c r="R856" s="5" t="s">
        <v>78</v>
      </c>
      <c r="S856" s="5" t="s">
        <v>79</v>
      </c>
      <c r="T856" s="36">
        <v>43583</v>
      </c>
      <c r="U856" s="36">
        <v>43584</v>
      </c>
      <c r="V856" s="37">
        <v>43587</v>
      </c>
      <c r="W856" s="38">
        <f t="shared" si="134"/>
        <v>2</v>
      </c>
      <c r="X856" s="5" t="str">
        <f t="shared" si="135"/>
        <v>NO CUMPLE</v>
      </c>
      <c r="Y856" s="37">
        <v>43587</v>
      </c>
      <c r="Z856" s="44">
        <v>43587</v>
      </c>
      <c r="AA856" s="44">
        <v>43587</v>
      </c>
      <c r="AB856" s="37">
        <v>43591</v>
      </c>
      <c r="AC856" s="38">
        <f t="shared" si="136"/>
        <v>1</v>
      </c>
      <c r="AD856" s="5" t="str">
        <f t="shared" si="137"/>
        <v>CUMPLE</v>
      </c>
      <c r="AE856" s="5"/>
      <c r="AF856" s="38">
        <f t="shared" si="138"/>
        <v>4</v>
      </c>
      <c r="AG856" s="5" t="str">
        <f t="shared" si="139"/>
        <v>NO CUMPLE</v>
      </c>
      <c r="AH856" s="6"/>
      <c r="AI856" s="38">
        <f t="shared" si="140"/>
        <v>8</v>
      </c>
      <c r="AJ856" s="5" t="str">
        <f t="shared" si="141"/>
        <v>CUMPLE</v>
      </c>
      <c r="AK856" s="6"/>
      <c r="AL856" s="5" t="str">
        <f t="shared" si="133"/>
        <v/>
      </c>
      <c r="AM856" s="5"/>
      <c r="AN856" s="58"/>
      <c r="AO856" s="49" t="s">
        <v>4048</v>
      </c>
      <c r="AP856" s="50" t="s">
        <v>1904</v>
      </c>
      <c r="AQ856" s="50"/>
      <c r="AR856" s="50">
        <v>43560</v>
      </c>
      <c r="AS856" s="50"/>
      <c r="AT856" s="52"/>
    </row>
    <row r="857" spans="1:46" ht="14.1" customHeight="1">
      <c r="A857" s="20" t="s">
        <v>45</v>
      </c>
      <c r="B857" s="21" t="s">
        <v>2696</v>
      </c>
      <c r="C857" s="20" t="s">
        <v>3643</v>
      </c>
      <c r="D857" s="54">
        <v>4948830203</v>
      </c>
      <c r="E857" s="4" t="s">
        <v>48</v>
      </c>
      <c r="F857" s="4" t="s">
        <v>4049</v>
      </c>
      <c r="G857" s="68" t="s">
        <v>4050</v>
      </c>
      <c r="H857" s="55">
        <v>2616.3000000000002</v>
      </c>
      <c r="I857" s="4" t="s">
        <v>64</v>
      </c>
      <c r="J857" s="4" t="s">
        <v>4051</v>
      </c>
      <c r="K857" s="22" t="s">
        <v>4052</v>
      </c>
      <c r="L857" s="23" t="s">
        <v>54</v>
      </c>
      <c r="M857" s="4" t="s">
        <v>67</v>
      </c>
      <c r="N857" s="29" t="s">
        <v>77</v>
      </c>
      <c r="O857" s="30">
        <v>570</v>
      </c>
      <c r="P857" s="29" t="s">
        <v>57</v>
      </c>
      <c r="Q857" s="56">
        <v>1</v>
      </c>
      <c r="R857" s="5" t="s">
        <v>78</v>
      </c>
      <c r="S857" s="5" t="s">
        <v>79</v>
      </c>
      <c r="T857" s="36">
        <v>43584</v>
      </c>
      <c r="U857" s="36">
        <v>43572</v>
      </c>
      <c r="V857" s="37">
        <v>43588</v>
      </c>
      <c r="W857" s="38">
        <f t="shared" si="134"/>
        <v>-11</v>
      </c>
      <c r="X857" s="5" t="str">
        <f t="shared" si="135"/>
        <v>CUMPLE</v>
      </c>
      <c r="Y857" s="37">
        <v>43588</v>
      </c>
      <c r="Z857" s="37">
        <v>43588</v>
      </c>
      <c r="AA857" s="44">
        <v>43589</v>
      </c>
      <c r="AB857" s="37">
        <v>43592</v>
      </c>
      <c r="AC857" s="38">
        <f t="shared" si="136"/>
        <v>1</v>
      </c>
      <c r="AD857" s="5" t="str">
        <f t="shared" si="137"/>
        <v>CUMPLE</v>
      </c>
      <c r="AE857" s="5"/>
      <c r="AF857" s="38">
        <f t="shared" si="138"/>
        <v>3</v>
      </c>
      <c r="AG857" s="5" t="str">
        <f t="shared" si="139"/>
        <v>CUMPLE</v>
      </c>
      <c r="AH857" s="6"/>
      <c r="AI857" s="38">
        <f t="shared" si="140"/>
        <v>8</v>
      </c>
      <c r="AJ857" s="5" t="str">
        <f t="shared" si="141"/>
        <v>CUMPLE</v>
      </c>
      <c r="AK857" s="6"/>
      <c r="AL857" s="5" t="str">
        <f t="shared" si="133"/>
        <v/>
      </c>
      <c r="AM857" s="5"/>
      <c r="AN857" s="58"/>
      <c r="AO857" s="49" t="s">
        <v>4053</v>
      </c>
      <c r="AP857" s="50" t="s">
        <v>72</v>
      </c>
      <c r="AQ857" s="50"/>
      <c r="AR857" s="50">
        <v>43572</v>
      </c>
      <c r="AS857" s="50"/>
      <c r="AT857" s="52"/>
    </row>
    <row r="858" spans="1:46" ht="14.1" customHeight="1">
      <c r="A858" s="20" t="s">
        <v>45</v>
      </c>
      <c r="B858" s="21" t="s">
        <v>2696</v>
      </c>
      <c r="C858" s="20" t="s">
        <v>3643</v>
      </c>
      <c r="D858" s="28" t="s">
        <v>4054</v>
      </c>
      <c r="E858" s="4" t="s">
        <v>48</v>
      </c>
      <c r="F858" s="4" t="s">
        <v>4055</v>
      </c>
      <c r="G858" s="23" t="s">
        <v>4056</v>
      </c>
      <c r="H858" s="55">
        <v>6594</v>
      </c>
      <c r="I858" s="4" t="s">
        <v>605</v>
      </c>
      <c r="J858" s="28" t="s">
        <v>4057</v>
      </c>
      <c r="K858" s="28" t="s">
        <v>4058</v>
      </c>
      <c r="L858" s="23" t="s">
        <v>54</v>
      </c>
      <c r="M858" s="4" t="s">
        <v>67</v>
      </c>
      <c r="N858" s="29" t="s">
        <v>77</v>
      </c>
      <c r="O858" s="30">
        <v>100</v>
      </c>
      <c r="P858" s="29" t="s">
        <v>57</v>
      </c>
      <c r="Q858" s="56">
        <v>1</v>
      </c>
      <c r="R858" s="5" t="s">
        <v>608</v>
      </c>
      <c r="S858" s="5" t="s">
        <v>79</v>
      </c>
      <c r="T858" s="36">
        <v>43590</v>
      </c>
      <c r="U858" s="36">
        <v>43584</v>
      </c>
      <c r="V858" s="37">
        <v>43591</v>
      </c>
      <c r="W858" s="38">
        <f t="shared" si="134"/>
        <v>-6</v>
      </c>
      <c r="X858" s="5" t="str">
        <f t="shared" si="135"/>
        <v>CUMPLE</v>
      </c>
      <c r="Y858" s="37">
        <v>43591</v>
      </c>
      <c r="Z858" s="37">
        <v>43591</v>
      </c>
      <c r="AA858" s="44">
        <v>43592</v>
      </c>
      <c r="AB858" s="37">
        <v>43592</v>
      </c>
      <c r="AC858" s="38">
        <f t="shared" si="136"/>
        <v>1</v>
      </c>
      <c r="AD858" s="5" t="str">
        <f t="shared" si="137"/>
        <v>CUMPLE</v>
      </c>
      <c r="AE858" s="5"/>
      <c r="AF858" s="38">
        <f t="shared" si="138"/>
        <v>1</v>
      </c>
      <c r="AG858" s="5" t="str">
        <f t="shared" si="139"/>
        <v>CUMPLE</v>
      </c>
      <c r="AH858" s="6"/>
      <c r="AI858" s="38">
        <f t="shared" si="140"/>
        <v>2</v>
      </c>
      <c r="AJ858" s="5" t="str">
        <f t="shared" si="141"/>
        <v>CUMPLE</v>
      </c>
      <c r="AK858" s="6"/>
      <c r="AL858" s="5" t="str">
        <f t="shared" si="133"/>
        <v/>
      </c>
      <c r="AM858" s="5"/>
      <c r="AN858" s="58"/>
      <c r="AO858" s="49" t="s">
        <v>4059</v>
      </c>
      <c r="AP858" s="50" t="s">
        <v>72</v>
      </c>
      <c r="AQ858" s="50"/>
      <c r="AR858" s="50">
        <v>43588</v>
      </c>
      <c r="AS858" s="50"/>
      <c r="AT858" s="52"/>
    </row>
    <row r="859" spans="1:46" ht="14.1" customHeight="1">
      <c r="A859" s="20" t="s">
        <v>45</v>
      </c>
      <c r="B859" s="21" t="s">
        <v>2696</v>
      </c>
      <c r="C859" s="20" t="s">
        <v>3643</v>
      </c>
      <c r="D859" s="54">
        <v>4950365710</v>
      </c>
      <c r="E859" s="4" t="s">
        <v>48</v>
      </c>
      <c r="F859" s="4" t="s">
        <v>4060</v>
      </c>
      <c r="G859" s="68" t="s">
        <v>4061</v>
      </c>
      <c r="H859" s="55">
        <v>5262.2</v>
      </c>
      <c r="I859" s="4" t="s">
        <v>605</v>
      </c>
      <c r="J859" s="4" t="s">
        <v>4062</v>
      </c>
      <c r="K859" s="22" t="s">
        <v>4063</v>
      </c>
      <c r="L859" s="23" t="s">
        <v>54</v>
      </c>
      <c r="M859" s="4" t="s">
        <v>67</v>
      </c>
      <c r="N859" s="29" t="s">
        <v>77</v>
      </c>
      <c r="O859" s="30">
        <v>100</v>
      </c>
      <c r="P859" s="29" t="s">
        <v>57</v>
      </c>
      <c r="Q859" s="56">
        <v>1</v>
      </c>
      <c r="R859" s="5" t="s">
        <v>608</v>
      </c>
      <c r="S859" s="5" t="s">
        <v>79</v>
      </c>
      <c r="T859" s="36">
        <v>43590</v>
      </c>
      <c r="U859" s="36">
        <v>43584</v>
      </c>
      <c r="V859" s="37">
        <v>43591</v>
      </c>
      <c r="W859" s="38">
        <f t="shared" si="134"/>
        <v>-6</v>
      </c>
      <c r="X859" s="5" t="str">
        <f t="shared" si="135"/>
        <v>CUMPLE</v>
      </c>
      <c r="Y859" s="37">
        <v>43591</v>
      </c>
      <c r="Z859" s="37">
        <v>43591</v>
      </c>
      <c r="AA859" s="44">
        <v>43592</v>
      </c>
      <c r="AB859" s="37">
        <v>43592</v>
      </c>
      <c r="AC859" s="38">
        <f t="shared" si="136"/>
        <v>1</v>
      </c>
      <c r="AD859" s="5" t="str">
        <f t="shared" si="137"/>
        <v>CUMPLE</v>
      </c>
      <c r="AE859" s="5"/>
      <c r="AF859" s="38">
        <f t="shared" si="138"/>
        <v>1</v>
      </c>
      <c r="AG859" s="5" t="str">
        <f t="shared" si="139"/>
        <v>CUMPLE</v>
      </c>
      <c r="AH859" s="6"/>
      <c r="AI859" s="38">
        <f t="shared" si="140"/>
        <v>2</v>
      </c>
      <c r="AJ859" s="5" t="str">
        <f t="shared" si="141"/>
        <v>CUMPLE</v>
      </c>
      <c r="AK859" s="6"/>
      <c r="AL859" s="5" t="str">
        <f t="shared" si="133"/>
        <v/>
      </c>
      <c r="AM859" s="5"/>
      <c r="AN859" s="58"/>
      <c r="AO859" s="49" t="s">
        <v>4059</v>
      </c>
      <c r="AP859" s="50" t="s">
        <v>72</v>
      </c>
      <c r="AQ859" s="50"/>
      <c r="AR859" s="50">
        <v>43588</v>
      </c>
      <c r="AS859" s="50"/>
      <c r="AT859" s="52"/>
    </row>
    <row r="860" spans="1:46" ht="14.1" customHeight="1">
      <c r="A860" s="20" t="s">
        <v>45</v>
      </c>
      <c r="B860" s="21" t="s">
        <v>2696</v>
      </c>
      <c r="C860" s="20" t="s">
        <v>3643</v>
      </c>
      <c r="D860" s="54">
        <v>4950722783</v>
      </c>
      <c r="E860" s="4" t="s">
        <v>48</v>
      </c>
      <c r="F860" s="4" t="s">
        <v>4064</v>
      </c>
      <c r="G860" s="68" t="s">
        <v>4065</v>
      </c>
      <c r="H860" s="55">
        <v>638</v>
      </c>
      <c r="I860" s="4" t="s">
        <v>605</v>
      </c>
      <c r="J860" s="4" t="s">
        <v>2383</v>
      </c>
      <c r="K860" s="22" t="s">
        <v>2384</v>
      </c>
      <c r="L860" s="23" t="s">
        <v>54</v>
      </c>
      <c r="M860" s="4" t="s">
        <v>67</v>
      </c>
      <c r="N860" s="29" t="s">
        <v>77</v>
      </c>
      <c r="O860" s="30">
        <v>20</v>
      </c>
      <c r="P860" s="29" t="s">
        <v>57</v>
      </c>
      <c r="Q860" s="56">
        <v>1</v>
      </c>
      <c r="R860" s="5" t="s">
        <v>608</v>
      </c>
      <c r="S860" s="5" t="s">
        <v>79</v>
      </c>
      <c r="T860" s="36">
        <v>43590</v>
      </c>
      <c r="U860" s="36">
        <v>43584</v>
      </c>
      <c r="V860" s="37">
        <v>43591</v>
      </c>
      <c r="W860" s="38">
        <f t="shared" si="134"/>
        <v>-6</v>
      </c>
      <c r="X860" s="5" t="str">
        <f t="shared" si="135"/>
        <v>CUMPLE</v>
      </c>
      <c r="Y860" s="37">
        <v>43591</v>
      </c>
      <c r="Z860" s="37">
        <v>43591</v>
      </c>
      <c r="AA860" s="44">
        <v>43592</v>
      </c>
      <c r="AB860" s="37">
        <v>43592</v>
      </c>
      <c r="AC860" s="38">
        <f t="shared" si="136"/>
        <v>1</v>
      </c>
      <c r="AD860" s="5" t="str">
        <f t="shared" si="137"/>
        <v>CUMPLE</v>
      </c>
      <c r="AE860" s="5"/>
      <c r="AF860" s="38">
        <f t="shared" si="138"/>
        <v>1</v>
      </c>
      <c r="AG860" s="5" t="str">
        <f t="shared" si="139"/>
        <v>CUMPLE</v>
      </c>
      <c r="AH860" s="6"/>
      <c r="AI860" s="38">
        <f t="shared" si="140"/>
        <v>2</v>
      </c>
      <c r="AJ860" s="5" t="str">
        <f t="shared" si="141"/>
        <v>CUMPLE</v>
      </c>
      <c r="AK860" s="6"/>
      <c r="AL860" s="5" t="str">
        <f t="shared" si="133"/>
        <v/>
      </c>
      <c r="AM860" s="5"/>
      <c r="AN860" s="58"/>
      <c r="AO860" s="49" t="s">
        <v>4059</v>
      </c>
      <c r="AP860" s="50" t="s">
        <v>72</v>
      </c>
      <c r="AQ860" s="50"/>
      <c r="AR860" s="50">
        <v>43588</v>
      </c>
      <c r="AS860" s="50"/>
      <c r="AT860" s="52"/>
    </row>
    <row r="861" spans="1:46" ht="14.1" customHeight="1">
      <c r="A861" s="20" t="s">
        <v>45</v>
      </c>
      <c r="B861" s="21" t="s">
        <v>2696</v>
      </c>
      <c r="C861" s="20" t="s">
        <v>3643</v>
      </c>
      <c r="D861" s="54">
        <v>4950722783</v>
      </c>
      <c r="E861" s="4" t="s">
        <v>48</v>
      </c>
      <c r="F861" s="4" t="s">
        <v>4066</v>
      </c>
      <c r="G861" s="68" t="s">
        <v>4067</v>
      </c>
      <c r="H861" s="55">
        <v>9043.7999999999993</v>
      </c>
      <c r="I861" s="4" t="s">
        <v>605</v>
      </c>
      <c r="J861" s="4" t="s">
        <v>4068</v>
      </c>
      <c r="K861" s="22" t="s">
        <v>4069</v>
      </c>
      <c r="L861" s="23" t="s">
        <v>54</v>
      </c>
      <c r="M861" s="4" t="s">
        <v>67</v>
      </c>
      <c r="N861" s="29" t="s">
        <v>77</v>
      </c>
      <c r="O861" s="30">
        <v>80</v>
      </c>
      <c r="P861" s="29" t="s">
        <v>57</v>
      </c>
      <c r="Q861" s="56">
        <v>1</v>
      </c>
      <c r="R861" s="5" t="s">
        <v>608</v>
      </c>
      <c r="S861" s="5" t="s">
        <v>79</v>
      </c>
      <c r="T861" s="36">
        <v>43590</v>
      </c>
      <c r="U861" s="36">
        <v>43584</v>
      </c>
      <c r="V861" s="37">
        <v>43591</v>
      </c>
      <c r="W861" s="38">
        <f t="shared" ref="W861:W890" si="142">IF(R861="AIR",U861-T861,U861-(T861-1))</f>
        <v>-6</v>
      </c>
      <c r="X861" s="5" t="str">
        <f t="shared" ref="X861:X890" si="143">IF(W861&lt;=0,"CUMPLE","NO CUMPLE")</f>
        <v>CUMPLE</v>
      </c>
      <c r="Y861" s="37">
        <v>43591</v>
      </c>
      <c r="Z861" s="37">
        <v>43591</v>
      </c>
      <c r="AA861" s="44">
        <v>43592</v>
      </c>
      <c r="AB861" s="37">
        <v>43592</v>
      </c>
      <c r="AC861" s="38">
        <f t="shared" ref="AC861:AC890" si="144">IF(AA861-MAX(U861,V861,Y861)&lt;=0,1,AA861-MAX(U861,V861,Y861))</f>
        <v>1</v>
      </c>
      <c r="AD861" s="5" t="str">
        <f t="shared" ref="AD861:AD890" si="145">+IF((R861="FCL")*AND(AC861&lt;=2),"CUMPLE",IF((R861="LCL")*AND(AC861&lt;=2),"CUMPLE",IF((R861="AIR")*AND(AC861&lt;=2),"CUMPLE","NO CUMPLE")))</f>
        <v>CUMPLE</v>
      </c>
      <c r="AE861" s="5"/>
      <c r="AF861" s="38">
        <f t="shared" ref="AF861:AF890" si="146">IF(AB861-AA861&lt;=0,1,AB861-AA861)</f>
        <v>1</v>
      </c>
      <c r="AG861" s="5" t="str">
        <f t="shared" ref="AG861:AG890" si="147">+IF((R861="FCL")*AND(AF861&lt;=3),"CUMPLE",IF((R861="LCL")*AND(AF861&lt;=3),"CUMPLE",IF((R861="AIR")*AND(AF861&lt;=1),"CUMPLE","NO CUMPLE")))</f>
        <v>CUMPLE</v>
      </c>
      <c r="AH861" s="6"/>
      <c r="AI861" s="38">
        <f t="shared" si="140"/>
        <v>2</v>
      </c>
      <c r="AJ861" s="5" t="str">
        <f t="shared" si="141"/>
        <v>CUMPLE</v>
      </c>
      <c r="AK861" s="6"/>
      <c r="AL861" s="5" t="str">
        <f t="shared" si="133"/>
        <v/>
      </c>
      <c r="AM861" s="5"/>
      <c r="AN861" s="58"/>
      <c r="AO861" s="49" t="s">
        <v>4059</v>
      </c>
      <c r="AP861" s="50" t="s">
        <v>72</v>
      </c>
      <c r="AQ861" s="50"/>
      <c r="AR861" s="50">
        <v>43588</v>
      </c>
      <c r="AS861" s="50"/>
      <c r="AT861" s="52"/>
    </row>
    <row r="862" spans="1:46" ht="14.1" customHeight="1">
      <c r="A862" s="20" t="s">
        <v>45</v>
      </c>
      <c r="B862" s="21" t="s">
        <v>2696</v>
      </c>
      <c r="C862" s="20" t="s">
        <v>3643</v>
      </c>
      <c r="D862" s="54">
        <v>4950528086</v>
      </c>
      <c r="E862" s="4" t="s">
        <v>48</v>
      </c>
      <c r="F862" s="4" t="s">
        <v>4070</v>
      </c>
      <c r="G862" s="68" t="s">
        <v>4071</v>
      </c>
      <c r="H862" s="55">
        <v>24324.25</v>
      </c>
      <c r="I862" s="4" t="s">
        <v>605</v>
      </c>
      <c r="J862" s="4" t="s">
        <v>4072</v>
      </c>
      <c r="K862" s="22" t="s">
        <v>4073</v>
      </c>
      <c r="L862" s="23" t="s">
        <v>54</v>
      </c>
      <c r="M862" s="4" t="s">
        <v>67</v>
      </c>
      <c r="N862" s="29" t="s">
        <v>77</v>
      </c>
      <c r="O862" s="30">
        <v>225</v>
      </c>
      <c r="P862" s="29" t="s">
        <v>57</v>
      </c>
      <c r="Q862" s="56">
        <v>2</v>
      </c>
      <c r="R862" s="5" t="s">
        <v>608</v>
      </c>
      <c r="S862" s="5" t="s">
        <v>79</v>
      </c>
      <c r="T862" s="36">
        <v>43590</v>
      </c>
      <c r="U862" s="36">
        <v>43584</v>
      </c>
      <c r="V862" s="37">
        <v>43591</v>
      </c>
      <c r="W862" s="38">
        <f t="shared" si="142"/>
        <v>-6</v>
      </c>
      <c r="X862" s="5" t="str">
        <f t="shared" si="143"/>
        <v>CUMPLE</v>
      </c>
      <c r="Y862" s="37">
        <v>43591</v>
      </c>
      <c r="Z862" s="37">
        <v>43591</v>
      </c>
      <c r="AA862" s="44">
        <v>43592</v>
      </c>
      <c r="AB862" s="37">
        <v>43592</v>
      </c>
      <c r="AC862" s="38">
        <f t="shared" si="144"/>
        <v>1</v>
      </c>
      <c r="AD862" s="5" t="str">
        <f t="shared" si="145"/>
        <v>CUMPLE</v>
      </c>
      <c r="AE862" s="5"/>
      <c r="AF862" s="38">
        <f t="shared" si="146"/>
        <v>1</v>
      </c>
      <c r="AG862" s="5" t="str">
        <f t="shared" si="147"/>
        <v>CUMPLE</v>
      </c>
      <c r="AH862" s="6"/>
      <c r="AI862" s="38">
        <f t="shared" si="140"/>
        <v>2</v>
      </c>
      <c r="AJ862" s="5" t="str">
        <f t="shared" si="141"/>
        <v>CUMPLE</v>
      </c>
      <c r="AK862" s="6"/>
      <c r="AL862" s="5" t="str">
        <f t="shared" si="133"/>
        <v/>
      </c>
      <c r="AM862" s="5"/>
      <c r="AN862" s="58"/>
      <c r="AO862" s="49" t="s">
        <v>4059</v>
      </c>
      <c r="AP862" s="50" t="s">
        <v>72</v>
      </c>
      <c r="AQ862" s="50"/>
      <c r="AR862" s="50">
        <v>43588</v>
      </c>
      <c r="AS862" s="50"/>
      <c r="AT862" s="52"/>
    </row>
    <row r="863" spans="1:46" ht="14.1" customHeight="1">
      <c r="A863" s="20" t="s">
        <v>45</v>
      </c>
      <c r="B863" s="21" t="s">
        <v>2696</v>
      </c>
      <c r="C863" s="20" t="s">
        <v>3643</v>
      </c>
      <c r="D863" s="54" t="s">
        <v>4074</v>
      </c>
      <c r="E863" s="4" t="s">
        <v>48</v>
      </c>
      <c r="F863" s="4" t="s">
        <v>4075</v>
      </c>
      <c r="G863" s="68" t="s">
        <v>4076</v>
      </c>
      <c r="H863" s="55">
        <v>1090.2</v>
      </c>
      <c r="I863" s="4" t="s">
        <v>605</v>
      </c>
      <c r="J863" s="4" t="s">
        <v>4077</v>
      </c>
      <c r="K863" s="22" t="s">
        <v>4078</v>
      </c>
      <c r="L863" s="23" t="s">
        <v>54</v>
      </c>
      <c r="M863" s="4" t="s">
        <v>67</v>
      </c>
      <c r="N863" s="29" t="s">
        <v>77</v>
      </c>
      <c r="O863" s="30">
        <v>20</v>
      </c>
      <c r="P863" s="29" t="s">
        <v>57</v>
      </c>
      <c r="Q863" s="56">
        <v>1</v>
      </c>
      <c r="R863" s="5" t="s">
        <v>608</v>
      </c>
      <c r="S863" s="5" t="s">
        <v>4079</v>
      </c>
      <c r="T863" s="36">
        <v>43590</v>
      </c>
      <c r="U863" s="36">
        <v>43588</v>
      </c>
      <c r="V863" s="37">
        <v>43591</v>
      </c>
      <c r="W863" s="38">
        <f t="shared" si="142"/>
        <v>-2</v>
      </c>
      <c r="X863" s="5" t="str">
        <f t="shared" si="143"/>
        <v>CUMPLE</v>
      </c>
      <c r="Y863" s="37">
        <v>43591</v>
      </c>
      <c r="Z863" s="37">
        <v>43591</v>
      </c>
      <c r="AA863" s="44">
        <v>43592</v>
      </c>
      <c r="AB863" s="37">
        <v>43592</v>
      </c>
      <c r="AC863" s="38">
        <f t="shared" si="144"/>
        <v>1</v>
      </c>
      <c r="AD863" s="5" t="str">
        <f t="shared" si="145"/>
        <v>CUMPLE</v>
      </c>
      <c r="AE863" s="5"/>
      <c r="AF863" s="38">
        <f t="shared" si="146"/>
        <v>1</v>
      </c>
      <c r="AG863" s="5" t="str">
        <f t="shared" si="147"/>
        <v>CUMPLE</v>
      </c>
      <c r="AH863" s="6"/>
      <c r="AI863" s="38">
        <f t="shared" si="140"/>
        <v>2</v>
      </c>
      <c r="AJ863" s="5" t="str">
        <f t="shared" si="141"/>
        <v>CUMPLE</v>
      </c>
      <c r="AK863" s="6"/>
      <c r="AL863" s="5" t="str">
        <f t="shared" si="133"/>
        <v/>
      </c>
      <c r="AM863" s="5"/>
      <c r="AN863" s="58"/>
      <c r="AO863" s="49" t="s">
        <v>4080</v>
      </c>
      <c r="AP863" s="50" t="s">
        <v>72</v>
      </c>
      <c r="AQ863" s="50"/>
      <c r="AR863" s="50">
        <v>43588</v>
      </c>
      <c r="AS863" s="50"/>
      <c r="AT863" s="52"/>
    </row>
    <row r="864" spans="1:46" ht="14.1" customHeight="1">
      <c r="A864" s="20" t="s">
        <v>45</v>
      </c>
      <c r="B864" s="21" t="s">
        <v>2696</v>
      </c>
      <c r="C864" s="20" t="s">
        <v>3643</v>
      </c>
      <c r="D864" s="54">
        <v>4949653308</v>
      </c>
      <c r="E864" s="4" t="s">
        <v>48</v>
      </c>
      <c r="F864" s="4" t="s">
        <v>4081</v>
      </c>
      <c r="G864" s="23" t="s">
        <v>4082</v>
      </c>
      <c r="H864" s="55">
        <v>16336.32</v>
      </c>
      <c r="I864" s="4" t="s">
        <v>64</v>
      </c>
      <c r="J864" s="4" t="s">
        <v>3845</v>
      </c>
      <c r="K864" s="22" t="s">
        <v>3846</v>
      </c>
      <c r="L864" s="23" t="s">
        <v>119</v>
      </c>
      <c r="M864" s="4" t="s">
        <v>112</v>
      </c>
      <c r="N864" s="29" t="s">
        <v>468</v>
      </c>
      <c r="O864" s="30">
        <v>3536</v>
      </c>
      <c r="P864" s="29" t="s">
        <v>57</v>
      </c>
      <c r="Q864" s="56">
        <v>1</v>
      </c>
      <c r="R864" s="5" t="s">
        <v>58</v>
      </c>
      <c r="S864" s="5" t="s">
        <v>59</v>
      </c>
      <c r="T864" s="36">
        <v>43584</v>
      </c>
      <c r="U864" s="36">
        <v>43584</v>
      </c>
      <c r="V864" s="37">
        <v>43588</v>
      </c>
      <c r="W864" s="38">
        <f t="shared" si="142"/>
        <v>1</v>
      </c>
      <c r="X864" s="5" t="str">
        <f t="shared" si="143"/>
        <v>NO CUMPLE</v>
      </c>
      <c r="Y864" s="37">
        <v>43585</v>
      </c>
      <c r="Z864" s="37">
        <v>43588</v>
      </c>
      <c r="AA864" s="44">
        <v>43589</v>
      </c>
      <c r="AB864" s="37">
        <v>43595</v>
      </c>
      <c r="AC864" s="38">
        <f t="shared" si="144"/>
        <v>1</v>
      </c>
      <c r="AD864" s="5" t="str">
        <f t="shared" si="145"/>
        <v>CUMPLE</v>
      </c>
      <c r="AE864" s="5"/>
      <c r="AF864" s="38">
        <f t="shared" si="146"/>
        <v>6</v>
      </c>
      <c r="AG864" s="5" t="str">
        <f t="shared" si="147"/>
        <v>NO CUMPLE</v>
      </c>
      <c r="AH864" s="6"/>
      <c r="AI864" s="38">
        <f t="shared" si="140"/>
        <v>11</v>
      </c>
      <c r="AJ864" s="5" t="str">
        <f t="shared" si="141"/>
        <v>NO CUMPLE</v>
      </c>
      <c r="AK864" s="6" t="s">
        <v>449</v>
      </c>
      <c r="AL864" s="5" t="str">
        <f t="shared" si="133"/>
        <v/>
      </c>
      <c r="AM864" s="5"/>
      <c r="AN864" s="58"/>
      <c r="AO864" s="49" t="s">
        <v>4083</v>
      </c>
      <c r="AP864" s="50" t="s">
        <v>325</v>
      </c>
      <c r="AQ864" s="50"/>
      <c r="AR864" s="50">
        <v>43591</v>
      </c>
      <c r="AS864" s="50"/>
      <c r="AT864" s="52"/>
    </row>
    <row r="865" spans="1:46" ht="14.1" customHeight="1">
      <c r="A865" s="20" t="s">
        <v>45</v>
      </c>
      <c r="B865" s="21" t="s">
        <v>2696</v>
      </c>
      <c r="C865" s="20" t="s">
        <v>3643</v>
      </c>
      <c r="D865" s="54">
        <v>4948775148</v>
      </c>
      <c r="E865" s="4" t="s">
        <v>48</v>
      </c>
      <c r="F865" s="4" t="s">
        <v>4084</v>
      </c>
      <c r="G865" s="68" t="s">
        <v>4085</v>
      </c>
      <c r="H865" s="55">
        <v>2925</v>
      </c>
      <c r="I865" s="4" t="s">
        <v>64</v>
      </c>
      <c r="J865" s="4" t="s">
        <v>563</v>
      </c>
      <c r="K865" s="22" t="s">
        <v>564</v>
      </c>
      <c r="L865" s="23" t="s">
        <v>119</v>
      </c>
      <c r="M865" s="4" t="s">
        <v>67</v>
      </c>
      <c r="N865" s="29" t="s">
        <v>77</v>
      </c>
      <c r="O865" s="30">
        <v>4500</v>
      </c>
      <c r="P865" s="29" t="s">
        <v>57</v>
      </c>
      <c r="Q865" s="56">
        <v>1</v>
      </c>
      <c r="R865" s="5" t="s">
        <v>58</v>
      </c>
      <c r="S865" s="5" t="s">
        <v>59</v>
      </c>
      <c r="T865" s="36">
        <v>43583</v>
      </c>
      <c r="U865" s="36">
        <v>43584</v>
      </c>
      <c r="V865" s="37">
        <v>43589</v>
      </c>
      <c r="W865" s="38">
        <f t="shared" si="142"/>
        <v>2</v>
      </c>
      <c r="X865" s="5" t="str">
        <f t="shared" si="143"/>
        <v>NO CUMPLE</v>
      </c>
      <c r="Y865" s="37">
        <v>43585</v>
      </c>
      <c r="Z865" s="37">
        <v>43589</v>
      </c>
      <c r="AA865" s="44">
        <v>43591</v>
      </c>
      <c r="AB865" s="37">
        <v>43596</v>
      </c>
      <c r="AC865" s="38">
        <f t="shared" si="144"/>
        <v>2</v>
      </c>
      <c r="AD865" s="5" t="str">
        <f t="shared" si="145"/>
        <v>CUMPLE</v>
      </c>
      <c r="AE865" s="5"/>
      <c r="AF865" s="38">
        <f t="shared" si="146"/>
        <v>5</v>
      </c>
      <c r="AG865" s="5" t="str">
        <f t="shared" si="147"/>
        <v>NO CUMPLE</v>
      </c>
      <c r="AH865" s="6"/>
      <c r="AI865" s="38">
        <f t="shared" si="140"/>
        <v>13</v>
      </c>
      <c r="AJ865" s="5" t="str">
        <f t="shared" si="141"/>
        <v>NO CUMPLE</v>
      </c>
      <c r="AK865" s="6" t="s">
        <v>449</v>
      </c>
      <c r="AL865" s="5" t="str">
        <f t="shared" si="133"/>
        <v/>
      </c>
      <c r="AM865" s="5"/>
      <c r="AN865" s="58"/>
      <c r="AO865" s="49" t="s">
        <v>4086</v>
      </c>
      <c r="AP865" s="50" t="s">
        <v>61</v>
      </c>
      <c r="AQ865" s="50"/>
      <c r="AR865" s="50">
        <v>43564</v>
      </c>
      <c r="AS865" s="50"/>
      <c r="AT865" s="52"/>
    </row>
    <row r="866" spans="1:46" ht="14.1" customHeight="1">
      <c r="A866" s="20" t="s">
        <v>45</v>
      </c>
      <c r="B866" s="21" t="s">
        <v>2696</v>
      </c>
      <c r="C866" s="20" t="s">
        <v>3643</v>
      </c>
      <c r="D866" s="54">
        <v>4950930532</v>
      </c>
      <c r="E866" s="4" t="s">
        <v>156</v>
      </c>
      <c r="F866" s="4" t="s">
        <v>4087</v>
      </c>
      <c r="G866" s="68" t="s">
        <v>4088</v>
      </c>
      <c r="H866" s="55">
        <v>5590.5</v>
      </c>
      <c r="I866" s="4" t="s">
        <v>605</v>
      </c>
      <c r="J866" s="4" t="s">
        <v>4002</v>
      </c>
      <c r="K866" s="22" t="s">
        <v>4089</v>
      </c>
      <c r="L866" s="23" t="s">
        <v>54</v>
      </c>
      <c r="M866" s="4" t="s">
        <v>67</v>
      </c>
      <c r="N866" s="29" t="s">
        <v>336</v>
      </c>
      <c r="O866" s="30">
        <v>1500</v>
      </c>
      <c r="P866" s="29" t="s">
        <v>57</v>
      </c>
      <c r="Q866" s="56">
        <v>2</v>
      </c>
      <c r="R866" s="5" t="s">
        <v>608</v>
      </c>
      <c r="S866" s="5" t="s">
        <v>79</v>
      </c>
      <c r="T866" s="36">
        <v>43594</v>
      </c>
      <c r="U866" s="36">
        <v>43591</v>
      </c>
      <c r="V866" s="37">
        <v>43595</v>
      </c>
      <c r="W866" s="38">
        <f t="shared" si="142"/>
        <v>-3</v>
      </c>
      <c r="X866" s="5" t="str">
        <f t="shared" si="143"/>
        <v>CUMPLE</v>
      </c>
      <c r="Y866" s="37">
        <v>43595</v>
      </c>
      <c r="Z866" s="37">
        <v>43595</v>
      </c>
      <c r="AA866" s="44">
        <v>43595</v>
      </c>
      <c r="AB866" s="37">
        <v>43595</v>
      </c>
      <c r="AC866" s="38">
        <f t="shared" si="144"/>
        <v>1</v>
      </c>
      <c r="AD866" s="5" t="str">
        <f t="shared" si="145"/>
        <v>CUMPLE</v>
      </c>
      <c r="AE866" s="5"/>
      <c r="AF866" s="38">
        <f t="shared" si="146"/>
        <v>1</v>
      </c>
      <c r="AG866" s="5" t="str">
        <f t="shared" si="147"/>
        <v>CUMPLE</v>
      </c>
      <c r="AH866" s="6"/>
      <c r="AI866" s="38">
        <f t="shared" si="140"/>
        <v>1</v>
      </c>
      <c r="AJ866" s="5" t="str">
        <f t="shared" si="141"/>
        <v>CUMPLE</v>
      </c>
      <c r="AK866" s="6"/>
      <c r="AL866" s="5" t="str">
        <f t="shared" si="133"/>
        <v/>
      </c>
      <c r="AM866" s="5"/>
      <c r="AN866" s="58"/>
      <c r="AO866" s="49" t="s">
        <v>4090</v>
      </c>
      <c r="AP866" s="50" t="s">
        <v>232</v>
      </c>
      <c r="AQ866" s="50" t="s">
        <v>4091</v>
      </c>
      <c r="AR866" s="50">
        <v>43593</v>
      </c>
      <c r="AS866" s="50"/>
      <c r="AT866" s="52"/>
    </row>
    <row r="867" spans="1:46" ht="14.1" customHeight="1">
      <c r="A867" s="20" t="s">
        <v>45</v>
      </c>
      <c r="B867" s="21" t="s">
        <v>2696</v>
      </c>
      <c r="C867" s="20" t="s">
        <v>3643</v>
      </c>
      <c r="D867" s="54">
        <v>4949954643</v>
      </c>
      <c r="E867" s="4" t="s">
        <v>48</v>
      </c>
      <c r="F867" s="4" t="s">
        <v>4092</v>
      </c>
      <c r="G867" s="23" t="s">
        <v>4093</v>
      </c>
      <c r="H867" s="55">
        <v>13794</v>
      </c>
      <c r="I867" s="4" t="s">
        <v>64</v>
      </c>
      <c r="J867" s="4" t="s">
        <v>4094</v>
      </c>
      <c r="K867" s="22" t="s">
        <v>4095</v>
      </c>
      <c r="L867" s="23" t="s">
        <v>54</v>
      </c>
      <c r="M867" s="4" t="s">
        <v>67</v>
      </c>
      <c r="N867" s="29" t="s">
        <v>77</v>
      </c>
      <c r="O867" s="30">
        <v>6600</v>
      </c>
      <c r="P867" s="29" t="s">
        <v>57</v>
      </c>
      <c r="Q867" s="56">
        <v>1</v>
      </c>
      <c r="R867" s="5" t="s">
        <v>58</v>
      </c>
      <c r="S867" s="5" t="s">
        <v>69</v>
      </c>
      <c r="T867" s="36">
        <v>43571</v>
      </c>
      <c r="U867" s="36">
        <v>43572</v>
      </c>
      <c r="V867" s="37">
        <v>43588</v>
      </c>
      <c r="W867" s="38">
        <f t="shared" si="142"/>
        <v>2</v>
      </c>
      <c r="X867" s="5" t="str">
        <f t="shared" si="143"/>
        <v>NO CUMPLE</v>
      </c>
      <c r="Y867" s="37">
        <v>43582</v>
      </c>
      <c r="Z867" s="37">
        <v>43588</v>
      </c>
      <c r="AA867" s="44">
        <v>43589</v>
      </c>
      <c r="AB867" s="37">
        <v>43598</v>
      </c>
      <c r="AC867" s="38">
        <f t="shared" si="144"/>
        <v>1</v>
      </c>
      <c r="AD867" s="5" t="str">
        <f t="shared" si="145"/>
        <v>CUMPLE</v>
      </c>
      <c r="AE867" s="5"/>
      <c r="AF867" s="38">
        <f t="shared" si="146"/>
        <v>9</v>
      </c>
      <c r="AG867" s="5" t="str">
        <f t="shared" si="147"/>
        <v>NO CUMPLE</v>
      </c>
      <c r="AH867" s="6"/>
      <c r="AI867" s="38">
        <f t="shared" si="140"/>
        <v>27</v>
      </c>
      <c r="AJ867" s="5" t="str">
        <f t="shared" si="141"/>
        <v>NO CUMPLE</v>
      </c>
      <c r="AK867" s="6" t="s">
        <v>4096</v>
      </c>
      <c r="AL867" s="5" t="str">
        <f t="shared" si="133"/>
        <v/>
      </c>
      <c r="AM867" s="5"/>
      <c r="AN867" s="58"/>
      <c r="AO867" s="49" t="s">
        <v>4097</v>
      </c>
      <c r="AP867" s="50" t="s">
        <v>72</v>
      </c>
      <c r="AQ867" s="50"/>
      <c r="AR867" s="50">
        <v>43554</v>
      </c>
      <c r="AS867" s="50"/>
      <c r="AT867" s="52"/>
    </row>
    <row r="868" spans="1:46" ht="14.1" customHeight="1">
      <c r="A868" s="20" t="s">
        <v>45</v>
      </c>
      <c r="B868" s="21" t="s">
        <v>2696</v>
      </c>
      <c r="C868" s="20" t="s">
        <v>3643</v>
      </c>
      <c r="D868" s="54">
        <v>4950130443</v>
      </c>
      <c r="E868" s="4" t="s">
        <v>48</v>
      </c>
      <c r="F868" s="4" t="s">
        <v>4098</v>
      </c>
      <c r="G868" s="23" t="s">
        <v>4099</v>
      </c>
      <c r="H868" s="55">
        <v>8177.6</v>
      </c>
      <c r="I868" s="4" t="s">
        <v>64</v>
      </c>
      <c r="J868" s="4" t="s">
        <v>1788</v>
      </c>
      <c r="K868" s="22" t="s">
        <v>1789</v>
      </c>
      <c r="L868" s="23" t="s">
        <v>246</v>
      </c>
      <c r="M868" s="4" t="s">
        <v>112</v>
      </c>
      <c r="N868" s="29" t="s">
        <v>624</v>
      </c>
      <c r="O868" s="30">
        <v>1520</v>
      </c>
      <c r="P868" s="29" t="s">
        <v>57</v>
      </c>
      <c r="Q868" s="56">
        <v>2</v>
      </c>
      <c r="R868" s="5" t="s">
        <v>78</v>
      </c>
      <c r="S868" s="5" t="s">
        <v>79</v>
      </c>
      <c r="T868" s="36">
        <v>43588</v>
      </c>
      <c r="U868" s="36">
        <v>43587</v>
      </c>
      <c r="V868" s="37">
        <v>43592</v>
      </c>
      <c r="W868" s="38">
        <f t="shared" si="142"/>
        <v>0</v>
      </c>
      <c r="X868" s="5" t="str">
        <f t="shared" si="143"/>
        <v>CUMPLE</v>
      </c>
      <c r="Y868" s="37">
        <v>43592</v>
      </c>
      <c r="Z868" s="37">
        <v>43592</v>
      </c>
      <c r="AA868" s="44">
        <v>43593</v>
      </c>
      <c r="AB868" s="37">
        <v>43599</v>
      </c>
      <c r="AC868" s="38">
        <f t="shared" si="144"/>
        <v>1</v>
      </c>
      <c r="AD868" s="5" t="str">
        <f t="shared" si="145"/>
        <v>CUMPLE</v>
      </c>
      <c r="AE868" s="5"/>
      <c r="AF868" s="38">
        <f t="shared" si="146"/>
        <v>6</v>
      </c>
      <c r="AG868" s="5" t="str">
        <f t="shared" si="147"/>
        <v>NO CUMPLE</v>
      </c>
      <c r="AH868" s="6"/>
      <c r="AI868" s="38">
        <f t="shared" si="140"/>
        <v>11</v>
      </c>
      <c r="AJ868" s="5" t="str">
        <f t="shared" si="141"/>
        <v>NO CUMPLE</v>
      </c>
      <c r="AK868" s="6" t="s">
        <v>386</v>
      </c>
      <c r="AL868" s="5" t="str">
        <f t="shared" si="133"/>
        <v/>
      </c>
      <c r="AM868" s="5"/>
      <c r="AN868" s="58"/>
      <c r="AO868" s="49" t="s">
        <v>4100</v>
      </c>
      <c r="AP868" s="50" t="s">
        <v>325</v>
      </c>
      <c r="AQ868" s="50"/>
      <c r="AR868" s="50">
        <v>43582</v>
      </c>
      <c r="AS868" s="50"/>
      <c r="AT868" s="52"/>
    </row>
    <row r="869" spans="1:46" ht="14.1" customHeight="1">
      <c r="A869" s="20" t="s">
        <v>45</v>
      </c>
      <c r="B869" s="21" t="s">
        <v>2696</v>
      </c>
      <c r="C869" s="20" t="s">
        <v>3643</v>
      </c>
      <c r="D869" s="54" t="s">
        <v>4101</v>
      </c>
      <c r="E869" s="4" t="s">
        <v>48</v>
      </c>
      <c r="F869" s="4" t="s">
        <v>4102</v>
      </c>
      <c r="G869" s="23" t="s">
        <v>4103</v>
      </c>
      <c r="H869" s="55">
        <v>48669.2</v>
      </c>
      <c r="I869" s="4" t="s">
        <v>64</v>
      </c>
      <c r="J869" s="4" t="s">
        <v>4104</v>
      </c>
      <c r="K869" s="22" t="s">
        <v>4105</v>
      </c>
      <c r="L869" s="23" t="s">
        <v>54</v>
      </c>
      <c r="M869" s="4" t="s">
        <v>67</v>
      </c>
      <c r="N869" s="29" t="s">
        <v>77</v>
      </c>
      <c r="O869" s="30">
        <v>16200</v>
      </c>
      <c r="P869" s="29" t="s">
        <v>57</v>
      </c>
      <c r="Q869" s="56">
        <v>1</v>
      </c>
      <c r="R869" s="5" t="s">
        <v>58</v>
      </c>
      <c r="S869" s="5" t="s">
        <v>69</v>
      </c>
      <c r="T869" s="36">
        <v>43585</v>
      </c>
      <c r="U869" s="36">
        <v>43584</v>
      </c>
      <c r="V869" s="37">
        <v>43588</v>
      </c>
      <c r="W869" s="38">
        <f t="shared" si="142"/>
        <v>0</v>
      </c>
      <c r="X869" s="5" t="str">
        <f t="shared" si="143"/>
        <v>CUMPLE</v>
      </c>
      <c r="Y869" s="37">
        <v>43588</v>
      </c>
      <c r="Z869" s="37">
        <v>43589</v>
      </c>
      <c r="AA869" s="44">
        <v>43589</v>
      </c>
      <c r="AB869" s="37">
        <v>43598</v>
      </c>
      <c r="AC869" s="38">
        <f t="shared" si="144"/>
        <v>1</v>
      </c>
      <c r="AD869" s="5" t="str">
        <f t="shared" si="145"/>
        <v>CUMPLE</v>
      </c>
      <c r="AE869" s="5"/>
      <c r="AF869" s="38">
        <f t="shared" si="146"/>
        <v>9</v>
      </c>
      <c r="AG869" s="5" t="str">
        <f t="shared" si="147"/>
        <v>NO CUMPLE</v>
      </c>
      <c r="AH869" s="6"/>
      <c r="AI869" s="38">
        <f t="shared" si="140"/>
        <v>13</v>
      </c>
      <c r="AJ869" s="5" t="str">
        <f t="shared" si="141"/>
        <v>NO CUMPLE</v>
      </c>
      <c r="AK869" s="6" t="s">
        <v>3870</v>
      </c>
      <c r="AL869" s="5" t="str">
        <f t="shared" si="133"/>
        <v/>
      </c>
      <c r="AM869" s="5"/>
      <c r="AN869" s="58"/>
      <c r="AO869" s="49" t="s">
        <v>4106</v>
      </c>
      <c r="AP869" s="50" t="s">
        <v>72</v>
      </c>
      <c r="AQ869" s="50"/>
      <c r="AR869" s="50">
        <v>43560</v>
      </c>
      <c r="AS869" s="50"/>
      <c r="AT869" s="52"/>
    </row>
    <row r="870" spans="1:46" ht="14.1" customHeight="1">
      <c r="A870" s="20" t="s">
        <v>45</v>
      </c>
      <c r="B870" s="21" t="s">
        <v>2696</v>
      </c>
      <c r="C870" s="20" t="s">
        <v>3643</v>
      </c>
      <c r="D870" s="54" t="s">
        <v>4107</v>
      </c>
      <c r="E870" s="4" t="s">
        <v>48</v>
      </c>
      <c r="F870" s="4" t="s">
        <v>4108</v>
      </c>
      <c r="G870" s="23" t="s">
        <v>4109</v>
      </c>
      <c r="H870" s="55">
        <v>43800</v>
      </c>
      <c r="I870" s="4" t="s">
        <v>64</v>
      </c>
      <c r="J870" s="4" t="s">
        <v>4110</v>
      </c>
      <c r="K870" s="22" t="s">
        <v>4111</v>
      </c>
      <c r="L870" s="23" t="s">
        <v>54</v>
      </c>
      <c r="M870" s="4" t="s">
        <v>67</v>
      </c>
      <c r="N870" s="29" t="s">
        <v>77</v>
      </c>
      <c r="O870" s="30">
        <v>21770</v>
      </c>
      <c r="P870" s="29" t="s">
        <v>57</v>
      </c>
      <c r="Q870" s="56">
        <v>1</v>
      </c>
      <c r="R870" s="5" t="s">
        <v>58</v>
      </c>
      <c r="S870" s="5" t="s">
        <v>69</v>
      </c>
      <c r="T870" s="36">
        <v>43592</v>
      </c>
      <c r="U870" s="36">
        <v>43587</v>
      </c>
      <c r="V870" s="37">
        <v>43593</v>
      </c>
      <c r="W870" s="38">
        <f t="shared" si="142"/>
        <v>-4</v>
      </c>
      <c r="X870" s="5" t="str">
        <f t="shared" si="143"/>
        <v>CUMPLE</v>
      </c>
      <c r="Y870" s="37">
        <v>43593</v>
      </c>
      <c r="Z870" s="37">
        <v>43593</v>
      </c>
      <c r="AA870" s="44">
        <v>43594</v>
      </c>
      <c r="AB870" s="37">
        <v>43598</v>
      </c>
      <c r="AC870" s="38">
        <f t="shared" si="144"/>
        <v>1</v>
      </c>
      <c r="AD870" s="5" t="str">
        <f t="shared" si="145"/>
        <v>CUMPLE</v>
      </c>
      <c r="AE870" s="5"/>
      <c r="AF870" s="38">
        <f t="shared" si="146"/>
        <v>4</v>
      </c>
      <c r="AG870" s="5" t="str">
        <f t="shared" si="147"/>
        <v>NO CUMPLE</v>
      </c>
      <c r="AH870" s="6"/>
      <c r="AI870" s="38">
        <f t="shared" si="140"/>
        <v>6</v>
      </c>
      <c r="AJ870" s="5" t="str">
        <f t="shared" si="141"/>
        <v>CUMPLE</v>
      </c>
      <c r="AK870" s="6"/>
      <c r="AL870" s="5" t="str">
        <f t="shared" si="133"/>
        <v/>
      </c>
      <c r="AM870" s="5"/>
      <c r="AN870" s="58"/>
      <c r="AO870" s="49" t="s">
        <v>4112</v>
      </c>
      <c r="AP870" s="50" t="s">
        <v>72</v>
      </c>
      <c r="AQ870" s="50"/>
      <c r="AR870" s="50">
        <v>43565</v>
      </c>
      <c r="AS870" s="50"/>
      <c r="AT870" s="52"/>
    </row>
    <row r="871" spans="1:46" ht="14.1" customHeight="1">
      <c r="A871" s="20" t="s">
        <v>45</v>
      </c>
      <c r="B871" s="21" t="s">
        <v>2696</v>
      </c>
      <c r="C871" s="20" t="s">
        <v>3643</v>
      </c>
      <c r="D871" s="54">
        <v>4950640946</v>
      </c>
      <c r="E871" s="4" t="s">
        <v>48</v>
      </c>
      <c r="F871" s="4" t="s">
        <v>4113</v>
      </c>
      <c r="G871" s="23" t="s">
        <v>4114</v>
      </c>
      <c r="H871" s="55">
        <v>7493.4</v>
      </c>
      <c r="I871" s="4" t="s">
        <v>64</v>
      </c>
      <c r="J871" s="4" t="s">
        <v>425</v>
      </c>
      <c r="K871" s="22" t="s">
        <v>426</v>
      </c>
      <c r="L871" s="23" t="s">
        <v>246</v>
      </c>
      <c r="M871" s="4" t="s">
        <v>55</v>
      </c>
      <c r="N871" s="29" t="s">
        <v>56</v>
      </c>
      <c r="O871" s="30">
        <v>1810</v>
      </c>
      <c r="P871" s="29" t="s">
        <v>57</v>
      </c>
      <c r="Q871" s="56">
        <v>3</v>
      </c>
      <c r="R871" s="5" t="s">
        <v>78</v>
      </c>
      <c r="S871" s="5" t="s">
        <v>79</v>
      </c>
      <c r="T871" s="36">
        <v>43591</v>
      </c>
      <c r="U871" s="36">
        <v>43588</v>
      </c>
      <c r="V871" s="37">
        <v>43594</v>
      </c>
      <c r="W871" s="38">
        <f t="shared" si="142"/>
        <v>-2</v>
      </c>
      <c r="X871" s="5" t="str">
        <f t="shared" si="143"/>
        <v>CUMPLE</v>
      </c>
      <c r="Y871" s="37">
        <v>43594</v>
      </c>
      <c r="Z871" s="37">
        <v>43594</v>
      </c>
      <c r="AA871" s="44">
        <v>43595</v>
      </c>
      <c r="AB871" s="37">
        <v>43599</v>
      </c>
      <c r="AC871" s="38">
        <f t="shared" si="144"/>
        <v>1</v>
      </c>
      <c r="AD871" s="5" t="str">
        <f t="shared" si="145"/>
        <v>CUMPLE</v>
      </c>
      <c r="AE871" s="5"/>
      <c r="AF871" s="38">
        <f t="shared" si="146"/>
        <v>4</v>
      </c>
      <c r="AG871" s="5" t="str">
        <f t="shared" si="147"/>
        <v>NO CUMPLE</v>
      </c>
      <c r="AH871" s="6"/>
      <c r="AI871" s="38">
        <f t="shared" si="140"/>
        <v>8</v>
      </c>
      <c r="AJ871" s="5" t="str">
        <f t="shared" si="141"/>
        <v>CUMPLE</v>
      </c>
      <c r="AK871" s="6"/>
      <c r="AL871" s="5" t="str">
        <f t="shared" si="133"/>
        <v/>
      </c>
      <c r="AM871" s="5"/>
      <c r="AN871" s="58"/>
      <c r="AO871" s="49" t="s">
        <v>4115</v>
      </c>
      <c r="AP871" s="50" t="s">
        <v>72</v>
      </c>
      <c r="AQ871" s="50"/>
      <c r="AR871" s="50">
        <v>43581</v>
      </c>
      <c r="AS871" s="50"/>
      <c r="AT871" s="52"/>
    </row>
    <row r="872" spans="1:46" ht="14.1" customHeight="1">
      <c r="A872" s="20" t="s">
        <v>45</v>
      </c>
      <c r="B872" s="21" t="s">
        <v>2696</v>
      </c>
      <c r="C872" s="20" t="s">
        <v>3643</v>
      </c>
      <c r="D872" s="28" t="s">
        <v>4116</v>
      </c>
      <c r="E872" s="4" t="s">
        <v>48</v>
      </c>
      <c r="F872" s="4" t="s">
        <v>4117</v>
      </c>
      <c r="G872" s="23" t="s">
        <v>4118</v>
      </c>
      <c r="H872" s="55">
        <v>28134.2</v>
      </c>
      <c r="I872" s="4" t="s">
        <v>64</v>
      </c>
      <c r="J872" s="28" t="s">
        <v>4119</v>
      </c>
      <c r="K872" s="28" t="s">
        <v>4120</v>
      </c>
      <c r="L872" s="23" t="s">
        <v>86</v>
      </c>
      <c r="M872" s="4" t="s">
        <v>87</v>
      </c>
      <c r="N872" s="29" t="s">
        <v>88</v>
      </c>
      <c r="O872" s="30">
        <v>21040</v>
      </c>
      <c r="P872" s="29" t="s">
        <v>57</v>
      </c>
      <c r="Q872" s="56">
        <v>1</v>
      </c>
      <c r="R872" s="5" t="s">
        <v>58</v>
      </c>
      <c r="S872" s="5" t="s">
        <v>69</v>
      </c>
      <c r="T872" s="36">
        <v>43595</v>
      </c>
      <c r="U872" s="36">
        <v>43588</v>
      </c>
      <c r="V872" s="37">
        <v>43598</v>
      </c>
      <c r="W872" s="38">
        <f t="shared" si="142"/>
        <v>-6</v>
      </c>
      <c r="X872" s="5" t="str">
        <f t="shared" si="143"/>
        <v>CUMPLE</v>
      </c>
      <c r="Y872" s="37">
        <v>43598</v>
      </c>
      <c r="Z872" s="37">
        <v>43598</v>
      </c>
      <c r="AA872" s="44">
        <v>43598</v>
      </c>
      <c r="AB872" s="37">
        <v>43599</v>
      </c>
      <c r="AC872" s="38">
        <f t="shared" si="144"/>
        <v>1</v>
      </c>
      <c r="AD872" s="5" t="str">
        <f t="shared" si="145"/>
        <v>CUMPLE</v>
      </c>
      <c r="AE872" s="5"/>
      <c r="AF872" s="38">
        <f t="shared" si="146"/>
        <v>1</v>
      </c>
      <c r="AG872" s="5" t="str">
        <f t="shared" si="147"/>
        <v>CUMPLE</v>
      </c>
      <c r="AH872" s="6"/>
      <c r="AI872" s="38">
        <f t="shared" si="140"/>
        <v>4</v>
      </c>
      <c r="AJ872" s="5" t="str">
        <f t="shared" si="141"/>
        <v>CUMPLE</v>
      </c>
      <c r="AK872" s="6"/>
      <c r="AL872" s="5" t="str">
        <f t="shared" si="133"/>
        <v/>
      </c>
      <c r="AM872" s="5"/>
      <c r="AN872" s="58"/>
      <c r="AO872" s="49" t="s">
        <v>4121</v>
      </c>
      <c r="AP872" s="50" t="s">
        <v>325</v>
      </c>
      <c r="AQ872" s="50"/>
      <c r="AR872" s="50">
        <v>43580</v>
      </c>
      <c r="AS872" s="50"/>
      <c r="AT872" s="52"/>
    </row>
    <row r="873" spans="1:46" ht="14.1" customHeight="1">
      <c r="A873" s="20" t="s">
        <v>45</v>
      </c>
      <c r="B873" s="21" t="s">
        <v>2696</v>
      </c>
      <c r="C873" s="20" t="s">
        <v>3643</v>
      </c>
      <c r="D873" s="54">
        <v>4950722783</v>
      </c>
      <c r="E873" s="4" t="s">
        <v>48</v>
      </c>
      <c r="F873" s="4" t="s">
        <v>4122</v>
      </c>
      <c r="G873" s="68" t="s">
        <v>4123</v>
      </c>
      <c r="H873" s="55">
        <v>2354.4</v>
      </c>
      <c r="I873" s="4" t="s">
        <v>605</v>
      </c>
      <c r="J873" s="4" t="s">
        <v>868</v>
      </c>
      <c r="K873" s="22" t="s">
        <v>869</v>
      </c>
      <c r="L873" s="23" t="s">
        <v>54</v>
      </c>
      <c r="M873" s="4" t="s">
        <v>67</v>
      </c>
      <c r="N873" s="29" t="s">
        <v>77</v>
      </c>
      <c r="O873" s="30">
        <v>30</v>
      </c>
      <c r="P873" s="29" t="s">
        <v>57</v>
      </c>
      <c r="Q873" s="56">
        <v>1</v>
      </c>
      <c r="R873" s="5" t="s">
        <v>608</v>
      </c>
      <c r="S873" s="5" t="s">
        <v>79</v>
      </c>
      <c r="T873" s="36">
        <v>43595</v>
      </c>
      <c r="U873" s="36">
        <v>43585</v>
      </c>
      <c r="V873" s="37">
        <v>43598</v>
      </c>
      <c r="W873" s="38">
        <f t="shared" si="142"/>
        <v>-10</v>
      </c>
      <c r="X873" s="5" t="str">
        <f t="shared" si="143"/>
        <v>CUMPLE</v>
      </c>
      <c r="Y873" s="37">
        <v>43598</v>
      </c>
      <c r="Z873" s="37">
        <v>43598</v>
      </c>
      <c r="AA873" s="44">
        <v>43599</v>
      </c>
      <c r="AB873" s="37">
        <v>43599</v>
      </c>
      <c r="AC873" s="38">
        <f t="shared" si="144"/>
        <v>1</v>
      </c>
      <c r="AD873" s="5" t="str">
        <f t="shared" si="145"/>
        <v>CUMPLE</v>
      </c>
      <c r="AE873" s="5"/>
      <c r="AF873" s="38">
        <f t="shared" si="146"/>
        <v>1</v>
      </c>
      <c r="AG873" s="5" t="str">
        <f t="shared" si="147"/>
        <v>CUMPLE</v>
      </c>
      <c r="AH873" s="6"/>
      <c r="AI873" s="38">
        <f t="shared" si="140"/>
        <v>4</v>
      </c>
      <c r="AJ873" s="5" t="str">
        <f t="shared" si="141"/>
        <v>NO CUMPLE</v>
      </c>
      <c r="AK873" s="6" t="s">
        <v>149</v>
      </c>
      <c r="AL873" s="5" t="str">
        <f t="shared" si="133"/>
        <v/>
      </c>
      <c r="AM873" s="5"/>
      <c r="AN873" s="58"/>
      <c r="AO873" s="49" t="s">
        <v>4124</v>
      </c>
      <c r="AP873" s="50" t="s">
        <v>72</v>
      </c>
      <c r="AQ873" s="50"/>
      <c r="AR873" s="50">
        <v>43588</v>
      </c>
      <c r="AS873" s="50"/>
      <c r="AT873" s="52"/>
    </row>
    <row r="874" spans="1:46" ht="14.1" customHeight="1">
      <c r="A874" s="20" t="s">
        <v>45</v>
      </c>
      <c r="B874" s="21" t="s">
        <v>2696</v>
      </c>
      <c r="C874" s="20" t="s">
        <v>3643</v>
      </c>
      <c r="D874" s="54">
        <v>4950365710</v>
      </c>
      <c r="E874" s="4" t="s">
        <v>48</v>
      </c>
      <c r="F874" s="4" t="s">
        <v>4125</v>
      </c>
      <c r="G874" s="68" t="s">
        <v>4126</v>
      </c>
      <c r="H874" s="55">
        <v>6107.4</v>
      </c>
      <c r="I874" s="4" t="s">
        <v>605</v>
      </c>
      <c r="J874" s="4" t="s">
        <v>4127</v>
      </c>
      <c r="K874" s="22" t="s">
        <v>4128</v>
      </c>
      <c r="L874" s="23" t="s">
        <v>54</v>
      </c>
      <c r="M874" s="4" t="s">
        <v>67</v>
      </c>
      <c r="N874" s="29" t="s">
        <v>77</v>
      </c>
      <c r="O874" s="30">
        <v>90</v>
      </c>
      <c r="P874" s="29" t="s">
        <v>57</v>
      </c>
      <c r="Q874" s="56">
        <v>1</v>
      </c>
      <c r="R874" s="5" t="s">
        <v>608</v>
      </c>
      <c r="S874" s="5" t="s">
        <v>79</v>
      </c>
      <c r="T874" s="36">
        <v>43595</v>
      </c>
      <c r="U874" s="36">
        <v>43588</v>
      </c>
      <c r="V874" s="37">
        <v>43598</v>
      </c>
      <c r="W874" s="38">
        <f t="shared" si="142"/>
        <v>-7</v>
      </c>
      <c r="X874" s="5" t="str">
        <f t="shared" si="143"/>
        <v>CUMPLE</v>
      </c>
      <c r="Y874" s="37">
        <v>43598</v>
      </c>
      <c r="Z874" s="37">
        <v>43598</v>
      </c>
      <c r="AA874" s="44">
        <v>43599</v>
      </c>
      <c r="AB874" s="37">
        <v>43599</v>
      </c>
      <c r="AC874" s="38">
        <f t="shared" si="144"/>
        <v>1</v>
      </c>
      <c r="AD874" s="5" t="str">
        <f t="shared" si="145"/>
        <v>CUMPLE</v>
      </c>
      <c r="AE874" s="5"/>
      <c r="AF874" s="38">
        <f t="shared" si="146"/>
        <v>1</v>
      </c>
      <c r="AG874" s="5" t="str">
        <f t="shared" si="147"/>
        <v>CUMPLE</v>
      </c>
      <c r="AH874" s="6"/>
      <c r="AI874" s="38">
        <f t="shared" si="140"/>
        <v>4</v>
      </c>
      <c r="AJ874" s="5" t="str">
        <f t="shared" si="141"/>
        <v>NO CUMPLE</v>
      </c>
      <c r="AK874" s="6" t="s">
        <v>149</v>
      </c>
      <c r="AL874" s="5" t="str">
        <f t="shared" si="133"/>
        <v/>
      </c>
      <c r="AM874" s="5"/>
      <c r="AN874" s="58"/>
      <c r="AO874" s="49" t="s">
        <v>4129</v>
      </c>
      <c r="AP874" s="50" t="s">
        <v>72</v>
      </c>
      <c r="AQ874" s="50"/>
      <c r="AR874" s="50">
        <v>43588</v>
      </c>
      <c r="AS874" s="50"/>
      <c r="AT874" s="52"/>
    </row>
    <row r="875" spans="1:46" ht="14.1" customHeight="1">
      <c r="A875" s="20" t="s">
        <v>45</v>
      </c>
      <c r="B875" s="21" t="s">
        <v>2696</v>
      </c>
      <c r="C875" s="20" t="s">
        <v>3643</v>
      </c>
      <c r="D875" s="54">
        <v>4950722784</v>
      </c>
      <c r="E875" s="4" t="s">
        <v>48</v>
      </c>
      <c r="F875" s="4" t="s">
        <v>4130</v>
      </c>
      <c r="G875" s="68" t="s">
        <v>4131</v>
      </c>
      <c r="H875" s="55">
        <v>4458</v>
      </c>
      <c r="I875" s="4" t="s">
        <v>605</v>
      </c>
      <c r="J875" s="4" t="s">
        <v>4132</v>
      </c>
      <c r="K875" s="22" t="s">
        <v>4133</v>
      </c>
      <c r="L875" s="23" t="s">
        <v>54</v>
      </c>
      <c r="M875" s="4" t="s">
        <v>67</v>
      </c>
      <c r="N875" s="29" t="s">
        <v>77</v>
      </c>
      <c r="O875" s="30">
        <v>80</v>
      </c>
      <c r="P875" s="29" t="s">
        <v>57</v>
      </c>
      <c r="Q875" s="56">
        <v>1</v>
      </c>
      <c r="R875" s="5" t="s">
        <v>608</v>
      </c>
      <c r="S875" s="5" t="s">
        <v>79</v>
      </c>
      <c r="T875" s="36">
        <v>43595</v>
      </c>
      <c r="U875" s="36">
        <v>43591</v>
      </c>
      <c r="V875" s="37">
        <v>43598</v>
      </c>
      <c r="W875" s="38">
        <f t="shared" si="142"/>
        <v>-4</v>
      </c>
      <c r="X875" s="5" t="str">
        <f t="shared" si="143"/>
        <v>CUMPLE</v>
      </c>
      <c r="Y875" s="37">
        <v>43598</v>
      </c>
      <c r="Z875" s="37">
        <v>43598</v>
      </c>
      <c r="AA875" s="44">
        <v>43599</v>
      </c>
      <c r="AB875" s="37">
        <v>43599</v>
      </c>
      <c r="AC875" s="38">
        <f t="shared" si="144"/>
        <v>1</v>
      </c>
      <c r="AD875" s="5" t="str">
        <f t="shared" si="145"/>
        <v>CUMPLE</v>
      </c>
      <c r="AE875" s="5"/>
      <c r="AF875" s="38">
        <f t="shared" si="146"/>
        <v>1</v>
      </c>
      <c r="AG875" s="5" t="str">
        <f t="shared" si="147"/>
        <v>CUMPLE</v>
      </c>
      <c r="AH875" s="6"/>
      <c r="AI875" s="38">
        <f t="shared" si="140"/>
        <v>4</v>
      </c>
      <c r="AJ875" s="5" t="str">
        <f t="shared" si="141"/>
        <v>NO CUMPLE</v>
      </c>
      <c r="AK875" s="6" t="s">
        <v>149</v>
      </c>
      <c r="AL875" s="5" t="str">
        <f t="shared" si="133"/>
        <v/>
      </c>
      <c r="AM875" s="5"/>
      <c r="AN875" s="58"/>
      <c r="AO875" s="49" t="s">
        <v>4134</v>
      </c>
      <c r="AP875" s="50" t="s">
        <v>72</v>
      </c>
      <c r="AQ875" s="50"/>
      <c r="AR875" s="50">
        <v>43593</v>
      </c>
      <c r="AS875" s="50"/>
      <c r="AT875" s="52"/>
    </row>
    <row r="876" spans="1:46" ht="14.1" customHeight="1">
      <c r="A876" s="20" t="s">
        <v>45</v>
      </c>
      <c r="B876" s="21" t="s">
        <v>2696</v>
      </c>
      <c r="C876" s="20" t="s">
        <v>3643</v>
      </c>
      <c r="D876" s="54">
        <v>4950057174</v>
      </c>
      <c r="E876" s="4" t="s">
        <v>48</v>
      </c>
      <c r="F876" s="4" t="s">
        <v>4135</v>
      </c>
      <c r="G876" s="68" t="s">
        <v>4136</v>
      </c>
      <c r="H876" s="55">
        <v>1755.2</v>
      </c>
      <c r="I876" s="4" t="s">
        <v>605</v>
      </c>
      <c r="J876" s="4" t="s">
        <v>654</v>
      </c>
      <c r="K876" s="22" t="s">
        <v>655</v>
      </c>
      <c r="L876" s="23" t="s">
        <v>54</v>
      </c>
      <c r="M876" s="4" t="s">
        <v>67</v>
      </c>
      <c r="N876" s="29" t="s">
        <v>77</v>
      </c>
      <c r="O876" s="30">
        <v>40</v>
      </c>
      <c r="P876" s="29" t="s">
        <v>57</v>
      </c>
      <c r="Q876" s="56">
        <v>2</v>
      </c>
      <c r="R876" s="5" t="s">
        <v>608</v>
      </c>
      <c r="S876" s="5" t="s">
        <v>79</v>
      </c>
      <c r="T876" s="36">
        <v>43597</v>
      </c>
      <c r="U876" s="36">
        <v>43594</v>
      </c>
      <c r="V876" s="37">
        <v>43598</v>
      </c>
      <c r="W876" s="38">
        <f t="shared" si="142"/>
        <v>-3</v>
      </c>
      <c r="X876" s="5" t="str">
        <f t="shared" si="143"/>
        <v>CUMPLE</v>
      </c>
      <c r="Y876" s="37">
        <v>43598</v>
      </c>
      <c r="Z876" s="37">
        <v>43598</v>
      </c>
      <c r="AA876" s="44">
        <v>43599</v>
      </c>
      <c r="AB876" s="37">
        <v>43599</v>
      </c>
      <c r="AC876" s="38">
        <f t="shared" si="144"/>
        <v>1</v>
      </c>
      <c r="AD876" s="5" t="str">
        <f t="shared" si="145"/>
        <v>CUMPLE</v>
      </c>
      <c r="AE876" s="5"/>
      <c r="AF876" s="38">
        <f t="shared" si="146"/>
        <v>1</v>
      </c>
      <c r="AG876" s="5" t="str">
        <f t="shared" si="147"/>
        <v>CUMPLE</v>
      </c>
      <c r="AH876" s="6"/>
      <c r="AI876" s="38">
        <f t="shared" si="140"/>
        <v>2</v>
      </c>
      <c r="AJ876" s="5" t="str">
        <f t="shared" si="141"/>
        <v>CUMPLE</v>
      </c>
      <c r="AK876" s="6"/>
      <c r="AL876" s="5" t="str">
        <f t="shared" si="133"/>
        <v/>
      </c>
      <c r="AM876" s="5"/>
      <c r="AN876" s="58"/>
      <c r="AO876" s="49" t="s">
        <v>4137</v>
      </c>
      <c r="AP876" s="50" t="s">
        <v>72</v>
      </c>
      <c r="AQ876" s="50"/>
      <c r="AR876" s="50">
        <v>43595</v>
      </c>
      <c r="AS876" s="50"/>
      <c r="AT876" s="52"/>
    </row>
    <row r="877" spans="1:46" ht="14.1" customHeight="1">
      <c r="A877" s="20" t="s">
        <v>45</v>
      </c>
      <c r="B877" s="21" t="s">
        <v>2696</v>
      </c>
      <c r="C877" s="20" t="s">
        <v>3643</v>
      </c>
      <c r="D877" s="54">
        <v>4950722785</v>
      </c>
      <c r="E877" s="4" t="s">
        <v>48</v>
      </c>
      <c r="F877" s="4" t="s">
        <v>4138</v>
      </c>
      <c r="G877" s="68" t="s">
        <v>4139</v>
      </c>
      <c r="H877" s="55">
        <v>4293.5</v>
      </c>
      <c r="I877" s="4" t="s">
        <v>605</v>
      </c>
      <c r="J877" s="4" t="s">
        <v>2307</v>
      </c>
      <c r="K877" s="22" t="s">
        <v>2308</v>
      </c>
      <c r="L877" s="23" t="s">
        <v>54</v>
      </c>
      <c r="M877" s="4" t="s">
        <v>67</v>
      </c>
      <c r="N877" s="29" t="s">
        <v>77</v>
      </c>
      <c r="O877" s="30">
        <v>50</v>
      </c>
      <c r="P877" s="29" t="s">
        <v>57</v>
      </c>
      <c r="Q877" s="56">
        <v>1</v>
      </c>
      <c r="R877" s="5" t="s">
        <v>608</v>
      </c>
      <c r="S877" s="5" t="s">
        <v>79</v>
      </c>
      <c r="T877" s="36">
        <v>43598</v>
      </c>
      <c r="U877" s="36">
        <v>43592</v>
      </c>
      <c r="V877" s="37">
        <v>43599</v>
      </c>
      <c r="W877" s="38">
        <f t="shared" si="142"/>
        <v>-6</v>
      </c>
      <c r="X877" s="5" t="str">
        <f t="shared" si="143"/>
        <v>CUMPLE</v>
      </c>
      <c r="Y877" s="37">
        <v>43599</v>
      </c>
      <c r="Z877" s="37">
        <v>43599</v>
      </c>
      <c r="AA877" s="44">
        <v>43600</v>
      </c>
      <c r="AB877" s="37">
        <v>43600</v>
      </c>
      <c r="AC877" s="38">
        <f t="shared" si="144"/>
        <v>1</v>
      </c>
      <c r="AD877" s="5" t="str">
        <f t="shared" si="145"/>
        <v>CUMPLE</v>
      </c>
      <c r="AE877" s="5"/>
      <c r="AF877" s="38">
        <f t="shared" si="146"/>
        <v>1</v>
      </c>
      <c r="AG877" s="5" t="str">
        <f t="shared" si="147"/>
        <v>CUMPLE</v>
      </c>
      <c r="AH877" s="6"/>
      <c r="AI877" s="38">
        <f t="shared" si="140"/>
        <v>2</v>
      </c>
      <c r="AJ877" s="5" t="str">
        <f t="shared" si="141"/>
        <v>CUMPLE</v>
      </c>
      <c r="AK877" s="6"/>
      <c r="AL877" s="5" t="str">
        <f t="shared" si="133"/>
        <v/>
      </c>
      <c r="AM877" s="5"/>
      <c r="AN877" s="58"/>
      <c r="AO877" s="49" t="s">
        <v>4140</v>
      </c>
      <c r="AP877" s="50" t="s">
        <v>72</v>
      </c>
      <c r="AQ877" s="50"/>
      <c r="AR877" s="50">
        <v>43595</v>
      </c>
      <c r="AS877" s="50"/>
      <c r="AT877" s="52"/>
    </row>
    <row r="878" spans="1:46" ht="14.1" customHeight="1">
      <c r="A878" s="20" t="s">
        <v>45</v>
      </c>
      <c r="B878" s="21" t="s">
        <v>2696</v>
      </c>
      <c r="C878" s="20" t="s">
        <v>3643</v>
      </c>
      <c r="D878" s="54">
        <v>4950272173</v>
      </c>
      <c r="E878" s="4" t="s">
        <v>48</v>
      </c>
      <c r="F878" s="4" t="s">
        <v>4141</v>
      </c>
      <c r="G878" s="23" t="s">
        <v>4142</v>
      </c>
      <c r="H878" s="55">
        <v>8224.92</v>
      </c>
      <c r="I878" s="4" t="s">
        <v>64</v>
      </c>
      <c r="J878" s="4" t="s">
        <v>3340</v>
      </c>
      <c r="K878" s="22" t="s">
        <v>3341</v>
      </c>
      <c r="L878" s="23" t="s">
        <v>119</v>
      </c>
      <c r="M878" s="4" t="s">
        <v>67</v>
      </c>
      <c r="N878" s="29" t="s">
        <v>77</v>
      </c>
      <c r="O878" s="30">
        <v>396</v>
      </c>
      <c r="P878" s="29" t="s">
        <v>57</v>
      </c>
      <c r="Q878" s="56">
        <v>1</v>
      </c>
      <c r="R878" s="5" t="s">
        <v>78</v>
      </c>
      <c r="S878" s="5" t="s">
        <v>79</v>
      </c>
      <c r="T878" s="36">
        <v>43597</v>
      </c>
      <c r="U878" s="36">
        <v>43592</v>
      </c>
      <c r="V878" s="37">
        <v>43599</v>
      </c>
      <c r="W878" s="38">
        <f t="shared" si="142"/>
        <v>-4</v>
      </c>
      <c r="X878" s="5" t="str">
        <f t="shared" si="143"/>
        <v>CUMPLE</v>
      </c>
      <c r="Y878" s="37">
        <v>43599</v>
      </c>
      <c r="Z878" s="37">
        <v>43599</v>
      </c>
      <c r="AA878" s="44">
        <v>43599</v>
      </c>
      <c r="AB878" s="37">
        <v>43603</v>
      </c>
      <c r="AC878" s="38">
        <f t="shared" si="144"/>
        <v>1</v>
      </c>
      <c r="AD878" s="5" t="str">
        <f t="shared" si="145"/>
        <v>CUMPLE</v>
      </c>
      <c r="AE878" s="5"/>
      <c r="AF878" s="38">
        <f t="shared" si="146"/>
        <v>4</v>
      </c>
      <c r="AG878" s="5" t="str">
        <f t="shared" si="147"/>
        <v>NO CUMPLE</v>
      </c>
      <c r="AH878" s="6"/>
      <c r="AI878" s="38">
        <f t="shared" si="140"/>
        <v>6</v>
      </c>
      <c r="AJ878" s="5" t="str">
        <f t="shared" si="141"/>
        <v>CUMPLE</v>
      </c>
      <c r="AK878" s="6"/>
      <c r="AL878" s="5" t="str">
        <f t="shared" si="133"/>
        <v/>
      </c>
      <c r="AM878" s="5"/>
      <c r="AN878" s="58"/>
      <c r="AO878" s="49" t="s">
        <v>4143</v>
      </c>
      <c r="AP878" s="50" t="s">
        <v>72</v>
      </c>
      <c r="AQ878" s="50"/>
      <c r="AR878" s="50">
        <v>43585</v>
      </c>
      <c r="AS878" s="50"/>
      <c r="AT878" s="52"/>
    </row>
    <row r="879" spans="1:46" ht="14.1" customHeight="1">
      <c r="A879" s="20" t="s">
        <v>45</v>
      </c>
      <c r="B879" s="21" t="s">
        <v>2696</v>
      </c>
      <c r="C879" s="20" t="s">
        <v>3643</v>
      </c>
      <c r="D879" s="54" t="s">
        <v>4144</v>
      </c>
      <c r="E879" s="4" t="s">
        <v>156</v>
      </c>
      <c r="F879" s="4" t="s">
        <v>4145</v>
      </c>
      <c r="G879" s="23" t="s">
        <v>4146</v>
      </c>
      <c r="H879" s="55">
        <v>89911</v>
      </c>
      <c r="I879" s="4" t="s">
        <v>64</v>
      </c>
      <c r="J879" s="4" t="s">
        <v>4147</v>
      </c>
      <c r="K879" s="22" t="s">
        <v>4148</v>
      </c>
      <c r="L879" s="23" t="s">
        <v>54</v>
      </c>
      <c r="M879" s="4" t="s">
        <v>94</v>
      </c>
      <c r="N879" s="29" t="s">
        <v>95</v>
      </c>
      <c r="O879" s="30">
        <v>19750</v>
      </c>
      <c r="P879" s="29" t="s">
        <v>57</v>
      </c>
      <c r="Q879" s="56">
        <v>1</v>
      </c>
      <c r="R879" s="5" t="s">
        <v>58</v>
      </c>
      <c r="S879" s="5" t="s">
        <v>69</v>
      </c>
      <c r="T879" s="36">
        <v>43599</v>
      </c>
      <c r="U879" s="36">
        <v>43591</v>
      </c>
      <c r="V879" s="37">
        <v>43600</v>
      </c>
      <c r="W879" s="38">
        <f t="shared" si="142"/>
        <v>-7</v>
      </c>
      <c r="X879" s="5" t="str">
        <f t="shared" si="143"/>
        <v>CUMPLE</v>
      </c>
      <c r="Y879" s="37">
        <v>43600</v>
      </c>
      <c r="Z879" s="37">
        <v>43600</v>
      </c>
      <c r="AA879" s="44">
        <v>43600</v>
      </c>
      <c r="AB879" s="37">
        <v>43605</v>
      </c>
      <c r="AC879" s="38">
        <f t="shared" si="144"/>
        <v>1</v>
      </c>
      <c r="AD879" s="5" t="str">
        <f t="shared" si="145"/>
        <v>CUMPLE</v>
      </c>
      <c r="AE879" s="5"/>
      <c r="AF879" s="38">
        <f t="shared" si="146"/>
        <v>5</v>
      </c>
      <c r="AG879" s="5" t="str">
        <f t="shared" si="147"/>
        <v>NO CUMPLE</v>
      </c>
      <c r="AH879" s="6"/>
      <c r="AI879" s="38">
        <f t="shared" si="140"/>
        <v>6</v>
      </c>
      <c r="AJ879" s="5" t="str">
        <f t="shared" si="141"/>
        <v>CUMPLE</v>
      </c>
      <c r="AK879" s="6"/>
      <c r="AL879" s="5" t="str">
        <f t="shared" si="133"/>
        <v/>
      </c>
      <c r="AM879" s="5"/>
      <c r="AN879" s="58"/>
      <c r="AO879" s="49" t="s">
        <v>4149</v>
      </c>
      <c r="AP879" s="50" t="s">
        <v>72</v>
      </c>
      <c r="AQ879" s="50"/>
      <c r="AR879" s="50">
        <v>43571</v>
      </c>
      <c r="AS879" s="50"/>
      <c r="AT879" s="52"/>
    </row>
    <row r="880" spans="1:46" ht="14.1" customHeight="1">
      <c r="A880" s="20" t="s">
        <v>45</v>
      </c>
      <c r="B880" s="21" t="s">
        <v>2696</v>
      </c>
      <c r="C880" s="20" t="s">
        <v>3643</v>
      </c>
      <c r="D880" s="28" t="s">
        <v>4150</v>
      </c>
      <c r="E880" s="4" t="s">
        <v>48</v>
      </c>
      <c r="F880" s="4" t="s">
        <v>4151</v>
      </c>
      <c r="G880" s="23" t="s">
        <v>4152</v>
      </c>
      <c r="H880" s="55">
        <v>42505.4</v>
      </c>
      <c r="I880" s="4" t="s">
        <v>64</v>
      </c>
      <c r="J880" s="28" t="s">
        <v>4153</v>
      </c>
      <c r="K880" s="28" t="s">
        <v>4154</v>
      </c>
      <c r="L880" s="23" t="s">
        <v>54</v>
      </c>
      <c r="M880" s="4" t="s">
        <v>67</v>
      </c>
      <c r="N880" s="29" t="s">
        <v>77</v>
      </c>
      <c r="O880" s="30">
        <v>13350</v>
      </c>
      <c r="P880" s="29" t="s">
        <v>57</v>
      </c>
      <c r="Q880" s="56">
        <v>1</v>
      </c>
      <c r="R880" s="5" t="s">
        <v>58</v>
      </c>
      <c r="S880" s="5" t="s">
        <v>69</v>
      </c>
      <c r="T880" s="36">
        <v>43599</v>
      </c>
      <c r="U880" s="36">
        <v>43592</v>
      </c>
      <c r="V880" s="37">
        <v>43600</v>
      </c>
      <c r="W880" s="38">
        <f t="shared" si="142"/>
        <v>-6</v>
      </c>
      <c r="X880" s="5" t="str">
        <f t="shared" si="143"/>
        <v>CUMPLE</v>
      </c>
      <c r="Y880" s="37">
        <v>43600</v>
      </c>
      <c r="Z880" s="37">
        <v>43600</v>
      </c>
      <c r="AA880" s="44">
        <v>43601</v>
      </c>
      <c r="AB880" s="37">
        <v>43605</v>
      </c>
      <c r="AC880" s="38">
        <f t="shared" si="144"/>
        <v>1</v>
      </c>
      <c r="AD880" s="5" t="str">
        <f t="shared" si="145"/>
        <v>CUMPLE</v>
      </c>
      <c r="AE880" s="5"/>
      <c r="AF880" s="38">
        <f t="shared" si="146"/>
        <v>4</v>
      </c>
      <c r="AG880" s="5" t="str">
        <f t="shared" si="147"/>
        <v>NO CUMPLE</v>
      </c>
      <c r="AH880" s="6"/>
      <c r="AI880" s="38">
        <f t="shared" si="140"/>
        <v>6</v>
      </c>
      <c r="AJ880" s="5" t="str">
        <f t="shared" si="141"/>
        <v>CUMPLE</v>
      </c>
      <c r="AK880" s="6"/>
      <c r="AL880" s="5" t="str">
        <f t="shared" si="133"/>
        <v/>
      </c>
      <c r="AM880" s="5"/>
      <c r="AN880" s="58"/>
      <c r="AO880" s="49" t="s">
        <v>4155</v>
      </c>
      <c r="AP880" s="50" t="s">
        <v>72</v>
      </c>
      <c r="AQ880" s="50"/>
      <c r="AR880" s="50">
        <v>43578</v>
      </c>
      <c r="AS880" s="50"/>
      <c r="AT880" s="52"/>
    </row>
    <row r="881" spans="1:46" ht="14.1" customHeight="1">
      <c r="A881" s="20" t="s">
        <v>45</v>
      </c>
      <c r="B881" s="21" t="s">
        <v>2696</v>
      </c>
      <c r="C881" s="20" t="s">
        <v>3643</v>
      </c>
      <c r="D881" s="54" t="s">
        <v>4156</v>
      </c>
      <c r="E881" s="4" t="s">
        <v>48</v>
      </c>
      <c r="F881" s="4" t="s">
        <v>4157</v>
      </c>
      <c r="G881" s="23" t="s">
        <v>4158</v>
      </c>
      <c r="H881" s="55">
        <v>245476.8</v>
      </c>
      <c r="I881" s="4" t="s">
        <v>64</v>
      </c>
      <c r="J881" s="4" t="s">
        <v>4159</v>
      </c>
      <c r="K881" s="22" t="s">
        <v>4160</v>
      </c>
      <c r="L881" s="23" t="s">
        <v>54</v>
      </c>
      <c r="M881" s="4" t="s">
        <v>94</v>
      </c>
      <c r="N881" s="29" t="s">
        <v>95</v>
      </c>
      <c r="O881" s="30">
        <v>2880</v>
      </c>
      <c r="P881" s="29" t="s">
        <v>57</v>
      </c>
      <c r="Q881" s="56">
        <v>1</v>
      </c>
      <c r="R881" s="5" t="s">
        <v>58</v>
      </c>
      <c r="S881" s="5" t="s">
        <v>174</v>
      </c>
      <c r="T881" s="36">
        <v>43599</v>
      </c>
      <c r="U881" s="36">
        <v>43563</v>
      </c>
      <c r="V881" s="37">
        <v>43600</v>
      </c>
      <c r="W881" s="38">
        <f t="shared" si="142"/>
        <v>-35</v>
      </c>
      <c r="X881" s="5" t="str">
        <f t="shared" si="143"/>
        <v>CUMPLE</v>
      </c>
      <c r="Y881" s="37">
        <v>43600</v>
      </c>
      <c r="Z881" s="37">
        <v>43600</v>
      </c>
      <c r="AA881" s="44">
        <v>43601</v>
      </c>
      <c r="AB881" s="37">
        <v>43605</v>
      </c>
      <c r="AC881" s="38">
        <f t="shared" si="144"/>
        <v>1</v>
      </c>
      <c r="AD881" s="5" t="str">
        <f t="shared" si="145"/>
        <v>CUMPLE</v>
      </c>
      <c r="AE881" s="5"/>
      <c r="AF881" s="38">
        <f t="shared" si="146"/>
        <v>4</v>
      </c>
      <c r="AG881" s="5" t="str">
        <f t="shared" si="147"/>
        <v>NO CUMPLE</v>
      </c>
      <c r="AH881" s="6"/>
      <c r="AI881" s="38">
        <f t="shared" si="140"/>
        <v>6</v>
      </c>
      <c r="AJ881" s="5" t="str">
        <f t="shared" si="141"/>
        <v>CUMPLE</v>
      </c>
      <c r="AK881" s="6"/>
      <c r="AL881" s="5" t="str">
        <f t="shared" si="133"/>
        <v/>
      </c>
      <c r="AM881" s="5"/>
      <c r="AN881" s="58"/>
      <c r="AO881" s="49" t="s">
        <v>4161</v>
      </c>
      <c r="AP881" s="50" t="s">
        <v>72</v>
      </c>
      <c r="AQ881" s="50"/>
      <c r="AR881" s="50">
        <v>43573</v>
      </c>
      <c r="AS881" s="50"/>
      <c r="AT881" s="52"/>
    </row>
    <row r="882" spans="1:46" ht="14.1" customHeight="1">
      <c r="A882" s="20" t="s">
        <v>45</v>
      </c>
      <c r="B882" s="21" t="s">
        <v>2696</v>
      </c>
      <c r="C882" s="20" t="s">
        <v>3643</v>
      </c>
      <c r="D882" s="54">
        <v>4950223951</v>
      </c>
      <c r="E882" s="4" t="s">
        <v>48</v>
      </c>
      <c r="F882" s="4" t="s">
        <v>4162</v>
      </c>
      <c r="G882" s="23" t="s">
        <v>4163</v>
      </c>
      <c r="H882" s="55">
        <v>34237.730000000003</v>
      </c>
      <c r="I882" s="4" t="s">
        <v>64</v>
      </c>
      <c r="J882" s="4" t="s">
        <v>3345</v>
      </c>
      <c r="K882" s="22" t="s">
        <v>3346</v>
      </c>
      <c r="L882" s="23" t="s">
        <v>119</v>
      </c>
      <c r="M882" s="4" t="s">
        <v>55</v>
      </c>
      <c r="N882" s="29" t="s">
        <v>265</v>
      </c>
      <c r="O882" s="30">
        <v>15422.4</v>
      </c>
      <c r="P882" s="29" t="s">
        <v>57</v>
      </c>
      <c r="Q882" s="56">
        <v>1</v>
      </c>
      <c r="R882" s="5" t="s">
        <v>58</v>
      </c>
      <c r="S882" s="5" t="s">
        <v>59</v>
      </c>
      <c r="T882" s="36">
        <v>43597</v>
      </c>
      <c r="U882" s="36">
        <v>43595</v>
      </c>
      <c r="V882" s="37">
        <v>43598</v>
      </c>
      <c r="W882" s="38">
        <f t="shared" si="142"/>
        <v>-1</v>
      </c>
      <c r="X882" s="5" t="str">
        <f t="shared" si="143"/>
        <v>CUMPLE</v>
      </c>
      <c r="Y882" s="37">
        <v>43598</v>
      </c>
      <c r="Z882" s="37">
        <v>43598</v>
      </c>
      <c r="AA882" s="44">
        <v>43599</v>
      </c>
      <c r="AB882" s="37">
        <v>43598</v>
      </c>
      <c r="AC882" s="38">
        <f t="shared" si="144"/>
        <v>1</v>
      </c>
      <c r="AD882" s="5" t="str">
        <f t="shared" si="145"/>
        <v>CUMPLE</v>
      </c>
      <c r="AE882" s="5"/>
      <c r="AF882" s="38">
        <f t="shared" si="146"/>
        <v>1</v>
      </c>
      <c r="AG882" s="5" t="str">
        <f t="shared" si="147"/>
        <v>CUMPLE</v>
      </c>
      <c r="AH882" s="6"/>
      <c r="AI882" s="38">
        <f t="shared" si="140"/>
        <v>1</v>
      </c>
      <c r="AJ882" s="5" t="str">
        <f t="shared" si="141"/>
        <v>CUMPLE</v>
      </c>
      <c r="AK882" s="6"/>
      <c r="AL882" s="5" t="str">
        <f t="shared" si="133"/>
        <v/>
      </c>
      <c r="AM882" s="5"/>
      <c r="AN882" s="58"/>
      <c r="AO882" s="49" t="s">
        <v>4164</v>
      </c>
      <c r="AP882" s="50" t="s">
        <v>232</v>
      </c>
      <c r="AQ882" s="50"/>
      <c r="AR882" s="50">
        <v>43585</v>
      </c>
      <c r="AS882" s="50"/>
      <c r="AT882" s="52"/>
    </row>
    <row r="883" spans="1:46" ht="14.1" customHeight="1">
      <c r="A883" s="20" t="s">
        <v>45</v>
      </c>
      <c r="B883" s="21" t="s">
        <v>2696</v>
      </c>
      <c r="C883" s="20" t="s">
        <v>3643</v>
      </c>
      <c r="D883" s="54">
        <v>4950664711</v>
      </c>
      <c r="E883" s="4" t="s">
        <v>48</v>
      </c>
      <c r="F883" s="4" t="s">
        <v>4165</v>
      </c>
      <c r="G883" s="23" t="s">
        <v>4166</v>
      </c>
      <c r="H883" s="55">
        <v>124762.5</v>
      </c>
      <c r="I883" s="4" t="s">
        <v>64</v>
      </c>
      <c r="J883" s="4" t="s">
        <v>4167</v>
      </c>
      <c r="K883" s="22" t="s">
        <v>4168</v>
      </c>
      <c r="L883" s="23" t="s">
        <v>54</v>
      </c>
      <c r="M883" s="4" t="s">
        <v>94</v>
      </c>
      <c r="N883" s="29" t="s">
        <v>95</v>
      </c>
      <c r="O883" s="30">
        <v>1875</v>
      </c>
      <c r="P883" s="29" t="s">
        <v>57</v>
      </c>
      <c r="Q883" s="56">
        <v>3</v>
      </c>
      <c r="R883" s="5" t="s">
        <v>78</v>
      </c>
      <c r="S883" s="5" t="s">
        <v>79</v>
      </c>
      <c r="T883" s="36">
        <v>43599</v>
      </c>
      <c r="U883" s="36">
        <v>43598</v>
      </c>
      <c r="V883" s="37">
        <v>43602</v>
      </c>
      <c r="W883" s="38">
        <f t="shared" si="142"/>
        <v>0</v>
      </c>
      <c r="X883" s="5" t="str">
        <f t="shared" si="143"/>
        <v>CUMPLE</v>
      </c>
      <c r="Y883" s="37">
        <v>43602</v>
      </c>
      <c r="Z883" s="37">
        <v>43602</v>
      </c>
      <c r="AA883" s="44">
        <v>43603</v>
      </c>
      <c r="AB883" s="37">
        <v>43606</v>
      </c>
      <c r="AC883" s="38">
        <f t="shared" si="144"/>
        <v>1</v>
      </c>
      <c r="AD883" s="5" t="str">
        <f t="shared" si="145"/>
        <v>CUMPLE</v>
      </c>
      <c r="AE883" s="5"/>
      <c r="AF883" s="38">
        <f t="shared" si="146"/>
        <v>3</v>
      </c>
      <c r="AG883" s="5" t="str">
        <f t="shared" si="147"/>
        <v>CUMPLE</v>
      </c>
      <c r="AH883" s="6"/>
      <c r="AI883" s="38">
        <f t="shared" si="140"/>
        <v>7</v>
      </c>
      <c r="AJ883" s="5" t="str">
        <f t="shared" si="141"/>
        <v>CUMPLE</v>
      </c>
      <c r="AK883" s="6"/>
      <c r="AL883" s="5" t="str">
        <f t="shared" si="133"/>
        <v/>
      </c>
      <c r="AM883" s="5"/>
      <c r="AN883" s="58"/>
      <c r="AO883" s="49" t="s">
        <v>4169</v>
      </c>
      <c r="AP883" s="50" t="s">
        <v>72</v>
      </c>
      <c r="AQ883" s="50"/>
      <c r="AR883" s="50">
        <v>43578</v>
      </c>
      <c r="AS883" s="50" t="s">
        <v>4170</v>
      </c>
      <c r="AT883" s="52"/>
    </row>
    <row r="884" spans="1:46" ht="14.1" customHeight="1">
      <c r="A884" s="20" t="s">
        <v>45</v>
      </c>
      <c r="B884" s="21" t="s">
        <v>2696</v>
      </c>
      <c r="C884" s="20" t="s">
        <v>3643</v>
      </c>
      <c r="D884" s="54">
        <v>4951008889</v>
      </c>
      <c r="E884" s="4" t="s">
        <v>156</v>
      </c>
      <c r="F884" s="4" t="s">
        <v>4171</v>
      </c>
      <c r="G884" s="68" t="s">
        <v>4172</v>
      </c>
      <c r="H884" s="55">
        <v>816.2</v>
      </c>
      <c r="I884" s="4" t="s">
        <v>605</v>
      </c>
      <c r="J884" s="4" t="s">
        <v>2662</v>
      </c>
      <c r="K884" s="22" t="s">
        <v>2663</v>
      </c>
      <c r="L884" s="23" t="s">
        <v>204</v>
      </c>
      <c r="M884" s="4" t="s">
        <v>67</v>
      </c>
      <c r="N884" s="29" t="s">
        <v>128</v>
      </c>
      <c r="O884" s="30">
        <v>220</v>
      </c>
      <c r="P884" s="29" t="s">
        <v>57</v>
      </c>
      <c r="Q884" s="56">
        <v>1</v>
      </c>
      <c r="R884" s="5" t="s">
        <v>608</v>
      </c>
      <c r="S884" s="5" t="s">
        <v>79</v>
      </c>
      <c r="T884" s="36">
        <v>43601</v>
      </c>
      <c r="U884" s="36">
        <v>43601</v>
      </c>
      <c r="V884" s="37">
        <v>43605</v>
      </c>
      <c r="W884" s="38">
        <f t="shared" si="142"/>
        <v>0</v>
      </c>
      <c r="X884" s="5" t="str">
        <f t="shared" si="143"/>
        <v>CUMPLE</v>
      </c>
      <c r="Y884" s="37">
        <v>43605</v>
      </c>
      <c r="Z884" s="37">
        <v>43605</v>
      </c>
      <c r="AA884" s="44">
        <v>43606</v>
      </c>
      <c r="AB884" s="37">
        <v>43606</v>
      </c>
      <c r="AC884" s="38">
        <f t="shared" si="144"/>
        <v>1</v>
      </c>
      <c r="AD884" s="5" t="str">
        <f t="shared" si="145"/>
        <v>CUMPLE</v>
      </c>
      <c r="AE884" s="5"/>
      <c r="AF884" s="38">
        <f t="shared" si="146"/>
        <v>1</v>
      </c>
      <c r="AG884" s="5" t="str">
        <f t="shared" si="147"/>
        <v>CUMPLE</v>
      </c>
      <c r="AH884" s="6"/>
      <c r="AI884" s="38">
        <f t="shared" si="140"/>
        <v>5</v>
      </c>
      <c r="AJ884" s="5" t="str">
        <f t="shared" si="141"/>
        <v>NO CUMPLE</v>
      </c>
      <c r="AK884" s="6" t="s">
        <v>4173</v>
      </c>
      <c r="AL884" s="5" t="str">
        <f t="shared" si="133"/>
        <v/>
      </c>
      <c r="AM884" s="5"/>
      <c r="AN884" s="58"/>
      <c r="AO884" s="49" t="s">
        <v>4174</v>
      </c>
      <c r="AP884" s="50" t="s">
        <v>72</v>
      </c>
      <c r="AQ884" s="50"/>
      <c r="AR884" s="50">
        <v>43600</v>
      </c>
      <c r="AS884" s="50"/>
      <c r="AT884" s="52"/>
    </row>
    <row r="885" spans="1:46" ht="14.1" customHeight="1">
      <c r="A885" s="20" t="s">
        <v>45</v>
      </c>
      <c r="B885" s="21" t="s">
        <v>2696</v>
      </c>
      <c r="C885" s="20" t="s">
        <v>3643</v>
      </c>
      <c r="D885" s="54">
        <v>4950874847</v>
      </c>
      <c r="E885" s="4" t="s">
        <v>48</v>
      </c>
      <c r="F885" s="4" t="s">
        <v>4175</v>
      </c>
      <c r="G885" s="68" t="s">
        <v>4176</v>
      </c>
      <c r="H885" s="55">
        <v>638</v>
      </c>
      <c r="I885" s="4" t="s">
        <v>605</v>
      </c>
      <c r="J885" s="4" t="s">
        <v>2383</v>
      </c>
      <c r="K885" s="22" t="s">
        <v>2384</v>
      </c>
      <c r="L885" s="23" t="s">
        <v>54</v>
      </c>
      <c r="M885" s="4" t="s">
        <v>67</v>
      </c>
      <c r="N885" s="29" t="s">
        <v>77</v>
      </c>
      <c r="O885" s="30">
        <v>20</v>
      </c>
      <c r="P885" s="29" t="s">
        <v>57</v>
      </c>
      <c r="Q885" s="56">
        <v>1</v>
      </c>
      <c r="R885" s="5" t="s">
        <v>608</v>
      </c>
      <c r="S885" s="5" t="s">
        <v>79</v>
      </c>
      <c r="T885" s="36">
        <v>43602</v>
      </c>
      <c r="U885" s="36">
        <v>43599</v>
      </c>
      <c r="V885" s="37">
        <v>43605</v>
      </c>
      <c r="W885" s="38">
        <f t="shared" si="142"/>
        <v>-3</v>
      </c>
      <c r="X885" s="5" t="str">
        <f t="shared" si="143"/>
        <v>CUMPLE</v>
      </c>
      <c r="Y885" s="37">
        <v>43605</v>
      </c>
      <c r="Z885" s="37">
        <v>43605</v>
      </c>
      <c r="AA885" s="44">
        <v>43606</v>
      </c>
      <c r="AB885" s="37">
        <v>43606</v>
      </c>
      <c r="AC885" s="38">
        <f t="shared" si="144"/>
        <v>1</v>
      </c>
      <c r="AD885" s="5" t="str">
        <f t="shared" si="145"/>
        <v>CUMPLE</v>
      </c>
      <c r="AE885" s="5"/>
      <c r="AF885" s="38">
        <f t="shared" si="146"/>
        <v>1</v>
      </c>
      <c r="AG885" s="5" t="str">
        <f t="shared" si="147"/>
        <v>CUMPLE</v>
      </c>
      <c r="AH885" s="6"/>
      <c r="AI885" s="38">
        <f t="shared" si="140"/>
        <v>4</v>
      </c>
      <c r="AJ885" s="5" t="str">
        <f t="shared" si="141"/>
        <v>NO CUMPLE</v>
      </c>
      <c r="AK885" s="6" t="s">
        <v>149</v>
      </c>
      <c r="AL885" s="5" t="str">
        <f t="shared" si="133"/>
        <v/>
      </c>
      <c r="AM885" s="5"/>
      <c r="AN885" s="58"/>
      <c r="AO885" s="49" t="s">
        <v>4177</v>
      </c>
      <c r="AP885" s="50" t="s">
        <v>72</v>
      </c>
      <c r="AQ885" s="50"/>
      <c r="AR885" s="50">
        <v>43600</v>
      </c>
      <c r="AS885" s="50"/>
      <c r="AT885" s="52"/>
    </row>
    <row r="886" spans="1:46" ht="14.1" customHeight="1">
      <c r="A886" s="20" t="s">
        <v>45</v>
      </c>
      <c r="B886" s="21" t="s">
        <v>2696</v>
      </c>
      <c r="C886" s="20" t="s">
        <v>3643</v>
      </c>
      <c r="D886" s="54">
        <v>4951047699</v>
      </c>
      <c r="E886" s="4" t="s">
        <v>48</v>
      </c>
      <c r="F886" s="4" t="s">
        <v>4178</v>
      </c>
      <c r="G886" s="68" t="s">
        <v>4179</v>
      </c>
      <c r="H886" s="55">
        <v>859.5</v>
      </c>
      <c r="I886" s="4" t="s">
        <v>605</v>
      </c>
      <c r="J886" s="4" t="s">
        <v>4180</v>
      </c>
      <c r="K886" s="22" t="s">
        <v>4181</v>
      </c>
      <c r="L886" s="23" t="s">
        <v>54</v>
      </c>
      <c r="M886" s="4" t="s">
        <v>67</v>
      </c>
      <c r="N886" s="29" t="s">
        <v>77</v>
      </c>
      <c r="O886" s="30">
        <v>10</v>
      </c>
      <c r="P886" s="29" t="s">
        <v>57</v>
      </c>
      <c r="Q886" s="56">
        <v>1</v>
      </c>
      <c r="R886" s="5" t="s">
        <v>608</v>
      </c>
      <c r="S886" s="5" t="s">
        <v>79</v>
      </c>
      <c r="T886" s="36">
        <v>43602</v>
      </c>
      <c r="U886" s="36">
        <v>43595</v>
      </c>
      <c r="V886" s="37">
        <v>43605</v>
      </c>
      <c r="W886" s="38">
        <f t="shared" si="142"/>
        <v>-7</v>
      </c>
      <c r="X886" s="5" t="str">
        <f t="shared" si="143"/>
        <v>CUMPLE</v>
      </c>
      <c r="Y886" s="37">
        <v>43605</v>
      </c>
      <c r="Z886" s="37">
        <v>43605</v>
      </c>
      <c r="AA886" s="44">
        <v>43606</v>
      </c>
      <c r="AB886" s="37">
        <v>43606</v>
      </c>
      <c r="AC886" s="38">
        <f t="shared" si="144"/>
        <v>1</v>
      </c>
      <c r="AD886" s="5" t="str">
        <f t="shared" si="145"/>
        <v>CUMPLE</v>
      </c>
      <c r="AE886" s="5"/>
      <c r="AF886" s="38">
        <f t="shared" si="146"/>
        <v>1</v>
      </c>
      <c r="AG886" s="5" t="str">
        <f t="shared" si="147"/>
        <v>CUMPLE</v>
      </c>
      <c r="AH886" s="6"/>
      <c r="AI886" s="38">
        <f t="shared" si="140"/>
        <v>4</v>
      </c>
      <c r="AJ886" s="5" t="str">
        <f t="shared" si="141"/>
        <v>NO CUMPLE</v>
      </c>
      <c r="AK886" s="6" t="s">
        <v>149</v>
      </c>
      <c r="AL886" s="5" t="str">
        <f t="shared" si="133"/>
        <v/>
      </c>
      <c r="AM886" s="5"/>
      <c r="AN886" s="58"/>
      <c r="AO886" s="49" t="s">
        <v>4182</v>
      </c>
      <c r="AP886" s="50" t="s">
        <v>72</v>
      </c>
      <c r="AQ886" s="50"/>
      <c r="AR886" s="50">
        <v>43600</v>
      </c>
      <c r="AS886" s="50"/>
      <c r="AT886" s="52"/>
    </row>
    <row r="887" spans="1:46" ht="14.1" customHeight="1">
      <c r="A887" s="20" t="s">
        <v>45</v>
      </c>
      <c r="B887" s="21" t="s">
        <v>2696</v>
      </c>
      <c r="C887" s="20" t="s">
        <v>3643</v>
      </c>
      <c r="D887" s="54">
        <v>4951047696</v>
      </c>
      <c r="E887" s="4" t="s">
        <v>156</v>
      </c>
      <c r="F887" s="4" t="s">
        <v>4183</v>
      </c>
      <c r="G887" s="68" t="s">
        <v>4184</v>
      </c>
      <c r="H887" s="55">
        <v>928.4</v>
      </c>
      <c r="I887" s="4" t="s">
        <v>605</v>
      </c>
      <c r="J887" s="4" t="s">
        <v>4185</v>
      </c>
      <c r="K887" s="22" t="s">
        <v>4186</v>
      </c>
      <c r="L887" s="23" t="s">
        <v>54</v>
      </c>
      <c r="M887" s="4" t="s">
        <v>67</v>
      </c>
      <c r="N887" s="29" t="s">
        <v>77</v>
      </c>
      <c r="O887" s="30">
        <v>10</v>
      </c>
      <c r="P887" s="29" t="s">
        <v>57</v>
      </c>
      <c r="Q887" s="56">
        <v>1</v>
      </c>
      <c r="R887" s="5" t="s">
        <v>608</v>
      </c>
      <c r="S887" s="5" t="s">
        <v>79</v>
      </c>
      <c r="T887" s="36">
        <v>43602</v>
      </c>
      <c r="U887" s="36">
        <v>43595</v>
      </c>
      <c r="V887" s="37">
        <v>43605</v>
      </c>
      <c r="W887" s="38">
        <f t="shared" si="142"/>
        <v>-7</v>
      </c>
      <c r="X887" s="5" t="str">
        <f t="shared" si="143"/>
        <v>CUMPLE</v>
      </c>
      <c r="Y887" s="37">
        <v>43605</v>
      </c>
      <c r="Z887" s="37">
        <v>43605</v>
      </c>
      <c r="AA887" s="44">
        <v>43606</v>
      </c>
      <c r="AB887" s="37">
        <v>43606</v>
      </c>
      <c r="AC887" s="38">
        <f t="shared" si="144"/>
        <v>1</v>
      </c>
      <c r="AD887" s="5" t="str">
        <f t="shared" si="145"/>
        <v>CUMPLE</v>
      </c>
      <c r="AE887" s="5"/>
      <c r="AF887" s="38">
        <f t="shared" si="146"/>
        <v>1</v>
      </c>
      <c r="AG887" s="5" t="str">
        <f t="shared" si="147"/>
        <v>CUMPLE</v>
      </c>
      <c r="AH887" s="6"/>
      <c r="AI887" s="38">
        <f t="shared" si="140"/>
        <v>4</v>
      </c>
      <c r="AJ887" s="5" t="str">
        <f t="shared" si="141"/>
        <v>NO CUMPLE</v>
      </c>
      <c r="AK887" s="6" t="s">
        <v>149</v>
      </c>
      <c r="AL887" s="5" t="str">
        <f t="shared" si="133"/>
        <v/>
      </c>
      <c r="AM887" s="5"/>
      <c r="AN887" s="58"/>
      <c r="AO887" s="49" t="s">
        <v>4182</v>
      </c>
      <c r="AP887" s="50" t="s">
        <v>72</v>
      </c>
      <c r="AQ887" s="50"/>
      <c r="AR887" s="50">
        <v>43600</v>
      </c>
      <c r="AS887" s="50"/>
      <c r="AT887" s="52"/>
    </row>
    <row r="888" spans="1:46" ht="14.1" customHeight="1">
      <c r="A888" s="20" t="s">
        <v>45</v>
      </c>
      <c r="B888" s="21" t="s">
        <v>2696</v>
      </c>
      <c r="C888" s="20" t="s">
        <v>3643</v>
      </c>
      <c r="D888" s="54">
        <v>4951179419</v>
      </c>
      <c r="E888" s="4" t="s">
        <v>48</v>
      </c>
      <c r="F888" s="4" t="s">
        <v>4187</v>
      </c>
      <c r="G888" s="68" t="s">
        <v>4188</v>
      </c>
      <c r="H888" s="55">
        <v>1288.8</v>
      </c>
      <c r="I888" s="4" t="s">
        <v>605</v>
      </c>
      <c r="J888" s="4" t="s">
        <v>4189</v>
      </c>
      <c r="K888" s="22" t="s">
        <v>4190</v>
      </c>
      <c r="L888" s="23" t="s">
        <v>54</v>
      </c>
      <c r="M888" s="4" t="s">
        <v>67</v>
      </c>
      <c r="N888" s="29" t="s">
        <v>77</v>
      </c>
      <c r="O888" s="30">
        <v>30</v>
      </c>
      <c r="P888" s="29" t="s">
        <v>57</v>
      </c>
      <c r="Q888" s="56">
        <v>1</v>
      </c>
      <c r="R888" s="5" t="s">
        <v>608</v>
      </c>
      <c r="S888" s="5" t="s">
        <v>79</v>
      </c>
      <c r="T888" s="36">
        <v>43604</v>
      </c>
      <c r="U888" s="36">
        <v>43601</v>
      </c>
      <c r="V888" s="37">
        <v>43605</v>
      </c>
      <c r="W888" s="38">
        <f t="shared" si="142"/>
        <v>-3</v>
      </c>
      <c r="X888" s="5" t="str">
        <f t="shared" si="143"/>
        <v>CUMPLE</v>
      </c>
      <c r="Y888" s="37">
        <v>43605</v>
      </c>
      <c r="Z888" s="37">
        <v>43605</v>
      </c>
      <c r="AA888" s="44">
        <v>43606</v>
      </c>
      <c r="AB888" s="37">
        <v>43606</v>
      </c>
      <c r="AC888" s="38">
        <f t="shared" si="144"/>
        <v>1</v>
      </c>
      <c r="AD888" s="5" t="str">
        <f t="shared" si="145"/>
        <v>CUMPLE</v>
      </c>
      <c r="AE888" s="5"/>
      <c r="AF888" s="38">
        <f t="shared" si="146"/>
        <v>1</v>
      </c>
      <c r="AG888" s="5" t="str">
        <f t="shared" si="147"/>
        <v>CUMPLE</v>
      </c>
      <c r="AH888" s="6"/>
      <c r="AI888" s="38">
        <f t="shared" si="140"/>
        <v>2</v>
      </c>
      <c r="AJ888" s="5" t="str">
        <f t="shared" si="141"/>
        <v>CUMPLE</v>
      </c>
      <c r="AK888" s="6"/>
      <c r="AL888" s="5" t="str">
        <f t="shared" si="133"/>
        <v/>
      </c>
      <c r="AM888" s="5"/>
      <c r="AN888" s="58"/>
      <c r="AO888" s="49" t="s">
        <v>4191</v>
      </c>
      <c r="AP888" s="50" t="s">
        <v>72</v>
      </c>
      <c r="AQ888" s="50"/>
      <c r="AR888" s="50">
        <v>43602</v>
      </c>
      <c r="AS888" s="50"/>
      <c r="AT888" s="52"/>
    </row>
    <row r="889" spans="1:46" ht="14.1" customHeight="1">
      <c r="A889" s="20" t="s">
        <v>45</v>
      </c>
      <c r="B889" s="21" t="s">
        <v>2696</v>
      </c>
      <c r="C889" s="20" t="s">
        <v>3643</v>
      </c>
      <c r="D889" s="54">
        <v>4950879132</v>
      </c>
      <c r="E889" s="4" t="s">
        <v>156</v>
      </c>
      <c r="F889" s="4" t="s">
        <v>4192</v>
      </c>
      <c r="G889" s="68" t="s">
        <v>4193</v>
      </c>
      <c r="H889" s="55">
        <v>662.4</v>
      </c>
      <c r="I889" s="4" t="s">
        <v>605</v>
      </c>
      <c r="J889" s="4" t="s">
        <v>4194</v>
      </c>
      <c r="K889" s="22" t="s">
        <v>4195</v>
      </c>
      <c r="L889" s="23" t="s">
        <v>86</v>
      </c>
      <c r="M889" s="4" t="s">
        <v>67</v>
      </c>
      <c r="N889" s="29" t="s">
        <v>77</v>
      </c>
      <c r="O889" s="30">
        <v>120</v>
      </c>
      <c r="P889" s="29" t="s">
        <v>57</v>
      </c>
      <c r="Q889" s="56">
        <v>1</v>
      </c>
      <c r="R889" s="5" t="s">
        <v>608</v>
      </c>
      <c r="S889" s="5" t="s">
        <v>79</v>
      </c>
      <c r="T889" s="36">
        <v>43602</v>
      </c>
      <c r="U889" s="36">
        <v>43593</v>
      </c>
      <c r="V889" s="37">
        <v>43605</v>
      </c>
      <c r="W889" s="38">
        <f t="shared" si="142"/>
        <v>-9</v>
      </c>
      <c r="X889" s="5" t="str">
        <f t="shared" si="143"/>
        <v>CUMPLE</v>
      </c>
      <c r="Y889" s="37">
        <v>43605</v>
      </c>
      <c r="Z889" s="37">
        <v>43605</v>
      </c>
      <c r="AA889" s="44">
        <v>43606</v>
      </c>
      <c r="AB889" s="37">
        <v>43606</v>
      </c>
      <c r="AC889" s="38">
        <f t="shared" si="144"/>
        <v>1</v>
      </c>
      <c r="AD889" s="5" t="str">
        <f t="shared" si="145"/>
        <v>CUMPLE</v>
      </c>
      <c r="AE889" s="5"/>
      <c r="AF889" s="38">
        <f t="shared" si="146"/>
        <v>1</v>
      </c>
      <c r="AG889" s="5" t="str">
        <f t="shared" si="147"/>
        <v>CUMPLE</v>
      </c>
      <c r="AH889" s="6"/>
      <c r="AI889" s="38">
        <f t="shared" si="140"/>
        <v>4</v>
      </c>
      <c r="AJ889" s="5" t="str">
        <f t="shared" si="141"/>
        <v>NO CUMPLE</v>
      </c>
      <c r="AK889" s="6" t="s">
        <v>149</v>
      </c>
      <c r="AL889" s="5" t="str">
        <f t="shared" si="133"/>
        <v/>
      </c>
      <c r="AM889" s="5"/>
      <c r="AN889" s="58"/>
      <c r="AO889" s="49" t="s">
        <v>4196</v>
      </c>
      <c r="AP889" s="50" t="s">
        <v>72</v>
      </c>
      <c r="AQ889" s="50"/>
      <c r="AR889" s="50">
        <v>43602</v>
      </c>
      <c r="AS889" s="50"/>
      <c r="AT889" s="52"/>
    </row>
    <row r="890" spans="1:46" ht="14.1" customHeight="1">
      <c r="A890" s="20" t="s">
        <v>45</v>
      </c>
      <c r="B890" s="21" t="s">
        <v>2696</v>
      </c>
      <c r="C890" s="20" t="s">
        <v>3643</v>
      </c>
      <c r="D890" s="54">
        <v>4949591590</v>
      </c>
      <c r="E890" s="4" t="s">
        <v>48</v>
      </c>
      <c r="F890" s="4" t="s">
        <v>4197</v>
      </c>
      <c r="G890" s="68" t="s">
        <v>4198</v>
      </c>
      <c r="H890" s="55">
        <v>582.29999999999995</v>
      </c>
      <c r="I890" s="4" t="s">
        <v>605</v>
      </c>
      <c r="J890" s="4" t="s">
        <v>739</v>
      </c>
      <c r="K890" s="22" t="s">
        <v>1504</v>
      </c>
      <c r="L890" s="23" t="s">
        <v>54</v>
      </c>
      <c r="M890" s="4" t="s">
        <v>67</v>
      </c>
      <c r="N890" s="29" t="s">
        <v>77</v>
      </c>
      <c r="O890" s="30">
        <v>10</v>
      </c>
      <c r="P890" s="29" t="s">
        <v>57</v>
      </c>
      <c r="Q890" s="56">
        <v>1</v>
      </c>
      <c r="R890" s="5" t="s">
        <v>608</v>
      </c>
      <c r="S890" s="5" t="s">
        <v>79</v>
      </c>
      <c r="T890" s="36">
        <v>43604</v>
      </c>
      <c r="U890" s="36">
        <v>43601</v>
      </c>
      <c r="V890" s="37">
        <v>43605</v>
      </c>
      <c r="W890" s="38">
        <f t="shared" si="142"/>
        <v>-3</v>
      </c>
      <c r="X890" s="5" t="str">
        <f t="shared" si="143"/>
        <v>CUMPLE</v>
      </c>
      <c r="Y890" s="37">
        <v>43605</v>
      </c>
      <c r="Z890" s="37">
        <v>43605</v>
      </c>
      <c r="AA890" s="44">
        <v>43606</v>
      </c>
      <c r="AB890" s="37">
        <v>43606</v>
      </c>
      <c r="AC890" s="38">
        <f t="shared" si="144"/>
        <v>1</v>
      </c>
      <c r="AD890" s="5" t="str">
        <f t="shared" si="145"/>
        <v>CUMPLE</v>
      </c>
      <c r="AE890" s="5"/>
      <c r="AF890" s="38">
        <f t="shared" si="146"/>
        <v>1</v>
      </c>
      <c r="AG890" s="5" t="str">
        <f t="shared" si="147"/>
        <v>CUMPLE</v>
      </c>
      <c r="AH890" s="6"/>
      <c r="AI890" s="38">
        <f t="shared" si="140"/>
        <v>2</v>
      </c>
      <c r="AJ890" s="5" t="str">
        <f t="shared" si="141"/>
        <v>CUMPLE</v>
      </c>
      <c r="AK890" s="6"/>
      <c r="AL890" s="5" t="str">
        <f t="shared" ref="AL890:AL940" si="148">+IF(F890="Rojo",IF((R890="FCL")*AND(AI890&gt;7),"NO CUMPLE",IF((R890="LCL")*AND(AI890&gt;9),"NO CUMPLE",IF((R890="AIR")*AND(AI890&gt;2),"NO CUMPLE","CUMPLE"))),"")</f>
        <v/>
      </c>
      <c r="AM890" s="5"/>
      <c r="AN890" s="58"/>
      <c r="AO890" s="49" t="s">
        <v>4199</v>
      </c>
      <c r="AP890" s="50" t="s">
        <v>72</v>
      </c>
      <c r="AQ890" s="50"/>
      <c r="AR890" s="50">
        <v>43602</v>
      </c>
      <c r="AS890" s="50"/>
      <c r="AT890" s="52"/>
    </row>
    <row r="891" spans="1:46" ht="14.1" customHeight="1">
      <c r="A891" s="20" t="s">
        <v>45</v>
      </c>
      <c r="B891" s="21" t="s">
        <v>2696</v>
      </c>
      <c r="C891" s="20" t="s">
        <v>3643</v>
      </c>
      <c r="D891" s="54">
        <v>4950130444</v>
      </c>
      <c r="E891" s="4" t="s">
        <v>48</v>
      </c>
      <c r="F891" s="4" t="s">
        <v>4200</v>
      </c>
      <c r="G891" s="23" t="s">
        <v>4201</v>
      </c>
      <c r="H891" s="55">
        <v>16112</v>
      </c>
      <c r="I891" s="4" t="s">
        <v>64</v>
      </c>
      <c r="J891" s="4" t="s">
        <v>1217</v>
      </c>
      <c r="K891" s="22" t="s">
        <v>1218</v>
      </c>
      <c r="L891" s="23" t="s">
        <v>119</v>
      </c>
      <c r="M891" s="4" t="s">
        <v>112</v>
      </c>
      <c r="N891" s="29" t="s">
        <v>624</v>
      </c>
      <c r="O891" s="30">
        <v>3040</v>
      </c>
      <c r="P891" s="29" t="s">
        <v>57</v>
      </c>
      <c r="Q891" s="56">
        <v>4</v>
      </c>
      <c r="R891" s="5" t="s">
        <v>78</v>
      </c>
      <c r="S891" s="5" t="s">
        <v>79</v>
      </c>
      <c r="T891" s="36">
        <v>43598</v>
      </c>
      <c r="U891" s="36">
        <v>43594</v>
      </c>
      <c r="V891" s="37">
        <v>43600</v>
      </c>
      <c r="W891" s="38">
        <f t="shared" ref="W891:W922" si="149">IF(R891="AIR",U891-T891,U891-(T891-1))</f>
        <v>-3</v>
      </c>
      <c r="X891" s="5" t="str">
        <f t="shared" ref="X891:X922" si="150">IF(W891&lt;=0,"CUMPLE","NO CUMPLE")</f>
        <v>CUMPLE</v>
      </c>
      <c r="Y891" s="37">
        <v>43600</v>
      </c>
      <c r="Z891" s="37">
        <v>43600</v>
      </c>
      <c r="AA891" s="44">
        <v>43601</v>
      </c>
      <c r="AB891" s="37">
        <v>43607</v>
      </c>
      <c r="AC891" s="38">
        <f t="shared" ref="AC891:AC922" si="151">IF(AA891-MAX(U891,V891,Y891)&lt;=0,1,AA891-MAX(U891,V891,Y891))</f>
        <v>1</v>
      </c>
      <c r="AD891" s="5" t="str">
        <f t="shared" ref="AD891:AD922" si="152">+IF((R891="FCL")*AND(AC891&lt;=2),"CUMPLE",IF((R891="LCL")*AND(AC891&lt;=2),"CUMPLE",IF((R891="AIR")*AND(AC891&lt;=2),"CUMPLE","NO CUMPLE")))</f>
        <v>CUMPLE</v>
      </c>
      <c r="AE891" s="5"/>
      <c r="AF891" s="38">
        <f t="shared" ref="AF891:AF922" si="153">IF(AB891-AA891&lt;=0,1,AB891-AA891)</f>
        <v>6</v>
      </c>
      <c r="AG891" s="5" t="str">
        <f t="shared" ref="AG891:AG922" si="154">+IF((R891="FCL")*AND(AF891&lt;=3),"CUMPLE",IF((R891="LCL")*AND(AF891&lt;=3),"CUMPLE",IF((R891="AIR")*AND(AF891&lt;=1),"CUMPLE","NO CUMPLE")))</f>
        <v>NO CUMPLE</v>
      </c>
      <c r="AH891" s="6"/>
      <c r="AI891" s="38">
        <f t="shared" si="140"/>
        <v>9</v>
      </c>
      <c r="AJ891" s="5" t="str">
        <f t="shared" si="141"/>
        <v>CUMPLE</v>
      </c>
      <c r="AK891" s="6"/>
      <c r="AL891" s="5" t="str">
        <f t="shared" si="148"/>
        <v/>
      </c>
      <c r="AM891" s="5"/>
      <c r="AN891" s="58"/>
      <c r="AO891" s="49" t="s">
        <v>4202</v>
      </c>
      <c r="AP891" s="50" t="s">
        <v>325</v>
      </c>
      <c r="AQ891" s="50"/>
      <c r="AR891" s="50">
        <v>43585</v>
      </c>
      <c r="AS891" s="50"/>
      <c r="AT891" s="52"/>
    </row>
    <row r="892" spans="1:46" ht="14.1" customHeight="1">
      <c r="A892" s="20" t="s">
        <v>45</v>
      </c>
      <c r="B892" s="21" t="s">
        <v>2696</v>
      </c>
      <c r="C892" s="20" t="s">
        <v>3643</v>
      </c>
      <c r="D892" s="54">
        <v>4950816757</v>
      </c>
      <c r="E892" s="4" t="s">
        <v>48</v>
      </c>
      <c r="F892" s="4" t="s">
        <v>4203</v>
      </c>
      <c r="G892" s="23" t="s">
        <v>4204</v>
      </c>
      <c r="H892" s="55">
        <v>753.6</v>
      </c>
      <c r="I892" s="4" t="s">
        <v>605</v>
      </c>
      <c r="J892" s="4" t="s">
        <v>4205</v>
      </c>
      <c r="K892" s="22" t="s">
        <v>4206</v>
      </c>
      <c r="L892" s="23" t="s">
        <v>54</v>
      </c>
      <c r="M892" s="4" t="s">
        <v>55</v>
      </c>
      <c r="N892" s="29" t="s">
        <v>56</v>
      </c>
      <c r="O892" s="30">
        <v>60</v>
      </c>
      <c r="P892" s="29" t="s">
        <v>57</v>
      </c>
      <c r="Q892" s="56">
        <v>3</v>
      </c>
      <c r="R892" s="5" t="s">
        <v>608</v>
      </c>
      <c r="S892" s="5" t="s">
        <v>79</v>
      </c>
      <c r="T892" s="36">
        <v>43605</v>
      </c>
      <c r="U892" s="36">
        <v>43599</v>
      </c>
      <c r="V892" s="37">
        <v>43606</v>
      </c>
      <c r="W892" s="38">
        <f t="shared" si="149"/>
        <v>-6</v>
      </c>
      <c r="X892" s="5" t="str">
        <f t="shared" si="150"/>
        <v>CUMPLE</v>
      </c>
      <c r="Y892" s="37">
        <v>43605</v>
      </c>
      <c r="Z892" s="37">
        <v>43606</v>
      </c>
      <c r="AA892" s="44">
        <v>43607</v>
      </c>
      <c r="AB892" s="37">
        <v>43607</v>
      </c>
      <c r="AC892" s="38">
        <f t="shared" si="151"/>
        <v>1</v>
      </c>
      <c r="AD892" s="5" t="str">
        <f t="shared" si="152"/>
        <v>CUMPLE</v>
      </c>
      <c r="AE892" s="5"/>
      <c r="AF892" s="38">
        <f t="shared" si="153"/>
        <v>1</v>
      </c>
      <c r="AG892" s="5" t="str">
        <f t="shared" si="154"/>
        <v>CUMPLE</v>
      </c>
      <c r="AH892" s="6"/>
      <c r="AI892" s="38">
        <f t="shared" si="140"/>
        <v>2</v>
      </c>
      <c r="AJ892" s="5" t="str">
        <f t="shared" si="141"/>
        <v>CUMPLE</v>
      </c>
      <c r="AK892" s="6"/>
      <c r="AL892" s="5" t="str">
        <f t="shared" si="148"/>
        <v/>
      </c>
      <c r="AM892" s="5"/>
      <c r="AN892" s="58"/>
      <c r="AO892" s="49" t="s">
        <v>4207</v>
      </c>
      <c r="AP892" s="50" t="s">
        <v>72</v>
      </c>
      <c r="AQ892" s="50"/>
      <c r="AR892" s="50">
        <v>43601</v>
      </c>
      <c r="AS892" s="50"/>
      <c r="AT892" s="52"/>
    </row>
    <row r="893" spans="1:46" ht="14.1" customHeight="1">
      <c r="A893" s="20" t="s">
        <v>45</v>
      </c>
      <c r="B893" s="21" t="s">
        <v>2696</v>
      </c>
      <c r="C893" s="20" t="s">
        <v>3643</v>
      </c>
      <c r="D893" s="54">
        <v>4950129087</v>
      </c>
      <c r="E893" s="4" t="s">
        <v>48</v>
      </c>
      <c r="F893" s="4" t="s">
        <v>4208</v>
      </c>
      <c r="G893" s="23" t="s">
        <v>4209</v>
      </c>
      <c r="H893" s="55">
        <v>20684.419999999998</v>
      </c>
      <c r="I893" s="4" t="s">
        <v>64</v>
      </c>
      <c r="J893" s="4" t="s">
        <v>4210</v>
      </c>
      <c r="K893" s="22" t="s">
        <v>4211</v>
      </c>
      <c r="L893" s="23" t="s">
        <v>650</v>
      </c>
      <c r="M893" s="4" t="s">
        <v>238</v>
      </c>
      <c r="N893" s="29" t="s">
        <v>278</v>
      </c>
      <c r="O893" s="30">
        <v>860</v>
      </c>
      <c r="P893" s="29" t="s">
        <v>168</v>
      </c>
      <c r="Q893" s="56">
        <v>1</v>
      </c>
      <c r="R893" s="5" t="s">
        <v>58</v>
      </c>
      <c r="S893" s="5" t="s">
        <v>59</v>
      </c>
      <c r="T893" s="36">
        <v>43599</v>
      </c>
      <c r="U893" s="36">
        <v>43588</v>
      </c>
      <c r="V893" s="37">
        <v>43600</v>
      </c>
      <c r="W893" s="38">
        <f t="shared" si="149"/>
        <v>-10</v>
      </c>
      <c r="X893" s="5" t="str">
        <f t="shared" si="150"/>
        <v>CUMPLE</v>
      </c>
      <c r="Y893" s="37">
        <v>43600</v>
      </c>
      <c r="Z893" s="37">
        <v>43600</v>
      </c>
      <c r="AA893" s="44">
        <v>43601</v>
      </c>
      <c r="AB893" s="37">
        <v>43608</v>
      </c>
      <c r="AC893" s="38">
        <f t="shared" si="151"/>
        <v>1</v>
      </c>
      <c r="AD893" s="5" t="str">
        <f t="shared" si="152"/>
        <v>CUMPLE</v>
      </c>
      <c r="AE893" s="5"/>
      <c r="AF893" s="38">
        <f t="shared" si="153"/>
        <v>7</v>
      </c>
      <c r="AG893" s="5" t="str">
        <f t="shared" si="154"/>
        <v>NO CUMPLE</v>
      </c>
      <c r="AH893" s="6"/>
      <c r="AI893" s="38">
        <f t="shared" si="140"/>
        <v>9</v>
      </c>
      <c r="AJ893" s="5" t="str">
        <f t="shared" si="141"/>
        <v>NO CUMPLE</v>
      </c>
      <c r="AK893" s="6" t="s">
        <v>306</v>
      </c>
      <c r="AL893" s="5" t="str">
        <f t="shared" si="148"/>
        <v/>
      </c>
      <c r="AM893" s="5"/>
      <c r="AN893" s="58"/>
      <c r="AO893" s="49" t="s">
        <v>4212</v>
      </c>
      <c r="AP893" s="50" t="s">
        <v>241</v>
      </c>
      <c r="AQ893" s="50"/>
      <c r="AR893" s="50">
        <v>43578</v>
      </c>
      <c r="AS893" s="50"/>
      <c r="AT893" s="52"/>
    </row>
    <row r="894" spans="1:46" ht="14.1" customHeight="1">
      <c r="A894" s="20" t="s">
        <v>45</v>
      </c>
      <c r="B894" s="21" t="s">
        <v>2696</v>
      </c>
      <c r="C894" s="20" t="s">
        <v>3643</v>
      </c>
      <c r="D894" s="54">
        <v>4950342622</v>
      </c>
      <c r="E894" s="4" t="s">
        <v>48</v>
      </c>
      <c r="F894" s="4" t="s">
        <v>4213</v>
      </c>
      <c r="G894" s="23" t="s">
        <v>4214</v>
      </c>
      <c r="H894" s="55">
        <v>3858.4</v>
      </c>
      <c r="I894" s="4" t="s">
        <v>64</v>
      </c>
      <c r="J894" s="4" t="s">
        <v>3470</v>
      </c>
      <c r="K894" s="22" t="s">
        <v>3471</v>
      </c>
      <c r="L894" s="23" t="s">
        <v>54</v>
      </c>
      <c r="M894" s="4" t="s">
        <v>94</v>
      </c>
      <c r="N894" s="29" t="s">
        <v>108</v>
      </c>
      <c r="O894" s="30">
        <v>260</v>
      </c>
      <c r="P894" s="29" t="s">
        <v>57</v>
      </c>
      <c r="Q894" s="56">
        <v>1</v>
      </c>
      <c r="R894" s="5" t="s">
        <v>78</v>
      </c>
      <c r="S894" s="5" t="s">
        <v>79</v>
      </c>
      <c r="T894" s="36">
        <v>43599</v>
      </c>
      <c r="U894" s="36">
        <v>43593</v>
      </c>
      <c r="V894" s="37">
        <v>43605</v>
      </c>
      <c r="W894" s="38">
        <f t="shared" si="149"/>
        <v>-5</v>
      </c>
      <c r="X894" s="5" t="str">
        <f t="shared" si="150"/>
        <v>CUMPLE</v>
      </c>
      <c r="Y894" s="37">
        <v>43602</v>
      </c>
      <c r="Z894" s="37">
        <v>43605</v>
      </c>
      <c r="AA894" s="44">
        <v>43605</v>
      </c>
      <c r="AB894" s="37">
        <v>43610</v>
      </c>
      <c r="AC894" s="38">
        <f t="shared" si="151"/>
        <v>1</v>
      </c>
      <c r="AD894" s="5" t="str">
        <f t="shared" si="152"/>
        <v>CUMPLE</v>
      </c>
      <c r="AE894" s="5"/>
      <c r="AF894" s="38">
        <f t="shared" si="153"/>
        <v>5</v>
      </c>
      <c r="AG894" s="5" t="str">
        <f t="shared" si="154"/>
        <v>NO CUMPLE</v>
      </c>
      <c r="AH894" s="6"/>
      <c r="AI894" s="38">
        <f t="shared" si="140"/>
        <v>11</v>
      </c>
      <c r="AJ894" s="5" t="str">
        <f t="shared" si="141"/>
        <v>NO CUMPLE</v>
      </c>
      <c r="AK894" s="6" t="s">
        <v>4215</v>
      </c>
      <c r="AL894" s="5" t="str">
        <f t="shared" si="148"/>
        <v/>
      </c>
      <c r="AM894" s="5"/>
      <c r="AN894" s="58"/>
      <c r="AO894" s="49" t="s">
        <v>4216</v>
      </c>
      <c r="AP894" s="50" t="s">
        <v>72</v>
      </c>
      <c r="AQ894" s="50"/>
      <c r="AR894" s="50">
        <v>43578</v>
      </c>
      <c r="AS894" s="50" t="s">
        <v>1149</v>
      </c>
      <c r="AT894" s="52"/>
    </row>
    <row r="895" spans="1:46" ht="14.1" customHeight="1">
      <c r="A895" s="20" t="s">
        <v>45</v>
      </c>
      <c r="B895" s="21" t="s">
        <v>2696</v>
      </c>
      <c r="C895" s="20" t="s">
        <v>3643</v>
      </c>
      <c r="D895" s="54">
        <v>4950585737</v>
      </c>
      <c r="E895" s="4" t="s">
        <v>48</v>
      </c>
      <c r="F895" s="4" t="s">
        <v>4217</v>
      </c>
      <c r="G895" s="68" t="s">
        <v>4218</v>
      </c>
      <c r="H895" s="55">
        <v>6372.6</v>
      </c>
      <c r="I895" s="4" t="s">
        <v>64</v>
      </c>
      <c r="J895" s="4" t="s">
        <v>2523</v>
      </c>
      <c r="K895" s="22" t="s">
        <v>2524</v>
      </c>
      <c r="L895" s="23" t="s">
        <v>119</v>
      </c>
      <c r="M895" s="4" t="s">
        <v>67</v>
      </c>
      <c r="N895" s="29" t="s">
        <v>77</v>
      </c>
      <c r="O895" s="30">
        <v>2580</v>
      </c>
      <c r="P895" s="29" t="s">
        <v>57</v>
      </c>
      <c r="Q895" s="56">
        <v>3</v>
      </c>
      <c r="R895" s="5" t="s">
        <v>78</v>
      </c>
      <c r="S895" s="5" t="s">
        <v>79</v>
      </c>
      <c r="T895" s="36">
        <v>43604</v>
      </c>
      <c r="U895" s="36">
        <v>43602</v>
      </c>
      <c r="V895" s="37">
        <v>43606</v>
      </c>
      <c r="W895" s="38">
        <f t="shared" si="149"/>
        <v>-1</v>
      </c>
      <c r="X895" s="5" t="str">
        <f t="shared" si="150"/>
        <v>CUMPLE</v>
      </c>
      <c r="Y895" s="37">
        <v>43606</v>
      </c>
      <c r="Z895" s="37">
        <v>43606</v>
      </c>
      <c r="AA895" s="44">
        <v>43606</v>
      </c>
      <c r="AB895" s="37">
        <v>43610</v>
      </c>
      <c r="AC895" s="38">
        <f t="shared" si="151"/>
        <v>1</v>
      </c>
      <c r="AD895" s="5" t="str">
        <f t="shared" si="152"/>
        <v>CUMPLE</v>
      </c>
      <c r="AE895" s="5"/>
      <c r="AF895" s="38">
        <f t="shared" si="153"/>
        <v>4</v>
      </c>
      <c r="AG895" s="5" t="str">
        <f t="shared" si="154"/>
        <v>NO CUMPLE</v>
      </c>
      <c r="AH895" s="6"/>
      <c r="AI895" s="38">
        <f t="shared" si="140"/>
        <v>6</v>
      </c>
      <c r="AJ895" s="5" t="str">
        <f t="shared" si="141"/>
        <v>CUMPLE</v>
      </c>
      <c r="AK895" s="6"/>
      <c r="AL895" s="5" t="str">
        <f t="shared" si="148"/>
        <v/>
      </c>
      <c r="AM895" s="5"/>
      <c r="AN895" s="58"/>
      <c r="AO895" s="49" t="s">
        <v>4219</v>
      </c>
      <c r="AP895" s="50" t="s">
        <v>72</v>
      </c>
      <c r="AQ895" s="50"/>
      <c r="AR895" s="50">
        <v>43586</v>
      </c>
      <c r="AS895" s="50"/>
      <c r="AT895" s="52"/>
    </row>
    <row r="896" spans="1:46" ht="14.1" customHeight="1">
      <c r="A896" s="20" t="s">
        <v>45</v>
      </c>
      <c r="B896" s="21" t="s">
        <v>2696</v>
      </c>
      <c r="C896" s="20" t="s">
        <v>3643</v>
      </c>
      <c r="D896" s="54">
        <v>4951322085</v>
      </c>
      <c r="E896" s="4" t="s">
        <v>48</v>
      </c>
      <c r="F896" s="4" t="s">
        <v>4220</v>
      </c>
      <c r="G896" s="68" t="s">
        <v>4221</v>
      </c>
      <c r="H896" s="55">
        <v>20282.5</v>
      </c>
      <c r="I896" s="4" t="s">
        <v>605</v>
      </c>
      <c r="J896" s="4" t="s">
        <v>617</v>
      </c>
      <c r="K896" s="22" t="s">
        <v>618</v>
      </c>
      <c r="L896" s="23" t="s">
        <v>619</v>
      </c>
      <c r="M896" s="4" t="s">
        <v>238</v>
      </c>
      <c r="N896" s="29" t="s">
        <v>278</v>
      </c>
      <c r="O896" s="30">
        <v>546</v>
      </c>
      <c r="P896" s="29" t="s">
        <v>57</v>
      </c>
      <c r="Q896" s="56">
        <v>2</v>
      </c>
      <c r="R896" s="5" t="s">
        <v>608</v>
      </c>
      <c r="S896" s="5" t="s">
        <v>79</v>
      </c>
      <c r="T896" s="36">
        <v>43607</v>
      </c>
      <c r="U896" s="36">
        <v>43605</v>
      </c>
      <c r="V896" s="37">
        <v>43608</v>
      </c>
      <c r="W896" s="38">
        <f t="shared" si="149"/>
        <v>-2</v>
      </c>
      <c r="X896" s="5" t="str">
        <f t="shared" si="150"/>
        <v>CUMPLE</v>
      </c>
      <c r="Y896" s="37">
        <v>43608</v>
      </c>
      <c r="Z896" s="37">
        <v>43608</v>
      </c>
      <c r="AA896" s="44">
        <v>43609</v>
      </c>
      <c r="AB896" s="37">
        <v>43609</v>
      </c>
      <c r="AC896" s="38">
        <f t="shared" si="151"/>
        <v>1</v>
      </c>
      <c r="AD896" s="5" t="str">
        <f t="shared" si="152"/>
        <v>CUMPLE</v>
      </c>
      <c r="AE896" s="5"/>
      <c r="AF896" s="38">
        <f t="shared" si="153"/>
        <v>1</v>
      </c>
      <c r="AG896" s="5" t="str">
        <f t="shared" si="154"/>
        <v>CUMPLE</v>
      </c>
      <c r="AH896" s="6"/>
      <c r="AI896" s="38">
        <f t="shared" si="140"/>
        <v>2</v>
      </c>
      <c r="AJ896" s="5" t="str">
        <f t="shared" si="141"/>
        <v>CUMPLE</v>
      </c>
      <c r="AK896" s="6"/>
      <c r="AL896" s="5" t="str">
        <f t="shared" si="148"/>
        <v/>
      </c>
      <c r="AM896" s="5"/>
      <c r="AN896" s="58"/>
      <c r="AO896" s="49" t="s">
        <v>4222</v>
      </c>
      <c r="AP896" s="50" t="s">
        <v>241</v>
      </c>
      <c r="AQ896" s="50"/>
      <c r="AR896" s="50">
        <v>43605</v>
      </c>
      <c r="AS896" s="50"/>
      <c r="AT896" s="52"/>
    </row>
    <row r="897" spans="1:46" ht="14.1" customHeight="1">
      <c r="A897" s="20" t="s">
        <v>45</v>
      </c>
      <c r="B897" s="21" t="s">
        <v>2696</v>
      </c>
      <c r="C897" s="20" t="s">
        <v>3643</v>
      </c>
      <c r="D897" s="54">
        <v>4950664903</v>
      </c>
      <c r="E897" s="4" t="s">
        <v>48</v>
      </c>
      <c r="F897" s="4" t="s">
        <v>4223</v>
      </c>
      <c r="G897" s="23" t="s">
        <v>4224</v>
      </c>
      <c r="H897" s="55">
        <v>718.28</v>
      </c>
      <c r="I897" s="4" t="s">
        <v>605</v>
      </c>
      <c r="J897" s="4" t="s">
        <v>821</v>
      </c>
      <c r="K897" s="22">
        <v>53100529</v>
      </c>
      <c r="L897" s="23" t="s">
        <v>650</v>
      </c>
      <c r="M897" s="4" t="s">
        <v>147</v>
      </c>
      <c r="N897" s="29" t="s">
        <v>167</v>
      </c>
      <c r="O897" s="30">
        <v>47.317999999999998</v>
      </c>
      <c r="P897" s="29" t="s">
        <v>57</v>
      </c>
      <c r="Q897" s="56">
        <v>9</v>
      </c>
      <c r="R897" s="5" t="s">
        <v>608</v>
      </c>
      <c r="S897" s="5" t="s">
        <v>79</v>
      </c>
      <c r="T897" s="36">
        <v>43608</v>
      </c>
      <c r="U897" s="36">
        <v>43601</v>
      </c>
      <c r="V897" s="37">
        <v>43609</v>
      </c>
      <c r="W897" s="38">
        <f t="shared" si="149"/>
        <v>-7</v>
      </c>
      <c r="X897" s="5" t="str">
        <f t="shared" si="150"/>
        <v>CUMPLE</v>
      </c>
      <c r="Y897" s="37">
        <v>43609</v>
      </c>
      <c r="Z897" s="37">
        <v>43609</v>
      </c>
      <c r="AA897" s="44">
        <v>43612</v>
      </c>
      <c r="AB897" s="37">
        <v>43612</v>
      </c>
      <c r="AC897" s="38">
        <f t="shared" si="151"/>
        <v>3</v>
      </c>
      <c r="AD897" s="5" t="str">
        <f t="shared" si="152"/>
        <v>NO CUMPLE</v>
      </c>
      <c r="AE897" s="5" t="s">
        <v>149</v>
      </c>
      <c r="AF897" s="38">
        <f t="shared" si="153"/>
        <v>1</v>
      </c>
      <c r="AG897" s="5" t="str">
        <f t="shared" si="154"/>
        <v>CUMPLE</v>
      </c>
      <c r="AH897" s="6"/>
      <c r="AI897" s="38">
        <f t="shared" si="140"/>
        <v>4</v>
      </c>
      <c r="AJ897" s="5" t="str">
        <f t="shared" si="141"/>
        <v>NO CUMPLE</v>
      </c>
      <c r="AK897" s="6" t="s">
        <v>149</v>
      </c>
      <c r="AL897" s="5" t="str">
        <f t="shared" si="148"/>
        <v/>
      </c>
      <c r="AM897" s="5"/>
      <c r="AN897" s="58"/>
      <c r="AO897" s="49" t="s">
        <v>4225</v>
      </c>
      <c r="AP897" s="50" t="s">
        <v>72</v>
      </c>
      <c r="AQ897" s="50"/>
      <c r="AR897" s="50">
        <v>43607</v>
      </c>
      <c r="AS897" s="50"/>
      <c r="AT897" s="52"/>
    </row>
    <row r="898" spans="1:46" ht="14.1" customHeight="1">
      <c r="A898" s="20" t="s">
        <v>45</v>
      </c>
      <c r="B898" s="21" t="s">
        <v>2696</v>
      </c>
      <c r="C898" s="20" t="s">
        <v>3643</v>
      </c>
      <c r="D898" s="54">
        <v>4951079973</v>
      </c>
      <c r="E898" s="4" t="s">
        <v>48</v>
      </c>
      <c r="F898" s="4" t="s">
        <v>4226</v>
      </c>
      <c r="G898" s="68" t="s">
        <v>4227</v>
      </c>
      <c r="H898" s="55">
        <v>401.75</v>
      </c>
      <c r="I898" s="4" t="s">
        <v>605</v>
      </c>
      <c r="J898" s="4" t="s">
        <v>4228</v>
      </c>
      <c r="K898" s="22" t="s">
        <v>4229</v>
      </c>
      <c r="L898" s="23" t="s">
        <v>54</v>
      </c>
      <c r="M898" s="4" t="s">
        <v>67</v>
      </c>
      <c r="N898" s="29" t="s">
        <v>77</v>
      </c>
      <c r="O898" s="30">
        <v>25</v>
      </c>
      <c r="P898" s="29" t="s">
        <v>57</v>
      </c>
      <c r="Q898" s="56">
        <v>1</v>
      </c>
      <c r="R898" s="5" t="s">
        <v>608</v>
      </c>
      <c r="S898" s="5" t="s">
        <v>79</v>
      </c>
      <c r="T898" s="36">
        <v>43609</v>
      </c>
      <c r="U898" s="36">
        <v>43612</v>
      </c>
      <c r="V898" s="37">
        <v>43612</v>
      </c>
      <c r="W898" s="38">
        <f t="shared" si="149"/>
        <v>3</v>
      </c>
      <c r="X898" s="5" t="str">
        <f t="shared" si="150"/>
        <v>NO CUMPLE</v>
      </c>
      <c r="Y898" s="37">
        <v>43612</v>
      </c>
      <c r="Z898" s="37">
        <v>43612</v>
      </c>
      <c r="AA898" s="44">
        <v>43613</v>
      </c>
      <c r="AB898" s="37">
        <v>43613</v>
      </c>
      <c r="AC898" s="38">
        <f t="shared" si="151"/>
        <v>1</v>
      </c>
      <c r="AD898" s="5" t="str">
        <f t="shared" si="152"/>
        <v>CUMPLE</v>
      </c>
      <c r="AE898" s="5"/>
      <c r="AF898" s="38">
        <f t="shared" si="153"/>
        <v>1</v>
      </c>
      <c r="AG898" s="5" t="str">
        <f t="shared" si="154"/>
        <v>CUMPLE</v>
      </c>
      <c r="AH898" s="6"/>
      <c r="AI898" s="38">
        <f t="shared" si="140"/>
        <v>4</v>
      </c>
      <c r="AJ898" s="5" t="str">
        <f t="shared" si="141"/>
        <v>NO CUMPLE</v>
      </c>
      <c r="AK898" s="6" t="s">
        <v>716</v>
      </c>
      <c r="AL898" s="5" t="str">
        <f t="shared" si="148"/>
        <v/>
      </c>
      <c r="AM898" s="5"/>
      <c r="AN898" s="58"/>
      <c r="AO898" s="49" t="s">
        <v>4230</v>
      </c>
      <c r="AP898" s="50" t="s">
        <v>72</v>
      </c>
      <c r="AQ898" s="50"/>
      <c r="AR898" s="50">
        <v>43590</v>
      </c>
      <c r="AS898" s="50"/>
      <c r="AT898" s="52"/>
    </row>
    <row r="899" spans="1:46" ht="14.1" customHeight="1">
      <c r="A899" s="20" t="s">
        <v>45</v>
      </c>
      <c r="B899" s="21" t="s">
        <v>2696</v>
      </c>
      <c r="C899" s="20" t="s">
        <v>3643</v>
      </c>
      <c r="D899" s="54">
        <v>4951241156</v>
      </c>
      <c r="E899" s="4" t="s">
        <v>48</v>
      </c>
      <c r="F899" s="4" t="s">
        <v>4231</v>
      </c>
      <c r="G899" s="68" t="s">
        <v>4232</v>
      </c>
      <c r="H899" s="55">
        <v>1180</v>
      </c>
      <c r="I899" s="4" t="s">
        <v>605</v>
      </c>
      <c r="J899" s="4" t="s">
        <v>4233</v>
      </c>
      <c r="K899" s="22" t="s">
        <v>4234</v>
      </c>
      <c r="L899" s="23" t="s">
        <v>3612</v>
      </c>
      <c r="M899" s="4" t="s">
        <v>238</v>
      </c>
      <c r="N899" s="29" t="s">
        <v>239</v>
      </c>
      <c r="O899" s="30">
        <v>1000</v>
      </c>
      <c r="P899" s="29" t="s">
        <v>57</v>
      </c>
      <c r="Q899" s="56">
        <v>1</v>
      </c>
      <c r="R899" s="5" t="s">
        <v>608</v>
      </c>
      <c r="S899" s="5" t="s">
        <v>79</v>
      </c>
      <c r="T899" s="36">
        <v>43611</v>
      </c>
      <c r="U899" s="36">
        <v>43609</v>
      </c>
      <c r="V899" s="37">
        <v>43612</v>
      </c>
      <c r="W899" s="38">
        <f t="shared" si="149"/>
        <v>-2</v>
      </c>
      <c r="X899" s="5" t="str">
        <f t="shared" si="150"/>
        <v>CUMPLE</v>
      </c>
      <c r="Y899" s="37">
        <v>43612</v>
      </c>
      <c r="Z899" s="37">
        <v>43612</v>
      </c>
      <c r="AA899" s="44">
        <v>43613</v>
      </c>
      <c r="AB899" s="37">
        <v>43613</v>
      </c>
      <c r="AC899" s="38">
        <f t="shared" si="151"/>
        <v>1</v>
      </c>
      <c r="AD899" s="5" t="str">
        <f t="shared" si="152"/>
        <v>CUMPLE</v>
      </c>
      <c r="AE899" s="5"/>
      <c r="AF899" s="38">
        <f t="shared" si="153"/>
        <v>1</v>
      </c>
      <c r="AG899" s="5" t="str">
        <f t="shared" si="154"/>
        <v>CUMPLE</v>
      </c>
      <c r="AH899" s="6"/>
      <c r="AI899" s="38">
        <f t="shared" ref="AI899:AI962" si="155">AB899-T899</f>
        <v>2</v>
      </c>
      <c r="AJ899" s="5" t="str">
        <f t="shared" ref="AJ899:AJ962" si="156">+IF((R899="FCL")*AND(AI899&gt;8),"NO CUMPLE",IF((R899="LCL")*AND(AI899&gt;10),"NO CUMPLE",IF((R899="AIR")*AND(AI899&gt;3),"NO CUMPLE","CUMPLE")))</f>
        <v>CUMPLE</v>
      </c>
      <c r="AK899" s="6"/>
      <c r="AL899" s="5" t="str">
        <f t="shared" si="148"/>
        <v/>
      </c>
      <c r="AM899" s="5"/>
      <c r="AN899" s="58"/>
      <c r="AO899" s="49" t="s">
        <v>4235</v>
      </c>
      <c r="AP899" s="50" t="s">
        <v>241</v>
      </c>
      <c r="AQ899" s="50"/>
      <c r="AR899" s="50">
        <v>43609</v>
      </c>
      <c r="AS899" s="50"/>
      <c r="AT899" s="52"/>
    </row>
    <row r="900" spans="1:46" ht="14.1" customHeight="1">
      <c r="A900" s="20" t="s">
        <v>45</v>
      </c>
      <c r="B900" s="21" t="s">
        <v>2696</v>
      </c>
      <c r="C900" s="20" t="s">
        <v>3643</v>
      </c>
      <c r="D900" s="54">
        <v>4951179419</v>
      </c>
      <c r="E900" s="4" t="s">
        <v>48</v>
      </c>
      <c r="F900" s="4" t="s">
        <v>4236</v>
      </c>
      <c r="G900" s="23" t="s">
        <v>4237</v>
      </c>
      <c r="H900" s="55">
        <v>415.84</v>
      </c>
      <c r="I900" s="4" t="s">
        <v>605</v>
      </c>
      <c r="J900" s="4" t="s">
        <v>873</v>
      </c>
      <c r="K900" s="22" t="s">
        <v>874</v>
      </c>
      <c r="L900" s="23" t="s">
        <v>54</v>
      </c>
      <c r="M900" s="4" t="s">
        <v>67</v>
      </c>
      <c r="N900" s="29" t="s">
        <v>77</v>
      </c>
      <c r="O900" s="30">
        <v>0.5</v>
      </c>
      <c r="P900" s="29" t="s">
        <v>57</v>
      </c>
      <c r="Q900" s="56">
        <v>1</v>
      </c>
      <c r="R900" s="5" t="s">
        <v>608</v>
      </c>
      <c r="S900" s="5" t="s">
        <v>79</v>
      </c>
      <c r="T900" s="36">
        <v>43612</v>
      </c>
      <c r="U900" s="36">
        <v>43607</v>
      </c>
      <c r="V900" s="37">
        <v>43613</v>
      </c>
      <c r="W900" s="38">
        <f t="shared" si="149"/>
        <v>-5</v>
      </c>
      <c r="X900" s="5" t="str">
        <f t="shared" si="150"/>
        <v>CUMPLE</v>
      </c>
      <c r="Y900" s="37">
        <v>43613</v>
      </c>
      <c r="Z900" s="37">
        <v>43613</v>
      </c>
      <c r="AA900" s="44">
        <v>43614</v>
      </c>
      <c r="AB900" s="37">
        <v>43614</v>
      </c>
      <c r="AC900" s="38">
        <f t="shared" si="151"/>
        <v>1</v>
      </c>
      <c r="AD900" s="5" t="str">
        <f t="shared" si="152"/>
        <v>CUMPLE</v>
      </c>
      <c r="AE900" s="5"/>
      <c r="AF900" s="38">
        <f t="shared" si="153"/>
        <v>1</v>
      </c>
      <c r="AG900" s="5" t="str">
        <f t="shared" si="154"/>
        <v>CUMPLE</v>
      </c>
      <c r="AH900" s="6"/>
      <c r="AI900" s="38">
        <f t="shared" si="155"/>
        <v>2</v>
      </c>
      <c r="AJ900" s="5" t="str">
        <f t="shared" si="156"/>
        <v>CUMPLE</v>
      </c>
      <c r="AK900" s="6"/>
      <c r="AL900" s="5" t="str">
        <f t="shared" si="148"/>
        <v/>
      </c>
      <c r="AM900" s="5"/>
      <c r="AN900" s="58"/>
      <c r="AO900" s="49" t="s">
        <v>4238</v>
      </c>
      <c r="AP900" s="50" t="s">
        <v>72</v>
      </c>
      <c r="AQ900" s="50"/>
      <c r="AR900" s="50">
        <v>43609</v>
      </c>
      <c r="AS900" s="50"/>
      <c r="AT900" s="52"/>
    </row>
    <row r="901" spans="1:46" ht="14.1" customHeight="1">
      <c r="A901" s="20" t="s">
        <v>45</v>
      </c>
      <c r="B901" s="21" t="s">
        <v>2696</v>
      </c>
      <c r="C901" s="20" t="s">
        <v>3643</v>
      </c>
      <c r="D901" s="54">
        <v>4950722786</v>
      </c>
      <c r="E901" s="4" t="s">
        <v>48</v>
      </c>
      <c r="F901" s="4" t="s">
        <v>4239</v>
      </c>
      <c r="G901" s="68" t="s">
        <v>4240</v>
      </c>
      <c r="H901" s="55">
        <v>582.29999999999995</v>
      </c>
      <c r="I901" s="4" t="s">
        <v>605</v>
      </c>
      <c r="J901" s="4" t="s">
        <v>739</v>
      </c>
      <c r="K901" s="22" t="s">
        <v>1504</v>
      </c>
      <c r="L901" s="23" t="s">
        <v>54</v>
      </c>
      <c r="M901" s="4" t="s">
        <v>67</v>
      </c>
      <c r="N901" s="29" t="s">
        <v>77</v>
      </c>
      <c r="O901" s="30">
        <v>10</v>
      </c>
      <c r="P901" s="29" t="s">
        <v>57</v>
      </c>
      <c r="Q901" s="56">
        <v>1</v>
      </c>
      <c r="R901" s="5" t="s">
        <v>608</v>
      </c>
      <c r="S901" s="5" t="s">
        <v>79</v>
      </c>
      <c r="T901" s="36">
        <v>43612</v>
      </c>
      <c r="U901" s="36">
        <v>43608</v>
      </c>
      <c r="V901" s="37">
        <v>43613</v>
      </c>
      <c r="W901" s="38">
        <f t="shared" si="149"/>
        <v>-4</v>
      </c>
      <c r="X901" s="5" t="str">
        <f t="shared" si="150"/>
        <v>CUMPLE</v>
      </c>
      <c r="Y901" s="37">
        <v>43613</v>
      </c>
      <c r="Z901" s="37">
        <v>43613</v>
      </c>
      <c r="AA901" s="44">
        <v>43614</v>
      </c>
      <c r="AB901" s="37">
        <v>43614</v>
      </c>
      <c r="AC901" s="38">
        <f t="shared" si="151"/>
        <v>1</v>
      </c>
      <c r="AD901" s="5" t="str">
        <f t="shared" si="152"/>
        <v>CUMPLE</v>
      </c>
      <c r="AE901" s="5"/>
      <c r="AF901" s="38">
        <f t="shared" si="153"/>
        <v>1</v>
      </c>
      <c r="AG901" s="5" t="str">
        <f t="shared" si="154"/>
        <v>CUMPLE</v>
      </c>
      <c r="AH901" s="6"/>
      <c r="AI901" s="38">
        <f t="shared" si="155"/>
        <v>2</v>
      </c>
      <c r="AJ901" s="5" t="str">
        <f t="shared" si="156"/>
        <v>CUMPLE</v>
      </c>
      <c r="AK901" s="6"/>
      <c r="AL901" s="5" t="str">
        <f t="shared" si="148"/>
        <v/>
      </c>
      <c r="AM901" s="5"/>
      <c r="AN901" s="58"/>
      <c r="AO901" s="49" t="s">
        <v>4241</v>
      </c>
      <c r="AP901" s="50" t="s">
        <v>72</v>
      </c>
      <c r="AQ901" s="50"/>
      <c r="AR901" s="50">
        <v>43609</v>
      </c>
      <c r="AS901" s="50"/>
      <c r="AT901" s="52"/>
    </row>
    <row r="902" spans="1:46" ht="14.1" customHeight="1">
      <c r="A902" s="20" t="s">
        <v>45</v>
      </c>
      <c r="B902" s="21" t="s">
        <v>2696</v>
      </c>
      <c r="C902" s="20" t="s">
        <v>3643</v>
      </c>
      <c r="D902" s="54">
        <v>4951047699</v>
      </c>
      <c r="E902" s="4" t="s">
        <v>48</v>
      </c>
      <c r="F902" s="4" t="s">
        <v>4242</v>
      </c>
      <c r="G902" s="68" t="s">
        <v>4243</v>
      </c>
      <c r="H902" s="55">
        <v>1164.5999999999999</v>
      </c>
      <c r="I902" s="4" t="s">
        <v>605</v>
      </c>
      <c r="J902" s="4" t="s">
        <v>739</v>
      </c>
      <c r="K902" s="22" t="s">
        <v>1504</v>
      </c>
      <c r="L902" s="23" t="s">
        <v>54</v>
      </c>
      <c r="M902" s="4" t="s">
        <v>67</v>
      </c>
      <c r="N902" s="29" t="s">
        <v>77</v>
      </c>
      <c r="O902" s="30">
        <v>20</v>
      </c>
      <c r="P902" s="29" t="s">
        <v>57</v>
      </c>
      <c r="Q902" s="56">
        <v>1</v>
      </c>
      <c r="R902" s="5" t="s">
        <v>608</v>
      </c>
      <c r="S902" s="5" t="s">
        <v>79</v>
      </c>
      <c r="T902" s="36">
        <v>43612</v>
      </c>
      <c r="U902" s="36">
        <v>43608</v>
      </c>
      <c r="V902" s="37">
        <v>43613</v>
      </c>
      <c r="W902" s="38">
        <f t="shared" si="149"/>
        <v>-4</v>
      </c>
      <c r="X902" s="5" t="str">
        <f t="shared" si="150"/>
        <v>CUMPLE</v>
      </c>
      <c r="Y902" s="37">
        <v>43613</v>
      </c>
      <c r="Z902" s="37">
        <v>43613</v>
      </c>
      <c r="AA902" s="44">
        <v>43614</v>
      </c>
      <c r="AB902" s="37">
        <v>43614</v>
      </c>
      <c r="AC902" s="38">
        <f t="shared" si="151"/>
        <v>1</v>
      </c>
      <c r="AD902" s="5" t="str">
        <f t="shared" si="152"/>
        <v>CUMPLE</v>
      </c>
      <c r="AE902" s="5"/>
      <c r="AF902" s="38">
        <f t="shared" si="153"/>
        <v>1</v>
      </c>
      <c r="AG902" s="5" t="str">
        <f t="shared" si="154"/>
        <v>CUMPLE</v>
      </c>
      <c r="AH902" s="6"/>
      <c r="AI902" s="38">
        <f t="shared" si="155"/>
        <v>2</v>
      </c>
      <c r="AJ902" s="5" t="str">
        <f t="shared" si="156"/>
        <v>CUMPLE</v>
      </c>
      <c r="AK902" s="6"/>
      <c r="AL902" s="5" t="str">
        <f t="shared" si="148"/>
        <v/>
      </c>
      <c r="AM902" s="5"/>
      <c r="AN902" s="58"/>
      <c r="AO902" s="49" t="s">
        <v>4241</v>
      </c>
      <c r="AP902" s="50" t="s">
        <v>72</v>
      </c>
      <c r="AQ902" s="50"/>
      <c r="AR902" s="50">
        <v>43609</v>
      </c>
      <c r="AS902" s="50"/>
      <c r="AT902" s="52"/>
    </row>
    <row r="903" spans="1:46" ht="14.1" customHeight="1">
      <c r="A903" s="20" t="s">
        <v>45</v>
      </c>
      <c r="B903" s="21" t="s">
        <v>2696</v>
      </c>
      <c r="C903" s="20" t="s">
        <v>3643</v>
      </c>
      <c r="D903" s="54">
        <v>4950274558</v>
      </c>
      <c r="E903" s="4" t="s">
        <v>48</v>
      </c>
      <c r="F903" s="4" t="s">
        <v>4244</v>
      </c>
      <c r="G903" s="23" t="s">
        <v>4245</v>
      </c>
      <c r="H903" s="55">
        <v>69808.800000000003</v>
      </c>
      <c r="I903" s="4" t="s">
        <v>64</v>
      </c>
      <c r="J903" s="4" t="s">
        <v>901</v>
      </c>
      <c r="K903" s="22">
        <v>55247558</v>
      </c>
      <c r="L903" s="23" t="s">
        <v>54</v>
      </c>
      <c r="M903" s="4" t="s">
        <v>67</v>
      </c>
      <c r="N903" s="29" t="s">
        <v>336</v>
      </c>
      <c r="O903" s="30">
        <v>40120</v>
      </c>
      <c r="P903" s="29" t="s">
        <v>57</v>
      </c>
      <c r="Q903" s="56">
        <v>2</v>
      </c>
      <c r="R903" s="5" t="s">
        <v>58</v>
      </c>
      <c r="S903" s="5" t="s">
        <v>230</v>
      </c>
      <c r="T903" s="36">
        <v>43592</v>
      </c>
      <c r="U903" s="36">
        <v>43591</v>
      </c>
      <c r="V903" s="37">
        <v>43591</v>
      </c>
      <c r="W903" s="38">
        <f t="shared" si="149"/>
        <v>0</v>
      </c>
      <c r="X903" s="5" t="str">
        <f t="shared" si="150"/>
        <v>CUMPLE</v>
      </c>
      <c r="Y903" s="37">
        <v>43593</v>
      </c>
      <c r="Z903" s="37">
        <v>43593</v>
      </c>
      <c r="AA903" s="44">
        <v>43594</v>
      </c>
      <c r="AB903" s="37">
        <v>43593</v>
      </c>
      <c r="AC903" s="38">
        <f t="shared" si="151"/>
        <v>1</v>
      </c>
      <c r="AD903" s="5" t="str">
        <f t="shared" si="152"/>
        <v>CUMPLE</v>
      </c>
      <c r="AE903" s="5"/>
      <c r="AF903" s="38">
        <f t="shared" si="153"/>
        <v>1</v>
      </c>
      <c r="AG903" s="5" t="str">
        <f t="shared" si="154"/>
        <v>CUMPLE</v>
      </c>
      <c r="AH903" s="6"/>
      <c r="AI903" s="38">
        <f t="shared" si="155"/>
        <v>1</v>
      </c>
      <c r="AJ903" s="5" t="str">
        <f t="shared" si="156"/>
        <v>CUMPLE</v>
      </c>
      <c r="AK903" s="6"/>
      <c r="AL903" s="5" t="str">
        <f t="shared" si="148"/>
        <v/>
      </c>
      <c r="AM903" s="5"/>
      <c r="AN903" s="58"/>
      <c r="AO903" s="49" t="s">
        <v>4246</v>
      </c>
      <c r="AP903" s="50" t="s">
        <v>232</v>
      </c>
      <c r="AQ903" s="50"/>
      <c r="AR903" s="50">
        <v>43572</v>
      </c>
      <c r="AS903" s="50"/>
      <c r="AT903" s="52"/>
    </row>
    <row r="904" spans="1:46" ht="14.1" customHeight="1">
      <c r="A904" s="20" t="s">
        <v>45</v>
      </c>
      <c r="B904" s="21" t="s">
        <v>2696</v>
      </c>
      <c r="C904" s="20" t="s">
        <v>3643</v>
      </c>
      <c r="D904" s="54">
        <v>4950556393</v>
      </c>
      <c r="E904" s="4" t="s">
        <v>48</v>
      </c>
      <c r="F904" s="4" t="s">
        <v>4247</v>
      </c>
      <c r="G904" s="23" t="s">
        <v>4248</v>
      </c>
      <c r="H904" s="55">
        <v>120024.17</v>
      </c>
      <c r="I904" s="4" t="s">
        <v>64</v>
      </c>
      <c r="J904" s="4" t="s">
        <v>1729</v>
      </c>
      <c r="K904" s="22" t="s">
        <v>1730</v>
      </c>
      <c r="L904" s="23" t="s">
        <v>119</v>
      </c>
      <c r="M904" s="4" t="s">
        <v>210</v>
      </c>
      <c r="N904" s="29" t="s">
        <v>1731</v>
      </c>
      <c r="O904" s="30">
        <v>75015.106</v>
      </c>
      <c r="P904" s="29" t="s">
        <v>57</v>
      </c>
      <c r="Q904" s="56">
        <v>3</v>
      </c>
      <c r="R904" s="5" t="s">
        <v>58</v>
      </c>
      <c r="S904" s="5" t="s">
        <v>230</v>
      </c>
      <c r="T904" s="36">
        <v>43598</v>
      </c>
      <c r="U904" s="36">
        <v>43598</v>
      </c>
      <c r="V904" s="37">
        <v>43598</v>
      </c>
      <c r="W904" s="38">
        <f t="shared" si="149"/>
        <v>1</v>
      </c>
      <c r="X904" s="5" t="str">
        <f t="shared" si="150"/>
        <v>NO CUMPLE</v>
      </c>
      <c r="Y904" s="37">
        <v>43599</v>
      </c>
      <c r="Z904" s="37">
        <v>43599</v>
      </c>
      <c r="AA904" s="44">
        <v>43600</v>
      </c>
      <c r="AB904" s="37">
        <v>43599</v>
      </c>
      <c r="AC904" s="38">
        <f t="shared" si="151"/>
        <v>1</v>
      </c>
      <c r="AD904" s="5" t="str">
        <f t="shared" si="152"/>
        <v>CUMPLE</v>
      </c>
      <c r="AE904" s="5"/>
      <c r="AF904" s="38">
        <f t="shared" si="153"/>
        <v>1</v>
      </c>
      <c r="AG904" s="5" t="str">
        <f t="shared" si="154"/>
        <v>CUMPLE</v>
      </c>
      <c r="AH904" s="6"/>
      <c r="AI904" s="38">
        <f t="shared" si="155"/>
        <v>1</v>
      </c>
      <c r="AJ904" s="5" t="str">
        <f t="shared" si="156"/>
        <v>CUMPLE</v>
      </c>
      <c r="AK904" s="6"/>
      <c r="AL904" s="5" t="str">
        <f t="shared" si="148"/>
        <v/>
      </c>
      <c r="AM904" s="5"/>
      <c r="AN904" s="58"/>
      <c r="AO904" s="49" t="s">
        <v>4249</v>
      </c>
      <c r="AP904" s="50" t="s">
        <v>232</v>
      </c>
      <c r="AQ904" s="50"/>
      <c r="AR904" s="50">
        <v>43587</v>
      </c>
      <c r="AS904" s="50"/>
      <c r="AT904" s="52"/>
    </row>
    <row r="905" spans="1:46" ht="14.1" customHeight="1">
      <c r="A905" s="20" t="s">
        <v>45</v>
      </c>
      <c r="B905" s="21" t="s">
        <v>2696</v>
      </c>
      <c r="C905" s="20" t="s">
        <v>3643</v>
      </c>
      <c r="D905" s="54" t="s">
        <v>4250</v>
      </c>
      <c r="E905" s="4" t="s">
        <v>48</v>
      </c>
      <c r="F905" s="4" t="s">
        <v>4251</v>
      </c>
      <c r="G905" s="23" t="s">
        <v>4252</v>
      </c>
      <c r="H905" s="55">
        <v>124577.60000000001</v>
      </c>
      <c r="I905" s="4" t="s">
        <v>64</v>
      </c>
      <c r="J905" s="4" t="s">
        <v>3986</v>
      </c>
      <c r="K905" s="22" t="s">
        <v>3987</v>
      </c>
      <c r="L905" s="23" t="s">
        <v>54</v>
      </c>
      <c r="M905" s="4" t="s">
        <v>210</v>
      </c>
      <c r="N905" s="29" t="s">
        <v>516</v>
      </c>
      <c r="O905" s="30">
        <v>127120</v>
      </c>
      <c r="P905" s="29" t="s">
        <v>57</v>
      </c>
      <c r="Q905" s="56">
        <v>6</v>
      </c>
      <c r="R905" s="5" t="s">
        <v>58</v>
      </c>
      <c r="S905" s="5" t="s">
        <v>230</v>
      </c>
      <c r="T905" s="36">
        <v>43599</v>
      </c>
      <c r="U905" s="36">
        <v>43587</v>
      </c>
      <c r="V905" s="37">
        <v>43587</v>
      </c>
      <c r="W905" s="38">
        <f t="shared" si="149"/>
        <v>-11</v>
      </c>
      <c r="X905" s="5" t="str">
        <f t="shared" si="150"/>
        <v>CUMPLE</v>
      </c>
      <c r="Y905" s="37">
        <v>43600</v>
      </c>
      <c r="Z905" s="37">
        <v>43600</v>
      </c>
      <c r="AA905" s="44">
        <v>43600</v>
      </c>
      <c r="AB905" s="37">
        <v>43600</v>
      </c>
      <c r="AC905" s="38">
        <f t="shared" si="151"/>
        <v>1</v>
      </c>
      <c r="AD905" s="5" t="str">
        <f t="shared" si="152"/>
        <v>CUMPLE</v>
      </c>
      <c r="AE905" s="5"/>
      <c r="AF905" s="38">
        <f t="shared" si="153"/>
        <v>1</v>
      </c>
      <c r="AG905" s="5" t="str">
        <f t="shared" si="154"/>
        <v>CUMPLE</v>
      </c>
      <c r="AH905" s="6"/>
      <c r="AI905" s="38">
        <f t="shared" si="155"/>
        <v>1</v>
      </c>
      <c r="AJ905" s="5" t="str">
        <f t="shared" si="156"/>
        <v>CUMPLE</v>
      </c>
      <c r="AK905" s="6"/>
      <c r="AL905" s="5" t="str">
        <f t="shared" si="148"/>
        <v/>
      </c>
      <c r="AM905" s="5"/>
      <c r="AN905" s="58"/>
      <c r="AO905" s="49" t="s">
        <v>4253</v>
      </c>
      <c r="AP905" s="50" t="s">
        <v>232</v>
      </c>
      <c r="AQ905" s="50"/>
      <c r="AR905" s="50">
        <v>43581</v>
      </c>
      <c r="AS905" s="50"/>
      <c r="AT905" s="52"/>
    </row>
    <row r="906" spans="1:46" ht="14.1" customHeight="1">
      <c r="A906" s="20" t="s">
        <v>45</v>
      </c>
      <c r="B906" s="21" t="s">
        <v>2696</v>
      </c>
      <c r="C906" s="20" t="s">
        <v>3643</v>
      </c>
      <c r="D906" s="54" t="s">
        <v>4254</v>
      </c>
      <c r="E906" s="4" t="s">
        <v>48</v>
      </c>
      <c r="F906" s="4" t="s">
        <v>4255</v>
      </c>
      <c r="G906" s="23" t="s">
        <v>4256</v>
      </c>
      <c r="H906" s="55">
        <v>127752.8</v>
      </c>
      <c r="I906" s="4" t="s">
        <v>64</v>
      </c>
      <c r="J906" s="4" t="s">
        <v>3986</v>
      </c>
      <c r="K906" s="22" t="s">
        <v>3987</v>
      </c>
      <c r="L906" s="23" t="s">
        <v>54</v>
      </c>
      <c r="M906" s="4" t="s">
        <v>210</v>
      </c>
      <c r="N906" s="29" t="s">
        <v>516</v>
      </c>
      <c r="O906" s="30">
        <v>130360</v>
      </c>
      <c r="P906" s="29" t="s">
        <v>57</v>
      </c>
      <c r="Q906" s="56">
        <v>6</v>
      </c>
      <c r="R906" s="5" t="s">
        <v>58</v>
      </c>
      <c r="S906" s="5" t="s">
        <v>230</v>
      </c>
      <c r="T906" s="36">
        <v>43599</v>
      </c>
      <c r="U906" s="36">
        <v>43592</v>
      </c>
      <c r="V906" s="37">
        <v>43592</v>
      </c>
      <c r="W906" s="38">
        <f t="shared" si="149"/>
        <v>-6</v>
      </c>
      <c r="X906" s="5" t="str">
        <f t="shared" si="150"/>
        <v>CUMPLE</v>
      </c>
      <c r="Y906" s="37">
        <v>43600</v>
      </c>
      <c r="Z906" s="37">
        <v>43600</v>
      </c>
      <c r="AA906" s="44">
        <v>43600</v>
      </c>
      <c r="AB906" s="37">
        <v>43600</v>
      </c>
      <c r="AC906" s="38">
        <f t="shared" si="151"/>
        <v>1</v>
      </c>
      <c r="AD906" s="5" t="str">
        <f t="shared" si="152"/>
        <v>CUMPLE</v>
      </c>
      <c r="AE906" s="5"/>
      <c r="AF906" s="38">
        <f t="shared" si="153"/>
        <v>1</v>
      </c>
      <c r="AG906" s="5" t="str">
        <f t="shared" si="154"/>
        <v>CUMPLE</v>
      </c>
      <c r="AH906" s="6"/>
      <c r="AI906" s="38">
        <f t="shared" si="155"/>
        <v>1</v>
      </c>
      <c r="AJ906" s="5" t="str">
        <f t="shared" si="156"/>
        <v>CUMPLE</v>
      </c>
      <c r="AK906" s="6"/>
      <c r="AL906" s="5" t="str">
        <f t="shared" si="148"/>
        <v/>
      </c>
      <c r="AM906" s="5"/>
      <c r="AN906" s="58"/>
      <c r="AO906" s="49" t="s">
        <v>4257</v>
      </c>
      <c r="AP906" s="50" t="s">
        <v>232</v>
      </c>
      <c r="AQ906" s="50"/>
      <c r="AR906" s="50">
        <v>43584</v>
      </c>
      <c r="AS906" s="50"/>
      <c r="AT906" s="52"/>
    </row>
    <row r="907" spans="1:46" ht="14.1" customHeight="1">
      <c r="A907" s="20" t="s">
        <v>45</v>
      </c>
      <c r="B907" s="21" t="s">
        <v>2696</v>
      </c>
      <c r="C907" s="20" t="s">
        <v>3643</v>
      </c>
      <c r="D907" s="54">
        <v>4950003306</v>
      </c>
      <c r="E907" s="4" t="s">
        <v>48</v>
      </c>
      <c r="F907" s="4" t="s">
        <v>4258</v>
      </c>
      <c r="G907" s="23" t="s">
        <v>4259</v>
      </c>
      <c r="H907" s="55">
        <v>84828.800000000003</v>
      </c>
      <c r="I907" s="4" t="s">
        <v>64</v>
      </c>
      <c r="J907" s="4" t="s">
        <v>3986</v>
      </c>
      <c r="K907" s="22">
        <v>50080076</v>
      </c>
      <c r="L907" s="23" t="s">
        <v>54</v>
      </c>
      <c r="M907" s="4" t="s">
        <v>210</v>
      </c>
      <c r="N907" s="29" t="s">
        <v>516</v>
      </c>
      <c r="O907" s="30">
        <v>86560</v>
      </c>
      <c r="P907" s="29" t="s">
        <v>57</v>
      </c>
      <c r="Q907" s="56">
        <v>4</v>
      </c>
      <c r="R907" s="5" t="s">
        <v>58</v>
      </c>
      <c r="S907" s="5" t="s">
        <v>230</v>
      </c>
      <c r="T907" s="36">
        <v>43599</v>
      </c>
      <c r="U907" s="36">
        <v>43594</v>
      </c>
      <c r="V907" s="37">
        <v>43594</v>
      </c>
      <c r="W907" s="38">
        <f t="shared" si="149"/>
        <v>-4</v>
      </c>
      <c r="X907" s="5" t="str">
        <f t="shared" si="150"/>
        <v>CUMPLE</v>
      </c>
      <c r="Y907" s="37">
        <v>43600</v>
      </c>
      <c r="Z907" s="37">
        <v>43600</v>
      </c>
      <c r="AA907" s="44">
        <v>43600</v>
      </c>
      <c r="AB907" s="37">
        <v>43600</v>
      </c>
      <c r="AC907" s="38">
        <f t="shared" si="151"/>
        <v>1</v>
      </c>
      <c r="AD907" s="5" t="str">
        <f t="shared" si="152"/>
        <v>CUMPLE</v>
      </c>
      <c r="AE907" s="5"/>
      <c r="AF907" s="38">
        <f t="shared" si="153"/>
        <v>1</v>
      </c>
      <c r="AG907" s="5" t="str">
        <f t="shared" si="154"/>
        <v>CUMPLE</v>
      </c>
      <c r="AH907" s="6"/>
      <c r="AI907" s="38">
        <f t="shared" si="155"/>
        <v>1</v>
      </c>
      <c r="AJ907" s="5" t="str">
        <f t="shared" si="156"/>
        <v>CUMPLE</v>
      </c>
      <c r="AK907" s="6"/>
      <c r="AL907" s="5" t="str">
        <f t="shared" si="148"/>
        <v/>
      </c>
      <c r="AM907" s="5"/>
      <c r="AN907" s="58"/>
      <c r="AO907" s="49" t="s">
        <v>4260</v>
      </c>
      <c r="AP907" s="50" t="s">
        <v>232</v>
      </c>
      <c r="AQ907" s="50"/>
      <c r="AR907" s="50">
        <v>43584</v>
      </c>
      <c r="AS907" s="50"/>
      <c r="AT907" s="52"/>
    </row>
    <row r="908" spans="1:46" ht="14.1" customHeight="1">
      <c r="A908" s="20" t="s">
        <v>45</v>
      </c>
      <c r="B908" s="21" t="s">
        <v>2696</v>
      </c>
      <c r="C908" s="20" t="s">
        <v>3643</v>
      </c>
      <c r="D908" s="54">
        <v>4950556377</v>
      </c>
      <c r="E908" s="4" t="s">
        <v>48</v>
      </c>
      <c r="F908" s="4" t="s">
        <v>4261</v>
      </c>
      <c r="G908" s="23" t="s">
        <v>4262</v>
      </c>
      <c r="H908" s="55">
        <v>119629.09</v>
      </c>
      <c r="I908" s="4" t="s">
        <v>64</v>
      </c>
      <c r="J908" s="4" t="s">
        <v>1729</v>
      </c>
      <c r="K908" s="22" t="s">
        <v>1730</v>
      </c>
      <c r="L908" s="23" t="s">
        <v>119</v>
      </c>
      <c r="M908" s="4" t="s">
        <v>210</v>
      </c>
      <c r="N908" s="29" t="s">
        <v>1731</v>
      </c>
      <c r="O908" s="30">
        <v>74924.388000000006</v>
      </c>
      <c r="P908" s="29" t="s">
        <v>57</v>
      </c>
      <c r="Q908" s="56">
        <v>3</v>
      </c>
      <c r="R908" s="5" t="s">
        <v>58</v>
      </c>
      <c r="S908" s="5" t="s">
        <v>230</v>
      </c>
      <c r="T908" s="36">
        <v>43598</v>
      </c>
      <c r="U908" s="36">
        <v>43602</v>
      </c>
      <c r="V908" s="37">
        <v>43598</v>
      </c>
      <c r="W908" s="38">
        <f t="shared" si="149"/>
        <v>5</v>
      </c>
      <c r="X908" s="5" t="str">
        <f t="shared" si="150"/>
        <v>NO CUMPLE</v>
      </c>
      <c r="Y908" s="37">
        <v>43600</v>
      </c>
      <c r="Z908" s="37">
        <v>43602</v>
      </c>
      <c r="AA908" s="44">
        <v>43602</v>
      </c>
      <c r="AB908" s="37">
        <v>43602</v>
      </c>
      <c r="AC908" s="38">
        <f t="shared" si="151"/>
        <v>1</v>
      </c>
      <c r="AD908" s="5" t="str">
        <f t="shared" si="152"/>
        <v>CUMPLE</v>
      </c>
      <c r="AE908" s="5"/>
      <c r="AF908" s="38">
        <f t="shared" si="153"/>
        <v>1</v>
      </c>
      <c r="AG908" s="5" t="str">
        <f t="shared" si="154"/>
        <v>CUMPLE</v>
      </c>
      <c r="AH908" s="6"/>
      <c r="AI908" s="38">
        <f t="shared" si="155"/>
        <v>4</v>
      </c>
      <c r="AJ908" s="5" t="str">
        <f t="shared" si="156"/>
        <v>CUMPLE</v>
      </c>
      <c r="AK908" s="6"/>
      <c r="AL908" s="5" t="str">
        <f t="shared" si="148"/>
        <v/>
      </c>
      <c r="AM908" s="5"/>
      <c r="AN908" s="58"/>
      <c r="AO908" s="49" t="s">
        <v>4263</v>
      </c>
      <c r="AP908" s="50" t="s">
        <v>232</v>
      </c>
      <c r="AQ908" s="50"/>
      <c r="AR908" s="50">
        <v>43587</v>
      </c>
      <c r="AS908" s="50"/>
      <c r="AT908" s="52"/>
    </row>
    <row r="909" spans="1:46" ht="14.1" customHeight="1">
      <c r="A909" s="20" t="s">
        <v>45</v>
      </c>
      <c r="B909" s="21" t="s">
        <v>2696</v>
      </c>
      <c r="C909" s="20" t="s">
        <v>3643</v>
      </c>
      <c r="D909" s="54">
        <v>4950559726</v>
      </c>
      <c r="E909" s="4" t="s">
        <v>48</v>
      </c>
      <c r="F909" s="4" t="s">
        <v>4264</v>
      </c>
      <c r="G909" s="23" t="s">
        <v>4265</v>
      </c>
      <c r="H909" s="55">
        <v>69749.33</v>
      </c>
      <c r="I909" s="4" t="s">
        <v>64</v>
      </c>
      <c r="J909" s="4" t="s">
        <v>1743</v>
      </c>
      <c r="K909" s="22" t="s">
        <v>442</v>
      </c>
      <c r="L909" s="23" t="s">
        <v>119</v>
      </c>
      <c r="M909" s="4" t="s">
        <v>210</v>
      </c>
      <c r="N909" s="29" t="s">
        <v>211</v>
      </c>
      <c r="O909" s="30">
        <v>39925.199999999997</v>
      </c>
      <c r="P909" s="29" t="s">
        <v>57</v>
      </c>
      <c r="Q909" s="56">
        <v>2</v>
      </c>
      <c r="R909" s="5" t="s">
        <v>58</v>
      </c>
      <c r="S909" s="5" t="s">
        <v>230</v>
      </c>
      <c r="T909" s="36">
        <v>43604</v>
      </c>
      <c r="U909" s="36">
        <v>43600</v>
      </c>
      <c r="V909" s="37">
        <v>43600</v>
      </c>
      <c r="W909" s="38">
        <f t="shared" si="149"/>
        <v>-3</v>
      </c>
      <c r="X909" s="5" t="str">
        <f t="shared" si="150"/>
        <v>CUMPLE</v>
      </c>
      <c r="Y909" s="37">
        <v>43605</v>
      </c>
      <c r="Z909" s="37">
        <v>43605</v>
      </c>
      <c r="AA909" s="44">
        <v>43605</v>
      </c>
      <c r="AB909" s="37">
        <v>43605</v>
      </c>
      <c r="AC909" s="38">
        <f t="shared" si="151"/>
        <v>1</v>
      </c>
      <c r="AD909" s="5" t="str">
        <f t="shared" si="152"/>
        <v>CUMPLE</v>
      </c>
      <c r="AE909" s="5"/>
      <c r="AF909" s="38">
        <f t="shared" si="153"/>
        <v>1</v>
      </c>
      <c r="AG909" s="5" t="str">
        <f t="shared" si="154"/>
        <v>CUMPLE</v>
      </c>
      <c r="AH909" s="6"/>
      <c r="AI909" s="38">
        <f t="shared" si="155"/>
        <v>1</v>
      </c>
      <c r="AJ909" s="5" t="str">
        <f t="shared" si="156"/>
        <v>CUMPLE</v>
      </c>
      <c r="AK909" s="6"/>
      <c r="AL909" s="5" t="str">
        <f t="shared" si="148"/>
        <v/>
      </c>
      <c r="AM909" s="5"/>
      <c r="AN909" s="58"/>
      <c r="AO909" s="49" t="s">
        <v>4266</v>
      </c>
      <c r="AP909" s="50" t="s">
        <v>232</v>
      </c>
      <c r="AQ909" s="50"/>
      <c r="AR909" s="50">
        <v>43586</v>
      </c>
      <c r="AS909" s="50"/>
      <c r="AT909" s="52"/>
    </row>
    <row r="910" spans="1:46" ht="14.1" customHeight="1">
      <c r="A910" s="20" t="s">
        <v>45</v>
      </c>
      <c r="B910" s="21" t="s">
        <v>2696</v>
      </c>
      <c r="C910" s="20" t="s">
        <v>3643</v>
      </c>
      <c r="D910" s="54">
        <v>4950559724</v>
      </c>
      <c r="E910" s="4" t="s">
        <v>48</v>
      </c>
      <c r="F910" s="4" t="s">
        <v>4267</v>
      </c>
      <c r="G910" s="23" t="s">
        <v>4268</v>
      </c>
      <c r="H910" s="55">
        <v>68418.05</v>
      </c>
      <c r="I910" s="4" t="s">
        <v>64</v>
      </c>
      <c r="J910" s="4" t="s">
        <v>441</v>
      </c>
      <c r="K910" s="22" t="s">
        <v>442</v>
      </c>
      <c r="L910" s="23" t="s">
        <v>119</v>
      </c>
      <c r="M910" s="4" t="s">
        <v>210</v>
      </c>
      <c r="N910" s="29" t="s">
        <v>211</v>
      </c>
      <c r="O910" s="30">
        <v>39163.165999999997</v>
      </c>
      <c r="P910" s="29" t="s">
        <v>57</v>
      </c>
      <c r="Q910" s="56">
        <v>2</v>
      </c>
      <c r="R910" s="5" t="s">
        <v>58</v>
      </c>
      <c r="S910" s="5" t="s">
        <v>230</v>
      </c>
      <c r="T910" s="36">
        <v>43604</v>
      </c>
      <c r="U910" s="36">
        <v>43605</v>
      </c>
      <c r="V910" s="37">
        <v>43602</v>
      </c>
      <c r="W910" s="38">
        <f t="shared" si="149"/>
        <v>2</v>
      </c>
      <c r="X910" s="5" t="str">
        <f t="shared" si="150"/>
        <v>NO CUMPLE</v>
      </c>
      <c r="Y910" s="37">
        <v>43605</v>
      </c>
      <c r="Z910" s="37">
        <v>43605</v>
      </c>
      <c r="AA910" s="44">
        <v>43605</v>
      </c>
      <c r="AB910" s="37">
        <v>43605</v>
      </c>
      <c r="AC910" s="38">
        <f t="shared" si="151"/>
        <v>1</v>
      </c>
      <c r="AD910" s="5" t="str">
        <f t="shared" si="152"/>
        <v>CUMPLE</v>
      </c>
      <c r="AE910" s="5"/>
      <c r="AF910" s="38">
        <f t="shared" si="153"/>
        <v>1</v>
      </c>
      <c r="AG910" s="5" t="str">
        <f t="shared" si="154"/>
        <v>CUMPLE</v>
      </c>
      <c r="AH910" s="6"/>
      <c r="AI910" s="38">
        <f t="shared" si="155"/>
        <v>1</v>
      </c>
      <c r="AJ910" s="5" t="str">
        <f t="shared" si="156"/>
        <v>CUMPLE</v>
      </c>
      <c r="AK910" s="6"/>
      <c r="AL910" s="5" t="str">
        <f t="shared" si="148"/>
        <v/>
      </c>
      <c r="AM910" s="5"/>
      <c r="AN910" s="58"/>
      <c r="AO910" s="49" t="s">
        <v>4269</v>
      </c>
      <c r="AP910" s="50" t="s">
        <v>232</v>
      </c>
      <c r="AQ910" s="50"/>
      <c r="AR910" s="50">
        <v>43586</v>
      </c>
      <c r="AS910" s="50" t="s">
        <v>1082</v>
      </c>
      <c r="AT910" s="52"/>
    </row>
    <row r="911" spans="1:46" ht="14.1" customHeight="1">
      <c r="A911" s="20" t="s">
        <v>45</v>
      </c>
      <c r="B911" s="21" t="s">
        <v>2696</v>
      </c>
      <c r="C911" s="20" t="s">
        <v>3643</v>
      </c>
      <c r="D911" s="54">
        <v>4950559750</v>
      </c>
      <c r="E911" s="4" t="s">
        <v>48</v>
      </c>
      <c r="F911" s="4" t="s">
        <v>4270</v>
      </c>
      <c r="G911" s="23" t="s">
        <v>4271</v>
      </c>
      <c r="H911" s="55">
        <v>63053.2</v>
      </c>
      <c r="I911" s="4" t="s">
        <v>64</v>
      </c>
      <c r="J911" s="4" t="s">
        <v>3986</v>
      </c>
      <c r="K911" s="22" t="s">
        <v>3987</v>
      </c>
      <c r="L911" s="23" t="s">
        <v>54</v>
      </c>
      <c r="M911" s="4" t="s">
        <v>210</v>
      </c>
      <c r="N911" s="29" t="s">
        <v>516</v>
      </c>
      <c r="O911" s="30">
        <v>64340</v>
      </c>
      <c r="P911" s="29" t="s">
        <v>57</v>
      </c>
      <c r="Q911" s="56">
        <v>3</v>
      </c>
      <c r="R911" s="5" t="s">
        <v>58</v>
      </c>
      <c r="S911" s="5" t="s">
        <v>230</v>
      </c>
      <c r="T911" s="36">
        <v>43613</v>
      </c>
      <c r="U911" s="36">
        <v>43600</v>
      </c>
      <c r="V911" s="37">
        <v>43600</v>
      </c>
      <c r="W911" s="38">
        <f t="shared" si="149"/>
        <v>-12</v>
      </c>
      <c r="X911" s="5" t="str">
        <f t="shared" si="150"/>
        <v>CUMPLE</v>
      </c>
      <c r="Y911" s="37">
        <v>43613</v>
      </c>
      <c r="Z911" s="37">
        <v>43613</v>
      </c>
      <c r="AA911" s="44">
        <v>43613</v>
      </c>
      <c r="AB911" s="37">
        <v>43613</v>
      </c>
      <c r="AC911" s="38">
        <f t="shared" si="151"/>
        <v>1</v>
      </c>
      <c r="AD911" s="5" t="str">
        <f t="shared" si="152"/>
        <v>CUMPLE</v>
      </c>
      <c r="AE911" s="5"/>
      <c r="AF911" s="38">
        <f t="shared" si="153"/>
        <v>1</v>
      </c>
      <c r="AG911" s="5" t="str">
        <f t="shared" si="154"/>
        <v>CUMPLE</v>
      </c>
      <c r="AH911" s="6"/>
      <c r="AI911" s="38">
        <f t="shared" si="155"/>
        <v>0</v>
      </c>
      <c r="AJ911" s="5" t="str">
        <f t="shared" si="156"/>
        <v>CUMPLE</v>
      </c>
      <c r="AK911" s="6"/>
      <c r="AL911" s="5" t="str">
        <f t="shared" si="148"/>
        <v/>
      </c>
      <c r="AM911" s="5"/>
      <c r="AN911" s="58"/>
      <c r="AO911" s="49" t="s">
        <v>4272</v>
      </c>
      <c r="AP911" s="50" t="s">
        <v>232</v>
      </c>
      <c r="AQ911" s="50"/>
      <c r="AR911" s="50">
        <v>43595</v>
      </c>
      <c r="AS911" s="50"/>
      <c r="AT911" s="52"/>
    </row>
    <row r="912" spans="1:46" ht="14.1" customHeight="1">
      <c r="A912" s="20" t="s">
        <v>45</v>
      </c>
      <c r="B912" s="21" t="s">
        <v>2696</v>
      </c>
      <c r="C912" s="20" t="s">
        <v>3643</v>
      </c>
      <c r="D912" s="54">
        <v>4950003305</v>
      </c>
      <c r="E912" s="4" t="s">
        <v>48</v>
      </c>
      <c r="F912" s="4" t="s">
        <v>4273</v>
      </c>
      <c r="G912" s="23" t="s">
        <v>4274</v>
      </c>
      <c r="H912" s="55">
        <v>85045.2</v>
      </c>
      <c r="I912" s="4" t="s">
        <v>64</v>
      </c>
      <c r="J912" s="4" t="s">
        <v>3986</v>
      </c>
      <c r="K912" s="22" t="s">
        <v>3987</v>
      </c>
      <c r="L912" s="23" t="s">
        <v>54</v>
      </c>
      <c r="M912" s="4" t="s">
        <v>210</v>
      </c>
      <c r="N912" s="29" t="s">
        <v>516</v>
      </c>
      <c r="O912" s="30">
        <v>86740</v>
      </c>
      <c r="P912" s="29" t="s">
        <v>57</v>
      </c>
      <c r="Q912" s="56">
        <v>4</v>
      </c>
      <c r="R912" s="5" t="s">
        <v>58</v>
      </c>
      <c r="S912" s="5" t="s">
        <v>230</v>
      </c>
      <c r="T912" s="36">
        <v>43613</v>
      </c>
      <c r="U912" s="36">
        <v>43601</v>
      </c>
      <c r="V912" s="37">
        <v>43601</v>
      </c>
      <c r="W912" s="38">
        <f t="shared" si="149"/>
        <v>-11</v>
      </c>
      <c r="X912" s="5" t="str">
        <f t="shared" si="150"/>
        <v>CUMPLE</v>
      </c>
      <c r="Y912" s="37">
        <v>43613</v>
      </c>
      <c r="Z912" s="37">
        <v>43613</v>
      </c>
      <c r="AA912" s="44">
        <v>43613</v>
      </c>
      <c r="AB912" s="37">
        <v>43613</v>
      </c>
      <c r="AC912" s="38">
        <f t="shared" si="151"/>
        <v>1</v>
      </c>
      <c r="AD912" s="5" t="str">
        <f t="shared" si="152"/>
        <v>CUMPLE</v>
      </c>
      <c r="AE912" s="5"/>
      <c r="AF912" s="38">
        <f t="shared" si="153"/>
        <v>1</v>
      </c>
      <c r="AG912" s="5" t="str">
        <f t="shared" si="154"/>
        <v>CUMPLE</v>
      </c>
      <c r="AH912" s="6"/>
      <c r="AI912" s="38">
        <f t="shared" si="155"/>
        <v>0</v>
      </c>
      <c r="AJ912" s="5" t="str">
        <f t="shared" si="156"/>
        <v>CUMPLE</v>
      </c>
      <c r="AK912" s="6"/>
      <c r="AL912" s="5" t="str">
        <f t="shared" si="148"/>
        <v/>
      </c>
      <c r="AM912" s="5"/>
      <c r="AN912" s="58"/>
      <c r="AO912" s="49" t="s">
        <v>4275</v>
      </c>
      <c r="AP912" s="50" t="s">
        <v>232</v>
      </c>
      <c r="AQ912" s="50"/>
      <c r="AR912" s="50">
        <v>43596</v>
      </c>
      <c r="AS912" s="50"/>
      <c r="AT912" s="52"/>
    </row>
    <row r="913" spans="1:46" ht="14.1" customHeight="1">
      <c r="A913" s="20" t="s">
        <v>45</v>
      </c>
      <c r="B913" s="21" t="s">
        <v>2696</v>
      </c>
      <c r="C913" s="20" t="s">
        <v>3643</v>
      </c>
      <c r="D913" s="54">
        <v>4950184129</v>
      </c>
      <c r="E913" s="4" t="s">
        <v>48</v>
      </c>
      <c r="F913" s="4" t="s">
        <v>4276</v>
      </c>
      <c r="G913" s="23" t="s">
        <v>4277</v>
      </c>
      <c r="H913" s="55">
        <v>21030.799999999999</v>
      </c>
      <c r="I913" s="4" t="s">
        <v>64</v>
      </c>
      <c r="J913" s="4" t="s">
        <v>3986</v>
      </c>
      <c r="K913" s="22" t="s">
        <v>3987</v>
      </c>
      <c r="L913" s="23" t="s">
        <v>54</v>
      </c>
      <c r="M913" s="4" t="s">
        <v>210</v>
      </c>
      <c r="N913" s="29" t="s">
        <v>516</v>
      </c>
      <c r="O913" s="30">
        <v>21460</v>
      </c>
      <c r="P913" s="29" t="s">
        <v>57</v>
      </c>
      <c r="Q913" s="56">
        <v>1</v>
      </c>
      <c r="R913" s="5" t="s">
        <v>58</v>
      </c>
      <c r="S913" s="5" t="s">
        <v>230</v>
      </c>
      <c r="T913" s="36">
        <v>43613</v>
      </c>
      <c r="U913" s="36">
        <v>43613</v>
      </c>
      <c r="V913" s="37">
        <v>43612</v>
      </c>
      <c r="W913" s="38">
        <f t="shared" si="149"/>
        <v>1</v>
      </c>
      <c r="X913" s="5" t="str">
        <f t="shared" si="150"/>
        <v>NO CUMPLE</v>
      </c>
      <c r="Y913" s="37">
        <v>43615</v>
      </c>
      <c r="Z913" s="37">
        <v>43615</v>
      </c>
      <c r="AA913" s="44">
        <v>43615</v>
      </c>
      <c r="AB913" s="37">
        <v>43615</v>
      </c>
      <c r="AC913" s="38">
        <f t="shared" si="151"/>
        <v>1</v>
      </c>
      <c r="AD913" s="5" t="str">
        <f t="shared" si="152"/>
        <v>CUMPLE</v>
      </c>
      <c r="AE913" s="5"/>
      <c r="AF913" s="38">
        <f t="shared" si="153"/>
        <v>1</v>
      </c>
      <c r="AG913" s="5" t="str">
        <f t="shared" si="154"/>
        <v>CUMPLE</v>
      </c>
      <c r="AH913" s="6"/>
      <c r="AI913" s="38">
        <f t="shared" si="155"/>
        <v>2</v>
      </c>
      <c r="AJ913" s="5" t="str">
        <f t="shared" si="156"/>
        <v>CUMPLE</v>
      </c>
      <c r="AK913" s="6"/>
      <c r="AL913" s="5" t="str">
        <f t="shared" si="148"/>
        <v/>
      </c>
      <c r="AM913" s="5"/>
      <c r="AN913" s="58"/>
      <c r="AO913" s="49" t="s">
        <v>4278</v>
      </c>
      <c r="AP913" s="50" t="s">
        <v>232</v>
      </c>
      <c r="AQ913" s="50"/>
      <c r="AR913" s="50">
        <v>43585</v>
      </c>
      <c r="AS913" s="50"/>
      <c r="AT913" s="52"/>
    </row>
    <row r="914" spans="1:46" ht="14.1" customHeight="1">
      <c r="A914" s="20" t="s">
        <v>45</v>
      </c>
      <c r="B914" s="21" t="s">
        <v>2696</v>
      </c>
      <c r="C914" s="20" t="s">
        <v>3643</v>
      </c>
      <c r="D914" s="54">
        <v>4948268537</v>
      </c>
      <c r="E914" s="4" t="s">
        <v>48</v>
      </c>
      <c r="F914" s="4" t="s">
        <v>4279</v>
      </c>
      <c r="G914" s="23" t="s">
        <v>4280</v>
      </c>
      <c r="H914" s="55">
        <v>196673</v>
      </c>
      <c r="I914" s="4" t="s">
        <v>64</v>
      </c>
      <c r="J914" s="4" t="s">
        <v>2873</v>
      </c>
      <c r="K914" s="22" t="s">
        <v>2874</v>
      </c>
      <c r="L914" s="23" t="s">
        <v>54</v>
      </c>
      <c r="M914" s="4" t="s">
        <v>184</v>
      </c>
      <c r="N914" s="29" t="s">
        <v>348</v>
      </c>
      <c r="O914" s="30">
        <v>7820</v>
      </c>
      <c r="P914" s="29" t="s">
        <v>186</v>
      </c>
      <c r="Q914" s="56">
        <v>1</v>
      </c>
      <c r="R914" s="5" t="s">
        <v>58</v>
      </c>
      <c r="S914" s="5" t="s">
        <v>69</v>
      </c>
      <c r="T914" s="36">
        <v>43613</v>
      </c>
      <c r="U914" s="36">
        <v>43600</v>
      </c>
      <c r="V914" s="37">
        <v>43600</v>
      </c>
      <c r="W914" s="38">
        <f t="shared" si="149"/>
        <v>-12</v>
      </c>
      <c r="X914" s="5" t="str">
        <f t="shared" si="150"/>
        <v>CUMPLE</v>
      </c>
      <c r="Y914" s="37">
        <v>43615</v>
      </c>
      <c r="Z914" s="37">
        <v>43615</v>
      </c>
      <c r="AA914" s="44">
        <v>43615</v>
      </c>
      <c r="AB914" s="37">
        <v>43620</v>
      </c>
      <c r="AC914" s="38">
        <f t="shared" si="151"/>
        <v>1</v>
      </c>
      <c r="AD914" s="5" t="str">
        <f t="shared" si="152"/>
        <v>CUMPLE</v>
      </c>
      <c r="AE914" s="5"/>
      <c r="AF914" s="38">
        <f t="shared" si="153"/>
        <v>5</v>
      </c>
      <c r="AG914" s="5" t="str">
        <f t="shared" si="154"/>
        <v>NO CUMPLE</v>
      </c>
      <c r="AH914" s="6"/>
      <c r="AI914" s="38">
        <f t="shared" si="155"/>
        <v>7</v>
      </c>
      <c r="AJ914" s="5" t="str">
        <f t="shared" si="156"/>
        <v>CUMPLE</v>
      </c>
      <c r="AK914" s="6"/>
      <c r="AL914" s="5" t="str">
        <f t="shared" si="148"/>
        <v/>
      </c>
      <c r="AM914" s="5"/>
      <c r="AN914" s="58"/>
      <c r="AO914" s="49" t="s">
        <v>4281</v>
      </c>
      <c r="AP914" s="50" t="s">
        <v>72</v>
      </c>
      <c r="AQ914" s="50"/>
      <c r="AR914" s="50">
        <v>43581</v>
      </c>
      <c r="AS914" s="50"/>
      <c r="AT914" s="52"/>
    </row>
    <row r="915" spans="1:46" ht="14.1" customHeight="1">
      <c r="A915" s="20" t="s">
        <v>45</v>
      </c>
      <c r="B915" s="21" t="s">
        <v>2696</v>
      </c>
      <c r="C915" s="20" t="s">
        <v>3643</v>
      </c>
      <c r="D915" s="28" t="s">
        <v>4282</v>
      </c>
      <c r="E915" s="4" t="s">
        <v>48</v>
      </c>
      <c r="F915" s="4" t="s">
        <v>4283</v>
      </c>
      <c r="G915" s="23" t="s">
        <v>4284</v>
      </c>
      <c r="H915" s="55">
        <v>58030.2</v>
      </c>
      <c r="I915" s="4" t="s">
        <v>64</v>
      </c>
      <c r="J915" s="28" t="s">
        <v>4285</v>
      </c>
      <c r="K915" s="28" t="s">
        <v>4286</v>
      </c>
      <c r="L915" s="23" t="s">
        <v>54</v>
      </c>
      <c r="M915" s="4" t="s">
        <v>67</v>
      </c>
      <c r="N915" s="29" t="s">
        <v>77</v>
      </c>
      <c r="O915" s="30">
        <v>16625</v>
      </c>
      <c r="P915" s="29" t="s">
        <v>57</v>
      </c>
      <c r="Q915" s="56">
        <v>1</v>
      </c>
      <c r="R915" s="5" t="s">
        <v>58</v>
      </c>
      <c r="S915" s="5" t="s">
        <v>69</v>
      </c>
      <c r="T915" s="36">
        <v>43613</v>
      </c>
      <c r="U915" s="36">
        <v>43606</v>
      </c>
      <c r="V915" s="37">
        <v>43606</v>
      </c>
      <c r="W915" s="38">
        <f t="shared" si="149"/>
        <v>-6</v>
      </c>
      <c r="X915" s="5" t="str">
        <f t="shared" si="150"/>
        <v>CUMPLE</v>
      </c>
      <c r="Y915" s="37">
        <v>43615</v>
      </c>
      <c r="Z915" s="37">
        <v>43615</v>
      </c>
      <c r="AA915" s="44">
        <v>43615</v>
      </c>
      <c r="AB915" s="37">
        <v>43620</v>
      </c>
      <c r="AC915" s="38">
        <f t="shared" si="151"/>
        <v>1</v>
      </c>
      <c r="AD915" s="5" t="str">
        <f t="shared" si="152"/>
        <v>CUMPLE</v>
      </c>
      <c r="AE915" s="5"/>
      <c r="AF915" s="38">
        <f t="shared" si="153"/>
        <v>5</v>
      </c>
      <c r="AG915" s="5" t="str">
        <f t="shared" si="154"/>
        <v>NO CUMPLE</v>
      </c>
      <c r="AH915" s="6"/>
      <c r="AI915" s="38">
        <f t="shared" si="155"/>
        <v>7</v>
      </c>
      <c r="AJ915" s="5" t="str">
        <f t="shared" si="156"/>
        <v>CUMPLE</v>
      </c>
      <c r="AK915" s="6"/>
      <c r="AL915" s="5" t="str">
        <f t="shared" si="148"/>
        <v/>
      </c>
      <c r="AM915" s="5"/>
      <c r="AN915" s="58"/>
      <c r="AO915" s="49" t="s">
        <v>4287</v>
      </c>
      <c r="AP915" s="50" t="s">
        <v>72</v>
      </c>
      <c r="AQ915" s="50"/>
      <c r="AR915" s="50">
        <v>43585</v>
      </c>
      <c r="AS915" s="50"/>
      <c r="AT915" s="52"/>
    </row>
    <row r="916" spans="1:46" ht="14.1" customHeight="1">
      <c r="A916" s="20" t="s">
        <v>45</v>
      </c>
      <c r="B916" s="21" t="s">
        <v>2696</v>
      </c>
      <c r="C916" s="20" t="s">
        <v>3643</v>
      </c>
      <c r="D916" s="54">
        <v>4950896342</v>
      </c>
      <c r="E916" s="4" t="s">
        <v>48</v>
      </c>
      <c r="F916" s="4" t="s">
        <v>4288</v>
      </c>
      <c r="G916" s="23" t="s">
        <v>4289</v>
      </c>
      <c r="H916" s="55">
        <v>8040</v>
      </c>
      <c r="I916" s="4" t="s">
        <v>64</v>
      </c>
      <c r="J916" s="4" t="s">
        <v>340</v>
      </c>
      <c r="K916" s="22" t="s">
        <v>341</v>
      </c>
      <c r="L916" s="23" t="s">
        <v>119</v>
      </c>
      <c r="M916" s="4" t="s">
        <v>67</v>
      </c>
      <c r="N916" s="29" t="s">
        <v>128</v>
      </c>
      <c r="O916" s="30">
        <v>4000</v>
      </c>
      <c r="P916" s="29" t="s">
        <v>57</v>
      </c>
      <c r="Q916" s="56">
        <v>1</v>
      </c>
      <c r="R916" s="5" t="s">
        <v>58</v>
      </c>
      <c r="S916" s="5" t="s">
        <v>59</v>
      </c>
      <c r="T916" s="36">
        <v>43614</v>
      </c>
      <c r="U916" s="36">
        <v>43613</v>
      </c>
      <c r="V916" s="37">
        <v>43613</v>
      </c>
      <c r="W916" s="38">
        <f t="shared" si="149"/>
        <v>0</v>
      </c>
      <c r="X916" s="5" t="str">
        <f t="shared" si="150"/>
        <v>CUMPLE</v>
      </c>
      <c r="Y916" s="37">
        <v>43615</v>
      </c>
      <c r="Z916" s="37">
        <v>43615</v>
      </c>
      <c r="AA916" s="44">
        <v>43615</v>
      </c>
      <c r="AB916" s="37">
        <v>43620</v>
      </c>
      <c r="AC916" s="38">
        <f t="shared" si="151"/>
        <v>1</v>
      </c>
      <c r="AD916" s="5" t="str">
        <f t="shared" si="152"/>
        <v>CUMPLE</v>
      </c>
      <c r="AE916" s="5"/>
      <c r="AF916" s="38">
        <f t="shared" si="153"/>
        <v>5</v>
      </c>
      <c r="AG916" s="5" t="str">
        <f t="shared" si="154"/>
        <v>NO CUMPLE</v>
      </c>
      <c r="AH916" s="6"/>
      <c r="AI916" s="38">
        <f t="shared" si="155"/>
        <v>6</v>
      </c>
      <c r="AJ916" s="5" t="str">
        <f t="shared" si="156"/>
        <v>CUMPLE</v>
      </c>
      <c r="AK916" s="6"/>
      <c r="AL916" s="5" t="str">
        <f t="shared" si="148"/>
        <v/>
      </c>
      <c r="AM916" s="5"/>
      <c r="AN916" s="58"/>
      <c r="AO916" s="49" t="s">
        <v>4290</v>
      </c>
      <c r="AP916" s="50" t="s">
        <v>72</v>
      </c>
      <c r="AQ916" s="50"/>
      <c r="AR916" s="50">
        <v>43602</v>
      </c>
      <c r="AS916" s="50"/>
      <c r="AT916" s="52"/>
    </row>
    <row r="917" spans="1:46" ht="14.1" customHeight="1">
      <c r="A917" s="20" t="s">
        <v>45</v>
      </c>
      <c r="B917" s="21" t="s">
        <v>2696</v>
      </c>
      <c r="C917" s="20" t="s">
        <v>3643</v>
      </c>
      <c r="D917" s="54">
        <v>4950272192</v>
      </c>
      <c r="E917" s="4" t="s">
        <v>48</v>
      </c>
      <c r="F917" s="4" t="s">
        <v>4291</v>
      </c>
      <c r="G917" s="23" t="s">
        <v>4292</v>
      </c>
      <c r="H917" s="55">
        <v>11721.6</v>
      </c>
      <c r="I917" s="4" t="s">
        <v>64</v>
      </c>
      <c r="J917" s="4" t="s">
        <v>4293</v>
      </c>
      <c r="K917" s="22" t="s">
        <v>4294</v>
      </c>
      <c r="L917" s="23" t="s">
        <v>54</v>
      </c>
      <c r="M917" s="4" t="s">
        <v>67</v>
      </c>
      <c r="N917" s="29" t="s">
        <v>336</v>
      </c>
      <c r="O917" s="30">
        <v>7920</v>
      </c>
      <c r="P917" s="29" t="s">
        <v>57</v>
      </c>
      <c r="Q917" s="56">
        <v>1</v>
      </c>
      <c r="R917" s="5" t="s">
        <v>58</v>
      </c>
      <c r="S917" s="5" t="s">
        <v>59</v>
      </c>
      <c r="T917" s="36">
        <v>43613</v>
      </c>
      <c r="U917" s="36">
        <v>43607</v>
      </c>
      <c r="V917" s="37">
        <v>43607</v>
      </c>
      <c r="W917" s="38">
        <f t="shared" si="149"/>
        <v>-5</v>
      </c>
      <c r="X917" s="5" t="str">
        <f t="shared" si="150"/>
        <v>CUMPLE</v>
      </c>
      <c r="Y917" s="37">
        <v>43614</v>
      </c>
      <c r="Z917" s="37">
        <v>43614</v>
      </c>
      <c r="AA917" s="44">
        <v>43615</v>
      </c>
      <c r="AB917" s="37">
        <v>43620</v>
      </c>
      <c r="AC917" s="38">
        <f t="shared" si="151"/>
        <v>1</v>
      </c>
      <c r="AD917" s="5" t="str">
        <f t="shared" si="152"/>
        <v>CUMPLE</v>
      </c>
      <c r="AE917" s="5"/>
      <c r="AF917" s="38">
        <f t="shared" si="153"/>
        <v>5</v>
      </c>
      <c r="AG917" s="5" t="str">
        <f t="shared" si="154"/>
        <v>NO CUMPLE</v>
      </c>
      <c r="AH917" s="6"/>
      <c r="AI917" s="38">
        <f t="shared" si="155"/>
        <v>7</v>
      </c>
      <c r="AJ917" s="5" t="str">
        <f t="shared" si="156"/>
        <v>CUMPLE</v>
      </c>
      <c r="AK917" s="6"/>
      <c r="AL917" s="5" t="str">
        <f t="shared" si="148"/>
        <v/>
      </c>
      <c r="AM917" s="5"/>
      <c r="AN917" s="58"/>
      <c r="AO917" s="49" t="s">
        <v>4295</v>
      </c>
      <c r="AP917" s="50" t="s">
        <v>72</v>
      </c>
      <c r="AQ917" s="50"/>
      <c r="AR917" s="50">
        <v>43594</v>
      </c>
      <c r="AS917" s="50"/>
      <c r="AT917" s="52"/>
    </row>
    <row r="918" spans="1:46" ht="14.1" customHeight="1">
      <c r="A918" s="20" t="s">
        <v>45</v>
      </c>
      <c r="B918" s="21" t="s">
        <v>2696</v>
      </c>
      <c r="C918" s="20" t="s">
        <v>3643</v>
      </c>
      <c r="D918" s="54">
        <v>4950282867</v>
      </c>
      <c r="E918" s="4" t="s">
        <v>48</v>
      </c>
      <c r="F918" s="4" t="s">
        <v>4296</v>
      </c>
      <c r="G918" s="23" t="s">
        <v>4297</v>
      </c>
      <c r="H918" s="55">
        <v>68160</v>
      </c>
      <c r="I918" s="4" t="s">
        <v>64</v>
      </c>
      <c r="J918" s="4" t="s">
        <v>435</v>
      </c>
      <c r="K918" s="22" t="s">
        <v>436</v>
      </c>
      <c r="L918" s="23" t="s">
        <v>54</v>
      </c>
      <c r="M918" s="4" t="s">
        <v>94</v>
      </c>
      <c r="N918" s="29" t="s">
        <v>95</v>
      </c>
      <c r="O918" s="30">
        <v>16000</v>
      </c>
      <c r="P918" s="29" t="s">
        <v>57</v>
      </c>
      <c r="Q918" s="56">
        <v>1</v>
      </c>
      <c r="R918" s="5" t="s">
        <v>58</v>
      </c>
      <c r="S918" s="5" t="s">
        <v>69</v>
      </c>
      <c r="T918" s="36">
        <v>43613</v>
      </c>
      <c r="U918" s="36">
        <v>43605</v>
      </c>
      <c r="V918" s="37">
        <v>43605</v>
      </c>
      <c r="W918" s="38">
        <f t="shared" si="149"/>
        <v>-7</v>
      </c>
      <c r="X918" s="5" t="str">
        <f t="shared" si="150"/>
        <v>CUMPLE</v>
      </c>
      <c r="Y918" s="37">
        <v>43614</v>
      </c>
      <c r="Z918" s="37">
        <v>43614</v>
      </c>
      <c r="AA918" s="44">
        <v>43615</v>
      </c>
      <c r="AB918" s="37">
        <v>43620</v>
      </c>
      <c r="AC918" s="38">
        <f t="shared" si="151"/>
        <v>1</v>
      </c>
      <c r="AD918" s="5" t="str">
        <f t="shared" si="152"/>
        <v>CUMPLE</v>
      </c>
      <c r="AE918" s="5"/>
      <c r="AF918" s="38">
        <f t="shared" si="153"/>
        <v>5</v>
      </c>
      <c r="AG918" s="5" t="str">
        <f t="shared" si="154"/>
        <v>NO CUMPLE</v>
      </c>
      <c r="AH918" s="6"/>
      <c r="AI918" s="38">
        <f t="shared" si="155"/>
        <v>7</v>
      </c>
      <c r="AJ918" s="5" t="str">
        <f t="shared" si="156"/>
        <v>CUMPLE</v>
      </c>
      <c r="AK918" s="6"/>
      <c r="AL918" s="5" t="str">
        <f t="shared" si="148"/>
        <v/>
      </c>
      <c r="AM918" s="5"/>
      <c r="AN918" s="58"/>
      <c r="AO918" s="49" t="s">
        <v>4298</v>
      </c>
      <c r="AP918" s="50" t="s">
        <v>72</v>
      </c>
      <c r="AQ918" s="50"/>
      <c r="AR918" s="50">
        <v>43584</v>
      </c>
      <c r="AS918" s="50"/>
      <c r="AT918" s="52"/>
    </row>
    <row r="919" spans="1:46" ht="14.1" customHeight="1">
      <c r="A919" s="20" t="s">
        <v>45</v>
      </c>
      <c r="B919" s="21" t="s">
        <v>2696</v>
      </c>
      <c r="C919" s="20" t="s">
        <v>3643</v>
      </c>
      <c r="D919" s="54">
        <v>4950812440</v>
      </c>
      <c r="E919" s="4" t="s">
        <v>48</v>
      </c>
      <c r="F919" s="4" t="s">
        <v>4299</v>
      </c>
      <c r="G919" s="23" t="s">
        <v>4300</v>
      </c>
      <c r="H919" s="55">
        <v>7343.98</v>
      </c>
      <c r="I919" s="4" t="s">
        <v>64</v>
      </c>
      <c r="J919" s="4" t="s">
        <v>4301</v>
      </c>
      <c r="K919" s="22" t="s">
        <v>4302</v>
      </c>
      <c r="L919" s="23" t="s">
        <v>119</v>
      </c>
      <c r="M919" s="4" t="s">
        <v>67</v>
      </c>
      <c r="N919" s="29" t="s">
        <v>336</v>
      </c>
      <c r="O919" s="30">
        <v>2721</v>
      </c>
      <c r="P919" s="29" t="s">
        <v>57</v>
      </c>
      <c r="Q919" s="56">
        <v>3</v>
      </c>
      <c r="R919" s="5" t="s">
        <v>78</v>
      </c>
      <c r="S919" s="5" t="s">
        <v>79</v>
      </c>
      <c r="T919" s="36">
        <v>43611</v>
      </c>
      <c r="U919" s="36">
        <v>43605</v>
      </c>
      <c r="V919" s="37">
        <v>43614</v>
      </c>
      <c r="W919" s="38">
        <f t="shared" si="149"/>
        <v>-5</v>
      </c>
      <c r="X919" s="5" t="str">
        <f t="shared" si="150"/>
        <v>CUMPLE</v>
      </c>
      <c r="Y919" s="37">
        <v>43614</v>
      </c>
      <c r="Z919" s="37">
        <v>43614</v>
      </c>
      <c r="AA919" s="44">
        <v>43614</v>
      </c>
      <c r="AB919" s="37">
        <v>43617</v>
      </c>
      <c r="AC919" s="38">
        <f t="shared" si="151"/>
        <v>1</v>
      </c>
      <c r="AD919" s="5" t="str">
        <f t="shared" si="152"/>
        <v>CUMPLE</v>
      </c>
      <c r="AE919" s="5"/>
      <c r="AF919" s="38">
        <f t="shared" si="153"/>
        <v>3</v>
      </c>
      <c r="AG919" s="5" t="str">
        <f t="shared" si="154"/>
        <v>CUMPLE</v>
      </c>
      <c r="AH919" s="6"/>
      <c r="AI919" s="38">
        <f t="shared" si="155"/>
        <v>6</v>
      </c>
      <c r="AJ919" s="5" t="str">
        <f t="shared" si="156"/>
        <v>CUMPLE</v>
      </c>
      <c r="AK919" s="6"/>
      <c r="AL919" s="5" t="str">
        <f t="shared" si="148"/>
        <v/>
      </c>
      <c r="AM919" s="5"/>
      <c r="AN919" s="58"/>
      <c r="AO919" s="49" t="s">
        <v>4303</v>
      </c>
      <c r="AP919" s="50" t="s">
        <v>325</v>
      </c>
      <c r="AQ919" s="50"/>
      <c r="AR919" s="50">
        <v>43595</v>
      </c>
      <c r="AS919" s="50"/>
      <c r="AT919" s="52"/>
    </row>
    <row r="920" spans="1:46" ht="14.1" customHeight="1">
      <c r="A920" s="20" t="s">
        <v>45</v>
      </c>
      <c r="B920" s="21" t="s">
        <v>2696</v>
      </c>
      <c r="C920" s="20" t="s">
        <v>3643</v>
      </c>
      <c r="D920" s="54">
        <v>4950272170</v>
      </c>
      <c r="E920" s="4" t="s">
        <v>48</v>
      </c>
      <c r="F920" s="4" t="s">
        <v>4304</v>
      </c>
      <c r="G920" s="23" t="s">
        <v>4305</v>
      </c>
      <c r="H920" s="55">
        <v>2485.29</v>
      </c>
      <c r="I920" s="4" t="s">
        <v>64</v>
      </c>
      <c r="J920" s="4" t="s">
        <v>3449</v>
      </c>
      <c r="K920" s="22" t="s">
        <v>3450</v>
      </c>
      <c r="L920" s="23" t="s">
        <v>119</v>
      </c>
      <c r="M920" s="4" t="s">
        <v>67</v>
      </c>
      <c r="N920" s="29" t="s">
        <v>336</v>
      </c>
      <c r="O920" s="30">
        <v>764</v>
      </c>
      <c r="P920" s="29" t="s">
        <v>57</v>
      </c>
      <c r="Q920" s="56">
        <v>1</v>
      </c>
      <c r="R920" s="5" t="s">
        <v>78</v>
      </c>
      <c r="S920" s="5" t="s">
        <v>79</v>
      </c>
      <c r="T920" s="36">
        <v>43611</v>
      </c>
      <c r="U920" s="36">
        <v>43612</v>
      </c>
      <c r="V920" s="37">
        <v>43612</v>
      </c>
      <c r="W920" s="38">
        <f t="shared" si="149"/>
        <v>2</v>
      </c>
      <c r="X920" s="5" t="str">
        <f t="shared" si="150"/>
        <v>NO CUMPLE</v>
      </c>
      <c r="Y920" s="37">
        <v>43614</v>
      </c>
      <c r="Z920" s="37">
        <v>43614</v>
      </c>
      <c r="AA920" s="44">
        <v>43614</v>
      </c>
      <c r="AB920" s="37">
        <v>43620</v>
      </c>
      <c r="AC920" s="38">
        <f t="shared" si="151"/>
        <v>1</v>
      </c>
      <c r="AD920" s="5" t="str">
        <f t="shared" si="152"/>
        <v>CUMPLE</v>
      </c>
      <c r="AE920" s="5"/>
      <c r="AF920" s="38">
        <f t="shared" si="153"/>
        <v>6</v>
      </c>
      <c r="AG920" s="5" t="str">
        <f t="shared" si="154"/>
        <v>NO CUMPLE</v>
      </c>
      <c r="AH920" s="6"/>
      <c r="AI920" s="38">
        <f t="shared" si="155"/>
        <v>9</v>
      </c>
      <c r="AJ920" s="5" t="str">
        <f t="shared" si="156"/>
        <v>CUMPLE</v>
      </c>
      <c r="AK920" s="6"/>
      <c r="AL920" s="5" t="str">
        <f t="shared" si="148"/>
        <v/>
      </c>
      <c r="AM920" s="5"/>
      <c r="AN920" s="58"/>
      <c r="AO920" s="49" t="s">
        <v>4306</v>
      </c>
      <c r="AP920" s="50" t="s">
        <v>72</v>
      </c>
      <c r="AQ920" s="50"/>
      <c r="AR920" s="50">
        <v>43595</v>
      </c>
      <c r="AS920" s="50"/>
      <c r="AT920" s="52"/>
    </row>
    <row r="921" spans="1:46" ht="14.1" customHeight="1">
      <c r="A921" s="20" t="s">
        <v>45</v>
      </c>
      <c r="B921" s="21" t="s">
        <v>2696</v>
      </c>
      <c r="C921" s="20" t="s">
        <v>3643</v>
      </c>
      <c r="D921" s="54">
        <v>4949532980</v>
      </c>
      <c r="E921" s="4" t="s">
        <v>48</v>
      </c>
      <c r="F921" s="4" t="s">
        <v>4307</v>
      </c>
      <c r="G921" s="23" t="s">
        <v>4308</v>
      </c>
      <c r="H921" s="55">
        <v>7605</v>
      </c>
      <c r="I921" s="4" t="s">
        <v>64</v>
      </c>
      <c r="J921" s="4" t="s">
        <v>563</v>
      </c>
      <c r="K921" s="22" t="s">
        <v>564</v>
      </c>
      <c r="L921" s="23" t="s">
        <v>119</v>
      </c>
      <c r="M921" s="4" t="s">
        <v>67</v>
      </c>
      <c r="N921" s="29" t="s">
        <v>77</v>
      </c>
      <c r="O921" s="30">
        <v>1170</v>
      </c>
      <c r="P921" s="29" t="s">
        <v>57</v>
      </c>
      <c r="Q921" s="56">
        <v>3</v>
      </c>
      <c r="R921" s="5" t="s">
        <v>78</v>
      </c>
      <c r="S921" s="5" t="s">
        <v>79</v>
      </c>
      <c r="T921" s="36">
        <v>43611</v>
      </c>
      <c r="U921" s="36">
        <v>43612</v>
      </c>
      <c r="V921" s="37">
        <v>43612</v>
      </c>
      <c r="W921" s="38">
        <f t="shared" si="149"/>
        <v>2</v>
      </c>
      <c r="X921" s="5" t="str">
        <f t="shared" si="150"/>
        <v>NO CUMPLE</v>
      </c>
      <c r="Y921" s="37">
        <v>43614</v>
      </c>
      <c r="Z921" s="37">
        <v>43614</v>
      </c>
      <c r="AA921" s="44">
        <v>43614</v>
      </c>
      <c r="AB921" s="37">
        <v>43620</v>
      </c>
      <c r="AC921" s="38">
        <f t="shared" si="151"/>
        <v>1</v>
      </c>
      <c r="AD921" s="5" t="str">
        <f t="shared" si="152"/>
        <v>CUMPLE</v>
      </c>
      <c r="AE921" s="5"/>
      <c r="AF921" s="38">
        <f t="shared" si="153"/>
        <v>6</v>
      </c>
      <c r="AG921" s="5" t="str">
        <f t="shared" si="154"/>
        <v>NO CUMPLE</v>
      </c>
      <c r="AH921" s="6"/>
      <c r="AI921" s="38">
        <f t="shared" si="155"/>
        <v>9</v>
      </c>
      <c r="AJ921" s="5" t="str">
        <f t="shared" si="156"/>
        <v>CUMPLE</v>
      </c>
      <c r="AK921" s="6"/>
      <c r="AL921" s="5" t="str">
        <f t="shared" si="148"/>
        <v/>
      </c>
      <c r="AM921" s="5"/>
      <c r="AN921" s="58"/>
      <c r="AO921" s="49" t="s">
        <v>4309</v>
      </c>
      <c r="AP921" s="50" t="s">
        <v>61</v>
      </c>
      <c r="AQ921" s="50"/>
      <c r="AR921" s="50">
        <v>43595</v>
      </c>
      <c r="AS921" s="50"/>
      <c r="AT921" s="52"/>
    </row>
    <row r="922" spans="1:46" ht="14.1" customHeight="1">
      <c r="A922" s="20" t="s">
        <v>45</v>
      </c>
      <c r="B922" s="21" t="s">
        <v>2696</v>
      </c>
      <c r="C922" s="20" t="s">
        <v>3643</v>
      </c>
      <c r="D922" s="54">
        <v>4950365717</v>
      </c>
      <c r="E922" s="4" t="s">
        <v>48</v>
      </c>
      <c r="F922" s="4" t="s">
        <v>4310</v>
      </c>
      <c r="G922" s="23" t="s">
        <v>4311</v>
      </c>
      <c r="H922" s="55">
        <v>6381.75</v>
      </c>
      <c r="I922" s="4" t="s">
        <v>64</v>
      </c>
      <c r="J922" s="4" t="s">
        <v>340</v>
      </c>
      <c r="K922" s="22" t="s">
        <v>341</v>
      </c>
      <c r="L922" s="23" t="s">
        <v>119</v>
      </c>
      <c r="M922" s="4" t="s">
        <v>67</v>
      </c>
      <c r="N922" s="29" t="s">
        <v>336</v>
      </c>
      <c r="O922" s="30">
        <v>3175</v>
      </c>
      <c r="P922" s="29" t="s">
        <v>57</v>
      </c>
      <c r="Q922" s="56">
        <v>4</v>
      </c>
      <c r="R922" s="5" t="s">
        <v>78</v>
      </c>
      <c r="S922" s="5" t="s">
        <v>79</v>
      </c>
      <c r="T922" s="36">
        <v>43611</v>
      </c>
      <c r="U922" s="36">
        <v>43612</v>
      </c>
      <c r="V922" s="37">
        <v>43612</v>
      </c>
      <c r="W922" s="38">
        <f t="shared" si="149"/>
        <v>2</v>
      </c>
      <c r="X922" s="5" t="str">
        <f t="shared" si="150"/>
        <v>NO CUMPLE</v>
      </c>
      <c r="Y922" s="37">
        <v>43614</v>
      </c>
      <c r="Z922" s="37">
        <v>43614</v>
      </c>
      <c r="AA922" s="44">
        <v>43614</v>
      </c>
      <c r="AB922" s="37">
        <v>43620</v>
      </c>
      <c r="AC922" s="38">
        <f t="shared" si="151"/>
        <v>1</v>
      </c>
      <c r="AD922" s="5" t="str">
        <f t="shared" si="152"/>
        <v>CUMPLE</v>
      </c>
      <c r="AE922" s="5"/>
      <c r="AF922" s="38">
        <f t="shared" si="153"/>
        <v>6</v>
      </c>
      <c r="AG922" s="5" t="str">
        <f t="shared" si="154"/>
        <v>NO CUMPLE</v>
      </c>
      <c r="AH922" s="6"/>
      <c r="AI922" s="38">
        <f t="shared" si="155"/>
        <v>9</v>
      </c>
      <c r="AJ922" s="5" t="str">
        <f t="shared" si="156"/>
        <v>CUMPLE</v>
      </c>
      <c r="AK922" s="6"/>
      <c r="AL922" s="5" t="str">
        <f t="shared" si="148"/>
        <v/>
      </c>
      <c r="AM922" s="5"/>
      <c r="AN922" s="58"/>
      <c r="AO922" s="49" t="s">
        <v>4312</v>
      </c>
      <c r="AP922" s="50" t="s">
        <v>72</v>
      </c>
      <c r="AQ922" s="50"/>
      <c r="AR922" s="50">
        <v>43595</v>
      </c>
      <c r="AS922" s="50"/>
      <c r="AT922" s="52"/>
    </row>
    <row r="923" spans="1:46" ht="14.1" customHeight="1">
      <c r="A923" s="20" t="s">
        <v>45</v>
      </c>
      <c r="B923" s="21" t="s">
        <v>2696</v>
      </c>
      <c r="C923" s="20" t="s">
        <v>3643</v>
      </c>
      <c r="D923" s="54">
        <v>4950949740</v>
      </c>
      <c r="E923" s="4" t="s">
        <v>48</v>
      </c>
      <c r="F923" s="4" t="s">
        <v>4313</v>
      </c>
      <c r="G923" s="23" t="s">
        <v>4314</v>
      </c>
      <c r="H923" s="55">
        <v>12378.78</v>
      </c>
      <c r="I923" s="4" t="s">
        <v>64</v>
      </c>
      <c r="J923" s="4" t="s">
        <v>425</v>
      </c>
      <c r="K923" s="22" t="s">
        <v>426</v>
      </c>
      <c r="L923" s="23" t="s">
        <v>246</v>
      </c>
      <c r="M923" s="4" t="s">
        <v>55</v>
      </c>
      <c r="N923" s="29" t="s">
        <v>56</v>
      </c>
      <c r="O923" s="30">
        <v>3077</v>
      </c>
      <c r="P923" s="29" t="s">
        <v>57</v>
      </c>
      <c r="Q923" s="56">
        <v>1</v>
      </c>
      <c r="R923" s="5" t="s">
        <v>58</v>
      </c>
      <c r="S923" s="5" t="s">
        <v>59</v>
      </c>
      <c r="T923" s="36">
        <v>43612</v>
      </c>
      <c r="U923" s="36">
        <v>43612</v>
      </c>
      <c r="V923" s="37">
        <v>43608</v>
      </c>
      <c r="W923" s="38">
        <f t="shared" ref="W923:W940" si="157">IF(R923="AIR",U923-T923,U923-(T923-1))</f>
        <v>1</v>
      </c>
      <c r="X923" s="5" t="str">
        <f t="shared" ref="X923:X940" si="158">IF(W923&lt;=0,"CUMPLE","NO CUMPLE")</f>
        <v>NO CUMPLE</v>
      </c>
      <c r="Y923" s="37">
        <v>43613</v>
      </c>
      <c r="Z923" s="37">
        <v>43613</v>
      </c>
      <c r="AA923" s="44">
        <v>43614</v>
      </c>
      <c r="AB923" s="37">
        <v>43620</v>
      </c>
      <c r="AC923" s="38">
        <f t="shared" ref="AC923:AC940" si="159">IF(AA923-MAX(U923,V923,Y923)&lt;=0,1,AA923-MAX(U923,V923,Y923))</f>
        <v>1</v>
      </c>
      <c r="AD923" s="5" t="str">
        <f t="shared" ref="AD923:AD940" si="160">+IF((R923="FCL")*AND(AC923&lt;=2),"CUMPLE",IF((R923="LCL")*AND(AC923&lt;=2),"CUMPLE",IF((R923="AIR")*AND(AC923&lt;=2),"CUMPLE","NO CUMPLE")))</f>
        <v>CUMPLE</v>
      </c>
      <c r="AE923" s="5"/>
      <c r="AF923" s="38">
        <f t="shared" ref="AF923:AF940" si="161">IF(AB923-AA923&lt;=0,1,AB923-AA923)</f>
        <v>6</v>
      </c>
      <c r="AG923" s="5" t="str">
        <f t="shared" ref="AG923:AG940" si="162">+IF((R923="FCL")*AND(AF923&lt;=3),"CUMPLE",IF((R923="LCL")*AND(AF923&lt;=3),"CUMPLE",IF((R923="AIR")*AND(AF923&lt;=1),"CUMPLE","NO CUMPLE")))</f>
        <v>NO CUMPLE</v>
      </c>
      <c r="AH923" s="6"/>
      <c r="AI923" s="38">
        <f t="shared" si="155"/>
        <v>8</v>
      </c>
      <c r="AJ923" s="5" t="str">
        <f t="shared" si="156"/>
        <v>CUMPLE</v>
      </c>
      <c r="AK923" s="6"/>
      <c r="AL923" s="5" t="str">
        <f t="shared" si="148"/>
        <v/>
      </c>
      <c r="AM923" s="5"/>
      <c r="AN923" s="58"/>
      <c r="AO923" s="49" t="s">
        <v>4315</v>
      </c>
      <c r="AP923" s="50" t="s">
        <v>72</v>
      </c>
      <c r="AQ923" s="50"/>
      <c r="AR923" s="50">
        <v>43596</v>
      </c>
      <c r="AS923" s="50"/>
      <c r="AT923" s="52"/>
    </row>
    <row r="924" spans="1:46" ht="14.1" customHeight="1">
      <c r="A924" s="20" t="s">
        <v>45</v>
      </c>
      <c r="B924" s="21" t="s">
        <v>2696</v>
      </c>
      <c r="C924" s="20" t="s">
        <v>3643</v>
      </c>
      <c r="D924" s="54" t="s">
        <v>4316</v>
      </c>
      <c r="E924" s="4" t="s">
        <v>48</v>
      </c>
      <c r="F924" s="4" t="s">
        <v>4317</v>
      </c>
      <c r="G924" s="23" t="s">
        <v>4318</v>
      </c>
      <c r="H924" s="55">
        <v>15528</v>
      </c>
      <c r="I924" s="4" t="s">
        <v>64</v>
      </c>
      <c r="J924" s="4" t="s">
        <v>4319</v>
      </c>
      <c r="K924" s="22" t="s">
        <v>4320</v>
      </c>
      <c r="L924" s="23" t="s">
        <v>86</v>
      </c>
      <c r="M924" s="4" t="s">
        <v>67</v>
      </c>
      <c r="N924" s="29" t="s">
        <v>77</v>
      </c>
      <c r="O924" s="30">
        <v>5800</v>
      </c>
      <c r="P924" s="29" t="s">
        <v>57</v>
      </c>
      <c r="Q924" s="56">
        <v>6</v>
      </c>
      <c r="R924" s="5" t="s">
        <v>78</v>
      </c>
      <c r="S924" s="5" t="s">
        <v>79</v>
      </c>
      <c r="T924" s="36">
        <v>43609</v>
      </c>
      <c r="U924" s="36">
        <v>43598</v>
      </c>
      <c r="V924" s="37">
        <v>43598</v>
      </c>
      <c r="W924" s="38">
        <f t="shared" si="157"/>
        <v>-10</v>
      </c>
      <c r="X924" s="5" t="str">
        <f t="shared" si="158"/>
        <v>CUMPLE</v>
      </c>
      <c r="Y924" s="37">
        <v>43612</v>
      </c>
      <c r="Z924" s="37">
        <v>43612</v>
      </c>
      <c r="AA924" s="44">
        <v>43612</v>
      </c>
      <c r="AB924" s="37">
        <v>43616</v>
      </c>
      <c r="AC924" s="38">
        <f t="shared" si="159"/>
        <v>1</v>
      </c>
      <c r="AD924" s="5" t="str">
        <f t="shared" si="160"/>
        <v>CUMPLE</v>
      </c>
      <c r="AE924" s="5"/>
      <c r="AF924" s="38">
        <f t="shared" si="161"/>
        <v>4</v>
      </c>
      <c r="AG924" s="5" t="str">
        <f t="shared" si="162"/>
        <v>NO CUMPLE</v>
      </c>
      <c r="AH924" s="6"/>
      <c r="AI924" s="38">
        <f t="shared" si="155"/>
        <v>7</v>
      </c>
      <c r="AJ924" s="5" t="str">
        <f t="shared" si="156"/>
        <v>CUMPLE</v>
      </c>
      <c r="AK924" s="6"/>
      <c r="AL924" s="5" t="str">
        <f t="shared" si="148"/>
        <v/>
      </c>
      <c r="AM924" s="5"/>
      <c r="AN924" s="58"/>
      <c r="AO924" s="49" t="s">
        <v>4321</v>
      </c>
      <c r="AP924" s="50" t="s">
        <v>72</v>
      </c>
      <c r="AQ924" s="50"/>
      <c r="AR924" s="50">
        <v>43596</v>
      </c>
      <c r="AS924" s="50"/>
      <c r="AT924" s="52"/>
    </row>
    <row r="925" spans="1:46" ht="14.1" customHeight="1">
      <c r="A925" s="20" t="s">
        <v>45</v>
      </c>
      <c r="B925" s="21" t="s">
        <v>2696</v>
      </c>
      <c r="C925" s="20" t="s">
        <v>3643</v>
      </c>
      <c r="D925" s="54">
        <v>4950758959</v>
      </c>
      <c r="E925" s="4" t="s">
        <v>48</v>
      </c>
      <c r="F925" s="4" t="s">
        <v>4322</v>
      </c>
      <c r="G925" s="23" t="s">
        <v>4323</v>
      </c>
      <c r="H925" s="55">
        <v>68160</v>
      </c>
      <c r="I925" s="4" t="s">
        <v>64</v>
      </c>
      <c r="J925" s="4" t="s">
        <v>435</v>
      </c>
      <c r="K925" s="22" t="s">
        <v>436</v>
      </c>
      <c r="L925" s="23" t="s">
        <v>54</v>
      </c>
      <c r="M925" s="4" t="s">
        <v>94</v>
      </c>
      <c r="N925" s="29" t="s">
        <v>95</v>
      </c>
      <c r="O925" s="30">
        <v>16000</v>
      </c>
      <c r="P925" s="29" t="s">
        <v>57</v>
      </c>
      <c r="Q925" s="56">
        <v>1</v>
      </c>
      <c r="R925" s="5" t="s">
        <v>58</v>
      </c>
      <c r="S925" s="5" t="s">
        <v>69</v>
      </c>
      <c r="T925" s="36">
        <v>43607</v>
      </c>
      <c r="U925" s="36">
        <v>43601</v>
      </c>
      <c r="V925" s="37">
        <v>43601</v>
      </c>
      <c r="W925" s="38">
        <f t="shared" si="157"/>
        <v>-5</v>
      </c>
      <c r="X925" s="5" t="str">
        <f t="shared" si="158"/>
        <v>CUMPLE</v>
      </c>
      <c r="Y925" s="37">
        <v>43608</v>
      </c>
      <c r="Z925" s="37">
        <v>43609</v>
      </c>
      <c r="AA925" s="44">
        <v>43609</v>
      </c>
      <c r="AB925" s="37">
        <v>43616</v>
      </c>
      <c r="AC925" s="38">
        <f t="shared" si="159"/>
        <v>1</v>
      </c>
      <c r="AD925" s="5" t="str">
        <f t="shared" si="160"/>
        <v>CUMPLE</v>
      </c>
      <c r="AE925" s="5"/>
      <c r="AF925" s="38">
        <f t="shared" si="161"/>
        <v>7</v>
      </c>
      <c r="AG925" s="5" t="str">
        <f t="shared" si="162"/>
        <v>NO CUMPLE</v>
      </c>
      <c r="AH925" s="6"/>
      <c r="AI925" s="38">
        <f t="shared" si="155"/>
        <v>9</v>
      </c>
      <c r="AJ925" s="5" t="str">
        <f t="shared" si="156"/>
        <v>NO CUMPLE</v>
      </c>
      <c r="AK925" s="6" t="s">
        <v>3870</v>
      </c>
      <c r="AL925" s="5" t="str">
        <f t="shared" si="148"/>
        <v/>
      </c>
      <c r="AM925" s="5"/>
      <c r="AN925" s="58"/>
      <c r="AO925" s="49" t="s">
        <v>4324</v>
      </c>
      <c r="AP925" s="50" t="s">
        <v>72</v>
      </c>
      <c r="AQ925" s="50"/>
      <c r="AR925" s="50">
        <v>43584</v>
      </c>
      <c r="AS925" s="50"/>
      <c r="AT925" s="52"/>
    </row>
    <row r="926" spans="1:46" ht="14.1" customHeight="1">
      <c r="A926" s="20" t="s">
        <v>45</v>
      </c>
      <c r="B926" s="21" t="s">
        <v>2696</v>
      </c>
      <c r="C926" s="20" t="s">
        <v>3643</v>
      </c>
      <c r="D926" s="54" t="s">
        <v>4325</v>
      </c>
      <c r="E926" s="4" t="s">
        <v>48</v>
      </c>
      <c r="F926" s="4" t="s">
        <v>4326</v>
      </c>
      <c r="G926" s="68" t="s">
        <v>4327</v>
      </c>
      <c r="H926" s="55">
        <v>2096.5</v>
      </c>
      <c r="I926" s="4" t="s">
        <v>64</v>
      </c>
      <c r="J926" s="4" t="s">
        <v>4328</v>
      </c>
      <c r="K926" s="22" t="s">
        <v>4329</v>
      </c>
      <c r="L926" s="23" t="s">
        <v>54</v>
      </c>
      <c r="M926" s="4" t="s">
        <v>67</v>
      </c>
      <c r="N926" s="29" t="s">
        <v>77</v>
      </c>
      <c r="O926" s="30">
        <v>950</v>
      </c>
      <c r="P926" s="29" t="s">
        <v>57</v>
      </c>
      <c r="Q926" s="56">
        <v>2</v>
      </c>
      <c r="R926" s="5" t="s">
        <v>78</v>
      </c>
      <c r="S926" s="5" t="s">
        <v>79</v>
      </c>
      <c r="T926" s="36">
        <v>43611</v>
      </c>
      <c r="U926" s="36">
        <v>43602</v>
      </c>
      <c r="V926" s="37">
        <v>43613</v>
      </c>
      <c r="W926" s="38">
        <f t="shared" si="157"/>
        <v>-8</v>
      </c>
      <c r="X926" s="5" t="str">
        <f t="shared" si="158"/>
        <v>CUMPLE</v>
      </c>
      <c r="Y926" s="37">
        <v>43613</v>
      </c>
      <c r="Z926" s="37">
        <v>43613</v>
      </c>
      <c r="AA926" s="44">
        <v>43614</v>
      </c>
      <c r="AB926" s="37">
        <v>43620</v>
      </c>
      <c r="AC926" s="38">
        <f t="shared" si="159"/>
        <v>1</v>
      </c>
      <c r="AD926" s="5" t="str">
        <f t="shared" si="160"/>
        <v>CUMPLE</v>
      </c>
      <c r="AE926" s="5"/>
      <c r="AF926" s="38">
        <f t="shared" si="161"/>
        <v>6</v>
      </c>
      <c r="AG926" s="5" t="str">
        <f t="shared" si="162"/>
        <v>NO CUMPLE</v>
      </c>
      <c r="AH926" s="6"/>
      <c r="AI926" s="38">
        <f t="shared" si="155"/>
        <v>9</v>
      </c>
      <c r="AJ926" s="5" t="str">
        <f t="shared" si="156"/>
        <v>CUMPLE</v>
      </c>
      <c r="AK926" s="6"/>
      <c r="AL926" s="5" t="str">
        <f t="shared" si="148"/>
        <v/>
      </c>
      <c r="AM926" s="5"/>
      <c r="AN926" s="58"/>
      <c r="AO926" s="49" t="s">
        <v>4330</v>
      </c>
      <c r="AP926" s="50" t="s">
        <v>72</v>
      </c>
      <c r="AQ926" s="50"/>
      <c r="AR926" s="50">
        <v>43597</v>
      </c>
      <c r="AS926" s="50"/>
      <c r="AT926" s="52"/>
    </row>
    <row r="927" spans="1:46" ht="14.1" customHeight="1">
      <c r="A927" s="20" t="s">
        <v>45</v>
      </c>
      <c r="B927" s="21" t="s">
        <v>2696</v>
      </c>
      <c r="C927" s="20" t="s">
        <v>3643</v>
      </c>
      <c r="D927" s="54">
        <v>4947229916</v>
      </c>
      <c r="E927" s="4" t="s">
        <v>48</v>
      </c>
      <c r="F927" s="4" t="s">
        <v>4331</v>
      </c>
      <c r="G927" s="23" t="s">
        <v>4332</v>
      </c>
      <c r="H927" s="55">
        <v>68208</v>
      </c>
      <c r="I927" s="4" t="s">
        <v>64</v>
      </c>
      <c r="J927" s="4" t="s">
        <v>600</v>
      </c>
      <c r="K927" s="22" t="s">
        <v>601</v>
      </c>
      <c r="L927" s="23" t="s">
        <v>54</v>
      </c>
      <c r="M927" s="4" t="s">
        <v>184</v>
      </c>
      <c r="N927" s="29" t="s">
        <v>348</v>
      </c>
      <c r="O927" s="30">
        <v>14700</v>
      </c>
      <c r="P927" s="29" t="s">
        <v>57</v>
      </c>
      <c r="Q927" s="56">
        <v>2</v>
      </c>
      <c r="R927" s="5" t="s">
        <v>58</v>
      </c>
      <c r="S927" s="5" t="s">
        <v>2441</v>
      </c>
      <c r="T927" s="36">
        <v>43613</v>
      </c>
      <c r="U927" s="36">
        <v>43598</v>
      </c>
      <c r="V927" s="37">
        <v>43614</v>
      </c>
      <c r="W927" s="38">
        <f t="shared" si="157"/>
        <v>-14</v>
      </c>
      <c r="X927" s="5" t="str">
        <f t="shared" si="158"/>
        <v>CUMPLE</v>
      </c>
      <c r="Y927" s="37">
        <v>43614</v>
      </c>
      <c r="Z927" s="37">
        <v>43614</v>
      </c>
      <c r="AA927" s="44">
        <v>43614</v>
      </c>
      <c r="AB927" s="37">
        <v>43620</v>
      </c>
      <c r="AC927" s="38">
        <f t="shared" si="159"/>
        <v>1</v>
      </c>
      <c r="AD927" s="5" t="str">
        <f t="shared" si="160"/>
        <v>CUMPLE</v>
      </c>
      <c r="AE927" s="5"/>
      <c r="AF927" s="38">
        <f t="shared" si="161"/>
        <v>6</v>
      </c>
      <c r="AG927" s="5" t="str">
        <f t="shared" si="162"/>
        <v>NO CUMPLE</v>
      </c>
      <c r="AH927" s="6"/>
      <c r="AI927" s="38">
        <f t="shared" si="155"/>
        <v>7</v>
      </c>
      <c r="AJ927" s="5" t="str">
        <f t="shared" si="156"/>
        <v>CUMPLE</v>
      </c>
      <c r="AK927" s="6"/>
      <c r="AL927" s="5" t="str">
        <f t="shared" si="148"/>
        <v/>
      </c>
      <c r="AM927" s="5"/>
      <c r="AN927" s="58"/>
      <c r="AO927" s="49" t="s">
        <v>4333</v>
      </c>
      <c r="AP927" s="50" t="s">
        <v>72</v>
      </c>
      <c r="AQ927" s="50"/>
      <c r="AR927" s="50">
        <v>43584</v>
      </c>
      <c r="AS927" s="50"/>
      <c r="AT927" s="52"/>
    </row>
    <row r="928" spans="1:46" ht="14.1" customHeight="1">
      <c r="A928" s="20" t="s">
        <v>45</v>
      </c>
      <c r="B928" s="21" t="s">
        <v>2696</v>
      </c>
      <c r="C928" s="20" t="s">
        <v>3643</v>
      </c>
      <c r="D928" s="54" t="s">
        <v>4334</v>
      </c>
      <c r="E928" s="4" t="s">
        <v>48</v>
      </c>
      <c r="F928" s="4" t="s">
        <v>4335</v>
      </c>
      <c r="G928" s="23" t="s">
        <v>4336</v>
      </c>
      <c r="H928" s="55">
        <v>45880</v>
      </c>
      <c r="I928" s="4" t="s">
        <v>64</v>
      </c>
      <c r="J928" s="4" t="s">
        <v>4337</v>
      </c>
      <c r="K928" s="22" t="s">
        <v>4338</v>
      </c>
      <c r="L928" s="23" t="s">
        <v>54</v>
      </c>
      <c r="M928" s="4" t="s">
        <v>94</v>
      </c>
      <c r="N928" s="29" t="s">
        <v>95</v>
      </c>
      <c r="O928" s="30">
        <v>18000</v>
      </c>
      <c r="P928" s="29" t="s">
        <v>57</v>
      </c>
      <c r="Q928" s="56">
        <v>1</v>
      </c>
      <c r="R928" s="5" t="s">
        <v>58</v>
      </c>
      <c r="S928" s="5" t="s">
        <v>69</v>
      </c>
      <c r="T928" s="36">
        <v>43613</v>
      </c>
      <c r="U928" s="36">
        <v>43606</v>
      </c>
      <c r="V928" s="37">
        <v>43614</v>
      </c>
      <c r="W928" s="38">
        <f t="shared" si="157"/>
        <v>-6</v>
      </c>
      <c r="X928" s="5" t="str">
        <f t="shared" si="158"/>
        <v>CUMPLE</v>
      </c>
      <c r="Y928" s="37">
        <v>43614</v>
      </c>
      <c r="Z928" s="37">
        <v>43614</v>
      </c>
      <c r="AA928" s="44">
        <v>43615</v>
      </c>
      <c r="AB928" s="37">
        <v>43620</v>
      </c>
      <c r="AC928" s="38">
        <f t="shared" si="159"/>
        <v>1</v>
      </c>
      <c r="AD928" s="5" t="str">
        <f t="shared" si="160"/>
        <v>CUMPLE</v>
      </c>
      <c r="AE928" s="5"/>
      <c r="AF928" s="38">
        <f t="shared" si="161"/>
        <v>5</v>
      </c>
      <c r="AG928" s="5" t="str">
        <f t="shared" si="162"/>
        <v>NO CUMPLE</v>
      </c>
      <c r="AH928" s="6"/>
      <c r="AI928" s="38">
        <f t="shared" si="155"/>
        <v>7</v>
      </c>
      <c r="AJ928" s="5" t="str">
        <f t="shared" si="156"/>
        <v>CUMPLE</v>
      </c>
      <c r="AK928" s="6"/>
      <c r="AL928" s="5" t="str">
        <f t="shared" si="148"/>
        <v/>
      </c>
      <c r="AM928" s="5"/>
      <c r="AN928" s="58"/>
      <c r="AO928" s="49" t="s">
        <v>4339</v>
      </c>
      <c r="AP928" s="50" t="s">
        <v>72</v>
      </c>
      <c r="AQ928" s="50"/>
      <c r="AR928" s="50">
        <v>43589</v>
      </c>
      <c r="AS928" s="50"/>
      <c r="AT928" s="52"/>
    </row>
    <row r="929" spans="1:46" ht="14.1" customHeight="1">
      <c r="A929" s="20" t="s">
        <v>45</v>
      </c>
      <c r="B929" s="21" t="s">
        <v>2696</v>
      </c>
      <c r="C929" s="20" t="s">
        <v>3643</v>
      </c>
      <c r="D929" s="28" t="s">
        <v>4340</v>
      </c>
      <c r="E929" s="4" t="s">
        <v>156</v>
      </c>
      <c r="F929" s="4" t="s">
        <v>4341</v>
      </c>
      <c r="G929" s="23" t="s">
        <v>4342</v>
      </c>
      <c r="H929" s="55">
        <v>94562.65</v>
      </c>
      <c r="I929" s="4" t="s">
        <v>64</v>
      </c>
      <c r="J929" s="4" t="s">
        <v>4343</v>
      </c>
      <c r="K929" s="28" t="s">
        <v>4344</v>
      </c>
      <c r="L929" s="23" t="s">
        <v>54</v>
      </c>
      <c r="M929" s="4" t="s">
        <v>67</v>
      </c>
      <c r="N929" s="29" t="s">
        <v>77</v>
      </c>
      <c r="O929" s="30">
        <v>18835</v>
      </c>
      <c r="P929" s="29" t="s">
        <v>57</v>
      </c>
      <c r="Q929" s="56">
        <v>1</v>
      </c>
      <c r="R929" s="5" t="s">
        <v>58</v>
      </c>
      <c r="S929" s="5" t="s">
        <v>69</v>
      </c>
      <c r="T929" s="36">
        <v>43614</v>
      </c>
      <c r="U929" s="36">
        <v>43608</v>
      </c>
      <c r="V929" s="37">
        <v>43615</v>
      </c>
      <c r="W929" s="38">
        <f t="shared" si="157"/>
        <v>-5</v>
      </c>
      <c r="X929" s="5" t="str">
        <f t="shared" si="158"/>
        <v>CUMPLE</v>
      </c>
      <c r="Y929" s="37">
        <v>43615</v>
      </c>
      <c r="Z929" s="37">
        <v>43615</v>
      </c>
      <c r="AA929" s="44">
        <v>43615</v>
      </c>
      <c r="AB929" s="37">
        <v>43620</v>
      </c>
      <c r="AC929" s="38">
        <f t="shared" si="159"/>
        <v>1</v>
      </c>
      <c r="AD929" s="5" t="str">
        <f t="shared" si="160"/>
        <v>CUMPLE</v>
      </c>
      <c r="AE929" s="5"/>
      <c r="AF929" s="38">
        <f t="shared" si="161"/>
        <v>5</v>
      </c>
      <c r="AG929" s="5" t="str">
        <f t="shared" si="162"/>
        <v>NO CUMPLE</v>
      </c>
      <c r="AH929" s="6"/>
      <c r="AI929" s="38">
        <f t="shared" si="155"/>
        <v>6</v>
      </c>
      <c r="AJ929" s="5" t="str">
        <f t="shared" si="156"/>
        <v>CUMPLE</v>
      </c>
      <c r="AK929" s="6"/>
      <c r="AL929" s="5" t="str">
        <f t="shared" si="148"/>
        <v/>
      </c>
      <c r="AM929" s="5"/>
      <c r="AN929" s="58"/>
      <c r="AO929" s="49" t="s">
        <v>4345</v>
      </c>
      <c r="AP929" s="50" t="s">
        <v>61</v>
      </c>
      <c r="AQ929" s="50"/>
      <c r="AR929" s="50">
        <v>43592</v>
      </c>
      <c r="AS929" s="50"/>
      <c r="AT929" s="52"/>
    </row>
    <row r="930" spans="1:46" ht="14.1" customHeight="1">
      <c r="A930" s="20" t="s">
        <v>45</v>
      </c>
      <c r="B930" s="21" t="s">
        <v>2696</v>
      </c>
      <c r="C930" s="20" t="s">
        <v>3643</v>
      </c>
      <c r="D930" s="28" t="s">
        <v>4346</v>
      </c>
      <c r="E930" s="4" t="s">
        <v>48</v>
      </c>
      <c r="F930" s="4" t="s">
        <v>4347</v>
      </c>
      <c r="G930" s="23" t="s">
        <v>4348</v>
      </c>
      <c r="H930" s="55">
        <v>76806.2</v>
      </c>
      <c r="I930" s="4" t="s">
        <v>64</v>
      </c>
      <c r="J930" s="4" t="s">
        <v>4349</v>
      </c>
      <c r="K930" s="28" t="s">
        <v>4350</v>
      </c>
      <c r="L930" s="23" t="s">
        <v>54</v>
      </c>
      <c r="M930" s="4" t="s">
        <v>67</v>
      </c>
      <c r="N930" s="29" t="s">
        <v>77</v>
      </c>
      <c r="O930" s="30">
        <v>18695</v>
      </c>
      <c r="P930" s="29" t="s">
        <v>57</v>
      </c>
      <c r="Q930" s="56">
        <v>1</v>
      </c>
      <c r="R930" s="5" t="s">
        <v>58</v>
      </c>
      <c r="S930" s="5" t="s">
        <v>69</v>
      </c>
      <c r="T930" s="36">
        <v>43614</v>
      </c>
      <c r="U930" s="36">
        <v>43607</v>
      </c>
      <c r="V930" s="37">
        <v>43615</v>
      </c>
      <c r="W930" s="38">
        <f t="shared" si="157"/>
        <v>-6</v>
      </c>
      <c r="X930" s="5" t="str">
        <f t="shared" si="158"/>
        <v>CUMPLE</v>
      </c>
      <c r="Y930" s="37">
        <v>43615</v>
      </c>
      <c r="Z930" s="37">
        <v>43615</v>
      </c>
      <c r="AA930" s="44">
        <v>43615</v>
      </c>
      <c r="AB930" s="37">
        <v>43620</v>
      </c>
      <c r="AC930" s="38">
        <f t="shared" si="159"/>
        <v>1</v>
      </c>
      <c r="AD930" s="5" t="str">
        <f t="shared" si="160"/>
        <v>CUMPLE</v>
      </c>
      <c r="AE930" s="5"/>
      <c r="AF930" s="38">
        <f t="shared" si="161"/>
        <v>5</v>
      </c>
      <c r="AG930" s="5" t="str">
        <f t="shared" si="162"/>
        <v>NO CUMPLE</v>
      </c>
      <c r="AH930" s="6"/>
      <c r="AI930" s="38">
        <f t="shared" si="155"/>
        <v>6</v>
      </c>
      <c r="AJ930" s="5" t="str">
        <f t="shared" si="156"/>
        <v>CUMPLE</v>
      </c>
      <c r="AK930" s="6"/>
      <c r="AL930" s="5" t="str">
        <f t="shared" si="148"/>
        <v/>
      </c>
      <c r="AM930" s="5"/>
      <c r="AN930" s="58"/>
      <c r="AO930" s="49" t="s">
        <v>4351</v>
      </c>
      <c r="AP930" s="50" t="s">
        <v>72</v>
      </c>
      <c r="AQ930" s="50"/>
      <c r="AR930" s="50">
        <v>43592</v>
      </c>
      <c r="AS930" s="50"/>
      <c r="AT930" s="52"/>
    </row>
    <row r="931" spans="1:46" ht="14.1" customHeight="1">
      <c r="A931" s="20" t="s">
        <v>45</v>
      </c>
      <c r="B931" s="21" t="s">
        <v>2696</v>
      </c>
      <c r="C931" s="20" t="s">
        <v>3643</v>
      </c>
      <c r="D931" s="54">
        <v>4949660514</v>
      </c>
      <c r="E931" s="4" t="s">
        <v>48</v>
      </c>
      <c r="F931" s="4" t="s">
        <v>4352</v>
      </c>
      <c r="G931" s="23" t="s">
        <v>4353</v>
      </c>
      <c r="H931" s="55">
        <v>36270</v>
      </c>
      <c r="I931" s="4" t="s">
        <v>64</v>
      </c>
      <c r="J931" s="4" t="s">
        <v>1659</v>
      </c>
      <c r="K931" s="22" t="s">
        <v>1660</v>
      </c>
      <c r="L931" s="23" t="s">
        <v>54</v>
      </c>
      <c r="M931" s="4" t="s">
        <v>67</v>
      </c>
      <c r="N931" s="29" t="s">
        <v>77</v>
      </c>
      <c r="O931" s="30">
        <v>9000</v>
      </c>
      <c r="P931" s="29" t="s">
        <v>57</v>
      </c>
      <c r="Q931" s="56">
        <v>1</v>
      </c>
      <c r="R931" s="5" t="s">
        <v>58</v>
      </c>
      <c r="S931" s="5" t="s">
        <v>59</v>
      </c>
      <c r="T931" s="36">
        <v>43613</v>
      </c>
      <c r="U931" s="36">
        <v>43602</v>
      </c>
      <c r="V931" s="37">
        <v>43614</v>
      </c>
      <c r="W931" s="38">
        <f t="shared" si="157"/>
        <v>-10</v>
      </c>
      <c r="X931" s="5" t="str">
        <f t="shared" si="158"/>
        <v>CUMPLE</v>
      </c>
      <c r="Y931" s="37">
        <v>43614</v>
      </c>
      <c r="Z931" s="37">
        <v>43614</v>
      </c>
      <c r="AA931" s="44">
        <v>43614</v>
      </c>
      <c r="AB931" s="37">
        <v>43623</v>
      </c>
      <c r="AC931" s="38">
        <f t="shared" si="159"/>
        <v>1</v>
      </c>
      <c r="AD931" s="5" t="str">
        <f t="shared" si="160"/>
        <v>CUMPLE</v>
      </c>
      <c r="AE931" s="5"/>
      <c r="AF931" s="38">
        <f t="shared" si="161"/>
        <v>9</v>
      </c>
      <c r="AG931" s="5" t="str">
        <f t="shared" si="162"/>
        <v>NO CUMPLE</v>
      </c>
      <c r="AH931" s="6"/>
      <c r="AI931" s="38">
        <f t="shared" si="155"/>
        <v>10</v>
      </c>
      <c r="AJ931" s="5" t="str">
        <f t="shared" si="156"/>
        <v>NO CUMPLE</v>
      </c>
      <c r="AK931" s="6" t="s">
        <v>306</v>
      </c>
      <c r="AL931" s="5" t="str">
        <f t="shared" si="148"/>
        <v/>
      </c>
      <c r="AM931" s="5"/>
      <c r="AN931" s="58"/>
      <c r="AO931" s="49" t="s">
        <v>4354</v>
      </c>
      <c r="AP931" s="50" t="s">
        <v>61</v>
      </c>
      <c r="AQ931" s="50"/>
      <c r="AR931" s="50">
        <v>43596</v>
      </c>
      <c r="AS931" s="50"/>
      <c r="AT931" s="52"/>
    </row>
    <row r="932" spans="1:46" ht="14.1" customHeight="1">
      <c r="A932" s="20" t="s">
        <v>45</v>
      </c>
      <c r="B932" s="21" t="s">
        <v>2696</v>
      </c>
      <c r="C932" s="20" t="s">
        <v>3643</v>
      </c>
      <c r="D932" s="54">
        <v>4950282866</v>
      </c>
      <c r="E932" s="4" t="s">
        <v>48</v>
      </c>
      <c r="F932" s="4" t="s">
        <v>4355</v>
      </c>
      <c r="G932" s="23" t="s">
        <v>4356</v>
      </c>
      <c r="H932" s="55">
        <v>69760</v>
      </c>
      <c r="I932" s="4" t="s">
        <v>64</v>
      </c>
      <c r="J932" s="4" t="s">
        <v>435</v>
      </c>
      <c r="K932" s="22" t="s">
        <v>436</v>
      </c>
      <c r="L932" s="23" t="s">
        <v>54</v>
      </c>
      <c r="M932" s="4" t="s">
        <v>94</v>
      </c>
      <c r="N932" s="29" t="s">
        <v>95</v>
      </c>
      <c r="O932" s="30">
        <v>16000</v>
      </c>
      <c r="P932" s="29" t="s">
        <v>57</v>
      </c>
      <c r="Q932" s="56">
        <v>1</v>
      </c>
      <c r="R932" s="5" t="s">
        <v>58</v>
      </c>
      <c r="S932" s="5" t="s">
        <v>69</v>
      </c>
      <c r="T932" s="36">
        <v>43613</v>
      </c>
      <c r="U932" s="36">
        <v>43602</v>
      </c>
      <c r="V932" s="37">
        <v>43614</v>
      </c>
      <c r="W932" s="38">
        <f t="shared" si="157"/>
        <v>-10</v>
      </c>
      <c r="X932" s="5" t="str">
        <f t="shared" si="158"/>
        <v>CUMPLE</v>
      </c>
      <c r="Y932" s="37">
        <v>43614</v>
      </c>
      <c r="Z932" s="37">
        <v>43614</v>
      </c>
      <c r="AA932" s="44">
        <v>43614</v>
      </c>
      <c r="AB932" s="37">
        <v>43617</v>
      </c>
      <c r="AC932" s="38">
        <f t="shared" si="159"/>
        <v>1</v>
      </c>
      <c r="AD932" s="5" t="str">
        <f t="shared" si="160"/>
        <v>CUMPLE</v>
      </c>
      <c r="AE932" s="5"/>
      <c r="AF932" s="38">
        <f t="shared" si="161"/>
        <v>3</v>
      </c>
      <c r="AG932" s="5" t="str">
        <f t="shared" si="162"/>
        <v>CUMPLE</v>
      </c>
      <c r="AH932" s="6"/>
      <c r="AI932" s="38">
        <f t="shared" si="155"/>
        <v>4</v>
      </c>
      <c r="AJ932" s="5" t="str">
        <f t="shared" si="156"/>
        <v>CUMPLE</v>
      </c>
      <c r="AK932" s="6"/>
      <c r="AL932" s="5" t="str">
        <f t="shared" si="148"/>
        <v/>
      </c>
      <c r="AM932" s="5"/>
      <c r="AN932" s="58"/>
      <c r="AO932" s="49" t="s">
        <v>4357</v>
      </c>
      <c r="AP932" s="50" t="s">
        <v>72</v>
      </c>
      <c r="AQ932" s="50"/>
      <c r="AR932" s="50">
        <v>43596</v>
      </c>
      <c r="AS932" s="50"/>
      <c r="AT932" s="52"/>
    </row>
    <row r="933" spans="1:46" ht="14.1" customHeight="1">
      <c r="A933" s="20" t="s">
        <v>45</v>
      </c>
      <c r="B933" s="21" t="s">
        <v>2696</v>
      </c>
      <c r="C933" s="20" t="s">
        <v>3643</v>
      </c>
      <c r="D933" s="54">
        <v>4950129090</v>
      </c>
      <c r="E933" s="4" t="s">
        <v>48</v>
      </c>
      <c r="F933" s="4" t="s">
        <v>4358</v>
      </c>
      <c r="G933" s="23" t="s">
        <v>4359</v>
      </c>
      <c r="H933" s="55">
        <v>22200</v>
      </c>
      <c r="I933" s="4" t="s">
        <v>64</v>
      </c>
      <c r="J933" s="4" t="s">
        <v>588</v>
      </c>
      <c r="K933" s="22" t="s">
        <v>589</v>
      </c>
      <c r="L933" s="23" t="s">
        <v>590</v>
      </c>
      <c r="M933" s="4" t="s">
        <v>67</v>
      </c>
      <c r="N933" s="29" t="s">
        <v>336</v>
      </c>
      <c r="O933" s="30">
        <v>12000</v>
      </c>
      <c r="P933" s="29" t="s">
        <v>57</v>
      </c>
      <c r="Q933" s="56">
        <v>1</v>
      </c>
      <c r="R933" s="5" t="s">
        <v>58</v>
      </c>
      <c r="S933" s="5" t="s">
        <v>59</v>
      </c>
      <c r="T933" s="36">
        <v>43606</v>
      </c>
      <c r="U933" s="36">
        <v>43592</v>
      </c>
      <c r="V933" s="37">
        <v>43607</v>
      </c>
      <c r="W933" s="38">
        <f t="shared" si="157"/>
        <v>-13</v>
      </c>
      <c r="X933" s="5" t="str">
        <f t="shared" si="158"/>
        <v>CUMPLE</v>
      </c>
      <c r="Y933" s="37">
        <v>43607</v>
      </c>
      <c r="Z933" s="37">
        <v>43607</v>
      </c>
      <c r="AA933" s="44">
        <v>43608</v>
      </c>
      <c r="AB933" s="37">
        <v>43616</v>
      </c>
      <c r="AC933" s="38">
        <f t="shared" si="159"/>
        <v>1</v>
      </c>
      <c r="AD933" s="5" t="str">
        <f t="shared" si="160"/>
        <v>CUMPLE</v>
      </c>
      <c r="AE933" s="5"/>
      <c r="AF933" s="38">
        <f t="shared" si="161"/>
        <v>8</v>
      </c>
      <c r="AG933" s="5" t="str">
        <f t="shared" si="162"/>
        <v>NO CUMPLE</v>
      </c>
      <c r="AH933" s="6"/>
      <c r="AI933" s="38">
        <f t="shared" si="155"/>
        <v>10</v>
      </c>
      <c r="AJ933" s="5" t="str">
        <f t="shared" si="156"/>
        <v>NO CUMPLE</v>
      </c>
      <c r="AK933" s="6" t="s">
        <v>306</v>
      </c>
      <c r="AL933" s="5" t="str">
        <f t="shared" si="148"/>
        <v/>
      </c>
      <c r="AM933" s="5"/>
      <c r="AN933" s="58"/>
      <c r="AO933" s="49" t="s">
        <v>4360</v>
      </c>
      <c r="AP933" s="50" t="s">
        <v>241</v>
      </c>
      <c r="AQ933" s="50"/>
      <c r="AR933" s="50">
        <v>43588</v>
      </c>
      <c r="AS933" s="50"/>
      <c r="AT933" s="52"/>
    </row>
    <row r="934" spans="1:46" ht="14.1" customHeight="1">
      <c r="A934" s="20" t="s">
        <v>45</v>
      </c>
      <c r="B934" s="21" t="s">
        <v>2696</v>
      </c>
      <c r="C934" s="20" t="s">
        <v>3643</v>
      </c>
      <c r="D934" s="28" t="s">
        <v>4361</v>
      </c>
      <c r="E934" s="4" t="s">
        <v>48</v>
      </c>
      <c r="F934" s="4" t="s">
        <v>4362</v>
      </c>
      <c r="G934" s="23" t="s">
        <v>4363</v>
      </c>
      <c r="H934" s="55">
        <v>24177.35</v>
      </c>
      <c r="I934" s="4" t="s">
        <v>64</v>
      </c>
      <c r="J934" s="28" t="s">
        <v>4364</v>
      </c>
      <c r="K934" s="28" t="s">
        <v>4365</v>
      </c>
      <c r="L934" s="23" t="s">
        <v>119</v>
      </c>
      <c r="M934" s="4" t="s">
        <v>67</v>
      </c>
      <c r="N934" s="29" t="s">
        <v>77</v>
      </c>
      <c r="O934" s="30">
        <v>19165</v>
      </c>
      <c r="P934" s="29" t="s">
        <v>57</v>
      </c>
      <c r="Q934" s="56">
        <v>1</v>
      </c>
      <c r="R934" s="5" t="s">
        <v>58</v>
      </c>
      <c r="S934" s="5" t="s">
        <v>69</v>
      </c>
      <c r="T934" s="36">
        <v>43609</v>
      </c>
      <c r="U934" s="36">
        <v>43599</v>
      </c>
      <c r="V934" s="37">
        <v>43612</v>
      </c>
      <c r="W934" s="38">
        <f t="shared" si="157"/>
        <v>-9</v>
      </c>
      <c r="X934" s="5" t="str">
        <f t="shared" si="158"/>
        <v>CUMPLE</v>
      </c>
      <c r="Y934" s="37">
        <v>43612</v>
      </c>
      <c r="Z934" s="37">
        <v>43612</v>
      </c>
      <c r="AA934" s="44">
        <v>43612</v>
      </c>
      <c r="AB934" s="37">
        <v>43612</v>
      </c>
      <c r="AC934" s="38">
        <f t="shared" si="159"/>
        <v>1</v>
      </c>
      <c r="AD934" s="5" t="str">
        <f t="shared" si="160"/>
        <v>CUMPLE</v>
      </c>
      <c r="AE934" s="5"/>
      <c r="AF934" s="38">
        <f t="shared" si="161"/>
        <v>1</v>
      </c>
      <c r="AG934" s="5" t="str">
        <f t="shared" si="162"/>
        <v>CUMPLE</v>
      </c>
      <c r="AH934" s="6"/>
      <c r="AI934" s="38">
        <f t="shared" si="155"/>
        <v>3</v>
      </c>
      <c r="AJ934" s="5" t="str">
        <f t="shared" si="156"/>
        <v>CUMPLE</v>
      </c>
      <c r="AK934" s="6"/>
      <c r="AL934" s="5" t="str">
        <f t="shared" si="148"/>
        <v/>
      </c>
      <c r="AM934" s="5"/>
      <c r="AN934" s="58"/>
      <c r="AO934" s="49" t="s">
        <v>4366</v>
      </c>
      <c r="AP934" s="50" t="s">
        <v>72</v>
      </c>
      <c r="AQ934" s="50" t="s">
        <v>232</v>
      </c>
      <c r="AR934" s="50">
        <v>43588</v>
      </c>
      <c r="AS934" s="50"/>
      <c r="AT934" s="52"/>
    </row>
    <row r="935" spans="1:46" ht="14.1" customHeight="1">
      <c r="A935" s="20" t="s">
        <v>45</v>
      </c>
      <c r="B935" s="21" t="s">
        <v>2696</v>
      </c>
      <c r="C935" s="20" t="s">
        <v>3643</v>
      </c>
      <c r="D935" s="54" t="s">
        <v>4367</v>
      </c>
      <c r="E935" s="4" t="s">
        <v>48</v>
      </c>
      <c r="F935" s="4" t="s">
        <v>4368</v>
      </c>
      <c r="G935" s="23" t="s">
        <v>4369</v>
      </c>
      <c r="H935" s="55">
        <v>14598.15</v>
      </c>
      <c r="I935" s="4" t="s">
        <v>64</v>
      </c>
      <c r="J935" s="4" t="s">
        <v>4370</v>
      </c>
      <c r="K935" s="22" t="s">
        <v>4371</v>
      </c>
      <c r="L935" s="23" t="s">
        <v>54</v>
      </c>
      <c r="M935" s="4" t="s">
        <v>67</v>
      </c>
      <c r="N935" s="29" t="s">
        <v>77</v>
      </c>
      <c r="O935" s="30">
        <v>945</v>
      </c>
      <c r="P935" s="29" t="s">
        <v>57</v>
      </c>
      <c r="Q935" s="56">
        <v>2</v>
      </c>
      <c r="R935" s="5" t="s">
        <v>78</v>
      </c>
      <c r="S935" s="5" t="s">
        <v>79</v>
      </c>
      <c r="T935" s="36">
        <v>43613</v>
      </c>
      <c r="U935" s="36">
        <v>43607</v>
      </c>
      <c r="V935" s="37">
        <v>43615</v>
      </c>
      <c r="W935" s="38">
        <f t="shared" si="157"/>
        <v>-5</v>
      </c>
      <c r="X935" s="5" t="str">
        <f t="shared" si="158"/>
        <v>CUMPLE</v>
      </c>
      <c r="Y935" s="37">
        <v>43615</v>
      </c>
      <c r="Z935" s="37">
        <v>43615</v>
      </c>
      <c r="AA935" s="44">
        <v>43616</v>
      </c>
      <c r="AB935" s="37">
        <v>43620</v>
      </c>
      <c r="AC935" s="38">
        <f t="shared" si="159"/>
        <v>1</v>
      </c>
      <c r="AD935" s="5" t="str">
        <f t="shared" si="160"/>
        <v>CUMPLE</v>
      </c>
      <c r="AE935" s="5"/>
      <c r="AF935" s="38">
        <f t="shared" si="161"/>
        <v>4</v>
      </c>
      <c r="AG935" s="5" t="str">
        <f t="shared" si="162"/>
        <v>NO CUMPLE</v>
      </c>
      <c r="AH935" s="6"/>
      <c r="AI935" s="38">
        <f t="shared" si="155"/>
        <v>7</v>
      </c>
      <c r="AJ935" s="5" t="str">
        <f t="shared" si="156"/>
        <v>CUMPLE</v>
      </c>
      <c r="AK935" s="6"/>
      <c r="AL935" s="5" t="str">
        <f t="shared" si="148"/>
        <v/>
      </c>
      <c r="AM935" s="5"/>
      <c r="AN935" s="58"/>
      <c r="AO935" s="49" t="s">
        <v>4372</v>
      </c>
      <c r="AP935" s="50" t="s">
        <v>72</v>
      </c>
      <c r="AQ935" s="50"/>
      <c r="AR935" s="50">
        <v>43585</v>
      </c>
      <c r="AS935" s="50"/>
      <c r="AT935" s="52"/>
    </row>
    <row r="936" spans="1:46" ht="14.1" customHeight="1">
      <c r="A936" s="20" t="s">
        <v>45</v>
      </c>
      <c r="B936" s="21" t="s">
        <v>2696</v>
      </c>
      <c r="C936" s="20" t="s">
        <v>3643</v>
      </c>
      <c r="D936" s="54">
        <v>4947226232</v>
      </c>
      <c r="E936" s="4" t="s">
        <v>48</v>
      </c>
      <c r="F936" s="4" t="s">
        <v>4373</v>
      </c>
      <c r="G936" s="23" t="s">
        <v>4374</v>
      </c>
      <c r="H936" s="55">
        <v>24969.599999999999</v>
      </c>
      <c r="I936" s="4" t="s">
        <v>64</v>
      </c>
      <c r="J936" s="4" t="s">
        <v>4375</v>
      </c>
      <c r="K936" s="22" t="s">
        <v>4376</v>
      </c>
      <c r="L936" s="23" t="s">
        <v>54</v>
      </c>
      <c r="M936" s="4" t="s">
        <v>184</v>
      </c>
      <c r="N936" s="29" t="s">
        <v>385</v>
      </c>
      <c r="O936" s="30">
        <v>2880</v>
      </c>
      <c r="P936" s="29" t="s">
        <v>57</v>
      </c>
      <c r="Q936" s="56">
        <v>6</v>
      </c>
      <c r="R936" s="5" t="s">
        <v>78</v>
      </c>
      <c r="S936" s="5" t="s">
        <v>79</v>
      </c>
      <c r="T936" s="36">
        <v>43613</v>
      </c>
      <c r="U936" s="36">
        <v>43602</v>
      </c>
      <c r="V936" s="37">
        <v>43615</v>
      </c>
      <c r="W936" s="38">
        <f t="shared" si="157"/>
        <v>-10</v>
      </c>
      <c r="X936" s="5" t="str">
        <f t="shared" si="158"/>
        <v>CUMPLE</v>
      </c>
      <c r="Y936" s="37">
        <v>43615</v>
      </c>
      <c r="Z936" s="37">
        <v>43615</v>
      </c>
      <c r="AA936" s="44">
        <v>43616</v>
      </c>
      <c r="AB936" s="37">
        <v>43620</v>
      </c>
      <c r="AC936" s="38">
        <f t="shared" si="159"/>
        <v>1</v>
      </c>
      <c r="AD936" s="5" t="str">
        <f t="shared" si="160"/>
        <v>CUMPLE</v>
      </c>
      <c r="AE936" s="5"/>
      <c r="AF936" s="38">
        <f t="shared" si="161"/>
        <v>4</v>
      </c>
      <c r="AG936" s="5" t="str">
        <f t="shared" si="162"/>
        <v>NO CUMPLE</v>
      </c>
      <c r="AH936" s="6"/>
      <c r="AI936" s="38">
        <f t="shared" si="155"/>
        <v>7</v>
      </c>
      <c r="AJ936" s="5" t="str">
        <f t="shared" si="156"/>
        <v>CUMPLE</v>
      </c>
      <c r="AK936" s="6"/>
      <c r="AL936" s="5" t="str">
        <f t="shared" si="148"/>
        <v/>
      </c>
      <c r="AM936" s="5"/>
      <c r="AN936" s="58"/>
      <c r="AO936" s="49" t="s">
        <v>4377</v>
      </c>
      <c r="AP936" s="50" t="s">
        <v>72</v>
      </c>
      <c r="AQ936" s="50"/>
      <c r="AR936" s="50">
        <v>43585</v>
      </c>
      <c r="AS936" s="50"/>
      <c r="AT936" s="52"/>
    </row>
    <row r="937" spans="1:46" ht="14.1" customHeight="1">
      <c r="A937" s="20" t="s">
        <v>45</v>
      </c>
      <c r="B937" s="21" t="s">
        <v>2696</v>
      </c>
      <c r="C937" s="20" t="s">
        <v>3643</v>
      </c>
      <c r="D937" s="54">
        <v>4950133763</v>
      </c>
      <c r="E937" s="4" t="s">
        <v>48</v>
      </c>
      <c r="F937" s="4" t="s">
        <v>4378</v>
      </c>
      <c r="G937" s="23" t="s">
        <v>4379</v>
      </c>
      <c r="H937" s="55">
        <v>6208</v>
      </c>
      <c r="I937" s="4" t="s">
        <v>51</v>
      </c>
      <c r="J937" s="4" t="s">
        <v>1126</v>
      </c>
      <c r="K937" s="22" t="s">
        <v>1127</v>
      </c>
      <c r="L937" s="23" t="s">
        <v>54</v>
      </c>
      <c r="M937" s="4" t="s">
        <v>55</v>
      </c>
      <c r="N937" s="29" t="s">
        <v>120</v>
      </c>
      <c r="O937" s="30">
        <v>3200</v>
      </c>
      <c r="P937" s="29" t="s">
        <v>57</v>
      </c>
      <c r="Q937" s="56">
        <v>4</v>
      </c>
      <c r="R937" s="5" t="s">
        <v>78</v>
      </c>
      <c r="S937" s="5" t="s">
        <v>79</v>
      </c>
      <c r="T937" s="36">
        <v>43610</v>
      </c>
      <c r="U937" s="36">
        <v>43598</v>
      </c>
      <c r="V937" s="37">
        <v>43613</v>
      </c>
      <c r="W937" s="38">
        <f t="shared" si="157"/>
        <v>-11</v>
      </c>
      <c r="X937" s="5" t="str">
        <f t="shared" si="158"/>
        <v>CUMPLE</v>
      </c>
      <c r="Y937" s="37">
        <v>43613</v>
      </c>
      <c r="Z937" s="37">
        <v>43613</v>
      </c>
      <c r="AA937" s="44">
        <v>43614</v>
      </c>
      <c r="AB937" s="37">
        <v>43615</v>
      </c>
      <c r="AC937" s="38">
        <f t="shared" si="159"/>
        <v>1</v>
      </c>
      <c r="AD937" s="5" t="str">
        <f t="shared" si="160"/>
        <v>CUMPLE</v>
      </c>
      <c r="AE937" s="5"/>
      <c r="AF937" s="38">
        <f t="shared" si="161"/>
        <v>1</v>
      </c>
      <c r="AG937" s="5" t="str">
        <f t="shared" si="162"/>
        <v>CUMPLE</v>
      </c>
      <c r="AH937" s="6"/>
      <c r="AI937" s="38">
        <f t="shared" si="155"/>
        <v>5</v>
      </c>
      <c r="AJ937" s="5" t="str">
        <f t="shared" si="156"/>
        <v>CUMPLE</v>
      </c>
      <c r="AK937" s="6"/>
      <c r="AL937" s="5" t="str">
        <f t="shared" si="148"/>
        <v/>
      </c>
      <c r="AM937" s="5"/>
      <c r="AN937" s="58"/>
      <c r="AO937" s="49" t="s">
        <v>4380</v>
      </c>
      <c r="AP937" s="50" t="s">
        <v>61</v>
      </c>
      <c r="AQ937" s="50"/>
      <c r="AR937" s="50">
        <v>43593</v>
      </c>
      <c r="AS937" s="50"/>
      <c r="AT937" s="52"/>
    </row>
    <row r="938" spans="1:46" ht="14.1" customHeight="1">
      <c r="A938" s="20" t="s">
        <v>45</v>
      </c>
      <c r="B938" s="21" t="s">
        <v>2696</v>
      </c>
      <c r="C938" s="20" t="s">
        <v>3643</v>
      </c>
      <c r="D938" s="54">
        <v>4951235267</v>
      </c>
      <c r="E938" s="4" t="s">
        <v>156</v>
      </c>
      <c r="F938" s="4" t="s">
        <v>4381</v>
      </c>
      <c r="G938" s="23" t="s">
        <v>4382</v>
      </c>
      <c r="H938" s="55">
        <v>3080</v>
      </c>
      <c r="I938" s="4" t="s">
        <v>605</v>
      </c>
      <c r="J938" s="4" t="s">
        <v>4383</v>
      </c>
      <c r="K938" s="22" t="s">
        <v>4384</v>
      </c>
      <c r="L938" s="23" t="s">
        <v>54</v>
      </c>
      <c r="M938" s="4" t="s">
        <v>67</v>
      </c>
      <c r="N938" s="29" t="s">
        <v>128</v>
      </c>
      <c r="O938" s="30">
        <v>2000</v>
      </c>
      <c r="P938" s="29" t="s">
        <v>57</v>
      </c>
      <c r="Q938" s="56">
        <v>2</v>
      </c>
      <c r="R938" s="5" t="s">
        <v>608</v>
      </c>
      <c r="S938" s="5" t="s">
        <v>79</v>
      </c>
      <c r="T938" s="36">
        <v>43613</v>
      </c>
      <c r="U938" s="36">
        <v>43608</v>
      </c>
      <c r="V938" s="37">
        <v>43614</v>
      </c>
      <c r="W938" s="38">
        <f t="shared" si="157"/>
        <v>-5</v>
      </c>
      <c r="X938" s="5" t="str">
        <f t="shared" si="158"/>
        <v>CUMPLE</v>
      </c>
      <c r="Y938" s="37">
        <v>43614</v>
      </c>
      <c r="Z938" s="37">
        <v>43614</v>
      </c>
      <c r="AA938" s="44">
        <v>43615</v>
      </c>
      <c r="AB938" s="37">
        <v>43615</v>
      </c>
      <c r="AC938" s="38">
        <f t="shared" si="159"/>
        <v>1</v>
      </c>
      <c r="AD938" s="5" t="str">
        <f t="shared" si="160"/>
        <v>CUMPLE</v>
      </c>
      <c r="AE938" s="5"/>
      <c r="AF938" s="38">
        <f t="shared" si="161"/>
        <v>1</v>
      </c>
      <c r="AG938" s="5" t="str">
        <f t="shared" si="162"/>
        <v>CUMPLE</v>
      </c>
      <c r="AH938" s="6"/>
      <c r="AI938" s="38">
        <f t="shared" si="155"/>
        <v>2</v>
      </c>
      <c r="AJ938" s="5" t="str">
        <f t="shared" si="156"/>
        <v>CUMPLE</v>
      </c>
      <c r="AK938" s="6"/>
      <c r="AL938" s="5" t="str">
        <f t="shared" si="148"/>
        <v/>
      </c>
      <c r="AM938" s="5"/>
      <c r="AN938" s="58"/>
      <c r="AO938" s="49" t="s">
        <v>4385</v>
      </c>
      <c r="AP938" s="50" t="s">
        <v>72</v>
      </c>
      <c r="AQ938" s="50"/>
      <c r="AR938" s="50">
        <v>43600</v>
      </c>
      <c r="AS938" s="50"/>
      <c r="AT938" s="52"/>
    </row>
    <row r="939" spans="1:46" ht="14.1" customHeight="1">
      <c r="A939" s="20" t="s">
        <v>45</v>
      </c>
      <c r="B939" s="21" t="s">
        <v>2696</v>
      </c>
      <c r="C939" s="20" t="s">
        <v>3643</v>
      </c>
      <c r="D939" s="54">
        <v>4950874848</v>
      </c>
      <c r="E939" s="4" t="s">
        <v>48</v>
      </c>
      <c r="F939" s="4" t="s">
        <v>4386</v>
      </c>
      <c r="G939" s="23" t="s">
        <v>4387</v>
      </c>
      <c r="H939" s="55">
        <v>1755.2</v>
      </c>
      <c r="I939" s="4" t="s">
        <v>605</v>
      </c>
      <c r="J939" s="4" t="s">
        <v>654</v>
      </c>
      <c r="K939" s="22" t="s">
        <v>655</v>
      </c>
      <c r="L939" s="23" t="s">
        <v>54</v>
      </c>
      <c r="M939" s="4" t="s">
        <v>67</v>
      </c>
      <c r="N939" s="29" t="s">
        <v>77</v>
      </c>
      <c r="O939" s="30">
        <v>40</v>
      </c>
      <c r="P939" s="29" t="s">
        <v>57</v>
      </c>
      <c r="Q939" s="56">
        <v>2</v>
      </c>
      <c r="R939" s="5" t="s">
        <v>608</v>
      </c>
      <c r="S939" s="5" t="s">
        <v>79</v>
      </c>
      <c r="T939" s="36">
        <v>43613</v>
      </c>
      <c r="U939" s="36">
        <v>43608</v>
      </c>
      <c r="V939" s="37">
        <v>43614</v>
      </c>
      <c r="W939" s="38">
        <f t="shared" si="157"/>
        <v>-5</v>
      </c>
      <c r="X939" s="5" t="str">
        <f t="shared" si="158"/>
        <v>CUMPLE</v>
      </c>
      <c r="Y939" s="37">
        <v>43614</v>
      </c>
      <c r="Z939" s="37">
        <v>43614</v>
      </c>
      <c r="AA939" s="44">
        <v>43615</v>
      </c>
      <c r="AB939" s="37">
        <v>43615</v>
      </c>
      <c r="AC939" s="38">
        <f t="shared" si="159"/>
        <v>1</v>
      </c>
      <c r="AD939" s="5" t="str">
        <f t="shared" si="160"/>
        <v>CUMPLE</v>
      </c>
      <c r="AE939" s="5"/>
      <c r="AF939" s="38">
        <f t="shared" si="161"/>
        <v>1</v>
      </c>
      <c r="AG939" s="5" t="str">
        <f t="shared" si="162"/>
        <v>CUMPLE</v>
      </c>
      <c r="AH939" s="6"/>
      <c r="AI939" s="38">
        <f t="shared" si="155"/>
        <v>2</v>
      </c>
      <c r="AJ939" s="5" t="str">
        <f t="shared" si="156"/>
        <v>CUMPLE</v>
      </c>
      <c r="AK939" s="6"/>
      <c r="AL939" s="5" t="str">
        <f t="shared" si="148"/>
        <v/>
      </c>
      <c r="AM939" s="5"/>
      <c r="AN939" s="58"/>
      <c r="AO939" s="49" t="s">
        <v>4388</v>
      </c>
      <c r="AP939" s="50" t="s">
        <v>72</v>
      </c>
      <c r="AQ939" s="50"/>
      <c r="AR939" s="50">
        <v>43610</v>
      </c>
      <c r="AS939" s="50"/>
      <c r="AT939" s="52"/>
    </row>
    <row r="940" spans="1:46" ht="14.1" customHeight="1">
      <c r="A940" s="20" t="s">
        <v>45</v>
      </c>
      <c r="B940" s="21" t="s">
        <v>2696</v>
      </c>
      <c r="C940" s="20" t="s">
        <v>4389</v>
      </c>
      <c r="D940" s="54">
        <v>4950002690</v>
      </c>
      <c r="E940" s="4" t="s">
        <v>48</v>
      </c>
      <c r="F940" s="4" t="s">
        <v>4390</v>
      </c>
      <c r="G940" s="23" t="s">
        <v>4391</v>
      </c>
      <c r="H940" s="55">
        <v>26594.400000000001</v>
      </c>
      <c r="I940" s="4" t="s">
        <v>51</v>
      </c>
      <c r="J940" s="4" t="s">
        <v>208</v>
      </c>
      <c r="K940" s="22" t="s">
        <v>209</v>
      </c>
      <c r="L940" s="23" t="s">
        <v>119</v>
      </c>
      <c r="M940" s="4" t="s">
        <v>210</v>
      </c>
      <c r="N940" s="29" t="s">
        <v>211</v>
      </c>
      <c r="O940" s="30">
        <v>16800</v>
      </c>
      <c r="P940" s="29" t="s">
        <v>57</v>
      </c>
      <c r="Q940" s="56">
        <v>1</v>
      </c>
      <c r="R940" s="5" t="s">
        <v>58</v>
      </c>
      <c r="S940" s="5" t="s">
        <v>59</v>
      </c>
      <c r="T940" s="36">
        <v>43617</v>
      </c>
      <c r="U940" s="36">
        <v>43612</v>
      </c>
      <c r="V940" s="37">
        <v>43620</v>
      </c>
      <c r="W940" s="38">
        <f t="shared" si="157"/>
        <v>-4</v>
      </c>
      <c r="X940" s="5" t="str">
        <f t="shared" si="158"/>
        <v>CUMPLE</v>
      </c>
      <c r="Y940" s="37">
        <v>43620</v>
      </c>
      <c r="Z940" s="37">
        <v>43620</v>
      </c>
      <c r="AA940" s="44">
        <v>43621</v>
      </c>
      <c r="AB940" s="37">
        <v>43622</v>
      </c>
      <c r="AC940" s="38">
        <f t="shared" si="159"/>
        <v>1</v>
      </c>
      <c r="AD940" s="5" t="str">
        <f t="shared" si="160"/>
        <v>CUMPLE</v>
      </c>
      <c r="AE940" s="5"/>
      <c r="AF940" s="38">
        <f t="shared" si="161"/>
        <v>1</v>
      </c>
      <c r="AG940" s="5" t="str">
        <f t="shared" si="162"/>
        <v>CUMPLE</v>
      </c>
      <c r="AH940" s="6"/>
      <c r="AI940" s="38">
        <f t="shared" si="155"/>
        <v>5</v>
      </c>
      <c r="AJ940" s="5" t="str">
        <f t="shared" si="156"/>
        <v>CUMPLE</v>
      </c>
      <c r="AK940" s="6"/>
      <c r="AL940" s="5" t="str">
        <f t="shared" si="148"/>
        <v/>
      </c>
      <c r="AM940" s="5"/>
      <c r="AN940" s="58"/>
      <c r="AO940" s="49" t="s">
        <v>4392</v>
      </c>
      <c r="AP940" s="50" t="s">
        <v>61</v>
      </c>
      <c r="AQ940" s="50"/>
      <c r="AR940" s="50">
        <v>43603</v>
      </c>
      <c r="AS940" s="50"/>
      <c r="AT940" s="52"/>
    </row>
    <row r="941" spans="1:46" ht="14.1" customHeight="1">
      <c r="A941" s="20" t="s">
        <v>45</v>
      </c>
      <c r="B941" s="21" t="s">
        <v>2696</v>
      </c>
      <c r="C941" s="20" t="s">
        <v>4389</v>
      </c>
      <c r="D941" s="54" t="s">
        <v>4393</v>
      </c>
      <c r="E941" s="4" t="s">
        <v>48</v>
      </c>
      <c r="F941" s="4" t="s">
        <v>4394</v>
      </c>
      <c r="G941" s="23" t="s">
        <v>4395</v>
      </c>
      <c r="H941" s="55">
        <v>49680</v>
      </c>
      <c r="I941" s="4" t="s">
        <v>51</v>
      </c>
      <c r="J941" s="4" t="s">
        <v>333</v>
      </c>
      <c r="K941" s="22">
        <v>50099342</v>
      </c>
      <c r="L941" s="23" t="s">
        <v>335</v>
      </c>
      <c r="M941" s="4" t="s">
        <v>67</v>
      </c>
      <c r="N941" s="29" t="s">
        <v>336</v>
      </c>
      <c r="O941" s="30">
        <v>54000</v>
      </c>
      <c r="P941" s="29" t="s">
        <v>57</v>
      </c>
      <c r="Q941" s="56">
        <v>3</v>
      </c>
      <c r="R941" s="5" t="s">
        <v>58</v>
      </c>
      <c r="S941" s="5" t="s">
        <v>59</v>
      </c>
      <c r="T941" s="36">
        <v>43616</v>
      </c>
      <c r="U941" s="36">
        <v>43614</v>
      </c>
      <c r="V941" s="37">
        <v>43621</v>
      </c>
      <c r="W941" s="38">
        <f t="shared" ref="W941:W972" si="163">IF(R941="AIR",U941-T941,U941-(T941-1))</f>
        <v>-1</v>
      </c>
      <c r="X941" s="5" t="str">
        <f t="shared" ref="X941:X972" si="164">IF(W941&lt;=0,"CUMPLE","NO CUMPLE")</f>
        <v>CUMPLE</v>
      </c>
      <c r="Y941" s="37">
        <v>43620</v>
      </c>
      <c r="Z941" s="37">
        <v>43621</v>
      </c>
      <c r="AA941" s="44">
        <v>43621</v>
      </c>
      <c r="AB941" s="37">
        <v>43623</v>
      </c>
      <c r="AC941" s="38">
        <f t="shared" ref="AC941:AC972" si="165">IF(AA941-MAX(U941,V941,Y941)&lt;=0,1,AA941-MAX(U941,V941,Y941))</f>
        <v>1</v>
      </c>
      <c r="AD941" s="5" t="str">
        <f t="shared" ref="AD941:AD972" si="166">+IF((R941="FCL")*AND(AC941&lt;=2),"CUMPLE",IF((R941="LCL")*AND(AC941&lt;=2),"CUMPLE",IF((R941="AIR")*AND(AC941&lt;=2),"CUMPLE","NO CUMPLE")))</f>
        <v>CUMPLE</v>
      </c>
      <c r="AE941" s="5"/>
      <c r="AF941" s="38">
        <f t="shared" ref="AF941:AF972" si="167">IF(AB941-AA941&lt;=0,1,AB941-AA941)</f>
        <v>2</v>
      </c>
      <c r="AG941" s="5" t="str">
        <f t="shared" ref="AG941:AG972" si="168">+IF((R941="FCL")*AND(AF941&lt;=3),"CUMPLE",IF((R941="LCL")*AND(AF941&lt;=3),"CUMPLE",IF((R941="AIR")*AND(AF941&lt;=1),"CUMPLE","NO CUMPLE")))</f>
        <v>CUMPLE</v>
      </c>
      <c r="AH941" s="6"/>
      <c r="AI941" s="38">
        <f t="shared" si="155"/>
        <v>7</v>
      </c>
      <c r="AJ941" s="5" t="str">
        <f t="shared" si="156"/>
        <v>CUMPLE</v>
      </c>
      <c r="AK941" s="6"/>
      <c r="AL941" s="5" t="str">
        <f t="shared" ref="AL941:AL972" si="169">+IF(F941="Rojo",IF((R941="FCL")*AND(AI941&gt;7),"NO CUMPLE",IF((R941="LCL")*AND(AI941&gt;9),"NO CUMPLE",IF((R941="AIR")*AND(AI941&gt;2),"NO CUMPLE","CUMPLE"))),"")</f>
        <v/>
      </c>
      <c r="AM941" s="5"/>
      <c r="AN941" s="58"/>
      <c r="AO941" s="49" t="s">
        <v>4396</v>
      </c>
      <c r="AP941" s="50" t="s">
        <v>61</v>
      </c>
      <c r="AQ941" s="50"/>
      <c r="AR941" s="50">
        <v>43609</v>
      </c>
      <c r="AS941" s="50"/>
      <c r="AT941" s="52"/>
    </row>
    <row r="942" spans="1:46" ht="14.1" customHeight="1">
      <c r="A942" s="20" t="s">
        <v>45</v>
      </c>
      <c r="B942" s="21" t="s">
        <v>2696</v>
      </c>
      <c r="C942" s="20" t="s">
        <v>4389</v>
      </c>
      <c r="D942" s="54">
        <v>4950720546</v>
      </c>
      <c r="E942" s="4" t="s">
        <v>48</v>
      </c>
      <c r="F942" s="4" t="s">
        <v>4397</v>
      </c>
      <c r="G942" s="23" t="s">
        <v>4398</v>
      </c>
      <c r="H942" s="55">
        <v>7163.81</v>
      </c>
      <c r="I942" s="4" t="s">
        <v>64</v>
      </c>
      <c r="J942" s="4" t="s">
        <v>4399</v>
      </c>
      <c r="K942" s="22" t="s">
        <v>4400</v>
      </c>
      <c r="L942" s="23" t="s">
        <v>650</v>
      </c>
      <c r="M942" s="4" t="s">
        <v>147</v>
      </c>
      <c r="N942" s="29" t="s">
        <v>167</v>
      </c>
      <c r="O942" s="30">
        <v>5276.7</v>
      </c>
      <c r="P942" s="29" t="s">
        <v>57</v>
      </c>
      <c r="Q942" s="56">
        <v>1</v>
      </c>
      <c r="R942" s="5" t="s">
        <v>58</v>
      </c>
      <c r="S942" s="5" t="s">
        <v>59</v>
      </c>
      <c r="T942" s="36">
        <v>43620</v>
      </c>
      <c r="U942" s="36">
        <v>43602</v>
      </c>
      <c r="V942" s="37">
        <v>43621</v>
      </c>
      <c r="W942" s="38">
        <f t="shared" si="163"/>
        <v>-17</v>
      </c>
      <c r="X942" s="5" t="str">
        <f t="shared" si="164"/>
        <v>CUMPLE</v>
      </c>
      <c r="Y942" s="37">
        <v>43621</v>
      </c>
      <c r="Z942" s="37">
        <v>43621</v>
      </c>
      <c r="AA942" s="44">
        <v>43621</v>
      </c>
      <c r="AB942" s="37">
        <v>43626</v>
      </c>
      <c r="AC942" s="38">
        <f t="shared" si="165"/>
        <v>1</v>
      </c>
      <c r="AD942" s="5" t="str">
        <f t="shared" si="166"/>
        <v>CUMPLE</v>
      </c>
      <c r="AE942" s="5"/>
      <c r="AF942" s="38">
        <f t="shared" si="167"/>
        <v>5</v>
      </c>
      <c r="AG942" s="5" t="str">
        <f t="shared" si="168"/>
        <v>NO CUMPLE</v>
      </c>
      <c r="AH942" s="6"/>
      <c r="AI942" s="38">
        <f t="shared" si="155"/>
        <v>6</v>
      </c>
      <c r="AJ942" s="5" t="str">
        <f t="shared" si="156"/>
        <v>CUMPLE</v>
      </c>
      <c r="AK942" s="6"/>
      <c r="AL942" s="5" t="str">
        <f t="shared" si="169"/>
        <v/>
      </c>
      <c r="AM942" s="5"/>
      <c r="AN942" s="58"/>
      <c r="AO942" s="49" t="s">
        <v>4401</v>
      </c>
      <c r="AP942" s="50" t="s">
        <v>72</v>
      </c>
      <c r="AQ942" s="50"/>
      <c r="AR942" s="50">
        <v>43599</v>
      </c>
      <c r="AS942" s="50"/>
      <c r="AT942" s="52"/>
    </row>
    <row r="943" spans="1:46" ht="14.1" customHeight="1">
      <c r="A943" s="20" t="s">
        <v>45</v>
      </c>
      <c r="B943" s="21" t="s">
        <v>2696</v>
      </c>
      <c r="C943" s="20" t="s">
        <v>4389</v>
      </c>
      <c r="D943" s="54">
        <v>4950372153</v>
      </c>
      <c r="E943" s="4" t="s">
        <v>48</v>
      </c>
      <c r="F943" s="4" t="s">
        <v>4402</v>
      </c>
      <c r="G943" s="23" t="s">
        <v>4403</v>
      </c>
      <c r="H943" s="55">
        <v>3235.56</v>
      </c>
      <c r="I943" s="4" t="s">
        <v>64</v>
      </c>
      <c r="J943" s="4" t="s">
        <v>145</v>
      </c>
      <c r="K943" s="22" t="s">
        <v>4404</v>
      </c>
      <c r="L943" s="23" t="s">
        <v>86</v>
      </c>
      <c r="M943" s="4" t="s">
        <v>147</v>
      </c>
      <c r="N943" s="29" t="s">
        <v>148</v>
      </c>
      <c r="O943" s="30">
        <v>1570</v>
      </c>
      <c r="P943" s="29" t="s">
        <v>186</v>
      </c>
      <c r="Q943" s="56">
        <v>3</v>
      </c>
      <c r="R943" s="5" t="s">
        <v>78</v>
      </c>
      <c r="S943" s="5" t="s">
        <v>79</v>
      </c>
      <c r="T943" s="36">
        <v>43616</v>
      </c>
      <c r="U943" s="36">
        <v>43600</v>
      </c>
      <c r="V943" s="37">
        <v>43620</v>
      </c>
      <c r="W943" s="38">
        <f t="shared" si="163"/>
        <v>-15</v>
      </c>
      <c r="X943" s="5" t="str">
        <f t="shared" si="164"/>
        <v>CUMPLE</v>
      </c>
      <c r="Y943" s="37">
        <v>43620</v>
      </c>
      <c r="Z943" s="37">
        <v>43620</v>
      </c>
      <c r="AA943" s="44">
        <v>43621</v>
      </c>
      <c r="AB943" s="37">
        <v>43626</v>
      </c>
      <c r="AC943" s="38">
        <f t="shared" si="165"/>
        <v>1</v>
      </c>
      <c r="AD943" s="5" t="str">
        <f t="shared" si="166"/>
        <v>CUMPLE</v>
      </c>
      <c r="AE943" s="5"/>
      <c r="AF943" s="38">
        <f t="shared" si="167"/>
        <v>5</v>
      </c>
      <c r="AG943" s="5" t="str">
        <f t="shared" si="168"/>
        <v>NO CUMPLE</v>
      </c>
      <c r="AH943" s="6"/>
      <c r="AI943" s="38">
        <f t="shared" si="155"/>
        <v>10</v>
      </c>
      <c r="AJ943" s="5" t="str">
        <f t="shared" si="156"/>
        <v>CUMPLE</v>
      </c>
      <c r="AK943" s="6" t="s">
        <v>102</v>
      </c>
      <c r="AL943" s="5" t="str">
        <f t="shared" si="169"/>
        <v/>
      </c>
      <c r="AM943" s="5"/>
      <c r="AN943" s="58"/>
      <c r="AO943" s="49" t="s">
        <v>4405</v>
      </c>
      <c r="AP943" s="50" t="s">
        <v>72</v>
      </c>
      <c r="AQ943" s="50"/>
      <c r="AR943" s="50">
        <v>43606</v>
      </c>
      <c r="AS943" s="50"/>
      <c r="AT943" s="52"/>
    </row>
    <row r="944" spans="1:46" ht="14.1" customHeight="1">
      <c r="A944" s="20" t="s">
        <v>45</v>
      </c>
      <c r="B944" s="21" t="s">
        <v>2696</v>
      </c>
      <c r="C944" s="20" t="s">
        <v>4389</v>
      </c>
      <c r="D944" s="28" t="s">
        <v>4406</v>
      </c>
      <c r="E944" s="4" t="s">
        <v>48</v>
      </c>
      <c r="F944" s="4" t="s">
        <v>4407</v>
      </c>
      <c r="G944" s="23" t="s">
        <v>4408</v>
      </c>
      <c r="H944" s="55">
        <v>55377.05</v>
      </c>
      <c r="I944" s="4" t="s">
        <v>64</v>
      </c>
      <c r="J944" s="28" t="s">
        <v>4409</v>
      </c>
      <c r="K944" s="28" t="s">
        <v>4410</v>
      </c>
      <c r="L944" s="23" t="s">
        <v>54</v>
      </c>
      <c r="M944" s="4" t="s">
        <v>67</v>
      </c>
      <c r="N944" s="29" t="s">
        <v>77</v>
      </c>
      <c r="O944" s="30">
        <v>18925</v>
      </c>
      <c r="P944" s="29" t="s">
        <v>57</v>
      </c>
      <c r="Q944" s="56">
        <v>1</v>
      </c>
      <c r="R944" s="5" t="s">
        <v>58</v>
      </c>
      <c r="S944" s="5" t="s">
        <v>69</v>
      </c>
      <c r="T944" s="36">
        <v>43620</v>
      </c>
      <c r="U944" s="36">
        <v>43614</v>
      </c>
      <c r="V944" s="37">
        <v>43621</v>
      </c>
      <c r="W944" s="38">
        <f t="shared" si="163"/>
        <v>-5</v>
      </c>
      <c r="X944" s="5" t="str">
        <f t="shared" si="164"/>
        <v>CUMPLE</v>
      </c>
      <c r="Y944" s="37">
        <v>43621</v>
      </c>
      <c r="Z944" s="37">
        <v>43621</v>
      </c>
      <c r="AA944" s="44">
        <v>43622</v>
      </c>
      <c r="AB944" s="37">
        <v>43626</v>
      </c>
      <c r="AC944" s="38">
        <f t="shared" si="165"/>
        <v>1</v>
      </c>
      <c r="AD944" s="5" t="str">
        <f t="shared" si="166"/>
        <v>CUMPLE</v>
      </c>
      <c r="AE944" s="5"/>
      <c r="AF944" s="38">
        <f t="shared" si="167"/>
        <v>4</v>
      </c>
      <c r="AG944" s="5" t="str">
        <f t="shared" si="168"/>
        <v>NO CUMPLE</v>
      </c>
      <c r="AH944" s="6"/>
      <c r="AI944" s="38">
        <f t="shared" si="155"/>
        <v>6</v>
      </c>
      <c r="AJ944" s="5" t="str">
        <f t="shared" si="156"/>
        <v>CUMPLE</v>
      </c>
      <c r="AK944" s="6"/>
      <c r="AL944" s="5" t="str">
        <f t="shared" si="169"/>
        <v/>
      </c>
      <c r="AM944" s="5"/>
      <c r="AN944" s="58"/>
      <c r="AO944" s="49" t="s">
        <v>4411</v>
      </c>
      <c r="AP944" s="50" t="s">
        <v>72</v>
      </c>
      <c r="AQ944" s="50"/>
      <c r="AR944" s="50">
        <v>43598</v>
      </c>
      <c r="AS944" s="50"/>
      <c r="AT944" s="52"/>
    </row>
    <row r="945" spans="1:46" ht="14.1" customHeight="1">
      <c r="A945" s="20" t="s">
        <v>45</v>
      </c>
      <c r="B945" s="21" t="s">
        <v>2696</v>
      </c>
      <c r="C945" s="20" t="s">
        <v>4389</v>
      </c>
      <c r="D945" s="54" t="s">
        <v>4412</v>
      </c>
      <c r="E945" s="4" t="s">
        <v>48</v>
      </c>
      <c r="F945" s="4" t="s">
        <v>4413</v>
      </c>
      <c r="G945" s="23" t="s">
        <v>4414</v>
      </c>
      <c r="H945" s="55">
        <v>29374</v>
      </c>
      <c r="I945" s="4" t="s">
        <v>64</v>
      </c>
      <c r="J945" s="4" t="s">
        <v>4415</v>
      </c>
      <c r="K945" s="22" t="s">
        <v>4416</v>
      </c>
      <c r="L945" s="23" t="s">
        <v>54</v>
      </c>
      <c r="M945" s="4" t="s">
        <v>94</v>
      </c>
      <c r="N945" s="29" t="s">
        <v>108</v>
      </c>
      <c r="O945" s="30">
        <v>1000</v>
      </c>
      <c r="P945" s="29" t="s">
        <v>57</v>
      </c>
      <c r="Q945" s="56">
        <v>1</v>
      </c>
      <c r="R945" s="5" t="s">
        <v>78</v>
      </c>
      <c r="S945" s="5" t="s">
        <v>79</v>
      </c>
      <c r="T945" s="36">
        <v>43620</v>
      </c>
      <c r="U945" s="36">
        <v>43612</v>
      </c>
      <c r="V945" s="37">
        <v>43612</v>
      </c>
      <c r="W945" s="38">
        <f t="shared" si="163"/>
        <v>-7</v>
      </c>
      <c r="X945" s="5" t="str">
        <f t="shared" si="164"/>
        <v>CUMPLE</v>
      </c>
      <c r="Y945" s="37">
        <v>43623</v>
      </c>
      <c r="Z945" s="37">
        <v>43624</v>
      </c>
      <c r="AA945" s="44">
        <v>43626</v>
      </c>
      <c r="AB945" s="37">
        <v>43631</v>
      </c>
      <c r="AC945" s="38">
        <f t="shared" si="165"/>
        <v>3</v>
      </c>
      <c r="AD945" s="5" t="str">
        <f t="shared" si="166"/>
        <v>NO CUMPLE</v>
      </c>
      <c r="AE945" s="5" t="s">
        <v>149</v>
      </c>
      <c r="AF945" s="38">
        <f t="shared" si="167"/>
        <v>5</v>
      </c>
      <c r="AG945" s="5" t="str">
        <f t="shared" si="168"/>
        <v>NO CUMPLE</v>
      </c>
      <c r="AH945" s="6"/>
      <c r="AI945" s="38">
        <f t="shared" si="155"/>
        <v>11</v>
      </c>
      <c r="AJ945" s="5" t="str">
        <f t="shared" si="156"/>
        <v>NO CUMPLE</v>
      </c>
      <c r="AK945" s="5" t="s">
        <v>4417</v>
      </c>
      <c r="AL945" s="5" t="str">
        <f t="shared" si="169"/>
        <v/>
      </c>
      <c r="AM945" s="5"/>
      <c r="AN945" s="58"/>
      <c r="AO945" s="49" t="s">
        <v>4418</v>
      </c>
      <c r="AP945" s="50" t="s">
        <v>72</v>
      </c>
      <c r="AQ945" s="50"/>
      <c r="AR945" s="50">
        <v>43598</v>
      </c>
      <c r="AS945" s="50" t="s">
        <v>1149</v>
      </c>
      <c r="AT945" s="52"/>
    </row>
    <row r="946" spans="1:46" ht="14.1" customHeight="1">
      <c r="A946" s="20" t="s">
        <v>45</v>
      </c>
      <c r="B946" s="21" t="s">
        <v>2696</v>
      </c>
      <c r="C946" s="20" t="s">
        <v>4389</v>
      </c>
      <c r="D946" s="28" t="s">
        <v>4419</v>
      </c>
      <c r="E946" s="4" t="s">
        <v>48</v>
      </c>
      <c r="F946" s="4" t="s">
        <v>4420</v>
      </c>
      <c r="G946" s="23" t="s">
        <v>4421</v>
      </c>
      <c r="H946" s="55">
        <v>18958.580000000002</v>
      </c>
      <c r="I946" s="4" t="s">
        <v>64</v>
      </c>
      <c r="J946" s="28" t="s">
        <v>4422</v>
      </c>
      <c r="K946" s="28" t="s">
        <v>4423</v>
      </c>
      <c r="L946" s="23" t="s">
        <v>54</v>
      </c>
      <c r="M946" s="4" t="s">
        <v>55</v>
      </c>
      <c r="N946" s="29" t="s">
        <v>56</v>
      </c>
      <c r="O946" s="30">
        <v>1036</v>
      </c>
      <c r="P946" s="29" t="s">
        <v>57</v>
      </c>
      <c r="Q946" s="56">
        <v>3</v>
      </c>
      <c r="R946" s="5" t="s">
        <v>78</v>
      </c>
      <c r="S946" s="5" t="s">
        <v>79</v>
      </c>
      <c r="T946" s="36">
        <v>43627</v>
      </c>
      <c r="U946" s="36">
        <v>43621</v>
      </c>
      <c r="V946" s="37">
        <v>43629</v>
      </c>
      <c r="W946" s="38">
        <f t="shared" si="163"/>
        <v>-5</v>
      </c>
      <c r="X946" s="5" t="str">
        <f t="shared" si="164"/>
        <v>CUMPLE</v>
      </c>
      <c r="Y946" s="37">
        <v>43629</v>
      </c>
      <c r="Z946" s="37">
        <v>43629</v>
      </c>
      <c r="AA946" s="44">
        <v>43629</v>
      </c>
      <c r="AB946" s="37">
        <v>43633</v>
      </c>
      <c r="AC946" s="38">
        <f t="shared" si="165"/>
        <v>1</v>
      </c>
      <c r="AD946" s="5" t="str">
        <f t="shared" si="166"/>
        <v>CUMPLE</v>
      </c>
      <c r="AE946" s="5"/>
      <c r="AF946" s="38">
        <f t="shared" si="167"/>
        <v>4</v>
      </c>
      <c r="AG946" s="5" t="str">
        <f t="shared" si="168"/>
        <v>NO CUMPLE</v>
      </c>
      <c r="AH946" s="6"/>
      <c r="AI946" s="38">
        <f t="shared" si="155"/>
        <v>6</v>
      </c>
      <c r="AJ946" s="5" t="str">
        <f t="shared" si="156"/>
        <v>CUMPLE</v>
      </c>
      <c r="AK946" s="6"/>
      <c r="AL946" s="5" t="str">
        <f t="shared" si="169"/>
        <v/>
      </c>
      <c r="AM946" s="5"/>
      <c r="AN946" s="58"/>
      <c r="AO946" s="49" t="s">
        <v>4424</v>
      </c>
      <c r="AP946" s="50" t="s">
        <v>72</v>
      </c>
      <c r="AQ946" s="50"/>
      <c r="AR946" s="50">
        <v>43616</v>
      </c>
      <c r="AS946" s="50"/>
      <c r="AT946" s="52"/>
    </row>
    <row r="947" spans="1:46" ht="14.1" customHeight="1">
      <c r="A947" s="20" t="s">
        <v>45</v>
      </c>
      <c r="B947" s="21" t="s">
        <v>2696</v>
      </c>
      <c r="C947" s="20" t="s">
        <v>4389</v>
      </c>
      <c r="D947" s="54">
        <v>4948957707</v>
      </c>
      <c r="E947" s="4" t="s">
        <v>48</v>
      </c>
      <c r="F947" s="4" t="s">
        <v>4425</v>
      </c>
      <c r="G947" s="23" t="s">
        <v>4426</v>
      </c>
      <c r="H947" s="55">
        <v>16636.2</v>
      </c>
      <c r="I947" s="4" t="s">
        <v>64</v>
      </c>
      <c r="J947" s="4" t="s">
        <v>145</v>
      </c>
      <c r="K947" s="22" t="s">
        <v>1080</v>
      </c>
      <c r="L947" s="23" t="s">
        <v>86</v>
      </c>
      <c r="M947" s="4" t="s">
        <v>147</v>
      </c>
      <c r="N947" s="29" t="s">
        <v>167</v>
      </c>
      <c r="O947" s="30">
        <v>7140</v>
      </c>
      <c r="P947" s="29" t="s">
        <v>57</v>
      </c>
      <c r="Q947" s="56">
        <v>1</v>
      </c>
      <c r="R947" s="5" t="s">
        <v>58</v>
      </c>
      <c r="S947" s="5" t="s">
        <v>59</v>
      </c>
      <c r="T947" s="36">
        <v>43623</v>
      </c>
      <c r="U947" s="36">
        <v>43612</v>
      </c>
      <c r="V947" s="37">
        <v>43626</v>
      </c>
      <c r="W947" s="38">
        <f t="shared" si="163"/>
        <v>-10</v>
      </c>
      <c r="X947" s="5" t="str">
        <f t="shared" si="164"/>
        <v>CUMPLE</v>
      </c>
      <c r="Y947" s="37">
        <v>43626</v>
      </c>
      <c r="Z947" s="37">
        <v>43626</v>
      </c>
      <c r="AA947" s="44">
        <v>43626</v>
      </c>
      <c r="AB947" s="37">
        <v>43633</v>
      </c>
      <c r="AC947" s="38">
        <f t="shared" si="165"/>
        <v>1</v>
      </c>
      <c r="AD947" s="5" t="str">
        <f t="shared" si="166"/>
        <v>CUMPLE</v>
      </c>
      <c r="AE947" s="5"/>
      <c r="AF947" s="38">
        <f t="shared" si="167"/>
        <v>7</v>
      </c>
      <c r="AG947" s="5" t="str">
        <f t="shared" si="168"/>
        <v>NO CUMPLE</v>
      </c>
      <c r="AH947" s="6"/>
      <c r="AI947" s="38">
        <f t="shared" si="155"/>
        <v>10</v>
      </c>
      <c r="AJ947" s="5" t="str">
        <f t="shared" si="156"/>
        <v>NO CUMPLE</v>
      </c>
      <c r="AK947" s="6" t="s">
        <v>149</v>
      </c>
      <c r="AL947" s="5" t="str">
        <f t="shared" si="169"/>
        <v/>
      </c>
      <c r="AM947" s="5"/>
      <c r="AN947" s="58"/>
      <c r="AO947" s="49" t="s">
        <v>4427</v>
      </c>
      <c r="AP947" s="50" t="s">
        <v>72</v>
      </c>
      <c r="AQ947" s="50"/>
      <c r="AR947" s="50">
        <v>43589</v>
      </c>
      <c r="AS947" s="50"/>
      <c r="AT947" s="52"/>
    </row>
    <row r="948" spans="1:46" ht="14.1" customHeight="1">
      <c r="A948" s="20" t="s">
        <v>45</v>
      </c>
      <c r="B948" s="21" t="s">
        <v>2696</v>
      </c>
      <c r="C948" s="20" t="s">
        <v>4389</v>
      </c>
      <c r="D948" s="54">
        <v>4949416087</v>
      </c>
      <c r="E948" s="4" t="s">
        <v>156</v>
      </c>
      <c r="F948" s="4" t="s">
        <v>4428</v>
      </c>
      <c r="G948" s="23" t="s">
        <v>4429</v>
      </c>
      <c r="H948" s="55">
        <v>30832</v>
      </c>
      <c r="I948" s="4" t="s">
        <v>64</v>
      </c>
      <c r="J948" s="4" t="s">
        <v>1075</v>
      </c>
      <c r="K948" s="22" t="s">
        <v>1076</v>
      </c>
      <c r="L948" s="23" t="s">
        <v>54</v>
      </c>
      <c r="M948" s="4" t="s">
        <v>67</v>
      </c>
      <c r="N948" s="29" t="s">
        <v>77</v>
      </c>
      <c r="O948" s="30">
        <v>16400</v>
      </c>
      <c r="P948" s="29" t="s">
        <v>57</v>
      </c>
      <c r="Q948" s="56">
        <v>1</v>
      </c>
      <c r="R948" s="5" t="s">
        <v>58</v>
      </c>
      <c r="S948" s="5" t="s">
        <v>59</v>
      </c>
      <c r="T948" s="36">
        <v>43626</v>
      </c>
      <c r="U948" s="36">
        <v>43621</v>
      </c>
      <c r="V948" s="37">
        <v>43627</v>
      </c>
      <c r="W948" s="38">
        <f t="shared" si="163"/>
        <v>-4</v>
      </c>
      <c r="X948" s="5" t="str">
        <f t="shared" si="164"/>
        <v>CUMPLE</v>
      </c>
      <c r="Y948" s="37">
        <v>43627</v>
      </c>
      <c r="Z948" s="37">
        <v>43627</v>
      </c>
      <c r="AA948" s="44">
        <v>43627</v>
      </c>
      <c r="AB948" s="37">
        <v>43633</v>
      </c>
      <c r="AC948" s="38">
        <f t="shared" si="165"/>
        <v>1</v>
      </c>
      <c r="AD948" s="5" t="str">
        <f t="shared" si="166"/>
        <v>CUMPLE</v>
      </c>
      <c r="AE948" s="5"/>
      <c r="AF948" s="38">
        <f t="shared" si="167"/>
        <v>6</v>
      </c>
      <c r="AG948" s="5" t="str">
        <f t="shared" si="168"/>
        <v>NO CUMPLE</v>
      </c>
      <c r="AH948" s="6"/>
      <c r="AI948" s="38">
        <f t="shared" si="155"/>
        <v>7</v>
      </c>
      <c r="AJ948" s="5" t="str">
        <f t="shared" si="156"/>
        <v>CUMPLE</v>
      </c>
      <c r="AK948" s="6"/>
      <c r="AL948" s="5" t="str">
        <f t="shared" si="169"/>
        <v/>
      </c>
      <c r="AM948" s="5"/>
      <c r="AN948" s="58"/>
      <c r="AO948" s="49" t="s">
        <v>4430</v>
      </c>
      <c r="AP948" s="50" t="s">
        <v>72</v>
      </c>
      <c r="AQ948" s="50"/>
      <c r="AR948" s="50">
        <v>43600</v>
      </c>
      <c r="AS948" s="50"/>
      <c r="AT948" s="52"/>
    </row>
    <row r="949" spans="1:46" ht="14.1" customHeight="1">
      <c r="A949" s="20" t="s">
        <v>45</v>
      </c>
      <c r="B949" s="21" t="s">
        <v>2696</v>
      </c>
      <c r="C949" s="20" t="s">
        <v>4389</v>
      </c>
      <c r="D949" s="54">
        <v>4950899447</v>
      </c>
      <c r="E949" s="4" t="s">
        <v>48</v>
      </c>
      <c r="F949" s="4" t="s">
        <v>4431</v>
      </c>
      <c r="G949" s="23" t="s">
        <v>4432</v>
      </c>
      <c r="H949" s="55">
        <v>5490</v>
      </c>
      <c r="I949" s="4" t="s">
        <v>64</v>
      </c>
      <c r="J949" s="4" t="s">
        <v>417</v>
      </c>
      <c r="K949" s="22" t="s">
        <v>1222</v>
      </c>
      <c r="L949" s="23" t="s">
        <v>54</v>
      </c>
      <c r="M949" s="4" t="s">
        <v>94</v>
      </c>
      <c r="N949" s="29" t="s">
        <v>108</v>
      </c>
      <c r="O949" s="30">
        <v>1800</v>
      </c>
      <c r="P949" s="29" t="s">
        <v>57</v>
      </c>
      <c r="Q949" s="56">
        <v>3</v>
      </c>
      <c r="R949" s="5" t="s">
        <v>78</v>
      </c>
      <c r="S949" s="5" t="s">
        <v>79</v>
      </c>
      <c r="T949" s="36">
        <v>43627</v>
      </c>
      <c r="U949" s="36">
        <v>43621</v>
      </c>
      <c r="V949" s="37">
        <v>43629</v>
      </c>
      <c r="W949" s="38">
        <f t="shared" si="163"/>
        <v>-5</v>
      </c>
      <c r="X949" s="5" t="str">
        <f t="shared" si="164"/>
        <v>CUMPLE</v>
      </c>
      <c r="Y949" s="37">
        <v>43629</v>
      </c>
      <c r="Z949" s="37">
        <v>43629</v>
      </c>
      <c r="AA949" s="44">
        <v>43629</v>
      </c>
      <c r="AB949" s="37">
        <v>43636</v>
      </c>
      <c r="AC949" s="38">
        <f t="shared" si="165"/>
        <v>1</v>
      </c>
      <c r="AD949" s="5" t="str">
        <f t="shared" si="166"/>
        <v>CUMPLE</v>
      </c>
      <c r="AE949" s="5"/>
      <c r="AF949" s="38">
        <f t="shared" si="167"/>
        <v>7</v>
      </c>
      <c r="AG949" s="5" t="str">
        <f t="shared" si="168"/>
        <v>NO CUMPLE</v>
      </c>
      <c r="AH949" s="6"/>
      <c r="AI949" s="38">
        <f t="shared" si="155"/>
        <v>9</v>
      </c>
      <c r="AJ949" s="5" t="str">
        <f t="shared" si="156"/>
        <v>CUMPLE</v>
      </c>
      <c r="AK949" s="6"/>
      <c r="AL949" s="5" t="str">
        <f t="shared" si="169"/>
        <v/>
      </c>
      <c r="AM949" s="5"/>
      <c r="AN949" s="58"/>
      <c r="AO949" s="49" t="s">
        <v>4433</v>
      </c>
      <c r="AP949" s="50" t="s">
        <v>72</v>
      </c>
      <c r="AQ949" s="50"/>
      <c r="AR949" s="50">
        <v>43616</v>
      </c>
      <c r="AS949" s="50" t="s">
        <v>1149</v>
      </c>
      <c r="AT949" s="52"/>
    </row>
    <row r="950" spans="1:46" ht="14.1" customHeight="1">
      <c r="A950" s="20" t="s">
        <v>45</v>
      </c>
      <c r="B950" s="21" t="s">
        <v>2696</v>
      </c>
      <c r="C950" s="20" t="s">
        <v>4389</v>
      </c>
      <c r="D950" s="54">
        <v>4951013383</v>
      </c>
      <c r="E950" s="4" t="s">
        <v>48</v>
      </c>
      <c r="F950" s="4" t="s">
        <v>4434</v>
      </c>
      <c r="G950" s="23" t="s">
        <v>4435</v>
      </c>
      <c r="H950" s="55">
        <v>14915.58</v>
      </c>
      <c r="I950" s="4" t="s">
        <v>64</v>
      </c>
      <c r="J950" s="4" t="s">
        <v>2751</v>
      </c>
      <c r="K950" s="22" t="s">
        <v>4436</v>
      </c>
      <c r="L950" s="23" t="s">
        <v>2752</v>
      </c>
      <c r="M950" s="4" t="s">
        <v>147</v>
      </c>
      <c r="N950" s="29" t="s">
        <v>167</v>
      </c>
      <c r="O950" s="30">
        <v>1484.2080000000001</v>
      </c>
      <c r="P950" s="29" t="s">
        <v>57</v>
      </c>
      <c r="Q950" s="56">
        <v>4</v>
      </c>
      <c r="R950" s="5" t="s">
        <v>78</v>
      </c>
      <c r="S950" s="5" t="s">
        <v>79</v>
      </c>
      <c r="T950" s="36">
        <v>43627</v>
      </c>
      <c r="U950" s="36">
        <v>43627</v>
      </c>
      <c r="V950" s="37">
        <v>43631</v>
      </c>
      <c r="W950" s="38">
        <f t="shared" si="163"/>
        <v>1</v>
      </c>
      <c r="X950" s="5" t="str">
        <f t="shared" si="164"/>
        <v>NO CUMPLE</v>
      </c>
      <c r="Y950" s="37">
        <v>43629</v>
      </c>
      <c r="Z950" s="37">
        <v>43631</v>
      </c>
      <c r="AA950" s="44">
        <v>43633</v>
      </c>
      <c r="AB950" s="37">
        <v>43638</v>
      </c>
      <c r="AC950" s="38">
        <f t="shared" si="165"/>
        <v>2</v>
      </c>
      <c r="AD950" s="5" t="str">
        <f t="shared" si="166"/>
        <v>CUMPLE</v>
      </c>
      <c r="AE950" s="5"/>
      <c r="AF950" s="38">
        <f t="shared" si="167"/>
        <v>5</v>
      </c>
      <c r="AG950" s="5" t="str">
        <f t="shared" si="168"/>
        <v>NO CUMPLE</v>
      </c>
      <c r="AH950" s="6"/>
      <c r="AI950" s="38">
        <f t="shared" si="155"/>
        <v>11</v>
      </c>
      <c r="AJ950" s="5" t="str">
        <f t="shared" si="156"/>
        <v>NO CUMPLE</v>
      </c>
      <c r="AK950" s="6" t="s">
        <v>462</v>
      </c>
      <c r="AL950" s="5" t="str">
        <f t="shared" si="169"/>
        <v/>
      </c>
      <c r="AM950" s="5"/>
      <c r="AN950" s="58"/>
      <c r="AO950" s="49" t="s">
        <v>4437</v>
      </c>
      <c r="AP950" s="50" t="s">
        <v>72</v>
      </c>
      <c r="AQ950" s="50"/>
      <c r="AR950" s="50">
        <v>43616</v>
      </c>
      <c r="AS950" s="50"/>
      <c r="AT950" s="52"/>
    </row>
    <row r="951" spans="1:46" ht="14.1" customHeight="1">
      <c r="A951" s="20" t="s">
        <v>45</v>
      </c>
      <c r="B951" s="21" t="s">
        <v>2696</v>
      </c>
      <c r="C951" s="20" t="s">
        <v>4389</v>
      </c>
      <c r="D951" s="28" t="s">
        <v>4438</v>
      </c>
      <c r="E951" s="4" t="s">
        <v>48</v>
      </c>
      <c r="F951" s="4" t="s">
        <v>4439</v>
      </c>
      <c r="G951" s="23" t="s">
        <v>4440</v>
      </c>
      <c r="H951" s="55">
        <v>51651.8</v>
      </c>
      <c r="I951" s="4" t="s">
        <v>64</v>
      </c>
      <c r="J951" s="28" t="s">
        <v>4441</v>
      </c>
      <c r="K951" s="28" t="s">
        <v>4442</v>
      </c>
      <c r="L951" s="23" t="s">
        <v>54</v>
      </c>
      <c r="M951" s="4" t="s">
        <v>67</v>
      </c>
      <c r="N951" s="29" t="s">
        <v>336</v>
      </c>
      <c r="O951" s="30">
        <v>11120</v>
      </c>
      <c r="P951" s="29" t="s">
        <v>57</v>
      </c>
      <c r="Q951" s="56">
        <v>19</v>
      </c>
      <c r="R951" s="5" t="s">
        <v>78</v>
      </c>
      <c r="S951" s="5" t="s">
        <v>79</v>
      </c>
      <c r="T951" s="36">
        <v>43620</v>
      </c>
      <c r="U951" s="36">
        <v>43600</v>
      </c>
      <c r="V951" s="37">
        <v>43622</v>
      </c>
      <c r="W951" s="38">
        <f t="shared" si="163"/>
        <v>-19</v>
      </c>
      <c r="X951" s="5" t="str">
        <f t="shared" si="164"/>
        <v>CUMPLE</v>
      </c>
      <c r="Y951" s="37">
        <v>43622</v>
      </c>
      <c r="Z951" s="37">
        <v>43622</v>
      </c>
      <c r="AA951" s="44">
        <v>43622</v>
      </c>
      <c r="AB951" s="37">
        <v>43630</v>
      </c>
      <c r="AC951" s="38">
        <f t="shared" si="165"/>
        <v>1</v>
      </c>
      <c r="AD951" s="5" t="str">
        <f t="shared" si="166"/>
        <v>CUMPLE</v>
      </c>
      <c r="AE951" s="5"/>
      <c r="AF951" s="38">
        <f t="shared" si="167"/>
        <v>8</v>
      </c>
      <c r="AG951" s="5" t="str">
        <f t="shared" si="168"/>
        <v>NO CUMPLE</v>
      </c>
      <c r="AH951" s="6"/>
      <c r="AI951" s="38">
        <f t="shared" si="155"/>
        <v>10</v>
      </c>
      <c r="AJ951" s="5" t="str">
        <f t="shared" si="156"/>
        <v>CUMPLE</v>
      </c>
      <c r="AK951" s="6" t="s">
        <v>386</v>
      </c>
      <c r="AL951" s="5" t="str">
        <f t="shared" si="169"/>
        <v/>
      </c>
      <c r="AM951" s="5"/>
      <c r="AN951" s="58"/>
      <c r="AO951" s="49" t="s">
        <v>4443</v>
      </c>
      <c r="AP951" s="50" t="s">
        <v>72</v>
      </c>
      <c r="AQ951" s="50" t="s">
        <v>61</v>
      </c>
      <c r="AR951" s="50">
        <v>43598</v>
      </c>
      <c r="AS951" s="50"/>
      <c r="AT951" s="52"/>
    </row>
    <row r="952" spans="1:46" ht="14.1" customHeight="1">
      <c r="A952" s="20" t="s">
        <v>45</v>
      </c>
      <c r="B952" s="21" t="s">
        <v>2696</v>
      </c>
      <c r="C952" s="20" t="s">
        <v>4389</v>
      </c>
      <c r="D952" s="54">
        <v>4951566902</v>
      </c>
      <c r="E952" s="4" t="s">
        <v>48</v>
      </c>
      <c r="F952" s="4" t="s">
        <v>4444</v>
      </c>
      <c r="G952" s="23" t="s">
        <v>4445</v>
      </c>
      <c r="H952" s="55">
        <v>15717.24</v>
      </c>
      <c r="I952" s="4" t="s">
        <v>64</v>
      </c>
      <c r="J952" s="4" t="s">
        <v>4446</v>
      </c>
      <c r="K952" s="22" t="s">
        <v>4447</v>
      </c>
      <c r="L952" s="23" t="s">
        <v>119</v>
      </c>
      <c r="M952" s="4" t="s">
        <v>55</v>
      </c>
      <c r="N952" s="29" t="s">
        <v>56</v>
      </c>
      <c r="O952" s="30">
        <v>20412</v>
      </c>
      <c r="P952" s="29" t="s">
        <v>57</v>
      </c>
      <c r="Q952" s="56">
        <v>1</v>
      </c>
      <c r="R952" s="5" t="s">
        <v>58</v>
      </c>
      <c r="S952" s="5" t="s">
        <v>69</v>
      </c>
      <c r="T952" s="36">
        <v>43633</v>
      </c>
      <c r="U952" s="36">
        <v>43634</v>
      </c>
      <c r="V952" s="37">
        <v>43635</v>
      </c>
      <c r="W952" s="38">
        <f t="shared" si="163"/>
        <v>2</v>
      </c>
      <c r="X952" s="5" t="str">
        <f t="shared" si="164"/>
        <v>NO CUMPLE</v>
      </c>
      <c r="Y952" s="37">
        <v>43635</v>
      </c>
      <c r="Z952" s="37">
        <v>43635</v>
      </c>
      <c r="AA952" s="44">
        <v>43636</v>
      </c>
      <c r="AB952" s="37">
        <v>43641</v>
      </c>
      <c r="AC952" s="38">
        <f t="shared" si="165"/>
        <v>1</v>
      </c>
      <c r="AD952" s="5" t="str">
        <f t="shared" si="166"/>
        <v>CUMPLE</v>
      </c>
      <c r="AE952" s="5"/>
      <c r="AF952" s="38">
        <f t="shared" si="167"/>
        <v>5</v>
      </c>
      <c r="AG952" s="5" t="str">
        <f t="shared" si="168"/>
        <v>NO CUMPLE</v>
      </c>
      <c r="AH952" s="6"/>
      <c r="AI952" s="38">
        <f t="shared" si="155"/>
        <v>8</v>
      </c>
      <c r="AJ952" s="5" t="str">
        <f t="shared" si="156"/>
        <v>CUMPLE</v>
      </c>
      <c r="AK952" s="6"/>
      <c r="AL952" s="5" t="str">
        <f t="shared" si="169"/>
        <v/>
      </c>
      <c r="AM952" s="5"/>
      <c r="AN952" s="58"/>
      <c r="AO952" s="49" t="s">
        <v>4448</v>
      </c>
      <c r="AP952" s="50" t="s">
        <v>72</v>
      </c>
      <c r="AQ952" s="50"/>
      <c r="AR952" s="50">
        <v>43619</v>
      </c>
      <c r="AS952" s="50"/>
      <c r="AT952" s="52"/>
    </row>
    <row r="953" spans="1:46" ht="14.1" customHeight="1">
      <c r="A953" s="20" t="s">
        <v>45</v>
      </c>
      <c r="B953" s="21" t="s">
        <v>2696</v>
      </c>
      <c r="C953" s="20" t="s">
        <v>4389</v>
      </c>
      <c r="D953" s="28" t="s">
        <v>4449</v>
      </c>
      <c r="E953" s="4" t="s">
        <v>48</v>
      </c>
      <c r="F953" s="4" t="s">
        <v>4450</v>
      </c>
      <c r="G953" s="23" t="s">
        <v>4451</v>
      </c>
      <c r="H953" s="55">
        <v>47405.8</v>
      </c>
      <c r="I953" s="4" t="s">
        <v>64</v>
      </c>
      <c r="J953" s="28" t="s">
        <v>4452</v>
      </c>
      <c r="K953" s="28" t="s">
        <v>4453</v>
      </c>
      <c r="L953" s="23" t="s">
        <v>54</v>
      </c>
      <c r="M953" s="4" t="s">
        <v>67</v>
      </c>
      <c r="N953" s="29" t="s">
        <v>128</v>
      </c>
      <c r="O953" s="30">
        <v>20820</v>
      </c>
      <c r="P953" s="29" t="s">
        <v>57</v>
      </c>
      <c r="Q953" s="56">
        <v>1</v>
      </c>
      <c r="R953" s="5" t="s">
        <v>58</v>
      </c>
      <c r="S953" s="5" t="s">
        <v>69</v>
      </c>
      <c r="T953" s="36">
        <v>43634</v>
      </c>
      <c r="U953" s="36">
        <v>43633</v>
      </c>
      <c r="V953" s="37">
        <v>43636</v>
      </c>
      <c r="W953" s="38">
        <f t="shared" si="163"/>
        <v>0</v>
      </c>
      <c r="X953" s="5" t="str">
        <f t="shared" si="164"/>
        <v>CUMPLE</v>
      </c>
      <c r="Y953" s="37">
        <v>43636</v>
      </c>
      <c r="Z953" s="37">
        <v>43636</v>
      </c>
      <c r="AA953" s="44">
        <v>43637</v>
      </c>
      <c r="AB953" s="37">
        <v>43641</v>
      </c>
      <c r="AC953" s="38">
        <f t="shared" si="165"/>
        <v>1</v>
      </c>
      <c r="AD953" s="5" t="str">
        <f t="shared" si="166"/>
        <v>CUMPLE</v>
      </c>
      <c r="AE953" s="5"/>
      <c r="AF953" s="38">
        <f t="shared" si="167"/>
        <v>4</v>
      </c>
      <c r="AG953" s="5" t="str">
        <f t="shared" si="168"/>
        <v>NO CUMPLE</v>
      </c>
      <c r="AH953" s="6"/>
      <c r="AI953" s="38">
        <f t="shared" si="155"/>
        <v>7</v>
      </c>
      <c r="AJ953" s="5" t="str">
        <f t="shared" si="156"/>
        <v>CUMPLE</v>
      </c>
      <c r="AK953" s="6"/>
      <c r="AL953" s="5" t="str">
        <f t="shared" si="169"/>
        <v/>
      </c>
      <c r="AM953" s="5"/>
      <c r="AN953" s="58"/>
      <c r="AO953" s="49" t="s">
        <v>4454</v>
      </c>
      <c r="AP953" s="50" t="s">
        <v>72</v>
      </c>
      <c r="AQ953" s="50"/>
      <c r="AR953" s="50">
        <v>43640</v>
      </c>
      <c r="AS953" s="50"/>
      <c r="AT953" s="52"/>
    </row>
    <row r="954" spans="1:46" ht="14.1" customHeight="1">
      <c r="A954" s="20" t="s">
        <v>45</v>
      </c>
      <c r="B954" s="21" t="s">
        <v>2696</v>
      </c>
      <c r="C954" s="20" t="s">
        <v>4389</v>
      </c>
      <c r="D954" s="54">
        <v>4948561425</v>
      </c>
      <c r="E954" s="4" t="s">
        <v>48</v>
      </c>
      <c r="F954" s="4" t="s">
        <v>4455</v>
      </c>
      <c r="G954" s="23" t="s">
        <v>4456</v>
      </c>
      <c r="H954" s="55">
        <v>520</v>
      </c>
      <c r="I954" s="4" t="s">
        <v>51</v>
      </c>
      <c r="J954" s="4" t="s">
        <v>4457</v>
      </c>
      <c r="K954" s="22" t="s">
        <v>4458</v>
      </c>
      <c r="L954" s="23" t="s">
        <v>119</v>
      </c>
      <c r="M954" s="4" t="s">
        <v>55</v>
      </c>
      <c r="N954" s="29" t="s">
        <v>120</v>
      </c>
      <c r="O954" s="30">
        <v>200</v>
      </c>
      <c r="P954" s="29" t="s">
        <v>57</v>
      </c>
      <c r="Q954" s="56">
        <v>1</v>
      </c>
      <c r="R954" s="5" t="s">
        <v>78</v>
      </c>
      <c r="S954" s="5" t="s">
        <v>79</v>
      </c>
      <c r="T954" s="36">
        <v>43633</v>
      </c>
      <c r="U954" s="36">
        <v>43633</v>
      </c>
      <c r="V954" s="37">
        <v>43636</v>
      </c>
      <c r="W954" s="38">
        <f t="shared" si="163"/>
        <v>1</v>
      </c>
      <c r="X954" s="5" t="str">
        <f t="shared" si="164"/>
        <v>NO CUMPLE</v>
      </c>
      <c r="Y954" s="37">
        <v>43636</v>
      </c>
      <c r="Z954" s="37">
        <v>43636</v>
      </c>
      <c r="AA954" s="44">
        <v>43637</v>
      </c>
      <c r="AB954" s="37">
        <v>43641</v>
      </c>
      <c r="AC954" s="38">
        <f t="shared" si="165"/>
        <v>1</v>
      </c>
      <c r="AD954" s="5" t="str">
        <f t="shared" si="166"/>
        <v>CUMPLE</v>
      </c>
      <c r="AE954" s="5"/>
      <c r="AF954" s="38">
        <f t="shared" si="167"/>
        <v>4</v>
      </c>
      <c r="AG954" s="5" t="str">
        <f t="shared" si="168"/>
        <v>NO CUMPLE</v>
      </c>
      <c r="AH954" s="6"/>
      <c r="AI954" s="38">
        <f t="shared" si="155"/>
        <v>8</v>
      </c>
      <c r="AJ954" s="5" t="str">
        <f t="shared" si="156"/>
        <v>CUMPLE</v>
      </c>
      <c r="AK954" s="6"/>
      <c r="AL954" s="5" t="str">
        <f t="shared" si="169"/>
        <v/>
      </c>
      <c r="AM954" s="5"/>
      <c r="AN954" s="58"/>
      <c r="AO954" s="49" t="s">
        <v>4459</v>
      </c>
      <c r="AP954" s="50" t="s">
        <v>61</v>
      </c>
      <c r="AQ954" s="50"/>
      <c r="AR954" s="50">
        <v>43619</v>
      </c>
      <c r="AS954" s="50"/>
      <c r="AT954" s="52"/>
    </row>
    <row r="955" spans="1:46" ht="14.1" customHeight="1">
      <c r="A955" s="20" t="s">
        <v>45</v>
      </c>
      <c r="B955" s="21" t="s">
        <v>2696</v>
      </c>
      <c r="C955" s="20" t="s">
        <v>4389</v>
      </c>
      <c r="D955" s="54">
        <v>4952079104</v>
      </c>
      <c r="E955" s="4" t="s">
        <v>48</v>
      </c>
      <c r="F955" s="4" t="s">
        <v>4460</v>
      </c>
      <c r="G955" s="23" t="s">
        <v>4461</v>
      </c>
      <c r="H955" s="55">
        <v>15859.01</v>
      </c>
      <c r="I955" s="4" t="s">
        <v>64</v>
      </c>
      <c r="J955" s="28" t="s">
        <v>4462</v>
      </c>
      <c r="K955" s="28" t="s">
        <v>4463</v>
      </c>
      <c r="L955" s="23" t="s">
        <v>4464</v>
      </c>
      <c r="M955" s="4" t="s">
        <v>238</v>
      </c>
      <c r="N955" s="29" t="s">
        <v>278</v>
      </c>
      <c r="O955" s="30">
        <v>11781</v>
      </c>
      <c r="P955" s="29" t="s">
        <v>57</v>
      </c>
      <c r="Q955" s="56">
        <v>1</v>
      </c>
      <c r="R955" s="5" t="s">
        <v>58</v>
      </c>
      <c r="S955" s="5" t="s">
        <v>69</v>
      </c>
      <c r="T955" s="36">
        <v>43633</v>
      </c>
      <c r="U955" s="36">
        <v>43622</v>
      </c>
      <c r="V955" s="37">
        <v>43636</v>
      </c>
      <c r="W955" s="38">
        <f t="shared" si="163"/>
        <v>-10</v>
      </c>
      <c r="X955" s="5" t="str">
        <f t="shared" si="164"/>
        <v>CUMPLE</v>
      </c>
      <c r="Y955" s="37">
        <v>43636</v>
      </c>
      <c r="Z955" s="37">
        <v>43636</v>
      </c>
      <c r="AA955" s="44">
        <v>43637</v>
      </c>
      <c r="AB955" s="37">
        <v>43642</v>
      </c>
      <c r="AC955" s="38">
        <f t="shared" si="165"/>
        <v>1</v>
      </c>
      <c r="AD955" s="5" t="str">
        <f t="shared" si="166"/>
        <v>CUMPLE</v>
      </c>
      <c r="AE955" s="5"/>
      <c r="AF955" s="38">
        <f t="shared" si="167"/>
        <v>5</v>
      </c>
      <c r="AG955" s="5" t="str">
        <f t="shared" si="168"/>
        <v>NO CUMPLE</v>
      </c>
      <c r="AH955" s="6"/>
      <c r="AI955" s="38">
        <f t="shared" si="155"/>
        <v>9</v>
      </c>
      <c r="AJ955" s="5" t="str">
        <f t="shared" si="156"/>
        <v>NO CUMPLE</v>
      </c>
      <c r="AK955" s="6" t="s">
        <v>135</v>
      </c>
      <c r="AL955" s="5" t="str">
        <f t="shared" si="169"/>
        <v/>
      </c>
      <c r="AM955" s="5"/>
      <c r="AN955" s="58"/>
      <c r="AO955" s="49" t="s">
        <v>4465</v>
      </c>
      <c r="AP955" s="50" t="s">
        <v>241</v>
      </c>
      <c r="AQ955" s="50"/>
      <c r="AR955" s="50">
        <v>43619</v>
      </c>
      <c r="AS955" s="50"/>
      <c r="AT955" s="52"/>
    </row>
    <row r="956" spans="1:46" ht="14.1" customHeight="1">
      <c r="A956" s="20" t="s">
        <v>45</v>
      </c>
      <c r="B956" s="21" t="s">
        <v>2696</v>
      </c>
      <c r="C956" s="20" t="s">
        <v>4389</v>
      </c>
      <c r="D956" s="54">
        <v>4950559748</v>
      </c>
      <c r="E956" s="4" t="s">
        <v>48</v>
      </c>
      <c r="F956" s="4" t="s">
        <v>4466</v>
      </c>
      <c r="G956" s="23" t="s">
        <v>4467</v>
      </c>
      <c r="H956" s="55">
        <v>26594.400000000001</v>
      </c>
      <c r="I956" s="4" t="s">
        <v>51</v>
      </c>
      <c r="J956" s="4" t="s">
        <v>208</v>
      </c>
      <c r="K956" s="22" t="s">
        <v>209</v>
      </c>
      <c r="L956" s="23" t="s">
        <v>119</v>
      </c>
      <c r="M956" s="4" t="s">
        <v>210</v>
      </c>
      <c r="N956" s="29" t="s">
        <v>211</v>
      </c>
      <c r="O956" s="30">
        <v>16800</v>
      </c>
      <c r="P956" s="29" t="s">
        <v>57</v>
      </c>
      <c r="Q956" s="56">
        <v>1</v>
      </c>
      <c r="R956" s="5" t="s">
        <v>58</v>
      </c>
      <c r="S956" s="5" t="s">
        <v>59</v>
      </c>
      <c r="T956" s="36">
        <v>43638</v>
      </c>
      <c r="U956" s="36">
        <v>43633</v>
      </c>
      <c r="V956" s="37">
        <v>43641</v>
      </c>
      <c r="W956" s="38">
        <f t="shared" si="163"/>
        <v>-4</v>
      </c>
      <c r="X956" s="5" t="str">
        <f t="shared" si="164"/>
        <v>CUMPLE</v>
      </c>
      <c r="Y956" s="37">
        <v>43641</v>
      </c>
      <c r="Z956" s="37">
        <v>43641</v>
      </c>
      <c r="AA956" s="44">
        <v>43641</v>
      </c>
      <c r="AB956" s="37">
        <v>43643</v>
      </c>
      <c r="AC956" s="38">
        <f t="shared" si="165"/>
        <v>1</v>
      </c>
      <c r="AD956" s="5" t="str">
        <f t="shared" si="166"/>
        <v>CUMPLE</v>
      </c>
      <c r="AE956" s="5"/>
      <c r="AF956" s="38">
        <f t="shared" si="167"/>
        <v>2</v>
      </c>
      <c r="AG956" s="5" t="str">
        <f t="shared" si="168"/>
        <v>CUMPLE</v>
      </c>
      <c r="AH956" s="6"/>
      <c r="AI956" s="38">
        <f t="shared" si="155"/>
        <v>5</v>
      </c>
      <c r="AJ956" s="5" t="str">
        <f t="shared" si="156"/>
        <v>CUMPLE</v>
      </c>
      <c r="AK956" s="6"/>
      <c r="AL956" s="5" t="str">
        <f t="shared" si="169"/>
        <v/>
      </c>
      <c r="AM956" s="5"/>
      <c r="AN956" s="58"/>
      <c r="AO956" s="49" t="s">
        <v>4468</v>
      </c>
      <c r="AP956" s="50" t="s">
        <v>61</v>
      </c>
      <c r="AQ956" s="50"/>
      <c r="AR956" s="50">
        <v>43622</v>
      </c>
      <c r="AS956" s="50"/>
      <c r="AT956" s="52"/>
    </row>
    <row r="957" spans="1:46" ht="14.1" customHeight="1">
      <c r="A957" s="20" t="s">
        <v>45</v>
      </c>
      <c r="B957" s="21" t="s">
        <v>2696</v>
      </c>
      <c r="C957" s="20" t="s">
        <v>4389</v>
      </c>
      <c r="D957" s="54">
        <v>4948417581</v>
      </c>
      <c r="E957" s="4" t="s">
        <v>48</v>
      </c>
      <c r="F957" s="4" t="s">
        <v>4469</v>
      </c>
      <c r="G957" s="23" t="s">
        <v>4470</v>
      </c>
      <c r="H957" s="55">
        <v>41068.800000000003</v>
      </c>
      <c r="I957" s="4" t="s">
        <v>64</v>
      </c>
      <c r="J957" s="4" t="s">
        <v>406</v>
      </c>
      <c r="K957" s="22" t="s">
        <v>407</v>
      </c>
      <c r="L957" s="23" t="s">
        <v>408</v>
      </c>
      <c r="M957" s="4" t="s">
        <v>347</v>
      </c>
      <c r="N957" s="29" t="s">
        <v>584</v>
      </c>
      <c r="O957" s="30">
        <v>16560</v>
      </c>
      <c r="P957" s="29" t="s">
        <v>57</v>
      </c>
      <c r="Q957" s="56">
        <v>1</v>
      </c>
      <c r="R957" s="5" t="s">
        <v>58</v>
      </c>
      <c r="S957" s="5" t="s">
        <v>69</v>
      </c>
      <c r="T957" s="36">
        <v>43625</v>
      </c>
      <c r="U957" s="36">
        <v>43626</v>
      </c>
      <c r="V957" s="37">
        <v>43626</v>
      </c>
      <c r="W957" s="38">
        <f t="shared" si="163"/>
        <v>2</v>
      </c>
      <c r="X957" s="5" t="str">
        <f t="shared" si="164"/>
        <v>NO CUMPLE</v>
      </c>
      <c r="Y957" s="37">
        <v>43627</v>
      </c>
      <c r="Z957" s="37">
        <v>43627</v>
      </c>
      <c r="AA957" s="44">
        <v>43628</v>
      </c>
      <c r="AB957" s="37">
        <v>43630</v>
      </c>
      <c r="AC957" s="38">
        <f t="shared" si="165"/>
        <v>1</v>
      </c>
      <c r="AD957" s="5" t="str">
        <f t="shared" si="166"/>
        <v>CUMPLE</v>
      </c>
      <c r="AE957" s="5"/>
      <c r="AF957" s="38">
        <f t="shared" si="167"/>
        <v>2</v>
      </c>
      <c r="AG957" s="5" t="str">
        <f t="shared" si="168"/>
        <v>CUMPLE</v>
      </c>
      <c r="AH957" s="6"/>
      <c r="AI957" s="38">
        <f t="shared" si="155"/>
        <v>5</v>
      </c>
      <c r="AJ957" s="5" t="str">
        <f t="shared" si="156"/>
        <v>CUMPLE</v>
      </c>
      <c r="AK957" s="6"/>
      <c r="AL957" s="5" t="str">
        <f t="shared" si="169"/>
        <v/>
      </c>
      <c r="AM957" s="5"/>
      <c r="AN957" s="58"/>
      <c r="AO957" s="49" t="s">
        <v>4471</v>
      </c>
      <c r="AP957" s="50" t="s">
        <v>350</v>
      </c>
      <c r="AQ957" s="50"/>
      <c r="AR957" s="50">
        <v>43606</v>
      </c>
      <c r="AS957" s="50"/>
      <c r="AT957" s="52"/>
    </row>
    <row r="958" spans="1:46" ht="14.1" customHeight="1">
      <c r="A958" s="20" t="s">
        <v>45</v>
      </c>
      <c r="B958" s="21" t="s">
        <v>2696</v>
      </c>
      <c r="C958" s="20" t="s">
        <v>4389</v>
      </c>
      <c r="D958" s="54">
        <v>4950695650</v>
      </c>
      <c r="E958" s="4" t="s">
        <v>48</v>
      </c>
      <c r="F958" s="4" t="s">
        <v>4472</v>
      </c>
      <c r="G958" s="23" t="s">
        <v>4473</v>
      </c>
      <c r="H958" s="55">
        <v>44216.33</v>
      </c>
      <c r="I958" s="4" t="s">
        <v>64</v>
      </c>
      <c r="J958" s="4" t="s">
        <v>4474</v>
      </c>
      <c r="K958" s="22">
        <v>50609448</v>
      </c>
      <c r="L958" s="23" t="s">
        <v>4475</v>
      </c>
      <c r="M958" s="4" t="s">
        <v>347</v>
      </c>
      <c r="N958" s="29" t="s">
        <v>348</v>
      </c>
      <c r="O958" s="30">
        <v>30473</v>
      </c>
      <c r="P958" s="29" t="s">
        <v>57</v>
      </c>
      <c r="Q958" s="56">
        <v>2</v>
      </c>
      <c r="R958" s="5" t="s">
        <v>58</v>
      </c>
      <c r="S958" s="5" t="s">
        <v>59</v>
      </c>
      <c r="T958" s="36">
        <v>43625</v>
      </c>
      <c r="U958" s="36">
        <v>43621</v>
      </c>
      <c r="V958" s="37">
        <v>43621</v>
      </c>
      <c r="W958" s="38">
        <f t="shared" si="163"/>
        <v>-3</v>
      </c>
      <c r="X958" s="5" t="str">
        <f t="shared" si="164"/>
        <v>CUMPLE</v>
      </c>
      <c r="Y958" s="37">
        <v>43627</v>
      </c>
      <c r="Z958" s="37">
        <v>43627</v>
      </c>
      <c r="AA958" s="44">
        <v>43628</v>
      </c>
      <c r="AB958" s="37">
        <v>43634</v>
      </c>
      <c r="AC958" s="38">
        <f t="shared" si="165"/>
        <v>1</v>
      </c>
      <c r="AD958" s="5" t="str">
        <f t="shared" si="166"/>
        <v>CUMPLE</v>
      </c>
      <c r="AE958" s="5"/>
      <c r="AF958" s="38">
        <f t="shared" si="167"/>
        <v>6</v>
      </c>
      <c r="AG958" s="5" t="str">
        <f t="shared" si="168"/>
        <v>NO CUMPLE</v>
      </c>
      <c r="AH958" s="6"/>
      <c r="AI958" s="38">
        <f t="shared" si="155"/>
        <v>9</v>
      </c>
      <c r="AJ958" s="5" t="str">
        <f t="shared" si="156"/>
        <v>NO CUMPLE</v>
      </c>
      <c r="AK958" s="6" t="s">
        <v>149</v>
      </c>
      <c r="AL958" s="5" t="str">
        <f t="shared" si="169"/>
        <v/>
      </c>
      <c r="AM958" s="5"/>
      <c r="AN958" s="58"/>
      <c r="AO958" s="49" t="s">
        <v>4476</v>
      </c>
      <c r="AP958" s="50" t="s">
        <v>350</v>
      </c>
      <c r="AQ958" s="50"/>
      <c r="AR958" s="50">
        <v>43603</v>
      </c>
      <c r="AS958" s="50"/>
      <c r="AT958" s="52"/>
    </row>
    <row r="959" spans="1:46" ht="14.1" customHeight="1">
      <c r="A959" s="20" t="s">
        <v>45</v>
      </c>
      <c r="B959" s="21" t="s">
        <v>2696</v>
      </c>
      <c r="C959" s="20" t="s">
        <v>4389</v>
      </c>
      <c r="D959" s="54">
        <v>4948416340</v>
      </c>
      <c r="E959" s="4" t="s">
        <v>48</v>
      </c>
      <c r="F959" s="4" t="s">
        <v>4477</v>
      </c>
      <c r="G959" s="23" t="s">
        <v>4478</v>
      </c>
      <c r="H959" s="55">
        <v>41068.800000000003</v>
      </c>
      <c r="I959" s="4" t="s">
        <v>64</v>
      </c>
      <c r="J959" s="4" t="s">
        <v>406</v>
      </c>
      <c r="K959" s="22" t="s">
        <v>407</v>
      </c>
      <c r="L959" s="23" t="s">
        <v>4479</v>
      </c>
      <c r="M959" s="4" t="s">
        <v>347</v>
      </c>
      <c r="N959" s="29" t="s">
        <v>584</v>
      </c>
      <c r="O959" s="30">
        <v>16560</v>
      </c>
      <c r="P959" s="29" t="s">
        <v>57</v>
      </c>
      <c r="Q959" s="56">
        <v>1</v>
      </c>
      <c r="R959" s="5" t="s">
        <v>58</v>
      </c>
      <c r="S959" s="5" t="s">
        <v>69</v>
      </c>
      <c r="T959" s="36">
        <v>43632</v>
      </c>
      <c r="U959" s="36">
        <v>43630</v>
      </c>
      <c r="V959" s="37">
        <v>43630</v>
      </c>
      <c r="W959" s="38">
        <f t="shared" si="163"/>
        <v>-1</v>
      </c>
      <c r="X959" s="5" t="str">
        <f t="shared" si="164"/>
        <v>CUMPLE</v>
      </c>
      <c r="Y959" s="37">
        <v>43633</v>
      </c>
      <c r="Z959" s="37">
        <v>43634</v>
      </c>
      <c r="AA959" s="44">
        <v>43634</v>
      </c>
      <c r="AB959" s="37">
        <v>43636</v>
      </c>
      <c r="AC959" s="38">
        <f t="shared" si="165"/>
        <v>1</v>
      </c>
      <c r="AD959" s="5" t="str">
        <f t="shared" si="166"/>
        <v>CUMPLE</v>
      </c>
      <c r="AE959" s="5"/>
      <c r="AF959" s="38">
        <f t="shared" si="167"/>
        <v>2</v>
      </c>
      <c r="AG959" s="5" t="str">
        <f t="shared" si="168"/>
        <v>CUMPLE</v>
      </c>
      <c r="AH959" s="6"/>
      <c r="AI959" s="38">
        <f t="shared" si="155"/>
        <v>4</v>
      </c>
      <c r="AJ959" s="5" t="str">
        <f t="shared" si="156"/>
        <v>CUMPLE</v>
      </c>
      <c r="AK959" s="6"/>
      <c r="AL959" s="5" t="str">
        <f t="shared" si="169"/>
        <v/>
      </c>
      <c r="AM959" s="5"/>
      <c r="AN959" s="58"/>
      <c r="AO959" s="49" t="s">
        <v>4480</v>
      </c>
      <c r="AP959" s="50" t="s">
        <v>350</v>
      </c>
      <c r="AQ959" s="50"/>
      <c r="AR959" s="50">
        <v>43606</v>
      </c>
      <c r="AS959" s="50"/>
      <c r="AT959" s="52"/>
    </row>
    <row r="960" spans="1:46" ht="14.1" customHeight="1">
      <c r="A960" s="20" t="s">
        <v>45</v>
      </c>
      <c r="B960" s="21" t="s">
        <v>2696</v>
      </c>
      <c r="C960" s="20" t="s">
        <v>4389</v>
      </c>
      <c r="D960" s="54">
        <v>4948416340</v>
      </c>
      <c r="E960" s="4" t="s">
        <v>48</v>
      </c>
      <c r="F960" s="4" t="s">
        <v>4481</v>
      </c>
      <c r="G960" s="23" t="s">
        <v>4482</v>
      </c>
      <c r="H960" s="55">
        <v>41068.800000000003</v>
      </c>
      <c r="I960" s="4" t="s">
        <v>64</v>
      </c>
      <c r="J960" s="4" t="s">
        <v>406</v>
      </c>
      <c r="K960" s="22" t="s">
        <v>407</v>
      </c>
      <c r="L960" s="23" t="s">
        <v>4479</v>
      </c>
      <c r="M960" s="4" t="s">
        <v>347</v>
      </c>
      <c r="N960" s="29" t="s">
        <v>584</v>
      </c>
      <c r="O960" s="30">
        <v>16560</v>
      </c>
      <c r="P960" s="29" t="s">
        <v>57</v>
      </c>
      <c r="Q960" s="56">
        <v>1</v>
      </c>
      <c r="R960" s="5" t="s">
        <v>58</v>
      </c>
      <c r="S960" s="5" t="s">
        <v>69</v>
      </c>
      <c r="T960" s="36">
        <v>43632</v>
      </c>
      <c r="U960" s="36">
        <v>43630</v>
      </c>
      <c r="V960" s="37">
        <v>43630</v>
      </c>
      <c r="W960" s="38">
        <f t="shared" si="163"/>
        <v>-1</v>
      </c>
      <c r="X960" s="5" t="str">
        <f t="shared" si="164"/>
        <v>CUMPLE</v>
      </c>
      <c r="Y960" s="37">
        <v>43633</v>
      </c>
      <c r="Z960" s="37">
        <v>43634</v>
      </c>
      <c r="AA960" s="44">
        <v>43634</v>
      </c>
      <c r="AB960" s="37">
        <v>43636</v>
      </c>
      <c r="AC960" s="38">
        <f t="shared" si="165"/>
        <v>1</v>
      </c>
      <c r="AD960" s="5" t="str">
        <f t="shared" si="166"/>
        <v>CUMPLE</v>
      </c>
      <c r="AE960" s="5"/>
      <c r="AF960" s="38">
        <f t="shared" si="167"/>
        <v>2</v>
      </c>
      <c r="AG960" s="5" t="str">
        <f t="shared" si="168"/>
        <v>CUMPLE</v>
      </c>
      <c r="AH960" s="6"/>
      <c r="AI960" s="38">
        <f t="shared" si="155"/>
        <v>4</v>
      </c>
      <c r="AJ960" s="5" t="str">
        <f t="shared" si="156"/>
        <v>CUMPLE</v>
      </c>
      <c r="AK960" s="6"/>
      <c r="AL960" s="5" t="str">
        <f t="shared" si="169"/>
        <v/>
      </c>
      <c r="AM960" s="5"/>
      <c r="AN960" s="58"/>
      <c r="AO960" s="49" t="s">
        <v>4483</v>
      </c>
      <c r="AP960" s="50" t="s">
        <v>350</v>
      </c>
      <c r="AQ960" s="50"/>
      <c r="AR960" s="50">
        <v>43605</v>
      </c>
      <c r="AS960" s="50"/>
      <c r="AT960" s="52"/>
    </row>
    <row r="961" spans="1:46" ht="14.1" customHeight="1">
      <c r="A961" s="20" t="s">
        <v>45</v>
      </c>
      <c r="B961" s="21" t="s">
        <v>2696</v>
      </c>
      <c r="C961" s="20" t="s">
        <v>4389</v>
      </c>
      <c r="D961" s="54">
        <v>4948417581</v>
      </c>
      <c r="E961" s="4" t="s">
        <v>48</v>
      </c>
      <c r="F961" s="4" t="s">
        <v>4484</v>
      </c>
      <c r="G961" s="23" t="s">
        <v>4485</v>
      </c>
      <c r="H961" s="55">
        <v>41068.800000000003</v>
      </c>
      <c r="I961" s="4" t="s">
        <v>64</v>
      </c>
      <c r="J961" s="4" t="s">
        <v>406</v>
      </c>
      <c r="K961" s="22" t="s">
        <v>407</v>
      </c>
      <c r="L961" s="23" t="s">
        <v>408</v>
      </c>
      <c r="M961" s="4" t="s">
        <v>347</v>
      </c>
      <c r="N961" s="29" t="s">
        <v>348</v>
      </c>
      <c r="O961" s="30">
        <v>16560</v>
      </c>
      <c r="P961" s="29" t="s">
        <v>57</v>
      </c>
      <c r="Q961" s="56">
        <v>1</v>
      </c>
      <c r="R961" s="5" t="s">
        <v>58</v>
      </c>
      <c r="S961" s="5" t="s">
        <v>69</v>
      </c>
      <c r="T961" s="36">
        <v>43632</v>
      </c>
      <c r="U961" s="36">
        <v>43630</v>
      </c>
      <c r="V961" s="37">
        <v>43630</v>
      </c>
      <c r="W961" s="38">
        <f t="shared" si="163"/>
        <v>-1</v>
      </c>
      <c r="X961" s="5" t="str">
        <f t="shared" si="164"/>
        <v>CUMPLE</v>
      </c>
      <c r="Y961" s="37">
        <v>43633</v>
      </c>
      <c r="Z961" s="37">
        <v>43634</v>
      </c>
      <c r="AA961" s="44">
        <v>43634</v>
      </c>
      <c r="AB961" s="37">
        <v>43638</v>
      </c>
      <c r="AC961" s="38">
        <f t="shared" si="165"/>
        <v>1</v>
      </c>
      <c r="AD961" s="5" t="str">
        <f t="shared" si="166"/>
        <v>CUMPLE</v>
      </c>
      <c r="AE961" s="5"/>
      <c r="AF961" s="38">
        <f t="shared" si="167"/>
        <v>4</v>
      </c>
      <c r="AG961" s="5" t="str">
        <f t="shared" si="168"/>
        <v>NO CUMPLE</v>
      </c>
      <c r="AH961" s="6"/>
      <c r="AI961" s="38">
        <f t="shared" si="155"/>
        <v>6</v>
      </c>
      <c r="AJ961" s="5" t="str">
        <f t="shared" si="156"/>
        <v>CUMPLE</v>
      </c>
      <c r="AK961" s="6"/>
      <c r="AL961" s="5" t="str">
        <f t="shared" si="169"/>
        <v/>
      </c>
      <c r="AM961" s="5"/>
      <c r="AN961" s="58"/>
      <c r="AO961" s="49" t="s">
        <v>4486</v>
      </c>
      <c r="AP961" s="50" t="s">
        <v>350</v>
      </c>
      <c r="AQ961" s="50"/>
      <c r="AR961" s="50">
        <v>43606</v>
      </c>
      <c r="AS961" s="50"/>
      <c r="AT961" s="52"/>
    </row>
    <row r="962" spans="1:46" ht="14.1" customHeight="1">
      <c r="A962" s="20" t="s">
        <v>45</v>
      </c>
      <c r="B962" s="21" t="s">
        <v>2696</v>
      </c>
      <c r="C962" s="20" t="s">
        <v>4389</v>
      </c>
      <c r="D962" s="54">
        <v>4950526277</v>
      </c>
      <c r="E962" s="4" t="s">
        <v>48</v>
      </c>
      <c r="F962" s="4" t="s">
        <v>4487</v>
      </c>
      <c r="G962" s="23" t="s">
        <v>4488</v>
      </c>
      <c r="H962" s="55">
        <v>36520</v>
      </c>
      <c r="I962" s="4" t="s">
        <v>64</v>
      </c>
      <c r="J962" s="4" t="s">
        <v>4489</v>
      </c>
      <c r="K962" s="22" t="s">
        <v>4490</v>
      </c>
      <c r="L962" s="23" t="s">
        <v>54</v>
      </c>
      <c r="M962" s="4" t="s">
        <v>347</v>
      </c>
      <c r="N962" s="29" t="s">
        <v>348</v>
      </c>
      <c r="O962" s="30">
        <v>4000</v>
      </c>
      <c r="P962" s="29" t="s">
        <v>57</v>
      </c>
      <c r="Q962" s="56">
        <v>4</v>
      </c>
      <c r="R962" s="5" t="s">
        <v>78</v>
      </c>
      <c r="S962" s="5" t="s">
        <v>79</v>
      </c>
      <c r="T962" s="36">
        <v>43632</v>
      </c>
      <c r="U962" s="36">
        <v>43628</v>
      </c>
      <c r="V962" s="37">
        <v>43628</v>
      </c>
      <c r="W962" s="38">
        <f t="shared" si="163"/>
        <v>-3</v>
      </c>
      <c r="X962" s="5" t="str">
        <f t="shared" si="164"/>
        <v>CUMPLE</v>
      </c>
      <c r="Y962" s="37">
        <v>43634</v>
      </c>
      <c r="Z962" s="37">
        <v>43634</v>
      </c>
      <c r="AA962" s="44">
        <v>43635</v>
      </c>
      <c r="AB962" s="37">
        <v>43642</v>
      </c>
      <c r="AC962" s="38">
        <f t="shared" si="165"/>
        <v>1</v>
      </c>
      <c r="AD962" s="5" t="str">
        <f t="shared" si="166"/>
        <v>CUMPLE</v>
      </c>
      <c r="AE962" s="5"/>
      <c r="AF962" s="38">
        <f t="shared" si="167"/>
        <v>7</v>
      </c>
      <c r="AG962" s="5" t="str">
        <f t="shared" si="168"/>
        <v>NO CUMPLE</v>
      </c>
      <c r="AH962" s="6"/>
      <c r="AI962" s="38">
        <f t="shared" si="155"/>
        <v>10</v>
      </c>
      <c r="AJ962" s="5" t="str">
        <f t="shared" si="156"/>
        <v>CUMPLE</v>
      </c>
      <c r="AK962" s="6" t="s">
        <v>102</v>
      </c>
      <c r="AL962" s="5" t="str">
        <f t="shared" si="169"/>
        <v/>
      </c>
      <c r="AM962" s="5"/>
      <c r="AN962" s="58"/>
      <c r="AO962" s="49" t="s">
        <v>4491</v>
      </c>
      <c r="AP962" s="50" t="s">
        <v>350</v>
      </c>
      <c r="AQ962" s="50"/>
      <c r="AR962" s="50">
        <v>43617</v>
      </c>
      <c r="AS962" s="50"/>
      <c r="AT962" s="52"/>
    </row>
    <row r="963" spans="1:46" ht="14.1" customHeight="1">
      <c r="A963" s="20" t="s">
        <v>45</v>
      </c>
      <c r="B963" s="21" t="s">
        <v>2696</v>
      </c>
      <c r="C963" s="20" t="s">
        <v>4389</v>
      </c>
      <c r="D963" s="54">
        <v>4950645034</v>
      </c>
      <c r="E963" s="4" t="s">
        <v>48</v>
      </c>
      <c r="F963" s="4" t="s">
        <v>4492</v>
      </c>
      <c r="G963" s="23" t="s">
        <v>4493</v>
      </c>
      <c r="H963" s="55">
        <v>54720</v>
      </c>
      <c r="I963" s="4" t="s">
        <v>64</v>
      </c>
      <c r="J963" s="4" t="s">
        <v>4494</v>
      </c>
      <c r="K963" s="22" t="s">
        <v>4495</v>
      </c>
      <c r="L963" s="23" t="s">
        <v>54</v>
      </c>
      <c r="M963" s="4" t="s">
        <v>184</v>
      </c>
      <c r="N963" s="29" t="s">
        <v>348</v>
      </c>
      <c r="O963" s="30">
        <v>5760</v>
      </c>
      <c r="P963" s="29" t="s">
        <v>57</v>
      </c>
      <c r="Q963" s="56">
        <v>1</v>
      </c>
      <c r="R963" s="5" t="s">
        <v>58</v>
      </c>
      <c r="S963" s="5" t="s">
        <v>69</v>
      </c>
      <c r="T963" s="36">
        <v>43616</v>
      </c>
      <c r="U963" s="36">
        <v>43608</v>
      </c>
      <c r="V963" s="37">
        <v>43608</v>
      </c>
      <c r="W963" s="38">
        <f t="shared" si="163"/>
        <v>-7</v>
      </c>
      <c r="X963" s="5" t="str">
        <f t="shared" si="164"/>
        <v>CUMPLE</v>
      </c>
      <c r="Y963" s="37">
        <v>43617</v>
      </c>
      <c r="Z963" s="37">
        <v>43617</v>
      </c>
      <c r="AA963" s="44">
        <v>43620</v>
      </c>
      <c r="AB963" s="37">
        <v>43622</v>
      </c>
      <c r="AC963" s="38">
        <f t="shared" si="165"/>
        <v>3</v>
      </c>
      <c r="AD963" s="5" t="str">
        <f t="shared" si="166"/>
        <v>NO CUMPLE</v>
      </c>
      <c r="AE963" s="5" t="s">
        <v>135</v>
      </c>
      <c r="AF963" s="38">
        <f t="shared" si="167"/>
        <v>2</v>
      </c>
      <c r="AG963" s="5" t="str">
        <f t="shared" si="168"/>
        <v>CUMPLE</v>
      </c>
      <c r="AH963" s="6"/>
      <c r="AI963" s="38">
        <f t="shared" ref="AI963:AI1026" si="170">AB963-T963</f>
        <v>6</v>
      </c>
      <c r="AJ963" s="5" t="str">
        <f t="shared" ref="AJ963:AJ1026" si="171">+IF((R963="FCL")*AND(AI963&gt;8),"NO CUMPLE",IF((R963="LCL")*AND(AI963&gt;10),"NO CUMPLE",IF((R963="AIR")*AND(AI963&gt;3),"NO CUMPLE","CUMPLE")))</f>
        <v>CUMPLE</v>
      </c>
      <c r="AK963" s="6"/>
      <c r="AL963" s="5" t="str">
        <f t="shared" si="169"/>
        <v/>
      </c>
      <c r="AM963" s="5"/>
      <c r="AN963" s="58"/>
      <c r="AO963" s="49" t="s">
        <v>4496</v>
      </c>
      <c r="AP963" s="50" t="s">
        <v>72</v>
      </c>
      <c r="AQ963" s="50"/>
      <c r="AR963" s="50">
        <v>43587</v>
      </c>
      <c r="AS963" s="50"/>
      <c r="AT963" s="52"/>
    </row>
    <row r="964" spans="1:46" ht="14.1" customHeight="1">
      <c r="A964" s="20" t="s">
        <v>45</v>
      </c>
      <c r="B964" s="21" t="s">
        <v>2696</v>
      </c>
      <c r="C964" s="20" t="s">
        <v>4389</v>
      </c>
      <c r="D964" s="54">
        <v>4950553097</v>
      </c>
      <c r="E964" s="4" t="s">
        <v>48</v>
      </c>
      <c r="F964" s="4" t="s">
        <v>4497</v>
      </c>
      <c r="G964" s="23" t="s">
        <v>4498</v>
      </c>
      <c r="H964" s="55">
        <v>30600</v>
      </c>
      <c r="I964" s="4" t="s">
        <v>64</v>
      </c>
      <c r="J964" s="4" t="s">
        <v>909</v>
      </c>
      <c r="K964" s="22" t="s">
        <v>910</v>
      </c>
      <c r="L964" s="23" t="s">
        <v>911</v>
      </c>
      <c r="M964" s="4" t="s">
        <v>210</v>
      </c>
      <c r="N964" s="29" t="s">
        <v>912</v>
      </c>
      <c r="O964" s="30">
        <v>20000</v>
      </c>
      <c r="P964" s="29" t="s">
        <v>57</v>
      </c>
      <c r="Q964" s="56">
        <v>1</v>
      </c>
      <c r="R964" s="5" t="s">
        <v>58</v>
      </c>
      <c r="S964" s="5" t="s">
        <v>59</v>
      </c>
      <c r="T964" s="36">
        <v>43620</v>
      </c>
      <c r="U964" s="36">
        <v>43620</v>
      </c>
      <c r="V964" s="37">
        <v>43620</v>
      </c>
      <c r="W964" s="38">
        <f t="shared" si="163"/>
        <v>1</v>
      </c>
      <c r="X964" s="5" t="str">
        <f t="shared" si="164"/>
        <v>NO CUMPLE</v>
      </c>
      <c r="Y964" s="37">
        <v>43621</v>
      </c>
      <c r="Z964" s="37">
        <v>43621</v>
      </c>
      <c r="AA964" s="44">
        <v>43622</v>
      </c>
      <c r="AB964" s="37">
        <v>43623</v>
      </c>
      <c r="AC964" s="38">
        <f t="shared" si="165"/>
        <v>1</v>
      </c>
      <c r="AD964" s="5" t="str">
        <f t="shared" si="166"/>
        <v>CUMPLE</v>
      </c>
      <c r="AE964" s="5"/>
      <c r="AF964" s="38">
        <f t="shared" si="167"/>
        <v>1</v>
      </c>
      <c r="AG964" s="5" t="str">
        <f t="shared" si="168"/>
        <v>CUMPLE</v>
      </c>
      <c r="AH964" s="6"/>
      <c r="AI964" s="38">
        <f t="shared" si="170"/>
        <v>3</v>
      </c>
      <c r="AJ964" s="5" t="str">
        <f t="shared" si="171"/>
        <v>CUMPLE</v>
      </c>
      <c r="AK964" s="6"/>
      <c r="AL964" s="5" t="str">
        <f t="shared" si="169"/>
        <v/>
      </c>
      <c r="AM964" s="5"/>
      <c r="AN964" s="58"/>
      <c r="AO964" s="49" t="s">
        <v>4499</v>
      </c>
      <c r="AP964" s="50" t="s">
        <v>325</v>
      </c>
      <c r="AQ964" s="50"/>
      <c r="AR964" s="50">
        <v>43588</v>
      </c>
      <c r="AS964" s="50"/>
      <c r="AT964" s="52"/>
    </row>
    <row r="965" spans="1:46" ht="14.1" customHeight="1">
      <c r="A965" s="20" t="s">
        <v>45</v>
      </c>
      <c r="B965" s="21" t="s">
        <v>2696</v>
      </c>
      <c r="C965" s="20" t="s">
        <v>4389</v>
      </c>
      <c r="D965" s="54">
        <v>4950898145</v>
      </c>
      <c r="E965" s="4" t="s">
        <v>48</v>
      </c>
      <c r="F965" s="4" t="s">
        <v>4500</v>
      </c>
      <c r="G965" s="23" t="s">
        <v>4501</v>
      </c>
      <c r="H965" s="55">
        <v>105084</v>
      </c>
      <c r="I965" s="4" t="s">
        <v>64</v>
      </c>
      <c r="J965" s="4" t="s">
        <v>1589</v>
      </c>
      <c r="K965" s="22" t="s">
        <v>1590</v>
      </c>
      <c r="L965" s="23" t="s">
        <v>54</v>
      </c>
      <c r="M965" s="4" t="s">
        <v>67</v>
      </c>
      <c r="N965" s="29" t="s">
        <v>336</v>
      </c>
      <c r="O965" s="30">
        <v>5400</v>
      </c>
      <c r="P965" s="29" t="s">
        <v>57</v>
      </c>
      <c r="Q965" s="56">
        <v>9</v>
      </c>
      <c r="R965" s="5" t="s">
        <v>78</v>
      </c>
      <c r="S965" s="5" t="s">
        <v>79</v>
      </c>
      <c r="T965" s="36">
        <v>43620</v>
      </c>
      <c r="U965" s="36">
        <v>43614</v>
      </c>
      <c r="V965" s="37">
        <v>43614</v>
      </c>
      <c r="W965" s="38">
        <f t="shared" si="163"/>
        <v>-5</v>
      </c>
      <c r="X965" s="5" t="str">
        <f t="shared" si="164"/>
        <v>CUMPLE</v>
      </c>
      <c r="Y965" s="37">
        <v>43622</v>
      </c>
      <c r="Z965" s="37">
        <v>43622</v>
      </c>
      <c r="AA965" s="44">
        <v>43622</v>
      </c>
      <c r="AB965" s="37">
        <v>43626</v>
      </c>
      <c r="AC965" s="38">
        <f t="shared" si="165"/>
        <v>1</v>
      </c>
      <c r="AD965" s="5" t="str">
        <f t="shared" si="166"/>
        <v>CUMPLE</v>
      </c>
      <c r="AE965" s="5"/>
      <c r="AF965" s="38">
        <f t="shared" si="167"/>
        <v>4</v>
      </c>
      <c r="AG965" s="5" t="str">
        <f t="shared" si="168"/>
        <v>NO CUMPLE</v>
      </c>
      <c r="AH965" s="6"/>
      <c r="AI965" s="38">
        <f t="shared" si="170"/>
        <v>6</v>
      </c>
      <c r="AJ965" s="5" t="str">
        <f t="shared" si="171"/>
        <v>CUMPLE</v>
      </c>
      <c r="AK965" s="6"/>
      <c r="AL965" s="5" t="str">
        <f t="shared" si="169"/>
        <v/>
      </c>
      <c r="AM965" s="5"/>
      <c r="AN965" s="58"/>
      <c r="AO965" s="49" t="s">
        <v>4502</v>
      </c>
      <c r="AP965" s="50" t="s">
        <v>72</v>
      </c>
      <c r="AQ965" s="50"/>
      <c r="AR965" s="50">
        <v>43598</v>
      </c>
      <c r="AS965" s="50"/>
      <c r="AT965" s="52"/>
    </row>
    <row r="966" spans="1:46" ht="14.1" customHeight="1">
      <c r="A966" s="20" t="s">
        <v>45</v>
      </c>
      <c r="B966" s="21" t="s">
        <v>2696</v>
      </c>
      <c r="C966" s="20" t="s">
        <v>4389</v>
      </c>
      <c r="D966" s="54">
        <v>4949874182</v>
      </c>
      <c r="E966" s="4" t="s">
        <v>48</v>
      </c>
      <c r="F966" s="4" t="s">
        <v>4503</v>
      </c>
      <c r="G966" s="68" t="s">
        <v>4504</v>
      </c>
      <c r="H966" s="55">
        <v>46992.51</v>
      </c>
      <c r="I966" s="4" t="s">
        <v>64</v>
      </c>
      <c r="J966" s="4" t="s">
        <v>4505</v>
      </c>
      <c r="K966" s="22" t="s">
        <v>4506</v>
      </c>
      <c r="L966" s="23" t="s">
        <v>119</v>
      </c>
      <c r="M966" s="4" t="s">
        <v>238</v>
      </c>
      <c r="N966" s="29" t="s">
        <v>278</v>
      </c>
      <c r="O966" s="30">
        <v>15921.36</v>
      </c>
      <c r="P966" s="29" t="s">
        <v>57</v>
      </c>
      <c r="Q966" s="56">
        <v>1</v>
      </c>
      <c r="R966" s="5" t="s">
        <v>58</v>
      </c>
      <c r="S966" s="5" t="s">
        <v>69</v>
      </c>
      <c r="T966" s="36">
        <v>43620</v>
      </c>
      <c r="U966" s="36">
        <v>43607</v>
      </c>
      <c r="V966" s="37">
        <v>43605</v>
      </c>
      <c r="W966" s="38">
        <f t="shared" si="163"/>
        <v>-12</v>
      </c>
      <c r="X966" s="5" t="str">
        <f t="shared" si="164"/>
        <v>CUMPLE</v>
      </c>
      <c r="Y966" s="37">
        <v>43621</v>
      </c>
      <c r="Z966" s="37">
        <v>43621</v>
      </c>
      <c r="AA966" s="44">
        <v>43622</v>
      </c>
      <c r="AB966" s="37">
        <v>43627</v>
      </c>
      <c r="AC966" s="38">
        <f t="shared" si="165"/>
        <v>1</v>
      </c>
      <c r="AD966" s="5" t="str">
        <f t="shared" si="166"/>
        <v>CUMPLE</v>
      </c>
      <c r="AE966" s="5"/>
      <c r="AF966" s="38">
        <f t="shared" si="167"/>
        <v>5</v>
      </c>
      <c r="AG966" s="5" t="str">
        <f t="shared" si="168"/>
        <v>NO CUMPLE</v>
      </c>
      <c r="AH966" s="6"/>
      <c r="AI966" s="38">
        <f t="shared" si="170"/>
        <v>7</v>
      </c>
      <c r="AJ966" s="5" t="str">
        <f t="shared" si="171"/>
        <v>CUMPLE</v>
      </c>
      <c r="AK966" s="6"/>
      <c r="AL966" s="5" t="str">
        <f t="shared" si="169"/>
        <v/>
      </c>
      <c r="AM966" s="5"/>
      <c r="AN966" s="58"/>
      <c r="AO966" s="49" t="s">
        <v>4507</v>
      </c>
      <c r="AP966" s="50" t="s">
        <v>325</v>
      </c>
      <c r="AQ966" s="50"/>
      <c r="AR966" s="50">
        <v>43588</v>
      </c>
      <c r="AS966" s="50"/>
      <c r="AT966" s="52"/>
    </row>
    <row r="967" spans="1:46" ht="14.1" customHeight="1">
      <c r="A967" s="20" t="s">
        <v>45</v>
      </c>
      <c r="B967" s="21" t="s">
        <v>2696</v>
      </c>
      <c r="C967" s="20" t="s">
        <v>4389</v>
      </c>
      <c r="D967" s="54">
        <v>4951017748</v>
      </c>
      <c r="E967" s="4" t="s">
        <v>48</v>
      </c>
      <c r="F967" s="4" t="s">
        <v>4508</v>
      </c>
      <c r="G967" s="23" t="s">
        <v>4509</v>
      </c>
      <c r="H967" s="55">
        <v>12009.6</v>
      </c>
      <c r="I967" s="4" t="s">
        <v>64</v>
      </c>
      <c r="J967" s="4" t="s">
        <v>4510</v>
      </c>
      <c r="K967" s="22" t="s">
        <v>4511</v>
      </c>
      <c r="L967" s="23" t="s">
        <v>54</v>
      </c>
      <c r="M967" s="4" t="s">
        <v>55</v>
      </c>
      <c r="N967" s="29" t="s">
        <v>56</v>
      </c>
      <c r="O967" s="30">
        <v>720</v>
      </c>
      <c r="P967" s="29" t="s">
        <v>57</v>
      </c>
      <c r="Q967" s="56">
        <v>1</v>
      </c>
      <c r="R967" s="5" t="s">
        <v>78</v>
      </c>
      <c r="S967" s="5" t="s">
        <v>79</v>
      </c>
      <c r="T967" s="36">
        <v>43620</v>
      </c>
      <c r="U967" s="36">
        <v>43614</v>
      </c>
      <c r="V967" s="37">
        <v>43614</v>
      </c>
      <c r="W967" s="38">
        <f t="shared" si="163"/>
        <v>-5</v>
      </c>
      <c r="X967" s="5" t="str">
        <f t="shared" si="164"/>
        <v>CUMPLE</v>
      </c>
      <c r="Y967" s="37">
        <v>43622</v>
      </c>
      <c r="Z967" s="37">
        <v>43622</v>
      </c>
      <c r="AA967" s="44">
        <v>43622</v>
      </c>
      <c r="AB967" s="37">
        <v>43626</v>
      </c>
      <c r="AC967" s="38">
        <f t="shared" si="165"/>
        <v>1</v>
      </c>
      <c r="AD967" s="5" t="str">
        <f t="shared" si="166"/>
        <v>CUMPLE</v>
      </c>
      <c r="AE967" s="5"/>
      <c r="AF967" s="38">
        <f t="shared" si="167"/>
        <v>4</v>
      </c>
      <c r="AG967" s="5" t="str">
        <f t="shared" si="168"/>
        <v>NO CUMPLE</v>
      </c>
      <c r="AH967" s="6"/>
      <c r="AI967" s="38">
        <f t="shared" si="170"/>
        <v>6</v>
      </c>
      <c r="AJ967" s="5" t="str">
        <f t="shared" si="171"/>
        <v>CUMPLE</v>
      </c>
      <c r="AK967" s="6"/>
      <c r="AL967" s="5" t="str">
        <f t="shared" si="169"/>
        <v/>
      </c>
      <c r="AM967" s="5"/>
      <c r="AN967" s="58"/>
      <c r="AO967" s="49" t="s">
        <v>4512</v>
      </c>
      <c r="AP967" s="50" t="s">
        <v>72</v>
      </c>
      <c r="AQ967" s="50"/>
      <c r="AR967" s="50">
        <v>43598</v>
      </c>
      <c r="AS967" s="50"/>
      <c r="AT967" s="52"/>
    </row>
    <row r="968" spans="1:46" ht="14.1" customHeight="1">
      <c r="A968" s="20" t="s">
        <v>45</v>
      </c>
      <c r="B968" s="21" t="s">
        <v>2696</v>
      </c>
      <c r="C968" s="20" t="s">
        <v>4389</v>
      </c>
      <c r="D968" s="54" t="s">
        <v>4513</v>
      </c>
      <c r="E968" s="4" t="s">
        <v>48</v>
      </c>
      <c r="F968" s="4" t="s">
        <v>4514</v>
      </c>
      <c r="G968" s="68" t="s">
        <v>4515</v>
      </c>
      <c r="H968" s="55">
        <v>34185.599999999999</v>
      </c>
      <c r="I968" s="4" t="s">
        <v>64</v>
      </c>
      <c r="J968" s="4" t="s">
        <v>4516</v>
      </c>
      <c r="K968" s="22" t="s">
        <v>4517</v>
      </c>
      <c r="L968" s="23" t="s">
        <v>54</v>
      </c>
      <c r="M968" s="4" t="s">
        <v>184</v>
      </c>
      <c r="N968" s="29" t="s">
        <v>348</v>
      </c>
      <c r="O968" s="30">
        <v>2880</v>
      </c>
      <c r="P968" s="29" t="s">
        <v>186</v>
      </c>
      <c r="Q968" s="56">
        <v>4</v>
      </c>
      <c r="R968" s="5" t="s">
        <v>78</v>
      </c>
      <c r="S968" s="5" t="s">
        <v>79</v>
      </c>
      <c r="T968" s="36">
        <v>43616</v>
      </c>
      <c r="U968" s="36">
        <v>43605</v>
      </c>
      <c r="V968" s="37">
        <v>43605</v>
      </c>
      <c r="W968" s="38">
        <f t="shared" si="163"/>
        <v>-10</v>
      </c>
      <c r="X968" s="5" t="str">
        <f t="shared" si="164"/>
        <v>CUMPLE</v>
      </c>
      <c r="Y968" s="37">
        <v>43621</v>
      </c>
      <c r="Z968" s="37">
        <v>43621</v>
      </c>
      <c r="AA968" s="44">
        <v>43622</v>
      </c>
      <c r="AB968" s="37">
        <v>43626</v>
      </c>
      <c r="AC968" s="38">
        <f t="shared" si="165"/>
        <v>1</v>
      </c>
      <c r="AD968" s="5" t="str">
        <f t="shared" si="166"/>
        <v>CUMPLE</v>
      </c>
      <c r="AE968" s="5"/>
      <c r="AF968" s="38">
        <f t="shared" si="167"/>
        <v>4</v>
      </c>
      <c r="AG968" s="5" t="str">
        <f t="shared" si="168"/>
        <v>NO CUMPLE</v>
      </c>
      <c r="AH968" s="6"/>
      <c r="AI968" s="38">
        <f t="shared" si="170"/>
        <v>10</v>
      </c>
      <c r="AJ968" s="5" t="str">
        <f t="shared" si="171"/>
        <v>CUMPLE</v>
      </c>
      <c r="AK968" s="6" t="s">
        <v>102</v>
      </c>
      <c r="AL968" s="5" t="str">
        <f t="shared" si="169"/>
        <v/>
      </c>
      <c r="AM968" s="5"/>
      <c r="AN968" s="58"/>
      <c r="AO968" s="49" t="s">
        <v>4518</v>
      </c>
      <c r="AP968" s="50" t="s">
        <v>72</v>
      </c>
      <c r="AQ968" s="50"/>
      <c r="AR968" s="50">
        <v>43602</v>
      </c>
      <c r="AS968" s="50"/>
      <c r="AT968" s="52"/>
    </row>
    <row r="969" spans="1:46" ht="14.1" customHeight="1">
      <c r="A969" s="20" t="s">
        <v>45</v>
      </c>
      <c r="B969" s="21" t="s">
        <v>2696</v>
      </c>
      <c r="C969" s="20" t="s">
        <v>4389</v>
      </c>
      <c r="D969" s="54">
        <v>4950978891</v>
      </c>
      <c r="E969" s="4" t="s">
        <v>48</v>
      </c>
      <c r="F969" s="4" t="s">
        <v>4519</v>
      </c>
      <c r="G969" s="23" t="s">
        <v>4520</v>
      </c>
      <c r="H969" s="55">
        <v>2816</v>
      </c>
      <c r="I969" s="4" t="s">
        <v>64</v>
      </c>
      <c r="J969" s="4" t="s">
        <v>4521</v>
      </c>
      <c r="K969" s="22" t="s">
        <v>4522</v>
      </c>
      <c r="L969" s="23" t="s">
        <v>119</v>
      </c>
      <c r="M969" s="4" t="s">
        <v>67</v>
      </c>
      <c r="N969" s="29" t="s">
        <v>77</v>
      </c>
      <c r="O969" s="30">
        <v>880</v>
      </c>
      <c r="P969" s="29" t="s">
        <v>57</v>
      </c>
      <c r="Q969" s="56">
        <v>1</v>
      </c>
      <c r="R969" s="5" t="s">
        <v>78</v>
      </c>
      <c r="S969" s="5" t="s">
        <v>79</v>
      </c>
      <c r="T969" s="36">
        <v>43618</v>
      </c>
      <c r="U969" s="36">
        <v>43614</v>
      </c>
      <c r="V969" s="37">
        <v>43614</v>
      </c>
      <c r="W969" s="38">
        <f t="shared" si="163"/>
        <v>-3</v>
      </c>
      <c r="X969" s="5" t="str">
        <f t="shared" si="164"/>
        <v>CUMPLE</v>
      </c>
      <c r="Y969" s="37">
        <v>43621</v>
      </c>
      <c r="Z969" s="37">
        <v>43621</v>
      </c>
      <c r="AA969" s="44">
        <v>43622</v>
      </c>
      <c r="AB969" s="37">
        <v>43626</v>
      </c>
      <c r="AC969" s="38">
        <f t="shared" si="165"/>
        <v>1</v>
      </c>
      <c r="AD969" s="5" t="str">
        <f t="shared" si="166"/>
        <v>CUMPLE</v>
      </c>
      <c r="AE969" s="5"/>
      <c r="AF969" s="38">
        <f t="shared" si="167"/>
        <v>4</v>
      </c>
      <c r="AG969" s="5" t="str">
        <f t="shared" si="168"/>
        <v>NO CUMPLE</v>
      </c>
      <c r="AH969" s="6"/>
      <c r="AI969" s="38">
        <f t="shared" si="170"/>
        <v>8</v>
      </c>
      <c r="AJ969" s="5" t="str">
        <f t="shared" si="171"/>
        <v>CUMPLE</v>
      </c>
      <c r="AK969" s="6"/>
      <c r="AL969" s="5" t="str">
        <f t="shared" si="169"/>
        <v/>
      </c>
      <c r="AM969" s="5"/>
      <c r="AN969" s="58"/>
      <c r="AO969" s="49" t="s">
        <v>4523</v>
      </c>
      <c r="AP969" s="50" t="s">
        <v>72</v>
      </c>
      <c r="AQ969" s="50"/>
      <c r="AR969" s="50">
        <v>43606</v>
      </c>
      <c r="AS969" s="50"/>
      <c r="AT969" s="52"/>
    </row>
    <row r="970" spans="1:46" ht="14.1" customHeight="1">
      <c r="A970" s="20" t="s">
        <v>45</v>
      </c>
      <c r="B970" s="21" t="s">
        <v>2696</v>
      </c>
      <c r="C970" s="20" t="s">
        <v>4389</v>
      </c>
      <c r="D970" s="54">
        <v>4951047459</v>
      </c>
      <c r="E970" s="4" t="s">
        <v>48</v>
      </c>
      <c r="F970" s="4" t="s">
        <v>4524</v>
      </c>
      <c r="G970" s="23" t="s">
        <v>4525</v>
      </c>
      <c r="H970" s="55">
        <v>22441.5</v>
      </c>
      <c r="I970" s="4" t="s">
        <v>64</v>
      </c>
      <c r="J970" s="4" t="s">
        <v>632</v>
      </c>
      <c r="K970" s="22" t="s">
        <v>633</v>
      </c>
      <c r="L970" s="23" t="s">
        <v>54</v>
      </c>
      <c r="M970" s="4" t="s">
        <v>67</v>
      </c>
      <c r="N970" s="29" t="s">
        <v>77</v>
      </c>
      <c r="O970" s="30">
        <v>1500</v>
      </c>
      <c r="P970" s="29" t="s">
        <v>57</v>
      </c>
      <c r="Q970" s="56">
        <v>5</v>
      </c>
      <c r="R970" s="5" t="s">
        <v>78</v>
      </c>
      <c r="S970" s="5" t="s">
        <v>79</v>
      </c>
      <c r="T970" s="36">
        <v>43620</v>
      </c>
      <c r="U970" s="36">
        <v>43614</v>
      </c>
      <c r="V970" s="37">
        <v>43614</v>
      </c>
      <c r="W970" s="38">
        <f t="shared" si="163"/>
        <v>-5</v>
      </c>
      <c r="X970" s="5" t="str">
        <f t="shared" si="164"/>
        <v>CUMPLE</v>
      </c>
      <c r="Y970" s="37">
        <v>43621</v>
      </c>
      <c r="Z970" s="37">
        <v>43621</v>
      </c>
      <c r="AA970" s="44">
        <v>43622</v>
      </c>
      <c r="AB970" s="37">
        <v>43626</v>
      </c>
      <c r="AC970" s="38">
        <f t="shared" si="165"/>
        <v>1</v>
      </c>
      <c r="AD970" s="5" t="str">
        <f t="shared" si="166"/>
        <v>CUMPLE</v>
      </c>
      <c r="AE970" s="5"/>
      <c r="AF970" s="38">
        <f t="shared" si="167"/>
        <v>4</v>
      </c>
      <c r="AG970" s="5" t="str">
        <f t="shared" si="168"/>
        <v>NO CUMPLE</v>
      </c>
      <c r="AH970" s="6"/>
      <c r="AI970" s="38">
        <f t="shared" si="170"/>
        <v>6</v>
      </c>
      <c r="AJ970" s="5" t="str">
        <f t="shared" si="171"/>
        <v>CUMPLE</v>
      </c>
      <c r="AK970" s="6"/>
      <c r="AL970" s="5" t="str">
        <f t="shared" si="169"/>
        <v/>
      </c>
      <c r="AM970" s="5"/>
      <c r="AN970" s="58"/>
      <c r="AO970" s="49" t="s">
        <v>4526</v>
      </c>
      <c r="AP970" s="50" t="s">
        <v>72</v>
      </c>
      <c r="AQ970" s="50"/>
      <c r="AR970" s="50">
        <v>43605</v>
      </c>
      <c r="AS970" s="50"/>
      <c r="AT970" s="52"/>
    </row>
    <row r="971" spans="1:46" ht="14.1" customHeight="1">
      <c r="A971" s="20" t="s">
        <v>45</v>
      </c>
      <c r="B971" s="21" t="s">
        <v>2696</v>
      </c>
      <c r="C971" s="20" t="s">
        <v>4389</v>
      </c>
      <c r="D971" s="54">
        <v>4951241946</v>
      </c>
      <c r="E971" s="4" t="s">
        <v>48</v>
      </c>
      <c r="F971" s="4" t="s">
        <v>4527</v>
      </c>
      <c r="G971" s="23" t="s">
        <v>4528</v>
      </c>
      <c r="H971" s="55">
        <v>13488.12</v>
      </c>
      <c r="I971" s="4" t="s">
        <v>64</v>
      </c>
      <c r="J971" s="4" t="s">
        <v>425</v>
      </c>
      <c r="K971" s="22">
        <v>50224436</v>
      </c>
      <c r="L971" s="23" t="s">
        <v>246</v>
      </c>
      <c r="M971" s="4" t="s">
        <v>55</v>
      </c>
      <c r="N971" s="29" t="s">
        <v>56</v>
      </c>
      <c r="O971" s="30">
        <v>3258</v>
      </c>
      <c r="P971" s="29" t="s">
        <v>57</v>
      </c>
      <c r="Q971" s="56">
        <v>1</v>
      </c>
      <c r="R971" s="5" t="s">
        <v>58</v>
      </c>
      <c r="S971" s="5" t="s">
        <v>59</v>
      </c>
      <c r="T971" s="36">
        <v>43619</v>
      </c>
      <c r="U971" s="36">
        <v>43620</v>
      </c>
      <c r="V971" s="37">
        <v>43620</v>
      </c>
      <c r="W971" s="38">
        <f t="shared" si="163"/>
        <v>2</v>
      </c>
      <c r="X971" s="5" t="str">
        <f t="shared" si="164"/>
        <v>NO CUMPLE</v>
      </c>
      <c r="Y971" s="37">
        <v>43621</v>
      </c>
      <c r="Z971" s="37">
        <v>43621</v>
      </c>
      <c r="AA971" s="44">
        <v>43622</v>
      </c>
      <c r="AB971" s="37">
        <v>43626</v>
      </c>
      <c r="AC971" s="38">
        <f t="shared" si="165"/>
        <v>1</v>
      </c>
      <c r="AD971" s="5" t="str">
        <f t="shared" si="166"/>
        <v>CUMPLE</v>
      </c>
      <c r="AE971" s="5"/>
      <c r="AF971" s="38">
        <f t="shared" si="167"/>
        <v>4</v>
      </c>
      <c r="AG971" s="5" t="str">
        <f t="shared" si="168"/>
        <v>NO CUMPLE</v>
      </c>
      <c r="AH971" s="6"/>
      <c r="AI971" s="38">
        <f t="shared" si="170"/>
        <v>7</v>
      </c>
      <c r="AJ971" s="5" t="str">
        <f t="shared" si="171"/>
        <v>CUMPLE</v>
      </c>
      <c r="AK971" s="6"/>
      <c r="AL971" s="5" t="str">
        <f t="shared" si="169"/>
        <v/>
      </c>
      <c r="AM971" s="5"/>
      <c r="AN971" s="58"/>
      <c r="AO971" s="49" t="s">
        <v>4529</v>
      </c>
      <c r="AP971" s="50" t="s">
        <v>72</v>
      </c>
      <c r="AQ971" s="50"/>
      <c r="AR971" s="50">
        <v>43588</v>
      </c>
      <c r="AS971" s="50"/>
      <c r="AT971" s="52"/>
    </row>
    <row r="972" spans="1:46" ht="14.1" customHeight="1">
      <c r="A972" s="20" t="s">
        <v>45</v>
      </c>
      <c r="B972" s="21" t="s">
        <v>2696</v>
      </c>
      <c r="C972" s="20" t="s">
        <v>4389</v>
      </c>
      <c r="D972" s="54">
        <v>4950898138</v>
      </c>
      <c r="E972" s="4" t="s">
        <v>48</v>
      </c>
      <c r="F972" s="4" t="s">
        <v>4530</v>
      </c>
      <c r="G972" s="23" t="s">
        <v>4531</v>
      </c>
      <c r="H972" s="55">
        <v>189000</v>
      </c>
      <c r="I972" s="4" t="s">
        <v>64</v>
      </c>
      <c r="J972" s="4" t="s">
        <v>65</v>
      </c>
      <c r="K972" s="22" t="s">
        <v>66</v>
      </c>
      <c r="L972" s="23" t="s">
        <v>54</v>
      </c>
      <c r="M972" s="4" t="s">
        <v>67</v>
      </c>
      <c r="N972" s="29" t="s">
        <v>336</v>
      </c>
      <c r="O972" s="30">
        <v>50000</v>
      </c>
      <c r="P972" s="29" t="s">
        <v>57</v>
      </c>
      <c r="Q972" s="56">
        <v>3</v>
      </c>
      <c r="R972" s="5" t="s">
        <v>58</v>
      </c>
      <c r="S972" s="5" t="s">
        <v>69</v>
      </c>
      <c r="T972" s="36">
        <v>43621</v>
      </c>
      <c r="U972" s="36">
        <v>43617</v>
      </c>
      <c r="V972" s="37">
        <v>43616</v>
      </c>
      <c r="W972" s="38">
        <f t="shared" si="163"/>
        <v>-3</v>
      </c>
      <c r="X972" s="5" t="str">
        <f t="shared" si="164"/>
        <v>CUMPLE</v>
      </c>
      <c r="Y972" s="37">
        <v>43622</v>
      </c>
      <c r="Z972" s="37">
        <v>43622</v>
      </c>
      <c r="AA972" s="44">
        <v>43623</v>
      </c>
      <c r="AB972" s="37">
        <v>43629</v>
      </c>
      <c r="AC972" s="38">
        <f t="shared" si="165"/>
        <v>1</v>
      </c>
      <c r="AD972" s="5" t="str">
        <f t="shared" si="166"/>
        <v>CUMPLE</v>
      </c>
      <c r="AE972" s="5"/>
      <c r="AF972" s="38">
        <f t="shared" si="167"/>
        <v>6</v>
      </c>
      <c r="AG972" s="5" t="str">
        <f t="shared" si="168"/>
        <v>NO CUMPLE</v>
      </c>
      <c r="AH972" s="6"/>
      <c r="AI972" s="38">
        <f t="shared" si="170"/>
        <v>8</v>
      </c>
      <c r="AJ972" s="5" t="str">
        <f t="shared" si="171"/>
        <v>CUMPLE</v>
      </c>
      <c r="AK972" s="6"/>
      <c r="AL972" s="5" t="str">
        <f t="shared" si="169"/>
        <v/>
      </c>
      <c r="AM972" s="5"/>
      <c r="AN972" s="58"/>
      <c r="AO972" s="49" t="s">
        <v>4532</v>
      </c>
      <c r="AP972" s="50" t="s">
        <v>72</v>
      </c>
      <c r="AQ972" s="50"/>
      <c r="AR972" s="50">
        <v>43591</v>
      </c>
      <c r="AS972" s="50"/>
      <c r="AT972" s="52"/>
    </row>
    <row r="973" spans="1:46" ht="14.1" customHeight="1">
      <c r="A973" s="20" t="s">
        <v>45</v>
      </c>
      <c r="B973" s="21" t="s">
        <v>2696</v>
      </c>
      <c r="C973" s="20" t="s">
        <v>4389</v>
      </c>
      <c r="D973" s="28" t="s">
        <v>4533</v>
      </c>
      <c r="E973" s="4" t="s">
        <v>48</v>
      </c>
      <c r="F973" s="4" t="s">
        <v>4534</v>
      </c>
      <c r="G973" s="23" t="s">
        <v>4535</v>
      </c>
      <c r="H973" s="55">
        <v>62378.400000000001</v>
      </c>
      <c r="I973" s="4" t="s">
        <v>64</v>
      </c>
      <c r="J973" s="28" t="s">
        <v>4536</v>
      </c>
      <c r="K973" s="28" t="s">
        <v>4537</v>
      </c>
      <c r="L973" s="23" t="s">
        <v>54</v>
      </c>
      <c r="M973" s="4" t="s">
        <v>87</v>
      </c>
      <c r="N973" s="29" t="s">
        <v>4538</v>
      </c>
      <c r="O973" s="30">
        <v>7040</v>
      </c>
      <c r="P973" s="29" t="s">
        <v>57</v>
      </c>
      <c r="Q973" s="56">
        <v>1</v>
      </c>
      <c r="R973" s="5" t="s">
        <v>58</v>
      </c>
      <c r="S973" s="5" t="s">
        <v>59</v>
      </c>
      <c r="T973" s="36">
        <v>43621</v>
      </c>
      <c r="U973" s="36">
        <v>43615</v>
      </c>
      <c r="V973" s="37">
        <v>43615</v>
      </c>
      <c r="W973" s="38">
        <f t="shared" ref="W973:W1004" si="172">IF(R973="AIR",U973-T973,U973-(T973-1))</f>
        <v>-5</v>
      </c>
      <c r="X973" s="5" t="str">
        <f t="shared" ref="X973:X1004" si="173">IF(W973&lt;=0,"CUMPLE","NO CUMPLE")</f>
        <v>CUMPLE</v>
      </c>
      <c r="Y973" s="37">
        <v>43622</v>
      </c>
      <c r="Z973" s="37">
        <v>43622</v>
      </c>
      <c r="AA973" s="44">
        <v>43623</v>
      </c>
      <c r="AB973" s="37">
        <v>43627</v>
      </c>
      <c r="AC973" s="38">
        <f t="shared" ref="AC973:AC1004" si="174">IF(AA973-MAX(U973,V973,Y973)&lt;=0,1,AA973-MAX(U973,V973,Y973))</f>
        <v>1</v>
      </c>
      <c r="AD973" s="5" t="str">
        <f t="shared" ref="AD973:AD1004" si="175">+IF((R973="FCL")*AND(AC973&lt;=2),"CUMPLE",IF((R973="LCL")*AND(AC973&lt;=2),"CUMPLE",IF((R973="AIR")*AND(AC973&lt;=2),"CUMPLE","NO CUMPLE")))</f>
        <v>CUMPLE</v>
      </c>
      <c r="AE973" s="5"/>
      <c r="AF973" s="38">
        <f t="shared" ref="AF973:AF1004" si="176">IF(AB973-AA973&lt;=0,1,AB973-AA973)</f>
        <v>4</v>
      </c>
      <c r="AG973" s="5" t="str">
        <f t="shared" ref="AG973:AG1004" si="177">+IF((R973="FCL")*AND(AF973&lt;=3),"CUMPLE",IF((R973="LCL")*AND(AF973&lt;=3),"CUMPLE",IF((R973="AIR")*AND(AF973&lt;=1),"CUMPLE","NO CUMPLE")))</f>
        <v>NO CUMPLE</v>
      </c>
      <c r="AH973" s="6"/>
      <c r="AI973" s="38">
        <f t="shared" si="170"/>
        <v>6</v>
      </c>
      <c r="AJ973" s="5" t="str">
        <f t="shared" si="171"/>
        <v>CUMPLE</v>
      </c>
      <c r="AK973" s="6"/>
      <c r="AL973" s="5" t="str">
        <f t="shared" ref="AL973:AL1004" si="178">+IF(F973="Rojo",IF((R973="FCL")*AND(AI973&gt;7),"NO CUMPLE",IF((R973="LCL")*AND(AI973&gt;9),"NO CUMPLE",IF((R973="AIR")*AND(AI973&gt;2),"NO CUMPLE","CUMPLE"))),"")</f>
        <v/>
      </c>
      <c r="AM973" s="5"/>
      <c r="AN973" s="58"/>
      <c r="AO973" s="49" t="s">
        <v>4539</v>
      </c>
      <c r="AP973" s="50" t="s">
        <v>325</v>
      </c>
      <c r="AQ973" s="50"/>
      <c r="AR973" s="50">
        <v>43602</v>
      </c>
      <c r="AS973" s="50"/>
      <c r="AT973" s="52"/>
    </row>
    <row r="974" spans="1:46" ht="14.1" customHeight="1">
      <c r="A974" s="20" t="s">
        <v>45</v>
      </c>
      <c r="B974" s="21" t="s">
        <v>2696</v>
      </c>
      <c r="C974" s="20" t="s">
        <v>4389</v>
      </c>
      <c r="D974" s="28" t="s">
        <v>4540</v>
      </c>
      <c r="E974" s="4" t="s">
        <v>48</v>
      </c>
      <c r="F974" s="4" t="s">
        <v>4541</v>
      </c>
      <c r="G974" s="23" t="s">
        <v>4542</v>
      </c>
      <c r="H974" s="55">
        <v>141728.53</v>
      </c>
      <c r="I974" s="4" t="s">
        <v>64</v>
      </c>
      <c r="J974" s="28" t="s">
        <v>4543</v>
      </c>
      <c r="K974" s="28" t="s">
        <v>4544</v>
      </c>
      <c r="L974" s="23" t="s">
        <v>86</v>
      </c>
      <c r="M974" s="4" t="s">
        <v>87</v>
      </c>
      <c r="N974" s="29" t="s">
        <v>88</v>
      </c>
      <c r="O974" s="30">
        <v>67735.5</v>
      </c>
      <c r="P974" s="29" t="s">
        <v>57</v>
      </c>
      <c r="Q974" s="56">
        <v>6</v>
      </c>
      <c r="R974" s="5" t="s">
        <v>58</v>
      </c>
      <c r="S974" s="5" t="s">
        <v>59</v>
      </c>
      <c r="T974" s="36">
        <v>43623</v>
      </c>
      <c r="U974" s="36">
        <v>43613</v>
      </c>
      <c r="V974" s="37">
        <v>43627</v>
      </c>
      <c r="W974" s="38">
        <f t="shared" si="172"/>
        <v>-9</v>
      </c>
      <c r="X974" s="5" t="str">
        <f t="shared" si="173"/>
        <v>CUMPLE</v>
      </c>
      <c r="Y974" s="37">
        <v>43625</v>
      </c>
      <c r="Z974" s="37">
        <v>43627</v>
      </c>
      <c r="AA974" s="44">
        <v>43627</v>
      </c>
      <c r="AB974" s="37">
        <v>43629</v>
      </c>
      <c r="AC974" s="38">
        <f t="shared" si="174"/>
        <v>1</v>
      </c>
      <c r="AD974" s="5" t="str">
        <f t="shared" si="175"/>
        <v>CUMPLE</v>
      </c>
      <c r="AE974" s="5"/>
      <c r="AF974" s="38">
        <f t="shared" si="176"/>
        <v>2</v>
      </c>
      <c r="AG974" s="5" t="str">
        <f t="shared" si="177"/>
        <v>CUMPLE</v>
      </c>
      <c r="AH974" s="6"/>
      <c r="AI974" s="38">
        <f t="shared" si="170"/>
        <v>6</v>
      </c>
      <c r="AJ974" s="5" t="str">
        <f t="shared" si="171"/>
        <v>CUMPLE</v>
      </c>
      <c r="AK974" s="6"/>
      <c r="AL974" s="5" t="str">
        <f t="shared" si="178"/>
        <v/>
      </c>
      <c r="AM974" s="5"/>
      <c r="AN974" s="58"/>
      <c r="AO974" s="49" t="s">
        <v>4545</v>
      </c>
      <c r="AP974" s="50" t="s">
        <v>325</v>
      </c>
      <c r="AQ974" s="50"/>
      <c r="AR974" s="50">
        <v>43602</v>
      </c>
      <c r="AS974" s="50"/>
      <c r="AT974" s="52"/>
    </row>
    <row r="975" spans="1:46" ht="14.1" customHeight="1">
      <c r="A975" s="20" t="s">
        <v>45</v>
      </c>
      <c r="B975" s="21" t="s">
        <v>2696</v>
      </c>
      <c r="C975" s="20" t="s">
        <v>4389</v>
      </c>
      <c r="D975" s="54">
        <v>4951017743</v>
      </c>
      <c r="E975" s="4" t="s">
        <v>48</v>
      </c>
      <c r="F975" s="4" t="s">
        <v>4546</v>
      </c>
      <c r="G975" s="23" t="s">
        <v>4547</v>
      </c>
      <c r="H975" s="55">
        <v>576</v>
      </c>
      <c r="I975" s="4" t="s">
        <v>64</v>
      </c>
      <c r="J975" s="4" t="s">
        <v>4548</v>
      </c>
      <c r="K975" s="22">
        <v>50647028</v>
      </c>
      <c r="L975" s="23" t="s">
        <v>86</v>
      </c>
      <c r="M975" s="4" t="s">
        <v>55</v>
      </c>
      <c r="N975" s="29" t="s">
        <v>56</v>
      </c>
      <c r="O975" s="30">
        <v>480</v>
      </c>
      <c r="P975" s="29" t="s">
        <v>57</v>
      </c>
      <c r="Q975" s="56">
        <v>1</v>
      </c>
      <c r="R975" s="5" t="s">
        <v>78</v>
      </c>
      <c r="S975" s="5" t="s">
        <v>79</v>
      </c>
      <c r="T975" s="36">
        <v>43623</v>
      </c>
      <c r="U975" s="36">
        <v>43606</v>
      </c>
      <c r="V975" s="37">
        <v>43606</v>
      </c>
      <c r="W975" s="38">
        <f t="shared" si="172"/>
        <v>-16</v>
      </c>
      <c r="X975" s="5" t="str">
        <f t="shared" si="173"/>
        <v>CUMPLE</v>
      </c>
      <c r="Y975" s="37">
        <v>43627</v>
      </c>
      <c r="Z975" s="37">
        <v>43627</v>
      </c>
      <c r="AA975" s="44">
        <v>43627</v>
      </c>
      <c r="AB975" s="37">
        <v>43631</v>
      </c>
      <c r="AC975" s="38">
        <f t="shared" si="174"/>
        <v>1</v>
      </c>
      <c r="AD975" s="5" t="str">
        <f t="shared" si="175"/>
        <v>CUMPLE</v>
      </c>
      <c r="AE975" s="5"/>
      <c r="AF975" s="38">
        <f t="shared" si="176"/>
        <v>4</v>
      </c>
      <c r="AG975" s="5" t="str">
        <f t="shared" si="177"/>
        <v>NO CUMPLE</v>
      </c>
      <c r="AH975" s="6"/>
      <c r="AI975" s="38">
        <f t="shared" si="170"/>
        <v>8</v>
      </c>
      <c r="AJ975" s="5" t="str">
        <f t="shared" si="171"/>
        <v>CUMPLE</v>
      </c>
      <c r="AK975" s="6"/>
      <c r="AL975" s="5" t="str">
        <f t="shared" si="178"/>
        <v/>
      </c>
      <c r="AM975" s="5"/>
      <c r="AN975" s="58"/>
      <c r="AO975" s="49" t="s">
        <v>4549</v>
      </c>
      <c r="AP975" s="50" t="s">
        <v>72</v>
      </c>
      <c r="AQ975" s="50"/>
      <c r="AR975" s="50">
        <v>43610</v>
      </c>
      <c r="AS975" s="50"/>
      <c r="AT975" s="52"/>
    </row>
    <row r="976" spans="1:46" ht="14.1" customHeight="1">
      <c r="A976" s="20" t="s">
        <v>45</v>
      </c>
      <c r="B976" s="21" t="s">
        <v>2696</v>
      </c>
      <c r="C976" s="20" t="s">
        <v>4389</v>
      </c>
      <c r="D976" s="54">
        <v>4950947039</v>
      </c>
      <c r="E976" s="4" t="s">
        <v>48</v>
      </c>
      <c r="F976" s="4" t="s">
        <v>4550</v>
      </c>
      <c r="G976" s="23" t="s">
        <v>4551</v>
      </c>
      <c r="H976" s="55">
        <v>6432</v>
      </c>
      <c r="I976" s="4" t="s">
        <v>64</v>
      </c>
      <c r="J976" s="4" t="s">
        <v>340</v>
      </c>
      <c r="K976" s="22" t="s">
        <v>341</v>
      </c>
      <c r="L976" s="23" t="s">
        <v>119</v>
      </c>
      <c r="M976" s="4" t="s">
        <v>67</v>
      </c>
      <c r="N976" s="29" t="s">
        <v>128</v>
      </c>
      <c r="O976" s="30">
        <v>3200</v>
      </c>
      <c r="P976" s="29" t="s">
        <v>57</v>
      </c>
      <c r="Q976" s="56">
        <v>4</v>
      </c>
      <c r="R976" s="5" t="s">
        <v>78</v>
      </c>
      <c r="S976" s="5" t="s">
        <v>79</v>
      </c>
      <c r="T976" s="36">
        <v>43625</v>
      </c>
      <c r="U976" s="36">
        <v>43623</v>
      </c>
      <c r="V976" s="37">
        <v>43623</v>
      </c>
      <c r="W976" s="38">
        <f t="shared" si="172"/>
        <v>-1</v>
      </c>
      <c r="X976" s="5" t="str">
        <f t="shared" si="173"/>
        <v>CUMPLE</v>
      </c>
      <c r="Y976" s="37">
        <v>43627</v>
      </c>
      <c r="Z976" s="37">
        <v>43627</v>
      </c>
      <c r="AA976" s="44">
        <v>43627</v>
      </c>
      <c r="AB976" s="37">
        <v>43631</v>
      </c>
      <c r="AC976" s="38">
        <f t="shared" si="174"/>
        <v>1</v>
      </c>
      <c r="AD976" s="5" t="str">
        <f t="shared" si="175"/>
        <v>CUMPLE</v>
      </c>
      <c r="AE976" s="5"/>
      <c r="AF976" s="38">
        <f t="shared" si="176"/>
        <v>4</v>
      </c>
      <c r="AG976" s="5" t="str">
        <f t="shared" si="177"/>
        <v>NO CUMPLE</v>
      </c>
      <c r="AH976" s="6"/>
      <c r="AI976" s="38">
        <f t="shared" si="170"/>
        <v>6</v>
      </c>
      <c r="AJ976" s="5" t="str">
        <f t="shared" si="171"/>
        <v>CUMPLE</v>
      </c>
      <c r="AK976" s="6"/>
      <c r="AL976" s="5" t="str">
        <f t="shared" si="178"/>
        <v/>
      </c>
      <c r="AM976" s="5"/>
      <c r="AN976" s="58"/>
      <c r="AO976" s="49" t="s">
        <v>4552</v>
      </c>
      <c r="AP976" s="50" t="s">
        <v>72</v>
      </c>
      <c r="AQ976" s="50"/>
      <c r="AR976" s="50">
        <v>43602</v>
      </c>
      <c r="AS976" s="50"/>
      <c r="AT976" s="52"/>
    </row>
    <row r="977" spans="1:46" ht="14.1" customHeight="1">
      <c r="A977" s="20" t="s">
        <v>45</v>
      </c>
      <c r="B977" s="21" t="s">
        <v>2696</v>
      </c>
      <c r="C977" s="20" t="s">
        <v>4389</v>
      </c>
      <c r="D977" s="54">
        <v>4950661380</v>
      </c>
      <c r="E977" s="4" t="s">
        <v>48</v>
      </c>
      <c r="F977" s="4" t="s">
        <v>4553</v>
      </c>
      <c r="G977" s="68" t="s">
        <v>4554</v>
      </c>
      <c r="H977" s="55">
        <v>1327.5</v>
      </c>
      <c r="I977" s="4" t="s">
        <v>64</v>
      </c>
      <c r="J977" s="4" t="s">
        <v>4555</v>
      </c>
      <c r="K977" s="22" t="s">
        <v>4556</v>
      </c>
      <c r="L977" s="23" t="s">
        <v>54</v>
      </c>
      <c r="M977" s="4" t="s">
        <v>67</v>
      </c>
      <c r="N977" s="29" t="s">
        <v>128</v>
      </c>
      <c r="O977" s="30">
        <v>450</v>
      </c>
      <c r="P977" s="29" t="s">
        <v>57</v>
      </c>
      <c r="Q977" s="56">
        <v>1</v>
      </c>
      <c r="R977" s="5" t="s">
        <v>78</v>
      </c>
      <c r="S977" s="5" t="s">
        <v>79</v>
      </c>
      <c r="T977" s="36">
        <v>43624</v>
      </c>
      <c r="U977" s="36">
        <v>43612</v>
      </c>
      <c r="V977" s="37">
        <v>43612</v>
      </c>
      <c r="W977" s="38">
        <f t="shared" si="172"/>
        <v>-11</v>
      </c>
      <c r="X977" s="5" t="str">
        <f t="shared" si="173"/>
        <v>CUMPLE</v>
      </c>
      <c r="Y977" s="37">
        <v>43627</v>
      </c>
      <c r="Z977" s="37">
        <v>43627</v>
      </c>
      <c r="AA977" s="44">
        <v>43627</v>
      </c>
      <c r="AB977" s="37">
        <v>43631</v>
      </c>
      <c r="AC977" s="38">
        <f t="shared" si="174"/>
        <v>1</v>
      </c>
      <c r="AD977" s="5" t="str">
        <f t="shared" si="175"/>
        <v>CUMPLE</v>
      </c>
      <c r="AE977" s="5"/>
      <c r="AF977" s="38">
        <f t="shared" si="176"/>
        <v>4</v>
      </c>
      <c r="AG977" s="5" t="str">
        <f t="shared" si="177"/>
        <v>NO CUMPLE</v>
      </c>
      <c r="AH977" s="6"/>
      <c r="AI977" s="38">
        <f t="shared" si="170"/>
        <v>7</v>
      </c>
      <c r="AJ977" s="5" t="str">
        <f t="shared" si="171"/>
        <v>CUMPLE</v>
      </c>
      <c r="AK977" s="6"/>
      <c r="AL977" s="5" t="str">
        <f t="shared" si="178"/>
        <v/>
      </c>
      <c r="AM977" s="5"/>
      <c r="AN977" s="58"/>
      <c r="AO977" s="49" t="s">
        <v>4557</v>
      </c>
      <c r="AP977" s="50" t="s">
        <v>72</v>
      </c>
      <c r="AQ977" s="50"/>
      <c r="AR977" s="50">
        <v>43608</v>
      </c>
      <c r="AS977" s="50"/>
      <c r="AT977" s="52"/>
    </row>
    <row r="978" spans="1:46" ht="14.1" customHeight="1">
      <c r="A978" s="20" t="s">
        <v>45</v>
      </c>
      <c r="B978" s="21" t="s">
        <v>2696</v>
      </c>
      <c r="C978" s="20" t="s">
        <v>4389</v>
      </c>
      <c r="D978" s="54">
        <v>4950812427</v>
      </c>
      <c r="E978" s="4" t="s">
        <v>48</v>
      </c>
      <c r="F978" s="4" t="s">
        <v>4558</v>
      </c>
      <c r="G978" s="23" t="s">
        <v>4559</v>
      </c>
      <c r="H978" s="55">
        <v>566.75</v>
      </c>
      <c r="I978" s="4" t="s">
        <v>64</v>
      </c>
      <c r="J978" s="4" t="s">
        <v>4560</v>
      </c>
      <c r="K978" s="22" t="s">
        <v>4561</v>
      </c>
      <c r="L978" s="23" t="s">
        <v>54</v>
      </c>
      <c r="M978" s="4" t="s">
        <v>67</v>
      </c>
      <c r="N978" s="29" t="s">
        <v>77</v>
      </c>
      <c r="O978" s="30">
        <v>25</v>
      </c>
      <c r="P978" s="29" t="s">
        <v>57</v>
      </c>
      <c r="Q978" s="56">
        <v>1</v>
      </c>
      <c r="R978" s="5" t="s">
        <v>78</v>
      </c>
      <c r="S978" s="5" t="s">
        <v>79</v>
      </c>
      <c r="T978" s="36">
        <v>43621</v>
      </c>
      <c r="U978" s="36">
        <v>43612</v>
      </c>
      <c r="V978" s="37">
        <v>43612</v>
      </c>
      <c r="W978" s="38">
        <f t="shared" si="172"/>
        <v>-8</v>
      </c>
      <c r="X978" s="5" t="str">
        <f t="shared" si="173"/>
        <v>CUMPLE</v>
      </c>
      <c r="Y978" s="37">
        <v>43623</v>
      </c>
      <c r="Z978" s="37">
        <v>43623</v>
      </c>
      <c r="AA978" s="44">
        <v>43623</v>
      </c>
      <c r="AB978" s="37">
        <v>43631</v>
      </c>
      <c r="AC978" s="38">
        <f t="shared" si="174"/>
        <v>1</v>
      </c>
      <c r="AD978" s="5" t="str">
        <f t="shared" si="175"/>
        <v>CUMPLE</v>
      </c>
      <c r="AE978" s="5"/>
      <c r="AF978" s="38">
        <f t="shared" si="176"/>
        <v>8</v>
      </c>
      <c r="AG978" s="5" t="str">
        <f t="shared" si="177"/>
        <v>NO CUMPLE</v>
      </c>
      <c r="AH978" s="6"/>
      <c r="AI978" s="38">
        <f t="shared" si="170"/>
        <v>10</v>
      </c>
      <c r="AJ978" s="5" t="str">
        <f t="shared" si="171"/>
        <v>CUMPLE</v>
      </c>
      <c r="AK978" s="6" t="s">
        <v>386</v>
      </c>
      <c r="AL978" s="5" t="str">
        <f t="shared" si="178"/>
        <v/>
      </c>
      <c r="AM978" s="5"/>
      <c r="AN978" s="58"/>
      <c r="AO978" s="49" t="s">
        <v>4562</v>
      </c>
      <c r="AP978" s="50" t="s">
        <v>72</v>
      </c>
      <c r="AQ978" s="50"/>
      <c r="AR978" s="50">
        <v>43602</v>
      </c>
      <c r="AS978" s="50"/>
      <c r="AT978" s="52"/>
    </row>
    <row r="979" spans="1:46" ht="14.1" customHeight="1">
      <c r="A979" s="20" t="s">
        <v>45</v>
      </c>
      <c r="B979" s="21" t="s">
        <v>2696</v>
      </c>
      <c r="C979" s="20" t="s">
        <v>4389</v>
      </c>
      <c r="D979" s="54">
        <v>4950443827</v>
      </c>
      <c r="E979" s="4" t="s">
        <v>48</v>
      </c>
      <c r="F979" s="4" t="s">
        <v>4563</v>
      </c>
      <c r="G979" s="23" t="s">
        <v>4564</v>
      </c>
      <c r="H979" s="55">
        <v>21242</v>
      </c>
      <c r="I979" s="4" t="s">
        <v>64</v>
      </c>
      <c r="J979" s="4" t="s">
        <v>2523</v>
      </c>
      <c r="K979" s="22" t="s">
        <v>2524</v>
      </c>
      <c r="L979" s="23" t="s">
        <v>119</v>
      </c>
      <c r="M979" s="4" t="s">
        <v>67</v>
      </c>
      <c r="N979" s="29" t="s">
        <v>77</v>
      </c>
      <c r="O979" s="30">
        <v>8600</v>
      </c>
      <c r="P979" s="29" t="s">
        <v>57</v>
      </c>
      <c r="Q979" s="56">
        <v>1</v>
      </c>
      <c r="R979" s="5" t="s">
        <v>58</v>
      </c>
      <c r="S979" s="5" t="s">
        <v>59</v>
      </c>
      <c r="T979" s="36">
        <v>43618</v>
      </c>
      <c r="U979" s="36">
        <v>43614</v>
      </c>
      <c r="V979" s="37">
        <v>43614</v>
      </c>
      <c r="W979" s="38">
        <f t="shared" si="172"/>
        <v>-3</v>
      </c>
      <c r="X979" s="5" t="str">
        <f t="shared" si="173"/>
        <v>CUMPLE</v>
      </c>
      <c r="Y979" s="37">
        <v>43620</v>
      </c>
      <c r="Z979" s="37">
        <v>43620</v>
      </c>
      <c r="AA979" s="44">
        <v>43621</v>
      </c>
      <c r="AB979" s="37">
        <v>43630</v>
      </c>
      <c r="AC979" s="38">
        <f t="shared" si="174"/>
        <v>1</v>
      </c>
      <c r="AD979" s="5" t="str">
        <f t="shared" si="175"/>
        <v>CUMPLE</v>
      </c>
      <c r="AE979" s="5"/>
      <c r="AF979" s="38">
        <f t="shared" si="176"/>
        <v>9</v>
      </c>
      <c r="AG979" s="5" t="str">
        <f t="shared" si="177"/>
        <v>NO CUMPLE</v>
      </c>
      <c r="AH979" s="6"/>
      <c r="AI979" s="38">
        <f t="shared" si="170"/>
        <v>12</v>
      </c>
      <c r="AJ979" s="5" t="str">
        <f t="shared" si="171"/>
        <v>NO CUMPLE</v>
      </c>
      <c r="AK979" s="6" t="s">
        <v>135</v>
      </c>
      <c r="AL979" s="5" t="str">
        <f t="shared" si="178"/>
        <v/>
      </c>
      <c r="AM979" s="5"/>
      <c r="AN979" s="58"/>
      <c r="AO979" s="49" t="s">
        <v>4565</v>
      </c>
      <c r="AP979" s="50" t="s">
        <v>61</v>
      </c>
      <c r="AQ979" s="50"/>
      <c r="AR979" s="50">
        <v>43606</v>
      </c>
      <c r="AS979" s="50"/>
      <c r="AT979" s="52"/>
    </row>
    <row r="980" spans="1:46" ht="14.1" customHeight="1">
      <c r="A980" s="20" t="s">
        <v>45</v>
      </c>
      <c r="B980" s="21" t="s">
        <v>2696</v>
      </c>
      <c r="C980" s="20" t="s">
        <v>4389</v>
      </c>
      <c r="D980" s="54">
        <v>4951088053</v>
      </c>
      <c r="E980" s="4" t="s">
        <v>48</v>
      </c>
      <c r="F980" s="4" t="s">
        <v>4566</v>
      </c>
      <c r="G980" s="23" t="s">
        <v>4567</v>
      </c>
      <c r="H980" s="55">
        <v>26928</v>
      </c>
      <c r="I980" s="4" t="s">
        <v>64</v>
      </c>
      <c r="J980" s="4" t="s">
        <v>4568</v>
      </c>
      <c r="K980" s="22">
        <v>54673941</v>
      </c>
      <c r="L980" s="23" t="s">
        <v>119</v>
      </c>
      <c r="M980" s="4" t="s">
        <v>112</v>
      </c>
      <c r="N980" s="29" t="s">
        <v>468</v>
      </c>
      <c r="O980" s="30">
        <v>8160</v>
      </c>
      <c r="P980" s="29" t="s">
        <v>57</v>
      </c>
      <c r="Q980" s="56">
        <v>1</v>
      </c>
      <c r="R980" s="5" t="s">
        <v>58</v>
      </c>
      <c r="S980" s="5" t="s">
        <v>59</v>
      </c>
      <c r="T980" s="36">
        <v>43626</v>
      </c>
      <c r="U980" s="36">
        <v>43623</v>
      </c>
      <c r="V980" s="37">
        <v>43623</v>
      </c>
      <c r="W980" s="38">
        <f t="shared" si="172"/>
        <v>-2</v>
      </c>
      <c r="X980" s="5" t="str">
        <f t="shared" si="173"/>
        <v>CUMPLE</v>
      </c>
      <c r="Y980" s="37">
        <v>43628</v>
      </c>
      <c r="Z980" s="37">
        <v>43628</v>
      </c>
      <c r="AA980" s="44">
        <v>43628</v>
      </c>
      <c r="AB980" s="37">
        <v>43633</v>
      </c>
      <c r="AC980" s="38">
        <f t="shared" si="174"/>
        <v>1</v>
      </c>
      <c r="AD980" s="5" t="str">
        <f t="shared" si="175"/>
        <v>CUMPLE</v>
      </c>
      <c r="AE980" s="5"/>
      <c r="AF980" s="38">
        <f t="shared" si="176"/>
        <v>5</v>
      </c>
      <c r="AG980" s="5" t="str">
        <f t="shared" si="177"/>
        <v>NO CUMPLE</v>
      </c>
      <c r="AH980" s="6"/>
      <c r="AI980" s="38">
        <f t="shared" si="170"/>
        <v>7</v>
      </c>
      <c r="AJ980" s="5" t="str">
        <f t="shared" si="171"/>
        <v>CUMPLE</v>
      </c>
      <c r="AK980" s="6"/>
      <c r="AL980" s="5" t="str">
        <f t="shared" si="178"/>
        <v/>
      </c>
      <c r="AM980" s="5"/>
      <c r="AN980" s="58"/>
      <c r="AO980" s="49" t="s">
        <v>4569</v>
      </c>
      <c r="AP980" s="50" t="s">
        <v>72</v>
      </c>
      <c r="AQ980" s="50"/>
      <c r="AR980" s="50">
        <v>43613</v>
      </c>
      <c r="AS980" s="50"/>
      <c r="AT980" s="52"/>
    </row>
    <row r="981" spans="1:46" ht="14.1" customHeight="1">
      <c r="A981" s="20" t="s">
        <v>45</v>
      </c>
      <c r="B981" s="21" t="s">
        <v>2696</v>
      </c>
      <c r="C981" s="20" t="s">
        <v>4389</v>
      </c>
      <c r="D981" s="54">
        <v>4950585738</v>
      </c>
      <c r="E981" s="4" t="s">
        <v>48</v>
      </c>
      <c r="F981" s="4" t="s">
        <v>4570</v>
      </c>
      <c r="G981" s="23" t="s">
        <v>4571</v>
      </c>
      <c r="H981" s="55">
        <v>39938.400000000001</v>
      </c>
      <c r="I981" s="4" t="s">
        <v>64</v>
      </c>
      <c r="J981" s="4" t="s">
        <v>4572</v>
      </c>
      <c r="K981" s="22" t="s">
        <v>4573</v>
      </c>
      <c r="L981" s="23" t="s">
        <v>119</v>
      </c>
      <c r="M981" s="4" t="s">
        <v>67</v>
      </c>
      <c r="N981" s="29" t="s">
        <v>77</v>
      </c>
      <c r="O981" s="30">
        <v>27520</v>
      </c>
      <c r="P981" s="29" t="s">
        <v>57</v>
      </c>
      <c r="Q981" s="56">
        <v>1</v>
      </c>
      <c r="R981" s="5" t="s">
        <v>58</v>
      </c>
      <c r="S981" s="5" t="s">
        <v>69</v>
      </c>
      <c r="T981" s="36">
        <v>43628</v>
      </c>
      <c r="U981" s="36">
        <v>43628</v>
      </c>
      <c r="V981" s="37">
        <v>43628</v>
      </c>
      <c r="W981" s="38">
        <f t="shared" si="172"/>
        <v>1</v>
      </c>
      <c r="X981" s="5" t="str">
        <f t="shared" si="173"/>
        <v>NO CUMPLE</v>
      </c>
      <c r="Y981" s="37">
        <v>43629</v>
      </c>
      <c r="Z981" s="37">
        <v>43629</v>
      </c>
      <c r="AA981" s="44">
        <v>43630</v>
      </c>
      <c r="AB981" s="37">
        <v>43633</v>
      </c>
      <c r="AC981" s="38">
        <f t="shared" si="174"/>
        <v>1</v>
      </c>
      <c r="AD981" s="5" t="str">
        <f t="shared" si="175"/>
        <v>CUMPLE</v>
      </c>
      <c r="AE981" s="5"/>
      <c r="AF981" s="38">
        <f t="shared" si="176"/>
        <v>3</v>
      </c>
      <c r="AG981" s="5" t="str">
        <f t="shared" si="177"/>
        <v>CUMPLE</v>
      </c>
      <c r="AH981" s="6"/>
      <c r="AI981" s="38">
        <f t="shared" si="170"/>
        <v>5</v>
      </c>
      <c r="AJ981" s="5" t="str">
        <f t="shared" si="171"/>
        <v>CUMPLE</v>
      </c>
      <c r="AK981" s="6"/>
      <c r="AL981" s="5" t="str">
        <f t="shared" si="178"/>
        <v/>
      </c>
      <c r="AM981" s="5"/>
      <c r="AN981" s="58"/>
      <c r="AO981" s="49" t="s">
        <v>4574</v>
      </c>
      <c r="AP981" s="50" t="s">
        <v>72</v>
      </c>
      <c r="AQ981" s="50"/>
      <c r="AR981" s="50">
        <v>43616</v>
      </c>
      <c r="AS981" s="50"/>
      <c r="AT981" s="52"/>
    </row>
    <row r="982" spans="1:46" ht="14.1" customHeight="1">
      <c r="A982" s="20" t="s">
        <v>45</v>
      </c>
      <c r="B982" s="21" t="s">
        <v>2696</v>
      </c>
      <c r="C982" s="20" t="s">
        <v>4389</v>
      </c>
      <c r="D982" s="54">
        <v>4950130443</v>
      </c>
      <c r="E982" s="4" t="s">
        <v>48</v>
      </c>
      <c r="F982" s="4" t="s">
        <v>4575</v>
      </c>
      <c r="G982" s="23" t="s">
        <v>4576</v>
      </c>
      <c r="H982" s="55">
        <v>4088.8</v>
      </c>
      <c r="I982" s="4" t="s">
        <v>64</v>
      </c>
      <c r="J982" s="4" t="s">
        <v>1788</v>
      </c>
      <c r="K982" s="22">
        <v>50113099</v>
      </c>
      <c r="L982" s="23" t="s">
        <v>246</v>
      </c>
      <c r="M982" s="4" t="s">
        <v>112</v>
      </c>
      <c r="N982" s="29" t="s">
        <v>624</v>
      </c>
      <c r="O982" s="30">
        <v>760</v>
      </c>
      <c r="P982" s="29" t="s">
        <v>57</v>
      </c>
      <c r="Q982" s="56">
        <v>1</v>
      </c>
      <c r="R982" s="5" t="s">
        <v>78</v>
      </c>
      <c r="S982" s="5" t="s">
        <v>79</v>
      </c>
      <c r="T982" s="36">
        <v>43623</v>
      </c>
      <c r="U982" s="36">
        <v>43623</v>
      </c>
      <c r="V982" s="37">
        <v>43623</v>
      </c>
      <c r="W982" s="38">
        <f t="shared" si="172"/>
        <v>1</v>
      </c>
      <c r="X982" s="5" t="str">
        <f t="shared" si="173"/>
        <v>NO CUMPLE</v>
      </c>
      <c r="Y982" s="37">
        <v>43627</v>
      </c>
      <c r="Z982" s="37">
        <v>43627</v>
      </c>
      <c r="AA982" s="44">
        <v>43628</v>
      </c>
      <c r="AB982" s="37">
        <v>43634</v>
      </c>
      <c r="AC982" s="38">
        <f t="shared" si="174"/>
        <v>1</v>
      </c>
      <c r="AD982" s="5" t="str">
        <f t="shared" si="175"/>
        <v>CUMPLE</v>
      </c>
      <c r="AE982" s="5"/>
      <c r="AF982" s="38">
        <f t="shared" si="176"/>
        <v>6</v>
      </c>
      <c r="AG982" s="5" t="str">
        <f t="shared" si="177"/>
        <v>NO CUMPLE</v>
      </c>
      <c r="AH982" s="6"/>
      <c r="AI982" s="38">
        <f t="shared" si="170"/>
        <v>11</v>
      </c>
      <c r="AJ982" s="5" t="str">
        <f t="shared" si="171"/>
        <v>NO CUMPLE</v>
      </c>
      <c r="AK982" s="6" t="s">
        <v>462</v>
      </c>
      <c r="AL982" s="5" t="str">
        <f t="shared" si="178"/>
        <v/>
      </c>
      <c r="AM982" s="5"/>
      <c r="AN982" s="58"/>
      <c r="AO982" s="49" t="s">
        <v>4577</v>
      </c>
      <c r="AP982" s="50" t="s">
        <v>325</v>
      </c>
      <c r="AQ982" s="50"/>
      <c r="AR982" s="50">
        <v>43602</v>
      </c>
      <c r="AS982" s="50"/>
      <c r="AT982" s="52"/>
    </row>
    <row r="983" spans="1:46" ht="14.1" customHeight="1">
      <c r="A983" s="20" t="s">
        <v>45</v>
      </c>
      <c r="B983" s="21" t="s">
        <v>2696</v>
      </c>
      <c r="C983" s="20" t="s">
        <v>4389</v>
      </c>
      <c r="D983" s="54" t="s">
        <v>4578</v>
      </c>
      <c r="E983" s="4" t="s">
        <v>48</v>
      </c>
      <c r="F983" s="4" t="s">
        <v>4579</v>
      </c>
      <c r="G983" s="68" t="s">
        <v>4580</v>
      </c>
      <c r="H983" s="55">
        <v>63180</v>
      </c>
      <c r="I983" s="4" t="s">
        <v>64</v>
      </c>
      <c r="J983" s="4" t="s">
        <v>1783</v>
      </c>
      <c r="K983" s="22">
        <v>56320435</v>
      </c>
      <c r="L983" s="23" t="s">
        <v>119</v>
      </c>
      <c r="M983" s="4" t="s">
        <v>210</v>
      </c>
      <c r="N983" s="29" t="s">
        <v>1731</v>
      </c>
      <c r="O983" s="30">
        <v>39000</v>
      </c>
      <c r="P983" s="29" t="s">
        <v>57</v>
      </c>
      <c r="Q983" s="56">
        <v>2</v>
      </c>
      <c r="R983" s="5" t="s">
        <v>58</v>
      </c>
      <c r="S983" s="5" t="s">
        <v>59</v>
      </c>
      <c r="T983" s="36">
        <v>43626</v>
      </c>
      <c r="U983" s="36">
        <v>43628</v>
      </c>
      <c r="V983" s="37">
        <v>43628</v>
      </c>
      <c r="W983" s="38">
        <f t="shared" si="172"/>
        <v>3</v>
      </c>
      <c r="X983" s="5" t="str">
        <f t="shared" si="173"/>
        <v>NO CUMPLE</v>
      </c>
      <c r="Y983" s="37">
        <v>43628</v>
      </c>
      <c r="Z983" s="37">
        <v>43628</v>
      </c>
      <c r="AA983" s="44">
        <v>43628</v>
      </c>
      <c r="AB983" s="37">
        <v>43630</v>
      </c>
      <c r="AC983" s="38">
        <f t="shared" si="174"/>
        <v>1</v>
      </c>
      <c r="AD983" s="5" t="str">
        <f t="shared" si="175"/>
        <v>CUMPLE</v>
      </c>
      <c r="AE983" s="5"/>
      <c r="AF983" s="38">
        <f t="shared" si="176"/>
        <v>2</v>
      </c>
      <c r="AG983" s="5" t="str">
        <f t="shared" si="177"/>
        <v>CUMPLE</v>
      </c>
      <c r="AH983" s="6"/>
      <c r="AI983" s="38">
        <f t="shared" si="170"/>
        <v>4</v>
      </c>
      <c r="AJ983" s="5" t="str">
        <f t="shared" si="171"/>
        <v>CUMPLE</v>
      </c>
      <c r="AK983" s="6"/>
      <c r="AL983" s="5" t="str">
        <f t="shared" si="178"/>
        <v/>
      </c>
      <c r="AM983" s="5"/>
      <c r="AN983" s="58"/>
      <c r="AO983" s="49" t="s">
        <v>4581</v>
      </c>
      <c r="AP983" s="50" t="s">
        <v>325</v>
      </c>
      <c r="AQ983" s="50"/>
      <c r="AR983" s="50">
        <v>43615</v>
      </c>
      <c r="AS983" s="50"/>
      <c r="AT983" s="52"/>
    </row>
    <row r="984" spans="1:46" ht="14.1" customHeight="1">
      <c r="A984" s="20" t="s">
        <v>45</v>
      </c>
      <c r="B984" s="21" t="s">
        <v>2696</v>
      </c>
      <c r="C984" s="20" t="s">
        <v>4389</v>
      </c>
      <c r="D984" s="28" t="s">
        <v>4582</v>
      </c>
      <c r="E984" s="4" t="s">
        <v>48</v>
      </c>
      <c r="F984" s="4" t="s">
        <v>4583</v>
      </c>
      <c r="G984" s="23" t="s">
        <v>4584</v>
      </c>
      <c r="H984" s="55">
        <v>67120.3</v>
      </c>
      <c r="I984" s="4" t="s">
        <v>64</v>
      </c>
      <c r="J984" s="28" t="s">
        <v>4585</v>
      </c>
      <c r="K984" s="28" t="s">
        <v>4586</v>
      </c>
      <c r="L984" s="23" t="s">
        <v>54</v>
      </c>
      <c r="M984" s="4" t="s">
        <v>67</v>
      </c>
      <c r="N984" s="29" t="s">
        <v>77</v>
      </c>
      <c r="O984" s="30">
        <v>21150</v>
      </c>
      <c r="P984" s="29" t="s">
        <v>57</v>
      </c>
      <c r="Q984" s="56">
        <v>1</v>
      </c>
      <c r="R984" s="5" t="s">
        <v>58</v>
      </c>
      <c r="S984" s="5" t="s">
        <v>69</v>
      </c>
      <c r="T984" s="36">
        <v>43628</v>
      </c>
      <c r="U984" s="36">
        <v>43621</v>
      </c>
      <c r="V984" s="37">
        <v>43621</v>
      </c>
      <c r="W984" s="38">
        <f t="shared" si="172"/>
        <v>-6</v>
      </c>
      <c r="X984" s="5" t="str">
        <f t="shared" si="173"/>
        <v>CUMPLE</v>
      </c>
      <c r="Y984" s="37">
        <v>43629</v>
      </c>
      <c r="Z984" s="37">
        <v>43629</v>
      </c>
      <c r="AA984" s="44">
        <v>43630</v>
      </c>
      <c r="AB984" s="37">
        <v>43637</v>
      </c>
      <c r="AC984" s="38">
        <f t="shared" si="174"/>
        <v>1</v>
      </c>
      <c r="AD984" s="5" t="str">
        <f t="shared" si="175"/>
        <v>CUMPLE</v>
      </c>
      <c r="AE984" s="5"/>
      <c r="AF984" s="38">
        <f t="shared" si="176"/>
        <v>7</v>
      </c>
      <c r="AG984" s="5" t="str">
        <f t="shared" si="177"/>
        <v>NO CUMPLE</v>
      </c>
      <c r="AH984" s="6"/>
      <c r="AI984" s="38">
        <f t="shared" si="170"/>
        <v>9</v>
      </c>
      <c r="AJ984" s="5" t="str">
        <f t="shared" si="171"/>
        <v>NO CUMPLE</v>
      </c>
      <c r="AK984" s="6" t="s">
        <v>149</v>
      </c>
      <c r="AL984" s="5" t="str">
        <f t="shared" si="178"/>
        <v/>
      </c>
      <c r="AM984" s="5"/>
      <c r="AN984" s="58"/>
      <c r="AO984" s="49" t="s">
        <v>4587</v>
      </c>
      <c r="AP984" s="50" t="s">
        <v>61</v>
      </c>
      <c r="AQ984" s="50"/>
      <c r="AR984" s="50">
        <v>43607</v>
      </c>
      <c r="AS984" s="50"/>
      <c r="AT984" s="52"/>
    </row>
    <row r="985" spans="1:46" ht="14.1" customHeight="1">
      <c r="A985" s="20" t="s">
        <v>45</v>
      </c>
      <c r="B985" s="21" t="s">
        <v>2696</v>
      </c>
      <c r="C985" s="20" t="s">
        <v>4389</v>
      </c>
      <c r="D985" s="54">
        <v>4951080648</v>
      </c>
      <c r="E985" s="4" t="s">
        <v>48</v>
      </c>
      <c r="F985" s="4" t="s">
        <v>4588</v>
      </c>
      <c r="G985" s="23" t="s">
        <v>4589</v>
      </c>
      <c r="H985" s="55">
        <v>5640</v>
      </c>
      <c r="I985" s="4" t="s">
        <v>64</v>
      </c>
      <c r="J985" s="4" t="s">
        <v>2457</v>
      </c>
      <c r="K985" s="22" t="s">
        <v>2458</v>
      </c>
      <c r="L985" s="23" t="s">
        <v>54</v>
      </c>
      <c r="M985" s="4" t="s">
        <v>94</v>
      </c>
      <c r="N985" s="29" t="s">
        <v>95</v>
      </c>
      <c r="O985" s="30">
        <v>1000</v>
      </c>
      <c r="P985" s="29" t="s">
        <v>57</v>
      </c>
      <c r="Q985" s="56">
        <v>1</v>
      </c>
      <c r="R985" s="5" t="s">
        <v>78</v>
      </c>
      <c r="S985" s="5" t="s">
        <v>79</v>
      </c>
      <c r="T985" s="36">
        <v>43627</v>
      </c>
      <c r="U985" s="36">
        <v>43627</v>
      </c>
      <c r="V985" s="37">
        <v>43627</v>
      </c>
      <c r="W985" s="38">
        <f t="shared" si="172"/>
        <v>1</v>
      </c>
      <c r="X985" s="5" t="str">
        <f t="shared" si="173"/>
        <v>NO CUMPLE</v>
      </c>
      <c r="Y985" s="37">
        <v>43629</v>
      </c>
      <c r="Z985" s="37">
        <v>43629</v>
      </c>
      <c r="AA985" s="44">
        <v>43629</v>
      </c>
      <c r="AB985" s="37">
        <v>43636</v>
      </c>
      <c r="AC985" s="38">
        <f t="shared" si="174"/>
        <v>1</v>
      </c>
      <c r="AD985" s="5" t="str">
        <f t="shared" si="175"/>
        <v>CUMPLE</v>
      </c>
      <c r="AE985" s="5"/>
      <c r="AF985" s="38">
        <f t="shared" si="176"/>
        <v>7</v>
      </c>
      <c r="AG985" s="5" t="str">
        <f t="shared" si="177"/>
        <v>NO CUMPLE</v>
      </c>
      <c r="AH985" s="6"/>
      <c r="AI985" s="38">
        <f t="shared" si="170"/>
        <v>9</v>
      </c>
      <c r="AJ985" s="5" t="str">
        <f t="shared" si="171"/>
        <v>CUMPLE</v>
      </c>
      <c r="AK985" s="6"/>
      <c r="AL985" s="5" t="str">
        <f t="shared" si="178"/>
        <v/>
      </c>
      <c r="AM985" s="5"/>
      <c r="AN985" s="58"/>
      <c r="AO985" s="49" t="s">
        <v>4590</v>
      </c>
      <c r="AP985" s="50" t="s">
        <v>72</v>
      </c>
      <c r="AQ985" s="50"/>
      <c r="AR985" s="50">
        <v>43613</v>
      </c>
      <c r="AS985" s="50"/>
      <c r="AT985" s="52"/>
    </row>
    <row r="986" spans="1:46" ht="14.1" customHeight="1">
      <c r="A986" s="20" t="s">
        <v>45</v>
      </c>
      <c r="B986" s="21" t="s">
        <v>2696</v>
      </c>
      <c r="C986" s="20" t="s">
        <v>4389</v>
      </c>
      <c r="D986" s="54">
        <v>4950559718</v>
      </c>
      <c r="E986" s="4" t="s">
        <v>48</v>
      </c>
      <c r="F986" s="4" t="s">
        <v>4591</v>
      </c>
      <c r="G986" s="23" t="s">
        <v>4592</v>
      </c>
      <c r="H986" s="55">
        <v>30263.040000000001</v>
      </c>
      <c r="I986" s="4" t="s">
        <v>64</v>
      </c>
      <c r="J986" s="4" t="s">
        <v>535</v>
      </c>
      <c r="K986" s="22">
        <v>56505777</v>
      </c>
      <c r="L986" s="23" t="s">
        <v>119</v>
      </c>
      <c r="M986" s="4" t="s">
        <v>210</v>
      </c>
      <c r="N986" s="29" t="s">
        <v>211</v>
      </c>
      <c r="O986" s="30">
        <v>17040</v>
      </c>
      <c r="P986" s="29" t="s">
        <v>57</v>
      </c>
      <c r="Q986" s="56">
        <v>1</v>
      </c>
      <c r="R986" s="5" t="s">
        <v>58</v>
      </c>
      <c r="S986" s="5" t="s">
        <v>59</v>
      </c>
      <c r="T986" s="36">
        <v>43633</v>
      </c>
      <c r="U986" s="36">
        <v>43630</v>
      </c>
      <c r="V986" s="37">
        <v>43630</v>
      </c>
      <c r="W986" s="38">
        <f t="shared" si="172"/>
        <v>-2</v>
      </c>
      <c r="X986" s="5" t="str">
        <f t="shared" si="173"/>
        <v>CUMPLE</v>
      </c>
      <c r="Y986" s="37">
        <v>43634</v>
      </c>
      <c r="Z986" s="37">
        <v>43634</v>
      </c>
      <c r="AA986" s="44">
        <v>43634</v>
      </c>
      <c r="AB986" s="37">
        <v>43638</v>
      </c>
      <c r="AC986" s="38">
        <f t="shared" si="174"/>
        <v>1</v>
      </c>
      <c r="AD986" s="5" t="str">
        <f t="shared" si="175"/>
        <v>CUMPLE</v>
      </c>
      <c r="AE986" s="5"/>
      <c r="AF986" s="38">
        <f t="shared" si="176"/>
        <v>4</v>
      </c>
      <c r="AG986" s="5" t="str">
        <f t="shared" si="177"/>
        <v>NO CUMPLE</v>
      </c>
      <c r="AH986" s="6"/>
      <c r="AI986" s="38">
        <f t="shared" si="170"/>
        <v>5</v>
      </c>
      <c r="AJ986" s="5" t="str">
        <f t="shared" si="171"/>
        <v>CUMPLE</v>
      </c>
      <c r="AK986" s="6"/>
      <c r="AL986" s="5" t="str">
        <f t="shared" si="178"/>
        <v/>
      </c>
      <c r="AM986" s="5"/>
      <c r="AN986" s="58"/>
      <c r="AO986" s="49" t="s">
        <v>4593</v>
      </c>
      <c r="AP986" s="50" t="s">
        <v>325</v>
      </c>
      <c r="AQ986" s="50"/>
      <c r="AR986" s="50">
        <v>43586</v>
      </c>
      <c r="AS986" s="50"/>
      <c r="AT986" s="52"/>
    </row>
    <row r="987" spans="1:46" ht="14.1" customHeight="1">
      <c r="A987" s="20" t="s">
        <v>45</v>
      </c>
      <c r="B987" s="21" t="s">
        <v>2696</v>
      </c>
      <c r="C987" s="20" t="s">
        <v>4389</v>
      </c>
      <c r="D987" s="54">
        <v>4948665443</v>
      </c>
      <c r="E987" s="4" t="s">
        <v>48</v>
      </c>
      <c r="F987" s="4" t="s">
        <v>4594</v>
      </c>
      <c r="G987" s="23" t="s">
        <v>4595</v>
      </c>
      <c r="H987" s="55">
        <v>42768</v>
      </c>
      <c r="I987" s="4" t="s">
        <v>64</v>
      </c>
      <c r="J987" s="4" t="s">
        <v>1288</v>
      </c>
      <c r="K987" s="22" t="s">
        <v>1289</v>
      </c>
      <c r="L987" s="23" t="s">
        <v>408</v>
      </c>
      <c r="M987" s="4" t="s">
        <v>184</v>
      </c>
      <c r="N987" s="29" t="s">
        <v>584</v>
      </c>
      <c r="O987" s="30">
        <v>12960</v>
      </c>
      <c r="P987" s="29" t="s">
        <v>186</v>
      </c>
      <c r="Q987" s="56">
        <v>1</v>
      </c>
      <c r="R987" s="5" t="s">
        <v>58</v>
      </c>
      <c r="S987" s="5" t="s">
        <v>69</v>
      </c>
      <c r="T987" s="36">
        <v>43632</v>
      </c>
      <c r="U987" s="36">
        <v>43630</v>
      </c>
      <c r="V987" s="37">
        <v>43630</v>
      </c>
      <c r="W987" s="38">
        <f t="shared" si="172"/>
        <v>-1</v>
      </c>
      <c r="X987" s="5" t="str">
        <f t="shared" si="173"/>
        <v>CUMPLE</v>
      </c>
      <c r="Y987" s="37">
        <v>43633</v>
      </c>
      <c r="Z987" s="37">
        <v>43633</v>
      </c>
      <c r="AA987" s="44">
        <v>43634</v>
      </c>
      <c r="AB987" s="37">
        <v>43638</v>
      </c>
      <c r="AC987" s="38">
        <f t="shared" si="174"/>
        <v>1</v>
      </c>
      <c r="AD987" s="5" t="str">
        <f t="shared" si="175"/>
        <v>CUMPLE</v>
      </c>
      <c r="AE987" s="5"/>
      <c r="AF987" s="38">
        <f t="shared" si="176"/>
        <v>4</v>
      </c>
      <c r="AG987" s="5" t="str">
        <f t="shared" si="177"/>
        <v>NO CUMPLE</v>
      </c>
      <c r="AH987" s="6"/>
      <c r="AI987" s="38">
        <f t="shared" si="170"/>
        <v>6</v>
      </c>
      <c r="AJ987" s="5" t="str">
        <f t="shared" si="171"/>
        <v>CUMPLE</v>
      </c>
      <c r="AK987" s="6"/>
      <c r="AL987" s="5" t="str">
        <f t="shared" si="178"/>
        <v/>
      </c>
      <c r="AM987" s="5"/>
      <c r="AN987" s="58"/>
      <c r="AO987" s="49" t="s">
        <v>4596</v>
      </c>
      <c r="AP987" s="50" t="s">
        <v>72</v>
      </c>
      <c r="AQ987" s="50"/>
      <c r="AR987" s="50">
        <v>43607</v>
      </c>
      <c r="AS987" s="50"/>
      <c r="AT987" s="52"/>
    </row>
    <row r="988" spans="1:46" ht="14.1" customHeight="1">
      <c r="A988" s="20" t="s">
        <v>45</v>
      </c>
      <c r="B988" s="21" t="s">
        <v>2696</v>
      </c>
      <c r="C988" s="20" t="s">
        <v>4389</v>
      </c>
      <c r="D988" s="54">
        <v>4951016419</v>
      </c>
      <c r="E988" s="4" t="s">
        <v>48</v>
      </c>
      <c r="F988" s="4" t="s">
        <v>4597</v>
      </c>
      <c r="G988" s="23" t="s">
        <v>4598</v>
      </c>
      <c r="H988" s="55">
        <v>14256</v>
      </c>
      <c r="I988" s="4" t="s">
        <v>64</v>
      </c>
      <c r="J988" s="4" t="s">
        <v>1288</v>
      </c>
      <c r="K988" s="22" t="s">
        <v>1289</v>
      </c>
      <c r="L988" s="23" t="s">
        <v>408</v>
      </c>
      <c r="M988" s="4" t="s">
        <v>184</v>
      </c>
      <c r="N988" s="29" t="s">
        <v>584</v>
      </c>
      <c r="O988" s="30">
        <v>4320</v>
      </c>
      <c r="P988" s="29" t="s">
        <v>57</v>
      </c>
      <c r="Q988" s="56">
        <v>1</v>
      </c>
      <c r="R988" s="5" t="s">
        <v>58</v>
      </c>
      <c r="S988" s="5" t="s">
        <v>59</v>
      </c>
      <c r="T988" s="36">
        <v>43632</v>
      </c>
      <c r="U988" s="36">
        <v>43630</v>
      </c>
      <c r="V988" s="37">
        <v>43630</v>
      </c>
      <c r="W988" s="38">
        <f t="shared" si="172"/>
        <v>-1</v>
      </c>
      <c r="X988" s="5" t="str">
        <f t="shared" si="173"/>
        <v>CUMPLE</v>
      </c>
      <c r="Y988" s="37">
        <v>43633</v>
      </c>
      <c r="Z988" s="37">
        <v>43633</v>
      </c>
      <c r="AA988" s="44">
        <v>43634</v>
      </c>
      <c r="AB988" s="37">
        <v>43637</v>
      </c>
      <c r="AC988" s="38">
        <f t="shared" si="174"/>
        <v>1</v>
      </c>
      <c r="AD988" s="5" t="str">
        <f t="shared" si="175"/>
        <v>CUMPLE</v>
      </c>
      <c r="AE988" s="5"/>
      <c r="AF988" s="38">
        <f t="shared" si="176"/>
        <v>3</v>
      </c>
      <c r="AG988" s="5" t="str">
        <f t="shared" si="177"/>
        <v>CUMPLE</v>
      </c>
      <c r="AH988" s="6"/>
      <c r="AI988" s="38">
        <f t="shared" si="170"/>
        <v>5</v>
      </c>
      <c r="AJ988" s="5" t="str">
        <f t="shared" si="171"/>
        <v>CUMPLE</v>
      </c>
      <c r="AK988" s="6"/>
      <c r="AL988" s="5" t="str">
        <f t="shared" si="178"/>
        <v/>
      </c>
      <c r="AM988" s="5"/>
      <c r="AN988" s="58"/>
      <c r="AO988" s="49" t="s">
        <v>4599</v>
      </c>
      <c r="AP988" s="50" t="s">
        <v>72</v>
      </c>
      <c r="AQ988" s="50"/>
      <c r="AR988" s="50">
        <v>43613</v>
      </c>
      <c r="AS988" s="50"/>
      <c r="AT988" s="52"/>
    </row>
    <row r="989" spans="1:46" ht="14.1" customHeight="1">
      <c r="A989" s="20" t="s">
        <v>45</v>
      </c>
      <c r="B989" s="21" t="s">
        <v>2696</v>
      </c>
      <c r="C989" s="20" t="s">
        <v>4389</v>
      </c>
      <c r="D989" s="54">
        <v>4950554214</v>
      </c>
      <c r="E989" s="4" t="s">
        <v>48</v>
      </c>
      <c r="F989" s="4" t="s">
        <v>4600</v>
      </c>
      <c r="G989" s="23" t="s">
        <v>4601</v>
      </c>
      <c r="H989" s="55">
        <v>94770</v>
      </c>
      <c r="I989" s="4" t="s">
        <v>64</v>
      </c>
      <c r="J989" s="4" t="s">
        <v>1783</v>
      </c>
      <c r="K989" s="22" t="s">
        <v>1784</v>
      </c>
      <c r="L989" s="23" t="s">
        <v>119</v>
      </c>
      <c r="M989" s="4" t="s">
        <v>210</v>
      </c>
      <c r="N989" s="29" t="s">
        <v>1731</v>
      </c>
      <c r="O989" s="30">
        <v>58500</v>
      </c>
      <c r="P989" s="29" t="s">
        <v>57</v>
      </c>
      <c r="Q989" s="56">
        <v>3</v>
      </c>
      <c r="R989" s="5" t="s">
        <v>58</v>
      </c>
      <c r="S989" s="5" t="s">
        <v>59</v>
      </c>
      <c r="T989" s="36">
        <v>43626</v>
      </c>
      <c r="U989" s="36">
        <v>43627</v>
      </c>
      <c r="V989" s="37">
        <v>43629</v>
      </c>
      <c r="W989" s="38">
        <f t="shared" si="172"/>
        <v>2</v>
      </c>
      <c r="X989" s="5" t="str">
        <f t="shared" si="173"/>
        <v>NO CUMPLE</v>
      </c>
      <c r="Y989" s="37">
        <v>43628</v>
      </c>
      <c r="Z989" s="37">
        <v>43629</v>
      </c>
      <c r="AA989" s="44">
        <v>43630</v>
      </c>
      <c r="AB989" s="37">
        <v>43637</v>
      </c>
      <c r="AC989" s="38">
        <f t="shared" si="174"/>
        <v>1</v>
      </c>
      <c r="AD989" s="5" t="str">
        <f t="shared" si="175"/>
        <v>CUMPLE</v>
      </c>
      <c r="AE989" s="5"/>
      <c r="AF989" s="38">
        <f t="shared" si="176"/>
        <v>7</v>
      </c>
      <c r="AG989" s="5" t="str">
        <f t="shared" si="177"/>
        <v>NO CUMPLE</v>
      </c>
      <c r="AH989" s="6"/>
      <c r="AI989" s="38">
        <f t="shared" si="170"/>
        <v>11</v>
      </c>
      <c r="AJ989" s="5" t="str">
        <f t="shared" si="171"/>
        <v>NO CUMPLE</v>
      </c>
      <c r="AK989" s="6" t="s">
        <v>449</v>
      </c>
      <c r="AL989" s="5" t="str">
        <f t="shared" si="178"/>
        <v/>
      </c>
      <c r="AM989" s="5"/>
      <c r="AN989" s="58"/>
      <c r="AO989" s="49" t="s">
        <v>4602</v>
      </c>
      <c r="AP989" s="50" t="s">
        <v>325</v>
      </c>
      <c r="AQ989" s="50"/>
      <c r="AR989" s="50">
        <v>43613</v>
      </c>
      <c r="AS989" s="50"/>
      <c r="AT989" s="52"/>
    </row>
    <row r="990" spans="1:46" ht="14.1" customHeight="1">
      <c r="A990" s="20" t="s">
        <v>45</v>
      </c>
      <c r="B990" s="21" t="s">
        <v>2696</v>
      </c>
      <c r="C990" s="20" t="s">
        <v>4389</v>
      </c>
      <c r="D990" s="54">
        <v>4951102206</v>
      </c>
      <c r="E990" s="4" t="s">
        <v>48</v>
      </c>
      <c r="F990" s="4" t="s">
        <v>4603</v>
      </c>
      <c r="G990" s="23" t="s">
        <v>4604</v>
      </c>
      <c r="H990" s="55">
        <v>41277.599999999999</v>
      </c>
      <c r="I990" s="4" t="s">
        <v>64</v>
      </c>
      <c r="J990" s="4" t="s">
        <v>2835</v>
      </c>
      <c r="K990" s="22">
        <v>55531904</v>
      </c>
      <c r="L990" s="23" t="s">
        <v>54</v>
      </c>
      <c r="M990" s="4" t="s">
        <v>112</v>
      </c>
      <c r="N990" s="29" t="s">
        <v>468</v>
      </c>
      <c r="O990" s="30">
        <v>6350.4</v>
      </c>
      <c r="P990" s="29" t="s">
        <v>57</v>
      </c>
      <c r="Q990" s="56">
        <v>1</v>
      </c>
      <c r="R990" s="5" t="s">
        <v>58</v>
      </c>
      <c r="S990" s="5" t="s">
        <v>59</v>
      </c>
      <c r="T990" s="36">
        <v>43627</v>
      </c>
      <c r="U990" s="36">
        <v>43616</v>
      </c>
      <c r="V990" s="37">
        <v>43616</v>
      </c>
      <c r="W990" s="38">
        <f t="shared" si="172"/>
        <v>-10</v>
      </c>
      <c r="X990" s="5" t="str">
        <f t="shared" si="173"/>
        <v>CUMPLE</v>
      </c>
      <c r="Y990" s="37">
        <v>43628</v>
      </c>
      <c r="Z990" s="37">
        <v>43628</v>
      </c>
      <c r="AA990" s="44">
        <v>43628</v>
      </c>
      <c r="AB990" s="37">
        <v>43637</v>
      </c>
      <c r="AC990" s="38">
        <f t="shared" si="174"/>
        <v>1</v>
      </c>
      <c r="AD990" s="5" t="str">
        <f t="shared" si="175"/>
        <v>CUMPLE</v>
      </c>
      <c r="AE990" s="5"/>
      <c r="AF990" s="38">
        <f t="shared" si="176"/>
        <v>9</v>
      </c>
      <c r="AG990" s="5" t="str">
        <f t="shared" si="177"/>
        <v>NO CUMPLE</v>
      </c>
      <c r="AH990" s="6"/>
      <c r="AI990" s="38">
        <f t="shared" si="170"/>
        <v>10</v>
      </c>
      <c r="AJ990" s="5" t="str">
        <f t="shared" si="171"/>
        <v>NO CUMPLE</v>
      </c>
      <c r="AK990" s="6" t="s">
        <v>149</v>
      </c>
      <c r="AL990" s="5" t="str">
        <f t="shared" si="178"/>
        <v/>
      </c>
      <c r="AM990" s="5"/>
      <c r="AN990" s="58"/>
      <c r="AO990" s="49" t="s">
        <v>4605</v>
      </c>
      <c r="AP990" s="50" t="s">
        <v>72</v>
      </c>
      <c r="AQ990" s="50"/>
      <c r="AR990" s="50">
        <v>43602</v>
      </c>
      <c r="AS990" s="50"/>
      <c r="AT990" s="52"/>
    </row>
    <row r="991" spans="1:46" ht="14.1" customHeight="1">
      <c r="A991" s="20" t="s">
        <v>45</v>
      </c>
      <c r="B991" s="21" t="s">
        <v>2696</v>
      </c>
      <c r="C991" s="20" t="s">
        <v>4389</v>
      </c>
      <c r="D991" s="54">
        <v>4951019254</v>
      </c>
      <c r="E991" s="4" t="s">
        <v>48</v>
      </c>
      <c r="F991" s="4" t="s">
        <v>4606</v>
      </c>
      <c r="G991" s="23" t="s">
        <v>4607</v>
      </c>
      <c r="H991" s="55">
        <v>69760</v>
      </c>
      <c r="I991" s="4" t="s">
        <v>64</v>
      </c>
      <c r="J991" s="4" t="s">
        <v>435</v>
      </c>
      <c r="K991" s="22" t="s">
        <v>436</v>
      </c>
      <c r="L991" s="23" t="s">
        <v>54</v>
      </c>
      <c r="M991" s="4" t="s">
        <v>94</v>
      </c>
      <c r="N991" s="29" t="s">
        <v>95</v>
      </c>
      <c r="O991" s="30">
        <v>16000</v>
      </c>
      <c r="P991" s="29" t="s">
        <v>57</v>
      </c>
      <c r="Q991" s="56">
        <v>1</v>
      </c>
      <c r="R991" s="5" t="s">
        <v>58</v>
      </c>
      <c r="S991" s="5" t="s">
        <v>69</v>
      </c>
      <c r="T991" s="36">
        <v>43626</v>
      </c>
      <c r="U991" s="36">
        <v>43615</v>
      </c>
      <c r="V991" s="37">
        <v>43615</v>
      </c>
      <c r="W991" s="38">
        <f t="shared" si="172"/>
        <v>-10</v>
      </c>
      <c r="X991" s="5" t="str">
        <f t="shared" si="173"/>
        <v>CUMPLE</v>
      </c>
      <c r="Y991" s="37">
        <v>43628</v>
      </c>
      <c r="Z991" s="37">
        <v>43628</v>
      </c>
      <c r="AA991" s="44">
        <v>43628</v>
      </c>
      <c r="AB991" s="37">
        <v>43637</v>
      </c>
      <c r="AC991" s="38">
        <f t="shared" si="174"/>
        <v>1</v>
      </c>
      <c r="AD991" s="5" t="str">
        <f t="shared" si="175"/>
        <v>CUMPLE</v>
      </c>
      <c r="AE991" s="5"/>
      <c r="AF991" s="38">
        <f t="shared" si="176"/>
        <v>9</v>
      </c>
      <c r="AG991" s="5" t="str">
        <f t="shared" si="177"/>
        <v>NO CUMPLE</v>
      </c>
      <c r="AH991" s="6"/>
      <c r="AI991" s="38">
        <f t="shared" si="170"/>
        <v>11</v>
      </c>
      <c r="AJ991" s="5" t="str">
        <f t="shared" si="171"/>
        <v>NO CUMPLE</v>
      </c>
      <c r="AK991" s="6" t="s">
        <v>149</v>
      </c>
      <c r="AL991" s="5" t="str">
        <f t="shared" si="178"/>
        <v/>
      </c>
      <c r="AM991" s="5"/>
      <c r="AN991" s="58"/>
      <c r="AO991" s="49" t="s">
        <v>4608</v>
      </c>
      <c r="AP991" s="50" t="s">
        <v>72</v>
      </c>
      <c r="AQ991" s="50"/>
      <c r="AR991" s="50">
        <v>43613</v>
      </c>
      <c r="AS991" s="50"/>
      <c r="AT991" s="52"/>
    </row>
    <row r="992" spans="1:46" ht="14.1" customHeight="1">
      <c r="A992" s="20" t="s">
        <v>45</v>
      </c>
      <c r="B992" s="21" t="s">
        <v>2696</v>
      </c>
      <c r="C992" s="20" t="s">
        <v>4389</v>
      </c>
      <c r="D992" s="54">
        <v>4950812433</v>
      </c>
      <c r="E992" s="4" t="s">
        <v>48</v>
      </c>
      <c r="F992" s="4" t="s">
        <v>4609</v>
      </c>
      <c r="G992" s="23" t="s">
        <v>4610</v>
      </c>
      <c r="H992" s="55">
        <v>26100</v>
      </c>
      <c r="I992" s="4" t="s">
        <v>64</v>
      </c>
      <c r="J992" s="4" t="s">
        <v>1779</v>
      </c>
      <c r="K992" s="22" t="s">
        <v>1780</v>
      </c>
      <c r="L992" s="23" t="s">
        <v>54</v>
      </c>
      <c r="M992" s="4" t="s">
        <v>67</v>
      </c>
      <c r="N992" s="29" t="s">
        <v>128</v>
      </c>
      <c r="O992" s="30">
        <v>18000</v>
      </c>
      <c r="P992" s="29" t="s">
        <v>57</v>
      </c>
      <c r="Q992" s="56">
        <v>1</v>
      </c>
      <c r="R992" s="5" t="s">
        <v>58</v>
      </c>
      <c r="S992" s="5" t="s">
        <v>59</v>
      </c>
      <c r="T992" s="36">
        <v>43620</v>
      </c>
      <c r="U992" s="36">
        <v>43614</v>
      </c>
      <c r="V992" s="37">
        <v>43614</v>
      </c>
      <c r="W992" s="38">
        <f t="shared" si="172"/>
        <v>-5</v>
      </c>
      <c r="X992" s="5" t="str">
        <f t="shared" si="173"/>
        <v>CUMPLE</v>
      </c>
      <c r="Y992" s="37">
        <v>43621</v>
      </c>
      <c r="Z992" s="37">
        <v>43621</v>
      </c>
      <c r="AA992" s="44">
        <v>43622</v>
      </c>
      <c r="AB992" s="37">
        <v>43641</v>
      </c>
      <c r="AC992" s="38">
        <f t="shared" si="174"/>
        <v>1</v>
      </c>
      <c r="AD992" s="5" t="str">
        <f t="shared" si="175"/>
        <v>CUMPLE</v>
      </c>
      <c r="AE992" s="5"/>
      <c r="AF992" s="38">
        <f t="shared" si="176"/>
        <v>19</v>
      </c>
      <c r="AG992" s="5" t="str">
        <f t="shared" si="177"/>
        <v>NO CUMPLE</v>
      </c>
      <c r="AH992" s="6"/>
      <c r="AI992" s="38">
        <f t="shared" si="170"/>
        <v>21</v>
      </c>
      <c r="AJ992" s="5" t="str">
        <f t="shared" si="171"/>
        <v>NO CUMPLE</v>
      </c>
      <c r="AK992" s="6" t="s">
        <v>4611</v>
      </c>
      <c r="AL992" s="5" t="str">
        <f t="shared" si="178"/>
        <v/>
      </c>
      <c r="AM992" s="5"/>
      <c r="AN992" s="58"/>
      <c r="AO992" s="49" t="s">
        <v>4612</v>
      </c>
      <c r="AP992" s="50" t="s">
        <v>61</v>
      </c>
      <c r="AQ992" s="50"/>
      <c r="AR992" s="50">
        <v>43595</v>
      </c>
      <c r="AS992" s="50"/>
      <c r="AT992" s="52"/>
    </row>
    <row r="993" spans="1:46" ht="14.1" customHeight="1">
      <c r="A993" s="20" t="s">
        <v>45</v>
      </c>
      <c r="B993" s="21" t="s">
        <v>2696</v>
      </c>
      <c r="C993" s="20" t="s">
        <v>4389</v>
      </c>
      <c r="D993" s="54">
        <v>4950958444</v>
      </c>
      <c r="E993" s="4" t="s">
        <v>48</v>
      </c>
      <c r="F993" s="4" t="s">
        <v>4613</v>
      </c>
      <c r="G993" s="23" t="s">
        <v>4614</v>
      </c>
      <c r="H993" s="55">
        <v>18267.689999999999</v>
      </c>
      <c r="I993" s="4" t="s">
        <v>64</v>
      </c>
      <c r="J993" s="28" t="s">
        <v>4615</v>
      </c>
      <c r="K993" s="28" t="s">
        <v>4616</v>
      </c>
      <c r="L993" s="23" t="s">
        <v>650</v>
      </c>
      <c r="M993" s="4" t="s">
        <v>238</v>
      </c>
      <c r="N993" s="29" t="s">
        <v>278</v>
      </c>
      <c r="O993" s="30">
        <v>230</v>
      </c>
      <c r="P993" s="29" t="s">
        <v>168</v>
      </c>
      <c r="Q993" s="56">
        <v>1</v>
      </c>
      <c r="R993" s="5" t="s">
        <v>58</v>
      </c>
      <c r="S993" s="5" t="s">
        <v>59</v>
      </c>
      <c r="T993" s="36">
        <v>43634</v>
      </c>
      <c r="U993" s="36">
        <v>43630</v>
      </c>
      <c r="V993" s="37">
        <v>43630</v>
      </c>
      <c r="W993" s="38">
        <f t="shared" si="172"/>
        <v>-3</v>
      </c>
      <c r="X993" s="5" t="str">
        <f t="shared" si="173"/>
        <v>CUMPLE</v>
      </c>
      <c r="Y993" s="37">
        <v>43636</v>
      </c>
      <c r="Z993" s="37">
        <v>43636</v>
      </c>
      <c r="AA993" s="44">
        <v>43636</v>
      </c>
      <c r="AB993" s="37">
        <v>43641</v>
      </c>
      <c r="AC993" s="38">
        <f t="shared" si="174"/>
        <v>1</v>
      </c>
      <c r="AD993" s="5" t="str">
        <f t="shared" si="175"/>
        <v>CUMPLE</v>
      </c>
      <c r="AE993" s="5"/>
      <c r="AF993" s="38">
        <f t="shared" si="176"/>
        <v>5</v>
      </c>
      <c r="AG993" s="5" t="str">
        <f t="shared" si="177"/>
        <v>NO CUMPLE</v>
      </c>
      <c r="AH993" s="6"/>
      <c r="AI993" s="38">
        <f t="shared" si="170"/>
        <v>7</v>
      </c>
      <c r="AJ993" s="5" t="str">
        <f t="shared" si="171"/>
        <v>CUMPLE</v>
      </c>
      <c r="AK993" s="6"/>
      <c r="AL993" s="5" t="str">
        <f t="shared" si="178"/>
        <v/>
      </c>
      <c r="AM993" s="5"/>
      <c r="AN993" s="58"/>
      <c r="AO993" s="49" t="s">
        <v>4617</v>
      </c>
      <c r="AP993" s="50" t="s">
        <v>241</v>
      </c>
      <c r="AQ993" s="50"/>
      <c r="AR993" s="50">
        <v>43612</v>
      </c>
      <c r="AS993" s="50"/>
      <c r="AT993" s="52"/>
    </row>
    <row r="994" spans="1:46" ht="14.1" customHeight="1">
      <c r="A994" s="20" t="s">
        <v>45</v>
      </c>
      <c r="B994" s="21" t="s">
        <v>2696</v>
      </c>
      <c r="C994" s="20" t="s">
        <v>4389</v>
      </c>
      <c r="D994" s="54" t="s">
        <v>4618</v>
      </c>
      <c r="E994" s="4" t="s">
        <v>48</v>
      </c>
      <c r="F994" s="4" t="s">
        <v>4619</v>
      </c>
      <c r="G994" s="23" t="s">
        <v>4620</v>
      </c>
      <c r="H994" s="55">
        <v>126556.8</v>
      </c>
      <c r="I994" s="4" t="s">
        <v>64</v>
      </c>
      <c r="J994" s="4" t="s">
        <v>4621</v>
      </c>
      <c r="K994" s="22" t="s">
        <v>4622</v>
      </c>
      <c r="L994" s="23" t="s">
        <v>54</v>
      </c>
      <c r="M994" s="4" t="s">
        <v>184</v>
      </c>
      <c r="N994" s="29" t="s">
        <v>348</v>
      </c>
      <c r="O994" s="30">
        <v>12000</v>
      </c>
      <c r="P994" s="29" t="s">
        <v>186</v>
      </c>
      <c r="Q994" s="56">
        <v>1</v>
      </c>
      <c r="R994" s="5" t="s">
        <v>58</v>
      </c>
      <c r="S994" s="5" t="s">
        <v>69</v>
      </c>
      <c r="T994" s="36">
        <v>43630</v>
      </c>
      <c r="U994" s="36">
        <v>43616</v>
      </c>
      <c r="V994" s="37">
        <v>43635</v>
      </c>
      <c r="W994" s="38">
        <f t="shared" si="172"/>
        <v>-13</v>
      </c>
      <c r="X994" s="5" t="str">
        <f t="shared" si="173"/>
        <v>CUMPLE</v>
      </c>
      <c r="Y994" s="37">
        <v>43633</v>
      </c>
      <c r="Z994" s="37">
        <v>43635</v>
      </c>
      <c r="AA994" s="44">
        <v>43636</v>
      </c>
      <c r="AB994" s="37">
        <v>43641</v>
      </c>
      <c r="AC994" s="38">
        <f t="shared" si="174"/>
        <v>1</v>
      </c>
      <c r="AD994" s="5" t="str">
        <f t="shared" si="175"/>
        <v>CUMPLE</v>
      </c>
      <c r="AE994" s="5"/>
      <c r="AF994" s="38">
        <f t="shared" si="176"/>
        <v>5</v>
      </c>
      <c r="AG994" s="5" t="str">
        <f t="shared" si="177"/>
        <v>NO CUMPLE</v>
      </c>
      <c r="AH994" s="6"/>
      <c r="AI994" s="38">
        <f t="shared" si="170"/>
        <v>11</v>
      </c>
      <c r="AJ994" s="5" t="str">
        <f t="shared" si="171"/>
        <v>NO CUMPLE</v>
      </c>
      <c r="AK994" s="6" t="s">
        <v>135</v>
      </c>
      <c r="AL994" s="5" t="str">
        <f t="shared" si="178"/>
        <v/>
      </c>
      <c r="AM994" s="5"/>
      <c r="AN994" s="58"/>
      <c r="AO994" s="49" t="s">
        <v>4623</v>
      </c>
      <c r="AP994" s="50" t="s">
        <v>72</v>
      </c>
      <c r="AQ994" s="50"/>
      <c r="AR994" s="50">
        <v>43605</v>
      </c>
      <c r="AS994" s="50"/>
      <c r="AT994" s="52"/>
    </row>
    <row r="995" spans="1:46" ht="14.1" customHeight="1">
      <c r="A995" s="20" t="s">
        <v>45</v>
      </c>
      <c r="B995" s="21" t="s">
        <v>2696</v>
      </c>
      <c r="C995" s="20" t="s">
        <v>4389</v>
      </c>
      <c r="D995" s="54">
        <v>4948474962</v>
      </c>
      <c r="E995" s="4" t="s">
        <v>48</v>
      </c>
      <c r="F995" s="4" t="s">
        <v>4624</v>
      </c>
      <c r="G995" s="23" t="s">
        <v>4625</v>
      </c>
      <c r="H995" s="55">
        <v>8323.2000000000007</v>
      </c>
      <c r="I995" s="4" t="s">
        <v>64</v>
      </c>
      <c r="J995" s="4" t="s">
        <v>4626</v>
      </c>
      <c r="K995" s="22" t="s">
        <v>4627</v>
      </c>
      <c r="L995" s="23" t="s">
        <v>408</v>
      </c>
      <c r="M995" s="4" t="s">
        <v>184</v>
      </c>
      <c r="N995" s="29" t="s">
        <v>385</v>
      </c>
      <c r="O995" s="30">
        <v>720</v>
      </c>
      <c r="P995" s="29" t="s">
        <v>186</v>
      </c>
      <c r="Q995" s="56">
        <v>1</v>
      </c>
      <c r="R995" s="5" t="s">
        <v>58</v>
      </c>
      <c r="S995" s="5" t="s">
        <v>69</v>
      </c>
      <c r="T995" s="36">
        <v>43630</v>
      </c>
      <c r="U995" s="36">
        <v>43616</v>
      </c>
      <c r="V995" s="37">
        <v>43635</v>
      </c>
      <c r="W995" s="38">
        <f t="shared" si="172"/>
        <v>-13</v>
      </c>
      <c r="X995" s="5" t="str">
        <f t="shared" si="173"/>
        <v>CUMPLE</v>
      </c>
      <c r="Y995" s="37">
        <v>43633</v>
      </c>
      <c r="Z995" s="37">
        <v>43635</v>
      </c>
      <c r="AA995" s="44">
        <v>43636</v>
      </c>
      <c r="AB995" s="37">
        <v>43641</v>
      </c>
      <c r="AC995" s="38">
        <f t="shared" si="174"/>
        <v>1</v>
      </c>
      <c r="AD995" s="5" t="str">
        <f t="shared" si="175"/>
        <v>CUMPLE</v>
      </c>
      <c r="AE995" s="5"/>
      <c r="AF995" s="38">
        <f t="shared" si="176"/>
        <v>5</v>
      </c>
      <c r="AG995" s="5" t="str">
        <f t="shared" si="177"/>
        <v>NO CUMPLE</v>
      </c>
      <c r="AH995" s="6"/>
      <c r="AI995" s="38">
        <f t="shared" si="170"/>
        <v>11</v>
      </c>
      <c r="AJ995" s="5" t="str">
        <f t="shared" si="171"/>
        <v>NO CUMPLE</v>
      </c>
      <c r="AK995" s="6" t="s">
        <v>135</v>
      </c>
      <c r="AL995" s="5" t="str">
        <f t="shared" si="178"/>
        <v/>
      </c>
      <c r="AM995" s="5"/>
      <c r="AN995" s="58"/>
      <c r="AO995" s="49" t="s">
        <v>4628</v>
      </c>
      <c r="AP995" s="50" t="s">
        <v>72</v>
      </c>
      <c r="AQ995" s="50"/>
      <c r="AR995" s="50">
        <v>43605</v>
      </c>
      <c r="AS995" s="50"/>
      <c r="AT995" s="52"/>
    </row>
    <row r="996" spans="1:46" ht="14.1" customHeight="1">
      <c r="A996" s="20" t="s">
        <v>45</v>
      </c>
      <c r="B996" s="21" t="s">
        <v>2696</v>
      </c>
      <c r="C996" s="20" t="s">
        <v>4389</v>
      </c>
      <c r="D996" s="54">
        <v>4948416339</v>
      </c>
      <c r="E996" s="4" t="s">
        <v>48</v>
      </c>
      <c r="F996" s="4" t="s">
        <v>4629</v>
      </c>
      <c r="G996" s="23" t="s">
        <v>4630</v>
      </c>
      <c r="H996" s="55">
        <v>97800</v>
      </c>
      <c r="I996" s="4" t="s">
        <v>64</v>
      </c>
      <c r="J996" s="4" t="s">
        <v>2046</v>
      </c>
      <c r="K996" s="22" t="s">
        <v>2047</v>
      </c>
      <c r="L996" s="23" t="s">
        <v>54</v>
      </c>
      <c r="M996" s="4" t="s">
        <v>184</v>
      </c>
      <c r="N996" s="29" t="s">
        <v>348</v>
      </c>
      <c r="O996" s="30">
        <v>30000</v>
      </c>
      <c r="P996" s="29" t="s">
        <v>57</v>
      </c>
      <c r="Q996" s="56">
        <v>3</v>
      </c>
      <c r="R996" s="5" t="s">
        <v>58</v>
      </c>
      <c r="S996" s="5" t="s">
        <v>59</v>
      </c>
      <c r="T996" s="36">
        <v>43634</v>
      </c>
      <c r="U996" s="36">
        <v>43621</v>
      </c>
      <c r="V996" s="37">
        <v>43621</v>
      </c>
      <c r="W996" s="38">
        <f t="shared" si="172"/>
        <v>-12</v>
      </c>
      <c r="X996" s="5" t="str">
        <f t="shared" si="173"/>
        <v>CUMPLE</v>
      </c>
      <c r="Y996" s="37">
        <v>43636</v>
      </c>
      <c r="Z996" s="37">
        <v>43636</v>
      </c>
      <c r="AA996" s="44">
        <v>43636</v>
      </c>
      <c r="AB996" s="37">
        <v>43642</v>
      </c>
      <c r="AC996" s="38">
        <f t="shared" si="174"/>
        <v>1</v>
      </c>
      <c r="AD996" s="5" t="str">
        <f t="shared" si="175"/>
        <v>CUMPLE</v>
      </c>
      <c r="AE996" s="5"/>
      <c r="AF996" s="38">
        <f t="shared" si="176"/>
        <v>6</v>
      </c>
      <c r="AG996" s="5" t="str">
        <f t="shared" si="177"/>
        <v>NO CUMPLE</v>
      </c>
      <c r="AH996" s="6"/>
      <c r="AI996" s="38">
        <f t="shared" si="170"/>
        <v>8</v>
      </c>
      <c r="AJ996" s="5" t="str">
        <f t="shared" si="171"/>
        <v>CUMPLE</v>
      </c>
      <c r="AK996" s="6"/>
      <c r="AL996" s="5" t="str">
        <f t="shared" si="178"/>
        <v/>
      </c>
      <c r="AM996" s="5"/>
      <c r="AN996" s="58"/>
      <c r="AO996" s="49" t="s">
        <v>4631</v>
      </c>
      <c r="AP996" s="50" t="s">
        <v>325</v>
      </c>
      <c r="AQ996" s="50"/>
      <c r="AR996" s="50">
        <v>43609</v>
      </c>
      <c r="AS996" s="50"/>
      <c r="AT996" s="52"/>
    </row>
    <row r="997" spans="1:46" ht="14.1" customHeight="1">
      <c r="A997" s="20" t="s">
        <v>45</v>
      </c>
      <c r="B997" s="21" t="s">
        <v>2696</v>
      </c>
      <c r="C997" s="20" t="s">
        <v>4389</v>
      </c>
      <c r="D997" s="54">
        <v>4951351010</v>
      </c>
      <c r="E997" s="4" t="s">
        <v>48</v>
      </c>
      <c r="F997" s="4" t="s">
        <v>4632</v>
      </c>
      <c r="G997" s="68" t="s">
        <v>4633</v>
      </c>
      <c r="H997" s="55">
        <v>2616.1999999999998</v>
      </c>
      <c r="I997" s="4" t="s">
        <v>605</v>
      </c>
      <c r="J997" s="4" t="s">
        <v>677</v>
      </c>
      <c r="K997" s="22" t="s">
        <v>678</v>
      </c>
      <c r="L997" s="23" t="s">
        <v>54</v>
      </c>
      <c r="M997" s="4" t="s">
        <v>67</v>
      </c>
      <c r="N997" s="29" t="s">
        <v>77</v>
      </c>
      <c r="O997" s="30">
        <v>20</v>
      </c>
      <c r="P997" s="29" t="s">
        <v>57</v>
      </c>
      <c r="Q997" s="56">
        <v>4</v>
      </c>
      <c r="R997" s="5" t="s">
        <v>608</v>
      </c>
      <c r="S997" s="5" t="s">
        <v>79</v>
      </c>
      <c r="T997" s="36">
        <v>43616</v>
      </c>
      <c r="U997" s="36">
        <v>43608</v>
      </c>
      <c r="V997" s="37">
        <v>43620</v>
      </c>
      <c r="W997" s="38">
        <f t="shared" si="172"/>
        <v>-8</v>
      </c>
      <c r="X997" s="5" t="str">
        <f t="shared" si="173"/>
        <v>CUMPLE</v>
      </c>
      <c r="Y997" s="37">
        <v>43620</v>
      </c>
      <c r="Z997" s="37">
        <v>43620</v>
      </c>
      <c r="AA997" s="44">
        <v>43621</v>
      </c>
      <c r="AB997" s="37">
        <v>43621</v>
      </c>
      <c r="AC997" s="38">
        <f t="shared" si="174"/>
        <v>1</v>
      </c>
      <c r="AD997" s="5" t="str">
        <f t="shared" si="175"/>
        <v>CUMPLE</v>
      </c>
      <c r="AE997" s="5"/>
      <c r="AF997" s="38">
        <f t="shared" si="176"/>
        <v>1</v>
      </c>
      <c r="AG997" s="5" t="str">
        <f t="shared" si="177"/>
        <v>CUMPLE</v>
      </c>
      <c r="AH997" s="6"/>
      <c r="AI997" s="38">
        <f t="shared" si="170"/>
        <v>5</v>
      </c>
      <c r="AJ997" s="5" t="str">
        <f t="shared" si="171"/>
        <v>NO CUMPLE</v>
      </c>
      <c r="AK997" s="6" t="s">
        <v>135</v>
      </c>
      <c r="AL997" s="5" t="str">
        <f t="shared" si="178"/>
        <v/>
      </c>
      <c r="AM997" s="5"/>
      <c r="AN997" s="58"/>
      <c r="AO997" s="49" t="s">
        <v>4634</v>
      </c>
      <c r="AP997" s="50" t="s">
        <v>72</v>
      </c>
      <c r="AQ997" s="50"/>
      <c r="AR997" s="50">
        <v>43613</v>
      </c>
      <c r="AS997" s="50"/>
      <c r="AT997" s="52"/>
    </row>
    <row r="998" spans="1:46" ht="14.1" customHeight="1">
      <c r="A998" s="20" t="s">
        <v>45</v>
      </c>
      <c r="B998" s="21" t="s">
        <v>2696</v>
      </c>
      <c r="C998" s="20" t="s">
        <v>4389</v>
      </c>
      <c r="D998" s="54">
        <v>4951050360</v>
      </c>
      <c r="E998" s="4" t="s">
        <v>48</v>
      </c>
      <c r="F998" s="4" t="s">
        <v>4635</v>
      </c>
      <c r="G998" s="68" t="s">
        <v>4636</v>
      </c>
      <c r="H998" s="55">
        <v>7848</v>
      </c>
      <c r="I998" s="4" t="s">
        <v>605</v>
      </c>
      <c r="J998" s="4" t="s">
        <v>868</v>
      </c>
      <c r="K998" s="22" t="s">
        <v>869</v>
      </c>
      <c r="L998" s="23" t="s">
        <v>54</v>
      </c>
      <c r="M998" s="4" t="s">
        <v>67</v>
      </c>
      <c r="N998" s="29" t="s">
        <v>77</v>
      </c>
      <c r="O998" s="30">
        <v>100</v>
      </c>
      <c r="P998" s="29" t="s">
        <v>57</v>
      </c>
      <c r="Q998" s="56">
        <v>1</v>
      </c>
      <c r="R998" s="5" t="s">
        <v>608</v>
      </c>
      <c r="S998" s="5" t="s">
        <v>79</v>
      </c>
      <c r="T998" s="36">
        <v>43616</v>
      </c>
      <c r="U998" s="36">
        <v>43613</v>
      </c>
      <c r="V998" s="37">
        <v>43620</v>
      </c>
      <c r="W998" s="38">
        <f t="shared" si="172"/>
        <v>-3</v>
      </c>
      <c r="X998" s="5" t="str">
        <f t="shared" si="173"/>
        <v>CUMPLE</v>
      </c>
      <c r="Y998" s="37">
        <v>43620</v>
      </c>
      <c r="Z998" s="37">
        <v>43620</v>
      </c>
      <c r="AA998" s="44">
        <v>43621</v>
      </c>
      <c r="AB998" s="37">
        <v>43621</v>
      </c>
      <c r="AC998" s="38">
        <f t="shared" si="174"/>
        <v>1</v>
      </c>
      <c r="AD998" s="5" t="str">
        <f t="shared" si="175"/>
        <v>CUMPLE</v>
      </c>
      <c r="AE998" s="5"/>
      <c r="AF998" s="38">
        <f t="shared" si="176"/>
        <v>1</v>
      </c>
      <c r="AG998" s="5" t="str">
        <f t="shared" si="177"/>
        <v>CUMPLE</v>
      </c>
      <c r="AH998" s="6"/>
      <c r="AI998" s="38">
        <f t="shared" si="170"/>
        <v>5</v>
      </c>
      <c r="AJ998" s="5" t="str">
        <f t="shared" si="171"/>
        <v>NO CUMPLE</v>
      </c>
      <c r="AK998" s="6" t="s">
        <v>135</v>
      </c>
      <c r="AL998" s="5" t="str">
        <f t="shared" si="178"/>
        <v/>
      </c>
      <c r="AM998" s="5"/>
      <c r="AN998" s="58"/>
      <c r="AO998" s="49" t="s">
        <v>4637</v>
      </c>
      <c r="AP998" s="50" t="s">
        <v>72</v>
      </c>
      <c r="AQ998" s="50"/>
      <c r="AR998" s="50">
        <v>43616</v>
      </c>
      <c r="AS998" s="50"/>
      <c r="AT998" s="52"/>
    </row>
    <row r="999" spans="1:46" ht="14.1" customHeight="1">
      <c r="A999" s="20" t="s">
        <v>45</v>
      </c>
      <c r="B999" s="21" t="s">
        <v>2696</v>
      </c>
      <c r="C999" s="20" t="s">
        <v>4389</v>
      </c>
      <c r="D999" s="54" t="s">
        <v>4638</v>
      </c>
      <c r="E999" s="4" t="s">
        <v>48</v>
      </c>
      <c r="F999" s="4" t="s">
        <v>4639</v>
      </c>
      <c r="G999" s="68" t="s">
        <v>4640</v>
      </c>
      <c r="H999" s="55">
        <v>11382.2</v>
      </c>
      <c r="I999" s="4" t="s">
        <v>605</v>
      </c>
      <c r="J999" s="4" t="s">
        <v>4641</v>
      </c>
      <c r="K999" s="22" t="s">
        <v>4642</v>
      </c>
      <c r="L999" s="23" t="s">
        <v>54</v>
      </c>
      <c r="M999" s="4" t="s">
        <v>67</v>
      </c>
      <c r="N999" s="29" t="s">
        <v>77</v>
      </c>
      <c r="O999" s="30">
        <v>90</v>
      </c>
      <c r="P999" s="29" t="s">
        <v>57</v>
      </c>
      <c r="Q999" s="56">
        <v>1</v>
      </c>
      <c r="R999" s="5" t="s">
        <v>608</v>
      </c>
      <c r="S999" s="5" t="s">
        <v>79</v>
      </c>
      <c r="T999" s="36">
        <v>43618</v>
      </c>
      <c r="U999" s="36">
        <v>43613</v>
      </c>
      <c r="V999" s="37">
        <v>43620</v>
      </c>
      <c r="W999" s="38">
        <f t="shared" si="172"/>
        <v>-5</v>
      </c>
      <c r="X999" s="5" t="str">
        <f t="shared" si="173"/>
        <v>CUMPLE</v>
      </c>
      <c r="Y999" s="37">
        <v>43620</v>
      </c>
      <c r="Z999" s="37">
        <v>43620</v>
      </c>
      <c r="AA999" s="44">
        <v>43621</v>
      </c>
      <c r="AB999" s="37">
        <v>43621</v>
      </c>
      <c r="AC999" s="38">
        <f t="shared" si="174"/>
        <v>1</v>
      </c>
      <c r="AD999" s="5" t="str">
        <f t="shared" si="175"/>
        <v>CUMPLE</v>
      </c>
      <c r="AE999" s="5"/>
      <c r="AF999" s="38">
        <f t="shared" si="176"/>
        <v>1</v>
      </c>
      <c r="AG999" s="5" t="str">
        <f t="shared" si="177"/>
        <v>CUMPLE</v>
      </c>
      <c r="AH999" s="6"/>
      <c r="AI999" s="38">
        <f t="shared" si="170"/>
        <v>3</v>
      </c>
      <c r="AJ999" s="5" t="str">
        <f t="shared" si="171"/>
        <v>CUMPLE</v>
      </c>
      <c r="AK999" s="6"/>
      <c r="AL999" s="5" t="str">
        <f t="shared" si="178"/>
        <v/>
      </c>
      <c r="AM999" s="5"/>
      <c r="AN999" s="58"/>
      <c r="AO999" s="49" t="s">
        <v>4637</v>
      </c>
      <c r="AP999" s="50" t="s">
        <v>72</v>
      </c>
      <c r="AQ999" s="50"/>
      <c r="AR999" s="50">
        <v>43616</v>
      </c>
      <c r="AS999" s="50"/>
      <c r="AT999" s="52"/>
    </row>
    <row r="1000" spans="1:46" ht="14.1" customHeight="1">
      <c r="A1000" s="20" t="s">
        <v>45</v>
      </c>
      <c r="B1000" s="21" t="s">
        <v>2696</v>
      </c>
      <c r="C1000" s="20" t="s">
        <v>4389</v>
      </c>
      <c r="D1000" s="54">
        <v>4950949705</v>
      </c>
      <c r="E1000" s="4" t="s">
        <v>48</v>
      </c>
      <c r="F1000" s="4" t="s">
        <v>4643</v>
      </c>
      <c r="G1000" s="23" t="s">
        <v>4644</v>
      </c>
      <c r="H1000" s="55">
        <v>5608.8</v>
      </c>
      <c r="I1000" s="4" t="s">
        <v>64</v>
      </c>
      <c r="J1000" s="4" t="s">
        <v>1256</v>
      </c>
      <c r="K1000" s="22" t="s">
        <v>1257</v>
      </c>
      <c r="L1000" s="23" t="s">
        <v>54</v>
      </c>
      <c r="M1000" s="4" t="s">
        <v>55</v>
      </c>
      <c r="N1000" s="29" t="s">
        <v>56</v>
      </c>
      <c r="O1000" s="30">
        <v>1140</v>
      </c>
      <c r="P1000" s="29" t="s">
        <v>57</v>
      </c>
      <c r="Q1000" s="56">
        <v>2</v>
      </c>
      <c r="R1000" s="5" t="s">
        <v>78</v>
      </c>
      <c r="S1000" s="5" t="s">
        <v>79</v>
      </c>
      <c r="T1000" s="36">
        <v>43613</v>
      </c>
      <c r="U1000" s="36">
        <v>43606</v>
      </c>
      <c r="V1000" s="37">
        <v>43616</v>
      </c>
      <c r="W1000" s="38">
        <f t="shared" si="172"/>
        <v>-6</v>
      </c>
      <c r="X1000" s="5" t="str">
        <f t="shared" si="173"/>
        <v>CUMPLE</v>
      </c>
      <c r="Y1000" s="37">
        <v>43616</v>
      </c>
      <c r="Z1000" s="37">
        <v>43617</v>
      </c>
      <c r="AA1000" s="44">
        <v>43620</v>
      </c>
      <c r="AB1000" s="37">
        <v>43623</v>
      </c>
      <c r="AC1000" s="38">
        <f t="shared" si="174"/>
        <v>4</v>
      </c>
      <c r="AD1000" s="5" t="str">
        <f t="shared" si="175"/>
        <v>NO CUMPLE</v>
      </c>
      <c r="AE1000" s="5" t="s">
        <v>135</v>
      </c>
      <c r="AF1000" s="38">
        <f t="shared" si="176"/>
        <v>3</v>
      </c>
      <c r="AG1000" s="5" t="str">
        <f t="shared" si="177"/>
        <v>CUMPLE</v>
      </c>
      <c r="AH1000" s="6"/>
      <c r="AI1000" s="38">
        <f t="shared" si="170"/>
        <v>10</v>
      </c>
      <c r="AJ1000" s="5" t="str">
        <f t="shared" si="171"/>
        <v>CUMPLE</v>
      </c>
      <c r="AK1000" s="6" t="s">
        <v>4645</v>
      </c>
      <c r="AL1000" s="5" t="str">
        <f t="shared" si="178"/>
        <v/>
      </c>
      <c r="AM1000" s="5"/>
      <c r="AN1000" s="58"/>
      <c r="AO1000" s="49" t="s">
        <v>4646</v>
      </c>
      <c r="AP1000" s="50" t="s">
        <v>72</v>
      </c>
      <c r="AQ1000" s="50"/>
      <c r="AR1000" s="50">
        <v>43585</v>
      </c>
      <c r="AS1000" s="50"/>
      <c r="AT1000" s="52"/>
    </row>
    <row r="1001" spans="1:46" ht="14.1" customHeight="1">
      <c r="A1001" s="20" t="s">
        <v>45</v>
      </c>
      <c r="B1001" s="21" t="s">
        <v>2696</v>
      </c>
      <c r="C1001" s="20" t="s">
        <v>4389</v>
      </c>
      <c r="D1001" s="54">
        <v>4950645601</v>
      </c>
      <c r="E1001" s="4" t="s">
        <v>48</v>
      </c>
      <c r="F1001" s="4" t="s">
        <v>4647</v>
      </c>
      <c r="G1001" s="23" t="s">
        <v>4648</v>
      </c>
      <c r="H1001" s="55">
        <v>9938.4</v>
      </c>
      <c r="I1001" s="4" t="s">
        <v>64</v>
      </c>
      <c r="J1001" s="4" t="s">
        <v>1141</v>
      </c>
      <c r="K1001" s="22" t="s">
        <v>1142</v>
      </c>
      <c r="L1001" s="23" t="s">
        <v>119</v>
      </c>
      <c r="M1001" s="4" t="s">
        <v>55</v>
      </c>
      <c r="N1001" s="29" t="s">
        <v>56</v>
      </c>
      <c r="O1001" s="30">
        <v>1640</v>
      </c>
      <c r="P1001" s="29" t="s">
        <v>57</v>
      </c>
      <c r="Q1001" s="56">
        <v>2</v>
      </c>
      <c r="R1001" s="5" t="s">
        <v>78</v>
      </c>
      <c r="S1001" s="5" t="s">
        <v>79</v>
      </c>
      <c r="T1001" s="36">
        <v>43611</v>
      </c>
      <c r="U1001" s="36">
        <v>43612</v>
      </c>
      <c r="V1001" s="37">
        <v>43616</v>
      </c>
      <c r="W1001" s="38">
        <f t="shared" si="172"/>
        <v>2</v>
      </c>
      <c r="X1001" s="5" t="str">
        <f t="shared" si="173"/>
        <v>NO CUMPLE</v>
      </c>
      <c r="Y1001" s="37">
        <v>43614</v>
      </c>
      <c r="Z1001" s="37">
        <v>43617</v>
      </c>
      <c r="AA1001" s="44">
        <v>43620</v>
      </c>
      <c r="AB1001" s="37">
        <v>43623</v>
      </c>
      <c r="AC1001" s="38">
        <f t="shared" si="174"/>
        <v>4</v>
      </c>
      <c r="AD1001" s="5" t="str">
        <f t="shared" si="175"/>
        <v>NO CUMPLE</v>
      </c>
      <c r="AE1001" s="5" t="s">
        <v>135</v>
      </c>
      <c r="AF1001" s="38">
        <f t="shared" si="176"/>
        <v>3</v>
      </c>
      <c r="AG1001" s="5" t="str">
        <f t="shared" si="177"/>
        <v>CUMPLE</v>
      </c>
      <c r="AH1001" s="6"/>
      <c r="AI1001" s="38">
        <f t="shared" si="170"/>
        <v>12</v>
      </c>
      <c r="AJ1001" s="5" t="str">
        <f t="shared" si="171"/>
        <v>NO CUMPLE</v>
      </c>
      <c r="AK1001" s="6" t="s">
        <v>4649</v>
      </c>
      <c r="AL1001" s="5" t="str">
        <f t="shared" si="178"/>
        <v/>
      </c>
      <c r="AM1001" s="5"/>
      <c r="AN1001" s="58"/>
      <c r="AO1001" s="49" t="s">
        <v>4650</v>
      </c>
      <c r="AP1001" s="50" t="s">
        <v>72</v>
      </c>
      <c r="AQ1001" s="50"/>
      <c r="AR1001" s="50">
        <v>43595</v>
      </c>
      <c r="AS1001" s="50"/>
      <c r="AT1001" s="52"/>
    </row>
    <row r="1002" spans="1:46" ht="14.1" customHeight="1">
      <c r="A1002" s="20" t="s">
        <v>45</v>
      </c>
      <c r="B1002" s="21" t="s">
        <v>2696</v>
      </c>
      <c r="C1002" s="20" t="s">
        <v>4389</v>
      </c>
      <c r="D1002" s="54">
        <v>4948123296</v>
      </c>
      <c r="E1002" s="4" t="s">
        <v>156</v>
      </c>
      <c r="F1002" s="4" t="s">
        <v>4651</v>
      </c>
      <c r="G1002" s="23" t="s">
        <v>4652</v>
      </c>
      <c r="H1002" s="55">
        <v>9436.7999999999993</v>
      </c>
      <c r="I1002" s="4" t="s">
        <v>64</v>
      </c>
      <c r="J1002" s="4" t="s">
        <v>4653</v>
      </c>
      <c r="K1002" s="22" t="s">
        <v>4654</v>
      </c>
      <c r="L1002" s="23" t="s">
        <v>408</v>
      </c>
      <c r="M1002" s="4" t="s">
        <v>184</v>
      </c>
      <c r="N1002" s="29" t="s">
        <v>385</v>
      </c>
      <c r="O1002" s="30">
        <v>960</v>
      </c>
      <c r="P1002" s="29" t="s">
        <v>186</v>
      </c>
      <c r="Q1002" s="56">
        <v>1</v>
      </c>
      <c r="R1002" s="5" t="s">
        <v>58</v>
      </c>
      <c r="S1002" s="5" t="s">
        <v>59</v>
      </c>
      <c r="T1002" s="36">
        <v>43616</v>
      </c>
      <c r="U1002" s="36">
        <v>43606</v>
      </c>
      <c r="V1002" s="37">
        <v>43620</v>
      </c>
      <c r="W1002" s="38">
        <f t="shared" si="172"/>
        <v>-9</v>
      </c>
      <c r="X1002" s="5" t="str">
        <f t="shared" si="173"/>
        <v>CUMPLE</v>
      </c>
      <c r="Y1002" s="37">
        <v>43620</v>
      </c>
      <c r="Z1002" s="37">
        <v>43620</v>
      </c>
      <c r="AA1002" s="44">
        <v>43620</v>
      </c>
      <c r="AB1002" s="37">
        <v>43626</v>
      </c>
      <c r="AC1002" s="38">
        <f t="shared" si="174"/>
        <v>1</v>
      </c>
      <c r="AD1002" s="5" t="str">
        <f t="shared" si="175"/>
        <v>CUMPLE</v>
      </c>
      <c r="AE1002" s="5"/>
      <c r="AF1002" s="38">
        <f t="shared" si="176"/>
        <v>6</v>
      </c>
      <c r="AG1002" s="5" t="str">
        <f t="shared" si="177"/>
        <v>NO CUMPLE</v>
      </c>
      <c r="AH1002" s="6"/>
      <c r="AI1002" s="38">
        <f t="shared" si="170"/>
        <v>10</v>
      </c>
      <c r="AJ1002" s="5" t="str">
        <f t="shared" si="171"/>
        <v>NO CUMPLE</v>
      </c>
      <c r="AK1002" s="6" t="s">
        <v>135</v>
      </c>
      <c r="AL1002" s="5" t="str">
        <f t="shared" si="178"/>
        <v/>
      </c>
      <c r="AM1002" s="5"/>
      <c r="AN1002" s="58"/>
      <c r="AO1002" s="49" t="s">
        <v>4655</v>
      </c>
      <c r="AP1002" s="50" t="s">
        <v>72</v>
      </c>
      <c r="AQ1002" s="50"/>
      <c r="AR1002" s="50">
        <v>43595</v>
      </c>
      <c r="AS1002" s="50"/>
      <c r="AT1002" s="52"/>
    </row>
    <row r="1003" spans="1:46" ht="14.1" customHeight="1">
      <c r="A1003" s="20" t="s">
        <v>45</v>
      </c>
      <c r="B1003" s="21" t="s">
        <v>2696</v>
      </c>
      <c r="C1003" s="20" t="s">
        <v>4389</v>
      </c>
      <c r="D1003" s="54">
        <v>4950958094</v>
      </c>
      <c r="E1003" s="4" t="s">
        <v>48</v>
      </c>
      <c r="F1003" s="4" t="s">
        <v>4656</v>
      </c>
      <c r="G1003" s="23" t="s">
        <v>4657</v>
      </c>
      <c r="H1003" s="55">
        <v>3300</v>
      </c>
      <c r="I1003" s="4" t="s">
        <v>64</v>
      </c>
      <c r="J1003" s="4" t="s">
        <v>4658</v>
      </c>
      <c r="K1003" s="22" t="s">
        <v>4659</v>
      </c>
      <c r="L1003" s="23" t="s">
        <v>86</v>
      </c>
      <c r="M1003" s="4" t="s">
        <v>184</v>
      </c>
      <c r="N1003" s="29" t="s">
        <v>348</v>
      </c>
      <c r="O1003" s="30">
        <v>6000</v>
      </c>
      <c r="P1003" s="29" t="s">
        <v>57</v>
      </c>
      <c r="Q1003" s="56">
        <v>1</v>
      </c>
      <c r="R1003" s="5" t="s">
        <v>58</v>
      </c>
      <c r="S1003" s="5" t="s">
        <v>59</v>
      </c>
      <c r="T1003" s="36">
        <v>43616</v>
      </c>
      <c r="U1003" s="36">
        <v>43609</v>
      </c>
      <c r="V1003" s="37">
        <v>43620</v>
      </c>
      <c r="W1003" s="38">
        <f t="shared" si="172"/>
        <v>-6</v>
      </c>
      <c r="X1003" s="5" t="str">
        <f t="shared" si="173"/>
        <v>CUMPLE</v>
      </c>
      <c r="Y1003" s="37">
        <v>43620</v>
      </c>
      <c r="Z1003" s="37">
        <v>43620</v>
      </c>
      <c r="AA1003" s="44">
        <v>43620</v>
      </c>
      <c r="AB1003" s="37">
        <v>43626</v>
      </c>
      <c r="AC1003" s="38">
        <f t="shared" si="174"/>
        <v>1</v>
      </c>
      <c r="AD1003" s="5" t="str">
        <f t="shared" si="175"/>
        <v>CUMPLE</v>
      </c>
      <c r="AE1003" s="5"/>
      <c r="AF1003" s="38">
        <f t="shared" si="176"/>
        <v>6</v>
      </c>
      <c r="AG1003" s="5" t="str">
        <f t="shared" si="177"/>
        <v>NO CUMPLE</v>
      </c>
      <c r="AH1003" s="6"/>
      <c r="AI1003" s="38">
        <f t="shared" si="170"/>
        <v>10</v>
      </c>
      <c r="AJ1003" s="5" t="str">
        <f t="shared" si="171"/>
        <v>NO CUMPLE</v>
      </c>
      <c r="AK1003" s="6" t="s">
        <v>135</v>
      </c>
      <c r="AL1003" s="5" t="str">
        <f t="shared" si="178"/>
        <v/>
      </c>
      <c r="AM1003" s="5"/>
      <c r="AN1003" s="58"/>
      <c r="AO1003" s="49" t="s">
        <v>4660</v>
      </c>
      <c r="AP1003" s="50" t="s">
        <v>72</v>
      </c>
      <c r="AQ1003" s="50"/>
      <c r="AR1003" s="50">
        <v>43595</v>
      </c>
      <c r="AS1003" s="50"/>
      <c r="AT1003" s="52"/>
    </row>
    <row r="1004" spans="1:46" ht="14.1" customHeight="1">
      <c r="A1004" s="20" t="s">
        <v>45</v>
      </c>
      <c r="B1004" s="21" t="s">
        <v>2696</v>
      </c>
      <c r="C1004" s="20" t="s">
        <v>4389</v>
      </c>
      <c r="D1004" s="28" t="s">
        <v>4661</v>
      </c>
      <c r="E1004" s="4" t="s">
        <v>156</v>
      </c>
      <c r="F1004" s="4" t="s">
        <v>4662</v>
      </c>
      <c r="G1004" s="23" t="s">
        <v>4663</v>
      </c>
      <c r="H1004" s="55">
        <v>58131.199999999997</v>
      </c>
      <c r="I1004" s="4" t="s">
        <v>64</v>
      </c>
      <c r="J1004" s="28" t="s">
        <v>4664</v>
      </c>
      <c r="K1004" s="28" t="s">
        <v>4665</v>
      </c>
      <c r="L1004" s="23" t="s">
        <v>54</v>
      </c>
      <c r="M1004" s="4" t="s">
        <v>67</v>
      </c>
      <c r="N1004" s="29" t="s">
        <v>77</v>
      </c>
      <c r="O1004" s="30">
        <v>27920</v>
      </c>
      <c r="P1004" s="29" t="s">
        <v>57</v>
      </c>
      <c r="Q1004" s="56">
        <v>2</v>
      </c>
      <c r="R1004" s="5" t="s">
        <v>58</v>
      </c>
      <c r="S1004" s="5" t="s">
        <v>59</v>
      </c>
      <c r="T1004" s="36">
        <v>43617</v>
      </c>
      <c r="U1004" s="36">
        <v>43601</v>
      </c>
      <c r="V1004" s="37">
        <v>43620</v>
      </c>
      <c r="W1004" s="38">
        <f t="shared" si="172"/>
        <v>-15</v>
      </c>
      <c r="X1004" s="5" t="str">
        <f t="shared" si="173"/>
        <v>CUMPLE</v>
      </c>
      <c r="Y1004" s="37">
        <v>43620</v>
      </c>
      <c r="Z1004" s="37">
        <v>43620</v>
      </c>
      <c r="AA1004" s="44">
        <v>43621</v>
      </c>
      <c r="AB1004" s="37">
        <v>43626</v>
      </c>
      <c r="AC1004" s="38">
        <f t="shared" si="174"/>
        <v>1</v>
      </c>
      <c r="AD1004" s="5" t="str">
        <f t="shared" si="175"/>
        <v>CUMPLE</v>
      </c>
      <c r="AE1004" s="5"/>
      <c r="AF1004" s="38">
        <f t="shared" si="176"/>
        <v>5</v>
      </c>
      <c r="AG1004" s="5" t="str">
        <f t="shared" si="177"/>
        <v>NO CUMPLE</v>
      </c>
      <c r="AH1004" s="6"/>
      <c r="AI1004" s="38">
        <f t="shared" si="170"/>
        <v>9</v>
      </c>
      <c r="AJ1004" s="5" t="str">
        <f t="shared" si="171"/>
        <v>NO CUMPLE</v>
      </c>
      <c r="AK1004" s="6" t="s">
        <v>135</v>
      </c>
      <c r="AL1004" s="5" t="str">
        <f t="shared" si="178"/>
        <v/>
      </c>
      <c r="AM1004" s="5"/>
      <c r="AN1004" s="58"/>
      <c r="AO1004" s="49" t="s">
        <v>4666</v>
      </c>
      <c r="AP1004" s="50" t="s">
        <v>72</v>
      </c>
      <c r="AQ1004" s="50"/>
      <c r="AR1004" s="50">
        <v>43593</v>
      </c>
      <c r="AS1004" s="50"/>
      <c r="AT1004" s="52"/>
    </row>
    <row r="1005" spans="1:46" ht="14.1" customHeight="1">
      <c r="A1005" s="20" t="s">
        <v>45</v>
      </c>
      <c r="B1005" s="21" t="s">
        <v>2696</v>
      </c>
      <c r="C1005" s="20" t="s">
        <v>4389</v>
      </c>
      <c r="D1005" s="28" t="s">
        <v>4667</v>
      </c>
      <c r="E1005" s="4" t="s">
        <v>48</v>
      </c>
      <c r="F1005" s="4" t="s">
        <v>4668</v>
      </c>
      <c r="G1005" s="23" t="s">
        <v>4669</v>
      </c>
      <c r="H1005" s="55">
        <v>10518.4</v>
      </c>
      <c r="I1005" s="4" t="s">
        <v>64</v>
      </c>
      <c r="J1005" s="28" t="s">
        <v>4670</v>
      </c>
      <c r="K1005" s="28" t="s">
        <v>4671</v>
      </c>
      <c r="L1005" s="23" t="s">
        <v>54</v>
      </c>
      <c r="M1005" s="4" t="s">
        <v>67</v>
      </c>
      <c r="N1005" s="29" t="s">
        <v>77</v>
      </c>
      <c r="O1005" s="30">
        <v>2400</v>
      </c>
      <c r="P1005" s="29" t="s">
        <v>57</v>
      </c>
      <c r="Q1005" s="56">
        <v>4</v>
      </c>
      <c r="R1005" s="5" t="s">
        <v>78</v>
      </c>
      <c r="S1005" s="5" t="s">
        <v>79</v>
      </c>
      <c r="T1005" s="36">
        <v>43617</v>
      </c>
      <c r="U1005" s="36">
        <v>43607</v>
      </c>
      <c r="V1005" s="37">
        <v>43622</v>
      </c>
      <c r="W1005" s="38">
        <f t="shared" ref="W1005:W1036" si="179">IF(R1005="AIR",U1005-T1005,U1005-(T1005-1))</f>
        <v>-9</v>
      </c>
      <c r="X1005" s="5" t="str">
        <f t="shared" ref="X1005:X1036" si="180">IF(W1005&lt;=0,"CUMPLE","NO CUMPLE")</f>
        <v>CUMPLE</v>
      </c>
      <c r="Y1005" s="37">
        <v>43620</v>
      </c>
      <c r="Z1005" s="37">
        <v>43622</v>
      </c>
      <c r="AA1005" s="44">
        <v>43622</v>
      </c>
      <c r="AB1005" s="37">
        <v>43626</v>
      </c>
      <c r="AC1005" s="38">
        <f t="shared" ref="AC1005:AC1036" si="181">IF(AA1005-MAX(U1005,V1005,Y1005)&lt;=0,1,AA1005-MAX(U1005,V1005,Y1005))</f>
        <v>1</v>
      </c>
      <c r="AD1005" s="5" t="str">
        <f t="shared" ref="AD1005:AD1036" si="182">+IF((R1005="FCL")*AND(AC1005&lt;=2),"CUMPLE",IF((R1005="LCL")*AND(AC1005&lt;=2),"CUMPLE",IF((R1005="AIR")*AND(AC1005&lt;=2),"CUMPLE","NO CUMPLE")))</f>
        <v>CUMPLE</v>
      </c>
      <c r="AE1005" s="5"/>
      <c r="AF1005" s="38">
        <f t="shared" ref="AF1005:AF1036" si="183">IF(AB1005-AA1005&lt;=0,1,AB1005-AA1005)</f>
        <v>4</v>
      </c>
      <c r="AG1005" s="5" t="str">
        <f t="shared" ref="AG1005:AG1036" si="184">+IF((R1005="FCL")*AND(AF1005&lt;=3),"CUMPLE",IF((R1005="LCL")*AND(AF1005&lt;=3),"CUMPLE",IF((R1005="AIR")*AND(AF1005&lt;=1),"CUMPLE","NO CUMPLE")))</f>
        <v>NO CUMPLE</v>
      </c>
      <c r="AH1005" s="6"/>
      <c r="AI1005" s="38">
        <f t="shared" si="170"/>
        <v>9</v>
      </c>
      <c r="AJ1005" s="5" t="str">
        <f t="shared" si="171"/>
        <v>CUMPLE</v>
      </c>
      <c r="AK1005" s="6"/>
      <c r="AL1005" s="5" t="str">
        <f t="shared" ref="AL1005:AL1036" si="185">+IF(F1005="Rojo",IF((R1005="FCL")*AND(AI1005&gt;7),"NO CUMPLE",IF((R1005="LCL")*AND(AI1005&gt;9),"NO CUMPLE",IF((R1005="AIR")*AND(AI1005&gt;2),"NO CUMPLE","CUMPLE"))),"")</f>
        <v/>
      </c>
      <c r="AM1005" s="5"/>
      <c r="AN1005" s="58"/>
      <c r="AO1005" s="49" t="s">
        <v>4672</v>
      </c>
      <c r="AP1005" s="50" t="s">
        <v>72</v>
      </c>
      <c r="AQ1005" s="50"/>
      <c r="AR1005" s="50">
        <v>43602</v>
      </c>
      <c r="AS1005" s="50"/>
      <c r="AT1005" s="52"/>
    </row>
    <row r="1006" spans="1:46" ht="14.1" customHeight="1">
      <c r="A1006" s="20" t="s">
        <v>45</v>
      </c>
      <c r="B1006" s="21" t="s">
        <v>2696</v>
      </c>
      <c r="C1006" s="20" t="s">
        <v>4389</v>
      </c>
      <c r="D1006" s="54">
        <v>4948121747</v>
      </c>
      <c r="E1006" s="4" t="s">
        <v>48</v>
      </c>
      <c r="F1006" s="4" t="s">
        <v>4673</v>
      </c>
      <c r="G1006" s="23" t="s">
        <v>4674</v>
      </c>
      <c r="H1006" s="55">
        <v>39672</v>
      </c>
      <c r="I1006" s="4" t="s">
        <v>64</v>
      </c>
      <c r="J1006" s="4" t="s">
        <v>4675</v>
      </c>
      <c r="K1006" s="22" t="s">
        <v>4676</v>
      </c>
      <c r="L1006" s="23" t="s">
        <v>408</v>
      </c>
      <c r="M1006" s="4" t="s">
        <v>184</v>
      </c>
      <c r="N1006" s="29" t="s">
        <v>385</v>
      </c>
      <c r="O1006" s="30">
        <v>3600</v>
      </c>
      <c r="P1006" s="29" t="s">
        <v>186</v>
      </c>
      <c r="Q1006" s="56">
        <v>1</v>
      </c>
      <c r="R1006" s="5" t="s">
        <v>58</v>
      </c>
      <c r="S1006" s="5" t="s">
        <v>59</v>
      </c>
      <c r="T1006" s="36">
        <v>43619</v>
      </c>
      <c r="U1006" s="36">
        <v>43612</v>
      </c>
      <c r="V1006" s="37">
        <v>43620</v>
      </c>
      <c r="W1006" s="38">
        <f t="shared" si="179"/>
        <v>-6</v>
      </c>
      <c r="X1006" s="5" t="str">
        <f t="shared" si="180"/>
        <v>CUMPLE</v>
      </c>
      <c r="Y1006" s="37">
        <v>43620</v>
      </c>
      <c r="Z1006" s="37">
        <v>43620</v>
      </c>
      <c r="AA1006" s="44">
        <v>43621</v>
      </c>
      <c r="AB1006" s="37">
        <v>43627</v>
      </c>
      <c r="AC1006" s="38">
        <f t="shared" si="181"/>
        <v>1</v>
      </c>
      <c r="AD1006" s="5" t="str">
        <f t="shared" si="182"/>
        <v>CUMPLE</v>
      </c>
      <c r="AE1006" s="5"/>
      <c r="AF1006" s="38">
        <f t="shared" si="183"/>
        <v>6</v>
      </c>
      <c r="AG1006" s="5" t="str">
        <f t="shared" si="184"/>
        <v>NO CUMPLE</v>
      </c>
      <c r="AH1006" s="6"/>
      <c r="AI1006" s="38">
        <f t="shared" si="170"/>
        <v>8</v>
      </c>
      <c r="AJ1006" s="5" t="str">
        <f t="shared" si="171"/>
        <v>CUMPLE</v>
      </c>
      <c r="AK1006" s="6"/>
      <c r="AL1006" s="5" t="str">
        <f t="shared" si="185"/>
        <v/>
      </c>
      <c r="AM1006" s="5"/>
      <c r="AN1006" s="58"/>
      <c r="AO1006" s="49" t="s">
        <v>4677</v>
      </c>
      <c r="AP1006" s="50" t="s">
        <v>72</v>
      </c>
      <c r="AQ1006" s="50"/>
      <c r="AR1006" s="50">
        <v>43595</v>
      </c>
      <c r="AS1006" s="50"/>
      <c r="AT1006" s="52"/>
    </row>
    <row r="1007" spans="1:46" ht="14.1" customHeight="1">
      <c r="A1007" s="20" t="s">
        <v>45</v>
      </c>
      <c r="B1007" s="21" t="s">
        <v>2696</v>
      </c>
      <c r="C1007" s="20" t="s">
        <v>4389</v>
      </c>
      <c r="D1007" s="54">
        <v>4950216820</v>
      </c>
      <c r="E1007" s="4" t="s">
        <v>48</v>
      </c>
      <c r="F1007" s="4" t="s">
        <v>4678</v>
      </c>
      <c r="G1007" s="23" t="s">
        <v>4679</v>
      </c>
      <c r="H1007" s="55">
        <v>24200.400000000001</v>
      </c>
      <c r="I1007" s="4" t="s">
        <v>64</v>
      </c>
      <c r="J1007" s="4" t="s">
        <v>1353</v>
      </c>
      <c r="K1007" s="22" t="s">
        <v>1354</v>
      </c>
      <c r="L1007" s="23" t="s">
        <v>86</v>
      </c>
      <c r="M1007" s="4" t="s">
        <v>67</v>
      </c>
      <c r="N1007" s="29" t="s">
        <v>128</v>
      </c>
      <c r="O1007" s="30">
        <v>18060</v>
      </c>
      <c r="P1007" s="29" t="s">
        <v>57</v>
      </c>
      <c r="Q1007" s="56">
        <v>1</v>
      </c>
      <c r="R1007" s="5" t="s">
        <v>58</v>
      </c>
      <c r="S1007" s="5" t="s">
        <v>69</v>
      </c>
      <c r="T1007" s="36">
        <v>43616</v>
      </c>
      <c r="U1007" s="36">
        <v>43607</v>
      </c>
      <c r="V1007" s="37">
        <v>43622</v>
      </c>
      <c r="W1007" s="38">
        <f t="shared" si="179"/>
        <v>-8</v>
      </c>
      <c r="X1007" s="5" t="str">
        <f t="shared" si="180"/>
        <v>CUMPLE</v>
      </c>
      <c r="Y1007" s="37">
        <v>43620</v>
      </c>
      <c r="Z1007" s="37">
        <v>43622</v>
      </c>
      <c r="AA1007" s="44">
        <v>43622</v>
      </c>
      <c r="AB1007" s="37">
        <v>43627</v>
      </c>
      <c r="AC1007" s="38">
        <f t="shared" si="181"/>
        <v>1</v>
      </c>
      <c r="AD1007" s="5" t="str">
        <f t="shared" si="182"/>
        <v>CUMPLE</v>
      </c>
      <c r="AE1007" s="5"/>
      <c r="AF1007" s="38">
        <f t="shared" si="183"/>
        <v>5</v>
      </c>
      <c r="AG1007" s="5" t="str">
        <f t="shared" si="184"/>
        <v>NO CUMPLE</v>
      </c>
      <c r="AH1007" s="6"/>
      <c r="AI1007" s="38">
        <f t="shared" si="170"/>
        <v>11</v>
      </c>
      <c r="AJ1007" s="5" t="str">
        <f t="shared" si="171"/>
        <v>NO CUMPLE</v>
      </c>
      <c r="AK1007" s="6" t="s">
        <v>135</v>
      </c>
      <c r="AL1007" s="5" t="str">
        <f t="shared" si="185"/>
        <v/>
      </c>
      <c r="AM1007" s="5"/>
      <c r="AN1007" s="58"/>
      <c r="AO1007" s="49" t="s">
        <v>4680</v>
      </c>
      <c r="AP1007" s="50" t="s">
        <v>61</v>
      </c>
      <c r="AQ1007" s="50"/>
      <c r="AR1007" s="50">
        <v>43596</v>
      </c>
      <c r="AS1007" s="50"/>
      <c r="AT1007" s="52"/>
    </row>
    <row r="1008" spans="1:46" ht="14.1" customHeight="1">
      <c r="A1008" s="20" t="s">
        <v>45</v>
      </c>
      <c r="B1008" s="21" t="s">
        <v>2696</v>
      </c>
      <c r="C1008" s="20" t="s">
        <v>4389</v>
      </c>
      <c r="D1008" s="54">
        <v>4948828017</v>
      </c>
      <c r="E1008" s="4" t="s">
        <v>48</v>
      </c>
      <c r="F1008" s="4" t="s">
        <v>4681</v>
      </c>
      <c r="G1008" s="23" t="s">
        <v>4682</v>
      </c>
      <c r="H1008" s="55">
        <v>6993</v>
      </c>
      <c r="I1008" s="4" t="s">
        <v>605</v>
      </c>
      <c r="J1008" s="4" t="s">
        <v>776</v>
      </c>
      <c r="K1008" s="22" t="s">
        <v>777</v>
      </c>
      <c r="L1008" s="23" t="s">
        <v>54</v>
      </c>
      <c r="M1008" s="4" t="s">
        <v>67</v>
      </c>
      <c r="N1008" s="29" t="s">
        <v>77</v>
      </c>
      <c r="O1008" s="30">
        <v>450</v>
      </c>
      <c r="P1008" s="29" t="s">
        <v>57</v>
      </c>
      <c r="Q1008" s="56">
        <v>1</v>
      </c>
      <c r="R1008" s="5" t="s">
        <v>608</v>
      </c>
      <c r="S1008" s="5" t="s">
        <v>79</v>
      </c>
      <c r="T1008" s="36">
        <v>43626</v>
      </c>
      <c r="U1008" s="36">
        <v>43621</v>
      </c>
      <c r="V1008" s="37">
        <v>43626</v>
      </c>
      <c r="W1008" s="38">
        <f t="shared" si="179"/>
        <v>-5</v>
      </c>
      <c r="X1008" s="5" t="str">
        <f t="shared" si="180"/>
        <v>CUMPLE</v>
      </c>
      <c r="Y1008" s="37">
        <v>43626</v>
      </c>
      <c r="Z1008" s="37">
        <v>43626</v>
      </c>
      <c r="AA1008" s="44">
        <v>43627</v>
      </c>
      <c r="AB1008" s="37">
        <v>43627</v>
      </c>
      <c r="AC1008" s="38">
        <f t="shared" si="181"/>
        <v>1</v>
      </c>
      <c r="AD1008" s="5" t="str">
        <f t="shared" si="182"/>
        <v>CUMPLE</v>
      </c>
      <c r="AE1008" s="5"/>
      <c r="AF1008" s="38">
        <f t="shared" si="183"/>
        <v>1</v>
      </c>
      <c r="AG1008" s="5" t="str">
        <f t="shared" si="184"/>
        <v>CUMPLE</v>
      </c>
      <c r="AH1008" s="6"/>
      <c r="AI1008" s="38">
        <f t="shared" si="170"/>
        <v>1</v>
      </c>
      <c r="AJ1008" s="5" t="str">
        <f t="shared" si="171"/>
        <v>CUMPLE</v>
      </c>
      <c r="AK1008" s="6"/>
      <c r="AL1008" s="5" t="str">
        <f t="shared" si="185"/>
        <v/>
      </c>
      <c r="AM1008" s="5"/>
      <c r="AN1008" s="58"/>
      <c r="AO1008" s="49" t="s">
        <v>4683</v>
      </c>
      <c r="AP1008" s="50" t="s">
        <v>72</v>
      </c>
      <c r="AQ1008" s="50"/>
      <c r="AR1008" s="50">
        <v>43616</v>
      </c>
      <c r="AS1008" s="50"/>
      <c r="AT1008" s="52"/>
    </row>
    <row r="1009" spans="1:46" ht="14.1" customHeight="1">
      <c r="A1009" s="20" t="s">
        <v>45</v>
      </c>
      <c r="B1009" s="21" t="s">
        <v>2696</v>
      </c>
      <c r="C1009" s="20" t="s">
        <v>4389</v>
      </c>
      <c r="D1009" s="28" t="s">
        <v>4684</v>
      </c>
      <c r="E1009" s="4" t="s">
        <v>48</v>
      </c>
      <c r="F1009" s="4" t="s">
        <v>4685</v>
      </c>
      <c r="G1009" s="23" t="s">
        <v>4686</v>
      </c>
      <c r="H1009" s="55">
        <v>84977.23</v>
      </c>
      <c r="I1009" s="4" t="s">
        <v>64</v>
      </c>
      <c r="J1009" s="28" t="s">
        <v>4687</v>
      </c>
      <c r="K1009" s="28" t="s">
        <v>4688</v>
      </c>
      <c r="L1009" s="23" t="s">
        <v>54</v>
      </c>
      <c r="M1009" s="4" t="s">
        <v>67</v>
      </c>
      <c r="N1009" s="29" t="s">
        <v>77</v>
      </c>
      <c r="O1009" s="30">
        <v>19375</v>
      </c>
      <c r="P1009" s="29" t="s">
        <v>57</v>
      </c>
      <c r="Q1009" s="56">
        <v>1</v>
      </c>
      <c r="R1009" s="5" t="s">
        <v>58</v>
      </c>
      <c r="S1009" s="5" t="s">
        <v>69</v>
      </c>
      <c r="T1009" s="36">
        <v>43614</v>
      </c>
      <c r="U1009" s="36">
        <v>43608</v>
      </c>
      <c r="V1009" s="37">
        <v>43620</v>
      </c>
      <c r="W1009" s="38">
        <f t="shared" si="179"/>
        <v>-5</v>
      </c>
      <c r="X1009" s="5" t="str">
        <f t="shared" si="180"/>
        <v>CUMPLE</v>
      </c>
      <c r="Y1009" s="37">
        <v>43615</v>
      </c>
      <c r="Z1009" s="37">
        <v>43621</v>
      </c>
      <c r="AA1009" s="44">
        <v>43621</v>
      </c>
      <c r="AB1009" s="37">
        <v>43629</v>
      </c>
      <c r="AC1009" s="38">
        <f t="shared" si="181"/>
        <v>1</v>
      </c>
      <c r="AD1009" s="5" t="str">
        <f t="shared" si="182"/>
        <v>CUMPLE</v>
      </c>
      <c r="AE1009" s="5"/>
      <c r="AF1009" s="38">
        <f t="shared" si="183"/>
        <v>8</v>
      </c>
      <c r="AG1009" s="5" t="str">
        <f t="shared" si="184"/>
        <v>NO CUMPLE</v>
      </c>
      <c r="AH1009" s="6"/>
      <c r="AI1009" s="38">
        <f t="shared" si="170"/>
        <v>15</v>
      </c>
      <c r="AJ1009" s="5" t="str">
        <f t="shared" si="171"/>
        <v>NO CUMPLE</v>
      </c>
      <c r="AK1009" s="6" t="s">
        <v>4689</v>
      </c>
      <c r="AL1009" s="5" t="str">
        <f t="shared" si="185"/>
        <v/>
      </c>
      <c r="AM1009" s="5"/>
      <c r="AN1009" s="58"/>
      <c r="AO1009" s="49" t="s">
        <v>4690</v>
      </c>
      <c r="AP1009" s="50" t="s">
        <v>61</v>
      </c>
      <c r="AQ1009" s="50"/>
      <c r="AR1009" s="50">
        <v>43592</v>
      </c>
      <c r="AS1009" s="50"/>
      <c r="AT1009" s="52"/>
    </row>
    <row r="1010" spans="1:46" ht="14.1" customHeight="1">
      <c r="A1010" s="20" t="s">
        <v>45</v>
      </c>
      <c r="B1010" s="21" t="s">
        <v>2696</v>
      </c>
      <c r="C1010" s="20" t="s">
        <v>4389</v>
      </c>
      <c r="D1010" s="54">
        <v>4950722789</v>
      </c>
      <c r="E1010" s="4" t="s">
        <v>48</v>
      </c>
      <c r="F1010" s="4" t="s">
        <v>4691</v>
      </c>
      <c r="G1010" s="23" t="s">
        <v>4692</v>
      </c>
      <c r="H1010" s="55">
        <v>1308.0999999999999</v>
      </c>
      <c r="I1010" s="4" t="s">
        <v>605</v>
      </c>
      <c r="J1010" s="4" t="s">
        <v>677</v>
      </c>
      <c r="K1010" s="22" t="s">
        <v>678</v>
      </c>
      <c r="L1010" s="23" t="s">
        <v>54</v>
      </c>
      <c r="M1010" s="4" t="s">
        <v>67</v>
      </c>
      <c r="N1010" s="29" t="s">
        <v>77</v>
      </c>
      <c r="O1010" s="30">
        <v>10</v>
      </c>
      <c r="P1010" s="29" t="s">
        <v>57</v>
      </c>
      <c r="Q1010" s="56">
        <v>2</v>
      </c>
      <c r="R1010" s="5" t="s">
        <v>608</v>
      </c>
      <c r="S1010" s="5" t="s">
        <v>79</v>
      </c>
      <c r="T1010" s="36">
        <v>43622</v>
      </c>
      <c r="U1010" s="36">
        <v>43616</v>
      </c>
      <c r="V1010" s="37">
        <v>43628</v>
      </c>
      <c r="W1010" s="38">
        <f t="shared" si="179"/>
        <v>-6</v>
      </c>
      <c r="X1010" s="5" t="str">
        <f t="shared" si="180"/>
        <v>CUMPLE</v>
      </c>
      <c r="Y1010" s="37">
        <v>43622</v>
      </c>
      <c r="Z1010" s="37">
        <v>43628</v>
      </c>
      <c r="AA1010" s="44">
        <v>43629</v>
      </c>
      <c r="AB1010" s="37">
        <v>43629</v>
      </c>
      <c r="AC1010" s="38">
        <f t="shared" si="181"/>
        <v>1</v>
      </c>
      <c r="AD1010" s="5" t="str">
        <f t="shared" si="182"/>
        <v>CUMPLE</v>
      </c>
      <c r="AE1010" s="5"/>
      <c r="AF1010" s="38">
        <f t="shared" si="183"/>
        <v>1</v>
      </c>
      <c r="AG1010" s="5" t="str">
        <f t="shared" si="184"/>
        <v>CUMPLE</v>
      </c>
      <c r="AH1010" s="6"/>
      <c r="AI1010" s="38">
        <f t="shared" si="170"/>
        <v>7</v>
      </c>
      <c r="AJ1010" s="5" t="str">
        <f t="shared" si="171"/>
        <v>NO CUMPLE</v>
      </c>
      <c r="AK1010" s="6" t="s">
        <v>764</v>
      </c>
      <c r="AL1010" s="5" t="str">
        <f t="shared" si="185"/>
        <v/>
      </c>
      <c r="AM1010" s="5"/>
      <c r="AN1010" s="58"/>
      <c r="AO1010" s="49" t="s">
        <v>4693</v>
      </c>
      <c r="AP1010" s="50" t="s">
        <v>72</v>
      </c>
      <c r="AQ1010" s="50"/>
      <c r="AR1010" s="50">
        <v>43590</v>
      </c>
      <c r="AS1010" s="50"/>
      <c r="AT1010" s="52"/>
    </row>
    <row r="1011" spans="1:46" ht="14.1" customHeight="1">
      <c r="A1011" s="20" t="s">
        <v>45</v>
      </c>
      <c r="B1011" s="21" t="s">
        <v>2696</v>
      </c>
      <c r="C1011" s="20" t="s">
        <v>4389</v>
      </c>
      <c r="D1011" s="54">
        <v>4950365733</v>
      </c>
      <c r="E1011" s="4" t="s">
        <v>48</v>
      </c>
      <c r="F1011" s="4" t="s">
        <v>4694</v>
      </c>
      <c r="G1011" s="23" t="s">
        <v>4695</v>
      </c>
      <c r="H1011" s="55">
        <v>566.75</v>
      </c>
      <c r="I1011" s="4" t="s">
        <v>64</v>
      </c>
      <c r="J1011" s="4" t="s">
        <v>4560</v>
      </c>
      <c r="K1011" s="22" t="s">
        <v>4561</v>
      </c>
      <c r="L1011" s="23" t="s">
        <v>54</v>
      </c>
      <c r="M1011" s="4" t="s">
        <v>67</v>
      </c>
      <c r="N1011" s="29" t="s">
        <v>77</v>
      </c>
      <c r="O1011" s="30">
        <v>25</v>
      </c>
      <c r="P1011" s="29" t="s">
        <v>57</v>
      </c>
      <c r="Q1011" s="56">
        <v>1</v>
      </c>
      <c r="R1011" s="5" t="s">
        <v>78</v>
      </c>
      <c r="S1011" s="5" t="s">
        <v>79</v>
      </c>
      <c r="T1011" s="36">
        <v>43621</v>
      </c>
      <c r="U1011" s="36">
        <v>43609</v>
      </c>
      <c r="V1011" s="37">
        <v>43623</v>
      </c>
      <c r="W1011" s="38">
        <f t="shared" si="179"/>
        <v>-11</v>
      </c>
      <c r="X1011" s="5" t="str">
        <f t="shared" si="180"/>
        <v>CUMPLE</v>
      </c>
      <c r="Y1011" s="37">
        <v>43623</v>
      </c>
      <c r="Z1011" s="37">
        <v>43623</v>
      </c>
      <c r="AA1011" s="44">
        <v>43624</v>
      </c>
      <c r="AB1011" s="37">
        <v>43631</v>
      </c>
      <c r="AC1011" s="38">
        <f t="shared" si="181"/>
        <v>1</v>
      </c>
      <c r="AD1011" s="5" t="str">
        <f t="shared" si="182"/>
        <v>CUMPLE</v>
      </c>
      <c r="AE1011" s="5"/>
      <c r="AF1011" s="38">
        <f t="shared" si="183"/>
        <v>7</v>
      </c>
      <c r="AG1011" s="5" t="str">
        <f t="shared" si="184"/>
        <v>NO CUMPLE</v>
      </c>
      <c r="AH1011" s="6"/>
      <c r="AI1011" s="38">
        <f t="shared" si="170"/>
        <v>10</v>
      </c>
      <c r="AJ1011" s="5" t="str">
        <f t="shared" si="171"/>
        <v>CUMPLE</v>
      </c>
      <c r="AK1011" s="6" t="s">
        <v>3000</v>
      </c>
      <c r="AL1011" s="5" t="str">
        <f t="shared" si="185"/>
        <v/>
      </c>
      <c r="AM1011" s="5"/>
      <c r="AN1011" s="58"/>
      <c r="AO1011" s="49" t="s">
        <v>4696</v>
      </c>
      <c r="AP1011" s="50" t="s">
        <v>72</v>
      </c>
      <c r="AQ1011" s="50"/>
      <c r="AR1011" s="50">
        <v>43602</v>
      </c>
      <c r="AS1011" s="50"/>
      <c r="AT1011" s="52"/>
    </row>
    <row r="1012" spans="1:46" ht="14.1" customHeight="1">
      <c r="A1012" s="20" t="s">
        <v>45</v>
      </c>
      <c r="B1012" s="21" t="s">
        <v>2696</v>
      </c>
      <c r="C1012" s="20" t="s">
        <v>4389</v>
      </c>
      <c r="D1012" s="54" t="s">
        <v>4697</v>
      </c>
      <c r="E1012" s="4" t="s">
        <v>48</v>
      </c>
      <c r="F1012" s="4" t="s">
        <v>4698</v>
      </c>
      <c r="G1012" s="23" t="s">
        <v>4699</v>
      </c>
      <c r="H1012" s="55">
        <v>2494.8000000000002</v>
      </c>
      <c r="I1012" s="4" t="s">
        <v>64</v>
      </c>
      <c r="J1012" s="4" t="s">
        <v>4700</v>
      </c>
      <c r="K1012" s="22" t="s">
        <v>4701</v>
      </c>
      <c r="L1012" s="23" t="s">
        <v>246</v>
      </c>
      <c r="M1012" s="4" t="s">
        <v>87</v>
      </c>
      <c r="N1012" s="29" t="s">
        <v>88</v>
      </c>
      <c r="O1012" s="30">
        <v>1760</v>
      </c>
      <c r="P1012" s="29" t="s">
        <v>57</v>
      </c>
      <c r="Q1012" s="56">
        <v>2</v>
      </c>
      <c r="R1012" s="5" t="s">
        <v>78</v>
      </c>
      <c r="S1012" s="5" t="s">
        <v>79</v>
      </c>
      <c r="T1012" s="36">
        <v>43612</v>
      </c>
      <c r="U1012" s="36">
        <v>43613</v>
      </c>
      <c r="V1012" s="37">
        <v>43617</v>
      </c>
      <c r="W1012" s="38">
        <f t="shared" si="179"/>
        <v>2</v>
      </c>
      <c r="X1012" s="5" t="str">
        <f t="shared" si="180"/>
        <v>NO CUMPLE</v>
      </c>
      <c r="Y1012" s="37">
        <v>43616</v>
      </c>
      <c r="Z1012" s="37">
        <v>43617</v>
      </c>
      <c r="AA1012" s="44">
        <v>43626</v>
      </c>
      <c r="AB1012" s="37">
        <v>43630</v>
      </c>
      <c r="AC1012" s="38">
        <f t="shared" si="181"/>
        <v>9</v>
      </c>
      <c r="AD1012" s="5" t="str">
        <f t="shared" si="182"/>
        <v>NO CUMPLE</v>
      </c>
      <c r="AE1012" s="5" t="s">
        <v>4702</v>
      </c>
      <c r="AF1012" s="38">
        <f t="shared" si="183"/>
        <v>4</v>
      </c>
      <c r="AG1012" s="5" t="str">
        <f t="shared" si="184"/>
        <v>NO CUMPLE</v>
      </c>
      <c r="AH1012" s="6"/>
      <c r="AI1012" s="38">
        <f t="shared" si="170"/>
        <v>18</v>
      </c>
      <c r="AJ1012" s="5" t="str">
        <f t="shared" si="171"/>
        <v>NO CUMPLE</v>
      </c>
      <c r="AK1012" s="6" t="s">
        <v>4703</v>
      </c>
      <c r="AL1012" s="5" t="str">
        <f t="shared" si="185"/>
        <v/>
      </c>
      <c r="AM1012" s="5"/>
      <c r="AN1012" s="58"/>
      <c r="AO1012" s="49" t="s">
        <v>4704</v>
      </c>
      <c r="AP1012" s="50" t="s">
        <v>61</v>
      </c>
      <c r="AQ1012" s="50"/>
      <c r="AR1012" s="50">
        <v>43595</v>
      </c>
      <c r="AS1012" s="50"/>
      <c r="AT1012" s="52"/>
    </row>
    <row r="1013" spans="1:46" ht="14.1" customHeight="1">
      <c r="A1013" s="20" t="s">
        <v>45</v>
      </c>
      <c r="B1013" s="21" t="s">
        <v>2696</v>
      </c>
      <c r="C1013" s="20" t="s">
        <v>4389</v>
      </c>
      <c r="D1013" s="54">
        <v>4950899240</v>
      </c>
      <c r="E1013" s="4" t="s">
        <v>48</v>
      </c>
      <c r="F1013" s="4" t="s">
        <v>4705</v>
      </c>
      <c r="G1013" s="23" t="s">
        <v>4706</v>
      </c>
      <c r="H1013" s="55">
        <v>14124</v>
      </c>
      <c r="I1013" s="4" t="s">
        <v>64</v>
      </c>
      <c r="J1013" s="4" t="s">
        <v>1856</v>
      </c>
      <c r="K1013" s="22" t="s">
        <v>1857</v>
      </c>
      <c r="L1013" s="23" t="s">
        <v>54</v>
      </c>
      <c r="M1013" s="4" t="s">
        <v>94</v>
      </c>
      <c r="N1013" s="29" t="s">
        <v>108</v>
      </c>
      <c r="O1013" s="30">
        <v>275</v>
      </c>
      <c r="P1013" s="29" t="s">
        <v>57</v>
      </c>
      <c r="Q1013" s="56">
        <v>1</v>
      </c>
      <c r="R1013" s="5" t="s">
        <v>78</v>
      </c>
      <c r="S1013" s="5" t="s">
        <v>79</v>
      </c>
      <c r="T1013" s="36">
        <v>43620</v>
      </c>
      <c r="U1013" s="36">
        <v>43614</v>
      </c>
      <c r="V1013" s="37">
        <v>43626</v>
      </c>
      <c r="W1013" s="38">
        <f t="shared" si="179"/>
        <v>-5</v>
      </c>
      <c r="X1013" s="5" t="str">
        <f t="shared" si="180"/>
        <v>CUMPLE</v>
      </c>
      <c r="Y1013" s="37">
        <v>43623</v>
      </c>
      <c r="Z1013" s="37">
        <v>43626</v>
      </c>
      <c r="AA1013" s="44">
        <v>43627</v>
      </c>
      <c r="AB1013" s="37">
        <v>43631</v>
      </c>
      <c r="AC1013" s="38">
        <f t="shared" si="181"/>
        <v>1</v>
      </c>
      <c r="AD1013" s="5" t="str">
        <f t="shared" si="182"/>
        <v>CUMPLE</v>
      </c>
      <c r="AE1013" s="5"/>
      <c r="AF1013" s="38">
        <f t="shared" si="183"/>
        <v>4</v>
      </c>
      <c r="AG1013" s="5" t="str">
        <f t="shared" si="184"/>
        <v>NO CUMPLE</v>
      </c>
      <c r="AH1013" s="6"/>
      <c r="AI1013" s="38">
        <f t="shared" si="170"/>
        <v>11</v>
      </c>
      <c r="AJ1013" s="5" t="str">
        <f t="shared" si="171"/>
        <v>NO CUMPLE</v>
      </c>
      <c r="AK1013" s="6" t="s">
        <v>4707</v>
      </c>
      <c r="AL1013" s="5" t="str">
        <f t="shared" si="185"/>
        <v/>
      </c>
      <c r="AM1013" s="5"/>
      <c r="AN1013" s="58"/>
      <c r="AO1013" s="49" t="s">
        <v>4708</v>
      </c>
      <c r="AP1013" s="50" t="s">
        <v>72</v>
      </c>
      <c r="AQ1013" s="50"/>
      <c r="AR1013" s="50">
        <v>43598</v>
      </c>
      <c r="AS1013" s="50" t="s">
        <v>1149</v>
      </c>
      <c r="AT1013" s="52"/>
    </row>
    <row r="1014" spans="1:46" ht="14.1" customHeight="1">
      <c r="A1014" s="20" t="s">
        <v>45</v>
      </c>
      <c r="B1014" s="21" t="s">
        <v>2696</v>
      </c>
      <c r="C1014" s="20" t="s">
        <v>4389</v>
      </c>
      <c r="D1014" s="54" t="s">
        <v>4709</v>
      </c>
      <c r="E1014" s="4" t="s">
        <v>48</v>
      </c>
      <c r="F1014" s="4" t="s">
        <v>4710</v>
      </c>
      <c r="G1014" s="23" t="s">
        <v>4711</v>
      </c>
      <c r="H1014" s="55">
        <v>37848</v>
      </c>
      <c r="I1014" s="4" t="s">
        <v>64</v>
      </c>
      <c r="J1014" s="4" t="s">
        <v>4712</v>
      </c>
      <c r="K1014" s="22" t="s">
        <v>4713</v>
      </c>
      <c r="L1014" s="23" t="s">
        <v>54</v>
      </c>
      <c r="M1014" s="4" t="s">
        <v>94</v>
      </c>
      <c r="N1014" s="29" t="s">
        <v>95</v>
      </c>
      <c r="O1014" s="30">
        <v>13200</v>
      </c>
      <c r="P1014" s="29" t="s">
        <v>57</v>
      </c>
      <c r="Q1014" s="56">
        <v>1</v>
      </c>
      <c r="R1014" s="5" t="s">
        <v>58</v>
      </c>
      <c r="S1014" s="5" t="s">
        <v>726</v>
      </c>
      <c r="T1014" s="36">
        <v>43628</v>
      </c>
      <c r="U1014" s="36">
        <v>43614</v>
      </c>
      <c r="V1014" s="37">
        <v>43629</v>
      </c>
      <c r="W1014" s="38">
        <f t="shared" si="179"/>
        <v>-13</v>
      </c>
      <c r="X1014" s="5" t="str">
        <f t="shared" si="180"/>
        <v>CUMPLE</v>
      </c>
      <c r="Y1014" s="37">
        <v>43629</v>
      </c>
      <c r="Z1014" s="37">
        <v>43629</v>
      </c>
      <c r="AA1014" s="44">
        <v>43630</v>
      </c>
      <c r="AB1014" s="37">
        <v>43633</v>
      </c>
      <c r="AC1014" s="38">
        <f t="shared" si="181"/>
        <v>1</v>
      </c>
      <c r="AD1014" s="5" t="str">
        <f t="shared" si="182"/>
        <v>CUMPLE</v>
      </c>
      <c r="AE1014" s="5"/>
      <c r="AF1014" s="38">
        <f t="shared" si="183"/>
        <v>3</v>
      </c>
      <c r="AG1014" s="5" t="str">
        <f t="shared" si="184"/>
        <v>CUMPLE</v>
      </c>
      <c r="AH1014" s="6"/>
      <c r="AI1014" s="38">
        <f t="shared" si="170"/>
        <v>5</v>
      </c>
      <c r="AJ1014" s="5" t="str">
        <f t="shared" si="171"/>
        <v>CUMPLE</v>
      </c>
      <c r="AK1014" s="6"/>
      <c r="AL1014" s="5" t="str">
        <f t="shared" si="185"/>
        <v/>
      </c>
      <c r="AM1014" s="5"/>
      <c r="AN1014" s="58"/>
      <c r="AO1014" s="49" t="s">
        <v>4714</v>
      </c>
      <c r="AP1014" s="50" t="s">
        <v>72</v>
      </c>
      <c r="AQ1014" s="50"/>
      <c r="AR1014" s="50">
        <v>43607</v>
      </c>
      <c r="AS1014" s="50"/>
      <c r="AT1014" s="52"/>
    </row>
    <row r="1015" spans="1:46" ht="14.1" customHeight="1">
      <c r="A1015" s="20" t="s">
        <v>45</v>
      </c>
      <c r="B1015" s="21" t="s">
        <v>2696</v>
      </c>
      <c r="C1015" s="20" t="s">
        <v>4389</v>
      </c>
      <c r="D1015" s="54">
        <v>4951017920</v>
      </c>
      <c r="E1015" s="4" t="s">
        <v>48</v>
      </c>
      <c r="F1015" s="4" t="s">
        <v>4715</v>
      </c>
      <c r="G1015" s="23" t="s">
        <v>4716</v>
      </c>
      <c r="H1015" s="55">
        <v>69760</v>
      </c>
      <c r="I1015" s="4" t="s">
        <v>64</v>
      </c>
      <c r="J1015" s="4" t="s">
        <v>435</v>
      </c>
      <c r="K1015" s="22" t="s">
        <v>436</v>
      </c>
      <c r="L1015" s="23" t="s">
        <v>54</v>
      </c>
      <c r="M1015" s="4" t="s">
        <v>94</v>
      </c>
      <c r="N1015" s="29" t="s">
        <v>95</v>
      </c>
      <c r="O1015" s="30">
        <v>16000</v>
      </c>
      <c r="P1015" s="29" t="s">
        <v>57</v>
      </c>
      <c r="Q1015" s="56">
        <v>1</v>
      </c>
      <c r="R1015" s="5" t="s">
        <v>58</v>
      </c>
      <c r="S1015" s="5" t="s">
        <v>69</v>
      </c>
      <c r="T1015" s="36">
        <v>43626</v>
      </c>
      <c r="U1015" s="36">
        <v>43614</v>
      </c>
      <c r="V1015" s="37">
        <v>43628</v>
      </c>
      <c r="W1015" s="38">
        <f t="shared" si="179"/>
        <v>-11</v>
      </c>
      <c r="X1015" s="5" t="str">
        <f t="shared" si="180"/>
        <v>CUMPLE</v>
      </c>
      <c r="Y1015" s="37">
        <v>43628</v>
      </c>
      <c r="Z1015" s="37">
        <v>43628</v>
      </c>
      <c r="AA1015" s="44">
        <v>43628</v>
      </c>
      <c r="AB1015" s="37">
        <v>43633</v>
      </c>
      <c r="AC1015" s="38">
        <f t="shared" si="181"/>
        <v>1</v>
      </c>
      <c r="AD1015" s="5" t="str">
        <f t="shared" si="182"/>
        <v>CUMPLE</v>
      </c>
      <c r="AE1015" s="5"/>
      <c r="AF1015" s="38">
        <f t="shared" si="183"/>
        <v>5</v>
      </c>
      <c r="AG1015" s="5" t="str">
        <f t="shared" si="184"/>
        <v>NO CUMPLE</v>
      </c>
      <c r="AH1015" s="6"/>
      <c r="AI1015" s="38">
        <f t="shared" si="170"/>
        <v>7</v>
      </c>
      <c r="AJ1015" s="5" t="str">
        <f t="shared" si="171"/>
        <v>CUMPLE</v>
      </c>
      <c r="AK1015" s="6"/>
      <c r="AL1015" s="5" t="str">
        <f t="shared" si="185"/>
        <v/>
      </c>
      <c r="AM1015" s="5"/>
      <c r="AN1015" s="58"/>
      <c r="AO1015" s="49" t="s">
        <v>4717</v>
      </c>
      <c r="AP1015" s="50" t="s">
        <v>72</v>
      </c>
      <c r="AQ1015" s="50"/>
      <c r="AR1015" s="50">
        <v>43613</v>
      </c>
      <c r="AS1015" s="50"/>
      <c r="AT1015" s="52"/>
    </row>
    <row r="1016" spans="1:46" ht="14.1" customHeight="1">
      <c r="A1016" s="20" t="s">
        <v>45</v>
      </c>
      <c r="B1016" s="21" t="s">
        <v>2696</v>
      </c>
      <c r="C1016" s="20" t="s">
        <v>4389</v>
      </c>
      <c r="D1016" s="54">
        <v>4949590097</v>
      </c>
      <c r="E1016" s="4" t="s">
        <v>48</v>
      </c>
      <c r="F1016" s="4" t="s">
        <v>4718</v>
      </c>
      <c r="G1016" s="23" t="s">
        <v>4719</v>
      </c>
      <c r="H1016" s="55">
        <v>68040</v>
      </c>
      <c r="I1016" s="4" t="s">
        <v>64</v>
      </c>
      <c r="J1016" s="4" t="s">
        <v>65</v>
      </c>
      <c r="K1016" s="22" t="s">
        <v>66</v>
      </c>
      <c r="L1016" s="23" t="s">
        <v>54</v>
      </c>
      <c r="M1016" s="4" t="s">
        <v>67</v>
      </c>
      <c r="N1016" s="29" t="s">
        <v>336</v>
      </c>
      <c r="O1016" s="30">
        <v>18000</v>
      </c>
      <c r="P1016" s="29" t="s">
        <v>57</v>
      </c>
      <c r="Q1016" s="56">
        <v>1</v>
      </c>
      <c r="R1016" s="5" t="s">
        <v>58</v>
      </c>
      <c r="S1016" s="5" t="s">
        <v>69</v>
      </c>
      <c r="T1016" s="36">
        <v>43627</v>
      </c>
      <c r="U1016" s="36">
        <v>43622</v>
      </c>
      <c r="V1016" s="37">
        <v>43628</v>
      </c>
      <c r="W1016" s="38">
        <f t="shared" si="179"/>
        <v>-4</v>
      </c>
      <c r="X1016" s="5" t="str">
        <f t="shared" si="180"/>
        <v>CUMPLE</v>
      </c>
      <c r="Y1016" s="37">
        <v>43628</v>
      </c>
      <c r="Z1016" s="37">
        <v>43628</v>
      </c>
      <c r="AA1016" s="44">
        <v>43629</v>
      </c>
      <c r="AB1016" s="37">
        <v>43633</v>
      </c>
      <c r="AC1016" s="38">
        <f t="shared" si="181"/>
        <v>1</v>
      </c>
      <c r="AD1016" s="5" t="str">
        <f t="shared" si="182"/>
        <v>CUMPLE</v>
      </c>
      <c r="AE1016" s="5"/>
      <c r="AF1016" s="38">
        <f t="shared" si="183"/>
        <v>4</v>
      </c>
      <c r="AG1016" s="5" t="str">
        <f t="shared" si="184"/>
        <v>NO CUMPLE</v>
      </c>
      <c r="AH1016" s="6"/>
      <c r="AI1016" s="38">
        <f t="shared" si="170"/>
        <v>6</v>
      </c>
      <c r="AJ1016" s="5" t="str">
        <f t="shared" si="171"/>
        <v>CUMPLE</v>
      </c>
      <c r="AK1016" s="6"/>
      <c r="AL1016" s="5" t="str">
        <f t="shared" si="185"/>
        <v/>
      </c>
      <c r="AM1016" s="5"/>
      <c r="AN1016" s="58"/>
      <c r="AO1016" s="49" t="s">
        <v>4720</v>
      </c>
      <c r="AP1016" s="50" t="s">
        <v>72</v>
      </c>
      <c r="AQ1016" s="50"/>
      <c r="AR1016" s="50">
        <v>43602</v>
      </c>
      <c r="AS1016" s="50"/>
      <c r="AT1016" s="52"/>
    </row>
    <row r="1017" spans="1:46" ht="14.1" customHeight="1">
      <c r="A1017" s="20" t="s">
        <v>45</v>
      </c>
      <c r="B1017" s="21" t="s">
        <v>2696</v>
      </c>
      <c r="C1017" s="20" t="s">
        <v>4389</v>
      </c>
      <c r="D1017" s="54">
        <v>4950058299</v>
      </c>
      <c r="E1017" s="4" t="s">
        <v>156</v>
      </c>
      <c r="F1017" s="4" t="s">
        <v>4721</v>
      </c>
      <c r="G1017" s="23" t="s">
        <v>4722</v>
      </c>
      <c r="H1017" s="55">
        <v>30832</v>
      </c>
      <c r="I1017" s="4" t="s">
        <v>64</v>
      </c>
      <c r="J1017" s="4" t="s">
        <v>1075</v>
      </c>
      <c r="K1017" s="22" t="s">
        <v>1076</v>
      </c>
      <c r="L1017" s="23" t="s">
        <v>54</v>
      </c>
      <c r="M1017" s="4" t="s">
        <v>67</v>
      </c>
      <c r="N1017" s="29" t="s">
        <v>77</v>
      </c>
      <c r="O1017" s="30">
        <v>16400</v>
      </c>
      <c r="P1017" s="29" t="s">
        <v>57</v>
      </c>
      <c r="Q1017" s="56">
        <v>1</v>
      </c>
      <c r="R1017" s="5" t="s">
        <v>58</v>
      </c>
      <c r="S1017" s="5" t="s">
        <v>59</v>
      </c>
      <c r="T1017" s="36">
        <v>43627</v>
      </c>
      <c r="U1017" s="36">
        <v>43622</v>
      </c>
      <c r="V1017" s="37">
        <v>43628</v>
      </c>
      <c r="W1017" s="38">
        <f t="shared" si="179"/>
        <v>-4</v>
      </c>
      <c r="X1017" s="5" t="str">
        <f t="shared" si="180"/>
        <v>CUMPLE</v>
      </c>
      <c r="Y1017" s="37">
        <v>43628</v>
      </c>
      <c r="Z1017" s="37">
        <v>43628</v>
      </c>
      <c r="AA1017" s="44">
        <v>43629</v>
      </c>
      <c r="AB1017" s="37">
        <v>43633</v>
      </c>
      <c r="AC1017" s="38">
        <f t="shared" si="181"/>
        <v>1</v>
      </c>
      <c r="AD1017" s="5" t="str">
        <f t="shared" si="182"/>
        <v>CUMPLE</v>
      </c>
      <c r="AE1017" s="5"/>
      <c r="AF1017" s="38">
        <f t="shared" si="183"/>
        <v>4</v>
      </c>
      <c r="AG1017" s="5" t="str">
        <f t="shared" si="184"/>
        <v>NO CUMPLE</v>
      </c>
      <c r="AH1017" s="6"/>
      <c r="AI1017" s="38">
        <f t="shared" si="170"/>
        <v>6</v>
      </c>
      <c r="AJ1017" s="5" t="str">
        <f t="shared" si="171"/>
        <v>CUMPLE</v>
      </c>
      <c r="AK1017" s="6"/>
      <c r="AL1017" s="5" t="str">
        <f t="shared" si="185"/>
        <v/>
      </c>
      <c r="AM1017" s="5"/>
      <c r="AN1017" s="58"/>
      <c r="AO1017" s="49" t="s">
        <v>4723</v>
      </c>
      <c r="AP1017" s="50" t="s">
        <v>72</v>
      </c>
      <c r="AQ1017" s="50"/>
      <c r="AR1017" s="50">
        <v>43601</v>
      </c>
      <c r="AS1017" s="50"/>
      <c r="AT1017" s="52"/>
    </row>
    <row r="1018" spans="1:46" ht="14.1" customHeight="1">
      <c r="A1018" s="20" t="s">
        <v>45</v>
      </c>
      <c r="B1018" s="21" t="s">
        <v>2696</v>
      </c>
      <c r="C1018" s="20" t="s">
        <v>4389</v>
      </c>
      <c r="D1018" s="54">
        <v>4950722790</v>
      </c>
      <c r="E1018" s="4" t="s">
        <v>48</v>
      </c>
      <c r="F1018" s="4" t="s">
        <v>4724</v>
      </c>
      <c r="G1018" s="23" t="s">
        <v>4725</v>
      </c>
      <c r="H1018" s="55">
        <v>3696.48</v>
      </c>
      <c r="I1018" s="4" t="s">
        <v>605</v>
      </c>
      <c r="J1018" s="4" t="s">
        <v>2473</v>
      </c>
      <c r="K1018" s="22" t="s">
        <v>2474</v>
      </c>
      <c r="L1018" s="23" t="s">
        <v>119</v>
      </c>
      <c r="M1018" s="4" t="s">
        <v>67</v>
      </c>
      <c r="N1018" s="29" t="s">
        <v>336</v>
      </c>
      <c r="O1018" s="30">
        <v>816</v>
      </c>
      <c r="P1018" s="29" t="s">
        <v>57</v>
      </c>
      <c r="Q1018" s="56">
        <v>1</v>
      </c>
      <c r="R1018" s="5" t="s">
        <v>608</v>
      </c>
      <c r="S1018" s="5" t="s">
        <v>79</v>
      </c>
      <c r="T1018" s="36">
        <v>43631</v>
      </c>
      <c r="U1018" s="36">
        <v>43627</v>
      </c>
      <c r="V1018" s="37">
        <v>43633</v>
      </c>
      <c r="W1018" s="38">
        <f t="shared" si="179"/>
        <v>-4</v>
      </c>
      <c r="X1018" s="5" t="str">
        <f t="shared" si="180"/>
        <v>CUMPLE</v>
      </c>
      <c r="Y1018" s="37">
        <v>43633</v>
      </c>
      <c r="Z1018" s="37">
        <v>43633</v>
      </c>
      <c r="AA1018" s="44">
        <v>43634</v>
      </c>
      <c r="AB1018" s="37">
        <v>43634</v>
      </c>
      <c r="AC1018" s="38">
        <f t="shared" si="181"/>
        <v>1</v>
      </c>
      <c r="AD1018" s="5" t="str">
        <f t="shared" si="182"/>
        <v>CUMPLE</v>
      </c>
      <c r="AE1018" s="5"/>
      <c r="AF1018" s="38">
        <f t="shared" si="183"/>
        <v>1</v>
      </c>
      <c r="AG1018" s="5" t="str">
        <f t="shared" si="184"/>
        <v>CUMPLE</v>
      </c>
      <c r="AH1018" s="6"/>
      <c r="AI1018" s="38">
        <f t="shared" si="170"/>
        <v>3</v>
      </c>
      <c r="AJ1018" s="5" t="str">
        <f t="shared" si="171"/>
        <v>CUMPLE</v>
      </c>
      <c r="AK1018" s="6"/>
      <c r="AL1018" s="5" t="str">
        <f t="shared" si="185"/>
        <v/>
      </c>
      <c r="AM1018" s="5"/>
      <c r="AN1018" s="58"/>
      <c r="AO1018" s="49" t="s">
        <v>4726</v>
      </c>
      <c r="AP1018" s="50" t="s">
        <v>72</v>
      </c>
      <c r="AQ1018" s="50"/>
      <c r="AR1018" s="50">
        <v>43631</v>
      </c>
      <c r="AS1018" s="50"/>
      <c r="AT1018" s="52"/>
    </row>
    <row r="1019" spans="1:46" ht="14.1" customHeight="1">
      <c r="A1019" s="20" t="s">
        <v>45</v>
      </c>
      <c r="B1019" s="21" t="s">
        <v>2696</v>
      </c>
      <c r="C1019" s="20" t="s">
        <v>4389</v>
      </c>
      <c r="D1019" s="54">
        <v>4951050358</v>
      </c>
      <c r="E1019" s="4" t="s">
        <v>48</v>
      </c>
      <c r="F1019" s="4" t="s">
        <v>4727</v>
      </c>
      <c r="G1019" s="23">
        <v>1027089672</v>
      </c>
      <c r="H1019" s="55">
        <v>20820.8</v>
      </c>
      <c r="I1019" s="4" t="s">
        <v>605</v>
      </c>
      <c r="J1019" s="4" t="s">
        <v>3175</v>
      </c>
      <c r="K1019" s="22" t="s">
        <v>3176</v>
      </c>
      <c r="L1019" s="23" t="s">
        <v>54</v>
      </c>
      <c r="M1019" s="4" t="s">
        <v>67</v>
      </c>
      <c r="N1019" s="29" t="s">
        <v>77</v>
      </c>
      <c r="O1019" s="30">
        <v>160</v>
      </c>
      <c r="P1019" s="29" t="s">
        <v>57</v>
      </c>
      <c r="Q1019" s="56">
        <v>1</v>
      </c>
      <c r="R1019" s="5" t="s">
        <v>608</v>
      </c>
      <c r="S1019" s="5" t="s">
        <v>79</v>
      </c>
      <c r="T1019" s="36">
        <v>43632</v>
      </c>
      <c r="U1019" s="36">
        <v>43628</v>
      </c>
      <c r="V1019" s="37">
        <v>43633</v>
      </c>
      <c r="W1019" s="38">
        <f t="shared" si="179"/>
        <v>-4</v>
      </c>
      <c r="X1019" s="5" t="str">
        <f t="shared" si="180"/>
        <v>CUMPLE</v>
      </c>
      <c r="Y1019" s="37">
        <v>43633</v>
      </c>
      <c r="Z1019" s="37">
        <v>43633</v>
      </c>
      <c r="AA1019" s="44">
        <v>43634</v>
      </c>
      <c r="AB1019" s="37">
        <v>43634</v>
      </c>
      <c r="AC1019" s="38">
        <f t="shared" si="181"/>
        <v>1</v>
      </c>
      <c r="AD1019" s="5" t="str">
        <f t="shared" si="182"/>
        <v>CUMPLE</v>
      </c>
      <c r="AE1019" s="5"/>
      <c r="AF1019" s="38">
        <f t="shared" si="183"/>
        <v>1</v>
      </c>
      <c r="AG1019" s="5" t="str">
        <f t="shared" si="184"/>
        <v>CUMPLE</v>
      </c>
      <c r="AH1019" s="6"/>
      <c r="AI1019" s="38">
        <f t="shared" si="170"/>
        <v>2</v>
      </c>
      <c r="AJ1019" s="5" t="str">
        <f t="shared" si="171"/>
        <v>CUMPLE</v>
      </c>
      <c r="AK1019" s="6"/>
      <c r="AL1019" s="5" t="str">
        <f t="shared" si="185"/>
        <v/>
      </c>
      <c r="AM1019" s="5"/>
      <c r="AN1019" s="58"/>
      <c r="AO1019" s="49" t="s">
        <v>4728</v>
      </c>
      <c r="AP1019" s="50" t="s">
        <v>72</v>
      </c>
      <c r="AQ1019" s="50"/>
      <c r="AR1019" s="50">
        <v>43630</v>
      </c>
      <c r="AS1019" s="50"/>
      <c r="AT1019" s="52"/>
    </row>
    <row r="1020" spans="1:46" ht="14.1" customHeight="1">
      <c r="A1020" s="20" t="s">
        <v>45</v>
      </c>
      <c r="B1020" s="21" t="s">
        <v>2696</v>
      </c>
      <c r="C1020" s="20" t="s">
        <v>4389</v>
      </c>
      <c r="D1020" s="54">
        <v>4951551811</v>
      </c>
      <c r="E1020" s="4" t="s">
        <v>48</v>
      </c>
      <c r="F1020" s="4" t="s">
        <v>4729</v>
      </c>
      <c r="G1020" s="23" t="s">
        <v>4730</v>
      </c>
      <c r="H1020" s="55">
        <v>2699.6</v>
      </c>
      <c r="I1020" s="4" t="s">
        <v>605</v>
      </c>
      <c r="J1020" s="4" t="s">
        <v>4731</v>
      </c>
      <c r="K1020" s="22" t="s">
        <v>4732</v>
      </c>
      <c r="L1020" s="23" t="s">
        <v>335</v>
      </c>
      <c r="M1020" s="4" t="s">
        <v>112</v>
      </c>
      <c r="N1020" s="29" t="s">
        <v>686</v>
      </c>
      <c r="O1020" s="30">
        <v>680</v>
      </c>
      <c r="P1020" s="29" t="s">
        <v>57</v>
      </c>
      <c r="Q1020" s="56">
        <v>1</v>
      </c>
      <c r="R1020" s="5" t="s">
        <v>608</v>
      </c>
      <c r="S1020" s="5" t="s">
        <v>79</v>
      </c>
      <c r="T1020" s="36">
        <v>43630</v>
      </c>
      <c r="U1020" s="36">
        <v>43629</v>
      </c>
      <c r="V1020" s="37">
        <v>43633</v>
      </c>
      <c r="W1020" s="38">
        <f t="shared" si="179"/>
        <v>-1</v>
      </c>
      <c r="X1020" s="5" t="str">
        <f t="shared" si="180"/>
        <v>CUMPLE</v>
      </c>
      <c r="Y1020" s="37">
        <v>43633</v>
      </c>
      <c r="Z1020" s="37">
        <v>43633</v>
      </c>
      <c r="AA1020" s="44">
        <v>43633</v>
      </c>
      <c r="AB1020" s="37">
        <v>43634</v>
      </c>
      <c r="AC1020" s="38">
        <f t="shared" si="181"/>
        <v>1</v>
      </c>
      <c r="AD1020" s="5" t="str">
        <f t="shared" si="182"/>
        <v>CUMPLE</v>
      </c>
      <c r="AE1020" s="5"/>
      <c r="AF1020" s="38">
        <f t="shared" si="183"/>
        <v>1</v>
      </c>
      <c r="AG1020" s="5" t="str">
        <f t="shared" si="184"/>
        <v>CUMPLE</v>
      </c>
      <c r="AH1020" s="6"/>
      <c r="AI1020" s="38">
        <f t="shared" si="170"/>
        <v>4</v>
      </c>
      <c r="AJ1020" s="5" t="str">
        <f t="shared" si="171"/>
        <v>NO CUMPLE</v>
      </c>
      <c r="AK1020" s="6" t="s">
        <v>149</v>
      </c>
      <c r="AL1020" s="5" t="str">
        <f t="shared" si="185"/>
        <v/>
      </c>
      <c r="AM1020" s="5"/>
      <c r="AN1020" s="58"/>
      <c r="AO1020" s="49" t="s">
        <v>4733</v>
      </c>
      <c r="AP1020" s="50" t="s">
        <v>72</v>
      </c>
      <c r="AQ1020" s="50"/>
      <c r="AR1020" s="50">
        <v>43630</v>
      </c>
      <c r="AS1020" s="50"/>
      <c r="AT1020" s="52"/>
    </row>
    <row r="1021" spans="1:46" ht="14.1" customHeight="1">
      <c r="A1021" s="20" t="s">
        <v>45</v>
      </c>
      <c r="B1021" s="21" t="s">
        <v>2696</v>
      </c>
      <c r="C1021" s="20" t="s">
        <v>4389</v>
      </c>
      <c r="D1021" s="28" t="s">
        <v>4734</v>
      </c>
      <c r="E1021" s="4" t="s">
        <v>48</v>
      </c>
      <c r="F1021" s="4" t="s">
        <v>4735</v>
      </c>
      <c r="G1021" s="23" t="s">
        <v>4736</v>
      </c>
      <c r="H1021" s="55">
        <v>71336.2</v>
      </c>
      <c r="I1021" s="4" t="s">
        <v>64</v>
      </c>
      <c r="J1021" s="28" t="s">
        <v>4737</v>
      </c>
      <c r="K1021" s="28" t="s">
        <v>4738</v>
      </c>
      <c r="L1021" s="23" t="s">
        <v>54</v>
      </c>
      <c r="M1021" s="4" t="s">
        <v>67</v>
      </c>
      <c r="N1021" s="29" t="s">
        <v>77</v>
      </c>
      <c r="O1021" s="30">
        <v>1100</v>
      </c>
      <c r="P1021" s="29" t="s">
        <v>57</v>
      </c>
      <c r="Q1021" s="56">
        <v>3</v>
      </c>
      <c r="R1021" s="5" t="s">
        <v>78</v>
      </c>
      <c r="S1021" s="5" t="s">
        <v>79</v>
      </c>
      <c r="T1021" s="36">
        <v>43627</v>
      </c>
      <c r="U1021" s="36">
        <v>43622</v>
      </c>
      <c r="V1021" s="37">
        <v>43629</v>
      </c>
      <c r="W1021" s="38">
        <f t="shared" si="179"/>
        <v>-4</v>
      </c>
      <c r="X1021" s="5" t="str">
        <f t="shared" si="180"/>
        <v>CUMPLE</v>
      </c>
      <c r="Y1021" s="37">
        <v>43629</v>
      </c>
      <c r="Z1021" s="37">
        <v>43629</v>
      </c>
      <c r="AA1021" s="44">
        <v>43629</v>
      </c>
      <c r="AB1021" s="37">
        <v>43636</v>
      </c>
      <c r="AC1021" s="38">
        <f t="shared" si="181"/>
        <v>1</v>
      </c>
      <c r="AD1021" s="5" t="str">
        <f t="shared" si="182"/>
        <v>CUMPLE</v>
      </c>
      <c r="AE1021" s="5"/>
      <c r="AF1021" s="38">
        <f t="shared" si="183"/>
        <v>7</v>
      </c>
      <c r="AG1021" s="5" t="str">
        <f t="shared" si="184"/>
        <v>NO CUMPLE</v>
      </c>
      <c r="AH1021" s="6"/>
      <c r="AI1021" s="38">
        <f t="shared" si="170"/>
        <v>9</v>
      </c>
      <c r="AJ1021" s="5" t="str">
        <f t="shared" si="171"/>
        <v>CUMPLE</v>
      </c>
      <c r="AK1021" s="6"/>
      <c r="AL1021" s="5" t="str">
        <f t="shared" si="185"/>
        <v/>
      </c>
      <c r="AM1021" s="5"/>
      <c r="AN1021" s="58"/>
      <c r="AO1021" s="49" t="s">
        <v>4739</v>
      </c>
      <c r="AP1021" s="50" t="s">
        <v>72</v>
      </c>
      <c r="AQ1021" s="50"/>
      <c r="AR1021" s="50">
        <v>43616</v>
      </c>
      <c r="AS1021" s="50" t="s">
        <v>1082</v>
      </c>
      <c r="AT1021" s="52"/>
    </row>
    <row r="1022" spans="1:46" ht="14.1" customHeight="1">
      <c r="A1022" s="20" t="s">
        <v>45</v>
      </c>
      <c r="B1022" s="21" t="s">
        <v>2696</v>
      </c>
      <c r="C1022" s="20" t="s">
        <v>4389</v>
      </c>
      <c r="D1022" s="54" t="s">
        <v>4740</v>
      </c>
      <c r="E1022" s="4" t="s">
        <v>48</v>
      </c>
      <c r="F1022" s="4" t="s">
        <v>4741</v>
      </c>
      <c r="G1022" s="23" t="s">
        <v>4742</v>
      </c>
      <c r="H1022" s="55">
        <v>41382</v>
      </c>
      <c r="I1022" s="4" t="s">
        <v>64</v>
      </c>
      <c r="J1022" s="4" t="s">
        <v>430</v>
      </c>
      <c r="K1022" s="22" t="s">
        <v>431</v>
      </c>
      <c r="L1022" s="23" t="s">
        <v>54</v>
      </c>
      <c r="M1022" s="4" t="s">
        <v>94</v>
      </c>
      <c r="N1022" s="29" t="s">
        <v>95</v>
      </c>
      <c r="O1022" s="30">
        <v>34200</v>
      </c>
      <c r="P1022" s="29" t="s">
        <v>57</v>
      </c>
      <c r="Q1022" s="56">
        <v>2</v>
      </c>
      <c r="R1022" s="5" t="s">
        <v>58</v>
      </c>
      <c r="S1022" s="5" t="s">
        <v>59</v>
      </c>
      <c r="T1022" s="36">
        <v>43628</v>
      </c>
      <c r="U1022" s="36">
        <v>43601</v>
      </c>
      <c r="V1022" s="37">
        <v>43629</v>
      </c>
      <c r="W1022" s="38">
        <f t="shared" si="179"/>
        <v>-26</v>
      </c>
      <c r="X1022" s="5" t="str">
        <f t="shared" si="180"/>
        <v>CUMPLE</v>
      </c>
      <c r="Y1022" s="37">
        <v>43629</v>
      </c>
      <c r="Z1022" s="37">
        <v>43629</v>
      </c>
      <c r="AA1022" s="44">
        <v>43629</v>
      </c>
      <c r="AB1022" s="37">
        <v>43637</v>
      </c>
      <c r="AC1022" s="38">
        <f t="shared" si="181"/>
        <v>1</v>
      </c>
      <c r="AD1022" s="5" t="str">
        <f t="shared" si="182"/>
        <v>CUMPLE</v>
      </c>
      <c r="AE1022" s="5"/>
      <c r="AF1022" s="38">
        <f t="shared" si="183"/>
        <v>8</v>
      </c>
      <c r="AG1022" s="5" t="str">
        <f t="shared" si="184"/>
        <v>NO CUMPLE</v>
      </c>
      <c r="AH1022" s="6"/>
      <c r="AI1022" s="38">
        <f t="shared" si="170"/>
        <v>9</v>
      </c>
      <c r="AJ1022" s="5" t="str">
        <f t="shared" si="171"/>
        <v>NO CUMPLE</v>
      </c>
      <c r="AK1022" s="6" t="s">
        <v>149</v>
      </c>
      <c r="AL1022" s="5" t="str">
        <f t="shared" si="185"/>
        <v/>
      </c>
      <c r="AM1022" s="5"/>
      <c r="AN1022" s="58"/>
      <c r="AO1022" s="49" t="s">
        <v>4743</v>
      </c>
      <c r="AP1022" s="50" t="s">
        <v>72</v>
      </c>
      <c r="AQ1022" s="50"/>
      <c r="AR1022" s="50">
        <v>43594</v>
      </c>
      <c r="AS1022" s="50"/>
      <c r="AT1022" s="52"/>
    </row>
    <row r="1023" spans="1:46" ht="14.1" customHeight="1">
      <c r="A1023" s="20" t="s">
        <v>45</v>
      </c>
      <c r="B1023" s="21" t="s">
        <v>2696</v>
      </c>
      <c r="C1023" s="20" t="s">
        <v>4389</v>
      </c>
      <c r="D1023" s="54">
        <v>4951153729</v>
      </c>
      <c r="E1023" s="4" t="s">
        <v>48</v>
      </c>
      <c r="F1023" s="4" t="s">
        <v>4744</v>
      </c>
      <c r="G1023" s="23" t="s">
        <v>4745</v>
      </c>
      <c r="H1023" s="55">
        <v>77980</v>
      </c>
      <c r="I1023" s="4" t="s">
        <v>605</v>
      </c>
      <c r="J1023" s="4" t="s">
        <v>1536</v>
      </c>
      <c r="K1023" s="22" t="s">
        <v>1537</v>
      </c>
      <c r="L1023" s="23" t="s">
        <v>54</v>
      </c>
      <c r="M1023" s="4" t="s">
        <v>67</v>
      </c>
      <c r="N1023" s="29" t="s">
        <v>77</v>
      </c>
      <c r="O1023" s="30">
        <v>2000</v>
      </c>
      <c r="P1023" s="29" t="s">
        <v>57</v>
      </c>
      <c r="Q1023" s="56">
        <v>4</v>
      </c>
      <c r="R1023" s="5" t="s">
        <v>608</v>
      </c>
      <c r="S1023" s="5" t="s">
        <v>79</v>
      </c>
      <c r="T1023" s="36">
        <v>43635</v>
      </c>
      <c r="U1023" s="36">
        <v>43628</v>
      </c>
      <c r="V1023" s="37">
        <v>43636</v>
      </c>
      <c r="W1023" s="38">
        <f t="shared" si="179"/>
        <v>-7</v>
      </c>
      <c r="X1023" s="5" t="str">
        <f t="shared" si="180"/>
        <v>CUMPLE</v>
      </c>
      <c r="Y1023" s="37">
        <v>43636</v>
      </c>
      <c r="Z1023" s="37">
        <v>43636</v>
      </c>
      <c r="AA1023" s="44">
        <v>43637</v>
      </c>
      <c r="AB1023" s="37">
        <v>43637</v>
      </c>
      <c r="AC1023" s="38">
        <f t="shared" si="181"/>
        <v>1</v>
      </c>
      <c r="AD1023" s="5" t="str">
        <f t="shared" si="182"/>
        <v>CUMPLE</v>
      </c>
      <c r="AE1023" s="5"/>
      <c r="AF1023" s="38">
        <f t="shared" si="183"/>
        <v>1</v>
      </c>
      <c r="AG1023" s="5" t="str">
        <f t="shared" si="184"/>
        <v>CUMPLE</v>
      </c>
      <c r="AH1023" s="6"/>
      <c r="AI1023" s="38">
        <f t="shared" si="170"/>
        <v>2</v>
      </c>
      <c r="AJ1023" s="5" t="str">
        <f t="shared" si="171"/>
        <v>CUMPLE</v>
      </c>
      <c r="AK1023" s="6"/>
      <c r="AL1023" s="5" t="str">
        <f t="shared" si="185"/>
        <v/>
      </c>
      <c r="AM1023" s="5"/>
      <c r="AN1023" s="58"/>
      <c r="AO1023" s="49" t="s">
        <v>4746</v>
      </c>
      <c r="AP1023" s="50" t="s">
        <v>72</v>
      </c>
      <c r="AQ1023" s="50"/>
      <c r="AR1023" s="50">
        <v>43635</v>
      </c>
      <c r="AS1023" s="50"/>
      <c r="AT1023" s="52"/>
    </row>
    <row r="1024" spans="1:46" ht="14.1" customHeight="1">
      <c r="A1024" s="20" t="s">
        <v>45</v>
      </c>
      <c r="B1024" s="21" t="s">
        <v>2696</v>
      </c>
      <c r="C1024" s="20" t="s">
        <v>4389</v>
      </c>
      <c r="D1024" s="54" t="s">
        <v>4747</v>
      </c>
      <c r="E1024" s="4" t="s">
        <v>48</v>
      </c>
      <c r="F1024" s="4" t="s">
        <v>4748</v>
      </c>
      <c r="G1024" s="23" t="s">
        <v>4749</v>
      </c>
      <c r="H1024" s="55">
        <v>65872.100000000006</v>
      </c>
      <c r="I1024" s="4" t="s">
        <v>64</v>
      </c>
      <c r="J1024" s="4" t="s">
        <v>4750</v>
      </c>
      <c r="K1024" s="22" t="s">
        <v>4751</v>
      </c>
      <c r="L1024" s="23" t="s">
        <v>54</v>
      </c>
      <c r="M1024" s="4" t="s">
        <v>67</v>
      </c>
      <c r="N1024" s="29" t="s">
        <v>336</v>
      </c>
      <c r="O1024" s="30">
        <v>10590</v>
      </c>
      <c r="P1024" s="29" t="s">
        <v>57</v>
      </c>
      <c r="Q1024" s="56">
        <v>1</v>
      </c>
      <c r="R1024" s="5" t="s">
        <v>58</v>
      </c>
      <c r="S1024" s="5" t="s">
        <v>59</v>
      </c>
      <c r="T1024" s="36">
        <v>43624</v>
      </c>
      <c r="U1024" s="36">
        <v>43614</v>
      </c>
      <c r="V1024" s="37">
        <v>43627</v>
      </c>
      <c r="W1024" s="38">
        <f t="shared" si="179"/>
        <v>-9</v>
      </c>
      <c r="X1024" s="5" t="str">
        <f t="shared" si="180"/>
        <v>CUMPLE</v>
      </c>
      <c r="Y1024" s="37">
        <v>43626</v>
      </c>
      <c r="Z1024" s="37">
        <v>43627</v>
      </c>
      <c r="AA1024" s="44">
        <v>43628</v>
      </c>
      <c r="AB1024" s="37">
        <v>43627</v>
      </c>
      <c r="AC1024" s="38">
        <f t="shared" si="181"/>
        <v>1</v>
      </c>
      <c r="AD1024" s="5" t="str">
        <f t="shared" si="182"/>
        <v>CUMPLE</v>
      </c>
      <c r="AE1024" s="5"/>
      <c r="AF1024" s="38">
        <f t="shared" si="183"/>
        <v>1</v>
      </c>
      <c r="AG1024" s="5" t="str">
        <f t="shared" si="184"/>
        <v>CUMPLE</v>
      </c>
      <c r="AH1024" s="6"/>
      <c r="AI1024" s="38">
        <f t="shared" si="170"/>
        <v>3</v>
      </c>
      <c r="AJ1024" s="5" t="str">
        <f t="shared" si="171"/>
        <v>CUMPLE</v>
      </c>
      <c r="AK1024" s="6"/>
      <c r="AL1024" s="5" t="str">
        <f t="shared" si="185"/>
        <v/>
      </c>
      <c r="AM1024" s="5"/>
      <c r="AN1024" s="58"/>
      <c r="AO1024" s="49" t="s">
        <v>4752</v>
      </c>
      <c r="AP1024" s="50" t="s">
        <v>232</v>
      </c>
      <c r="AQ1024" s="50"/>
      <c r="AR1024" s="50">
        <v>43602</v>
      </c>
      <c r="AS1024" s="50" t="s">
        <v>1082</v>
      </c>
      <c r="AT1024" s="52"/>
    </row>
    <row r="1025" spans="1:46" ht="14.1" customHeight="1">
      <c r="A1025" s="20" t="s">
        <v>45</v>
      </c>
      <c r="B1025" s="21" t="s">
        <v>2696</v>
      </c>
      <c r="C1025" s="20" t="s">
        <v>4389</v>
      </c>
      <c r="D1025" s="28" t="s">
        <v>4753</v>
      </c>
      <c r="E1025" s="4" t="s">
        <v>48</v>
      </c>
      <c r="F1025" s="4" t="s">
        <v>4754</v>
      </c>
      <c r="G1025" s="23" t="s">
        <v>4755</v>
      </c>
      <c r="H1025" s="55">
        <v>70686</v>
      </c>
      <c r="I1025" s="4" t="s">
        <v>64</v>
      </c>
      <c r="J1025" s="4" t="s">
        <v>421</v>
      </c>
      <c r="K1025" s="22" t="s">
        <v>93</v>
      </c>
      <c r="L1025" s="23" t="s">
        <v>54</v>
      </c>
      <c r="M1025" s="4" t="s">
        <v>94</v>
      </c>
      <c r="N1025" s="29" t="s">
        <v>95</v>
      </c>
      <c r="O1025" s="30">
        <v>59400</v>
      </c>
      <c r="P1025" s="29" t="s">
        <v>57</v>
      </c>
      <c r="Q1025" s="56">
        <v>2</v>
      </c>
      <c r="R1025" s="5" t="s">
        <v>58</v>
      </c>
      <c r="S1025" s="5" t="s">
        <v>59</v>
      </c>
      <c r="T1025" s="36">
        <v>43628</v>
      </c>
      <c r="U1025" s="36">
        <v>43621</v>
      </c>
      <c r="V1025" s="37">
        <v>43630</v>
      </c>
      <c r="W1025" s="38">
        <f t="shared" si="179"/>
        <v>-6</v>
      </c>
      <c r="X1025" s="5" t="str">
        <f t="shared" si="180"/>
        <v>CUMPLE</v>
      </c>
      <c r="Y1025" s="37">
        <v>43629</v>
      </c>
      <c r="Z1025" s="37">
        <v>43630</v>
      </c>
      <c r="AA1025" s="44">
        <v>43631</v>
      </c>
      <c r="AB1025" s="37">
        <v>43637</v>
      </c>
      <c r="AC1025" s="38">
        <f t="shared" si="181"/>
        <v>1</v>
      </c>
      <c r="AD1025" s="5" t="str">
        <f t="shared" si="182"/>
        <v>CUMPLE</v>
      </c>
      <c r="AE1025" s="5"/>
      <c r="AF1025" s="38">
        <f t="shared" si="183"/>
        <v>6</v>
      </c>
      <c r="AG1025" s="5" t="str">
        <f t="shared" si="184"/>
        <v>NO CUMPLE</v>
      </c>
      <c r="AH1025" s="6"/>
      <c r="AI1025" s="38">
        <f t="shared" si="170"/>
        <v>9</v>
      </c>
      <c r="AJ1025" s="5" t="str">
        <f t="shared" si="171"/>
        <v>NO CUMPLE</v>
      </c>
      <c r="AK1025" s="6" t="s">
        <v>149</v>
      </c>
      <c r="AL1025" s="5" t="str">
        <f t="shared" si="185"/>
        <v/>
      </c>
      <c r="AM1025" s="5"/>
      <c r="AN1025" s="58"/>
      <c r="AO1025" s="49" t="s">
        <v>4756</v>
      </c>
      <c r="AP1025" s="50" t="s">
        <v>72</v>
      </c>
      <c r="AQ1025" s="50"/>
      <c r="AR1025" s="50">
        <v>43602</v>
      </c>
      <c r="AS1025" s="50"/>
      <c r="AT1025" s="52"/>
    </row>
    <row r="1026" spans="1:46" ht="14.1" customHeight="1">
      <c r="A1026" s="20" t="s">
        <v>45</v>
      </c>
      <c r="B1026" s="21" t="s">
        <v>2696</v>
      </c>
      <c r="C1026" s="20" t="s">
        <v>4389</v>
      </c>
      <c r="D1026" s="28" t="s">
        <v>4757</v>
      </c>
      <c r="E1026" s="4" t="s">
        <v>48</v>
      </c>
      <c r="F1026" s="4" t="s">
        <v>4758</v>
      </c>
      <c r="G1026" s="23" t="s">
        <v>4759</v>
      </c>
      <c r="H1026" s="55">
        <v>65214.25</v>
      </c>
      <c r="I1026" s="4" t="s">
        <v>64</v>
      </c>
      <c r="J1026" s="28" t="s">
        <v>4760</v>
      </c>
      <c r="K1026" s="28" t="s">
        <v>4761</v>
      </c>
      <c r="L1026" s="23" t="s">
        <v>54</v>
      </c>
      <c r="M1026" s="4" t="s">
        <v>67</v>
      </c>
      <c r="N1026" s="29" t="s">
        <v>77</v>
      </c>
      <c r="O1026" s="30">
        <v>5255</v>
      </c>
      <c r="P1026" s="29" t="s">
        <v>57</v>
      </c>
      <c r="Q1026" s="56">
        <v>8</v>
      </c>
      <c r="R1026" s="5" t="s">
        <v>78</v>
      </c>
      <c r="S1026" s="5" t="s">
        <v>79</v>
      </c>
      <c r="T1026" s="36">
        <v>43621</v>
      </c>
      <c r="U1026" s="36">
        <v>43615</v>
      </c>
      <c r="V1026" s="37">
        <v>43624</v>
      </c>
      <c r="W1026" s="38">
        <f t="shared" si="179"/>
        <v>-5</v>
      </c>
      <c r="X1026" s="5" t="str">
        <f t="shared" si="180"/>
        <v>CUMPLE</v>
      </c>
      <c r="Y1026" s="37">
        <v>43623</v>
      </c>
      <c r="Z1026" s="37">
        <v>43624</v>
      </c>
      <c r="AA1026" s="44">
        <v>43633</v>
      </c>
      <c r="AB1026" s="37">
        <v>43638</v>
      </c>
      <c r="AC1026" s="38">
        <f t="shared" si="181"/>
        <v>9</v>
      </c>
      <c r="AD1026" s="5" t="str">
        <f t="shared" si="182"/>
        <v>NO CUMPLE</v>
      </c>
      <c r="AE1026" s="5" t="s">
        <v>4702</v>
      </c>
      <c r="AF1026" s="38">
        <f t="shared" si="183"/>
        <v>5</v>
      </c>
      <c r="AG1026" s="5" t="str">
        <f t="shared" si="184"/>
        <v>NO CUMPLE</v>
      </c>
      <c r="AH1026" s="6"/>
      <c r="AI1026" s="38">
        <f t="shared" si="170"/>
        <v>17</v>
      </c>
      <c r="AJ1026" s="5" t="str">
        <f t="shared" si="171"/>
        <v>NO CUMPLE</v>
      </c>
      <c r="AK1026" s="6" t="s">
        <v>4762</v>
      </c>
      <c r="AL1026" s="5" t="str">
        <f t="shared" si="185"/>
        <v/>
      </c>
      <c r="AM1026" s="5"/>
      <c r="AN1026" s="58"/>
      <c r="AO1026" s="49" t="s">
        <v>4763</v>
      </c>
      <c r="AP1026" s="50" t="s">
        <v>61</v>
      </c>
      <c r="AQ1026" s="50"/>
      <c r="AR1026" s="50">
        <v>43602</v>
      </c>
      <c r="AS1026" s="50"/>
      <c r="AT1026" s="52"/>
    </row>
    <row r="1027" spans="1:46" ht="14.1" customHeight="1">
      <c r="A1027" s="20" t="s">
        <v>45</v>
      </c>
      <c r="B1027" s="21" t="s">
        <v>2696</v>
      </c>
      <c r="C1027" s="20" t="s">
        <v>4389</v>
      </c>
      <c r="D1027" s="28" t="s">
        <v>4764</v>
      </c>
      <c r="E1027" s="4" t="s">
        <v>48</v>
      </c>
      <c r="F1027" s="4" t="s">
        <v>4765</v>
      </c>
      <c r="G1027" s="23" t="s">
        <v>4766</v>
      </c>
      <c r="H1027" s="55">
        <v>55831.199999999997</v>
      </c>
      <c r="I1027" s="4" t="s">
        <v>64</v>
      </c>
      <c r="J1027" s="28" t="s">
        <v>4767</v>
      </c>
      <c r="K1027" s="28" t="s">
        <v>4768</v>
      </c>
      <c r="L1027" s="23" t="s">
        <v>54</v>
      </c>
      <c r="M1027" s="4" t="s">
        <v>67</v>
      </c>
      <c r="N1027" s="29" t="s">
        <v>77</v>
      </c>
      <c r="O1027" s="30">
        <v>9010</v>
      </c>
      <c r="P1027" s="29" t="s">
        <v>57</v>
      </c>
      <c r="Q1027" s="56">
        <v>1</v>
      </c>
      <c r="R1027" s="5" t="s">
        <v>58</v>
      </c>
      <c r="S1027" s="5" t="s">
        <v>59</v>
      </c>
      <c r="T1027" s="36">
        <v>43621</v>
      </c>
      <c r="U1027" s="36">
        <v>43622</v>
      </c>
      <c r="V1027" s="37">
        <v>43634</v>
      </c>
      <c r="W1027" s="38">
        <f t="shared" si="179"/>
        <v>2</v>
      </c>
      <c r="X1027" s="5" t="str">
        <f t="shared" si="180"/>
        <v>NO CUMPLE</v>
      </c>
      <c r="Y1027" s="37">
        <v>43626</v>
      </c>
      <c r="Z1027" s="37">
        <v>43634</v>
      </c>
      <c r="AA1027" s="44">
        <v>43635</v>
      </c>
      <c r="AB1027" s="37">
        <v>43641</v>
      </c>
      <c r="AC1027" s="38">
        <f t="shared" si="181"/>
        <v>1</v>
      </c>
      <c r="AD1027" s="5" t="str">
        <f t="shared" si="182"/>
        <v>CUMPLE</v>
      </c>
      <c r="AE1027" s="5"/>
      <c r="AF1027" s="38">
        <f t="shared" si="183"/>
        <v>6</v>
      </c>
      <c r="AG1027" s="5" t="str">
        <f t="shared" si="184"/>
        <v>NO CUMPLE</v>
      </c>
      <c r="AH1027" s="6"/>
      <c r="AI1027" s="38">
        <f t="shared" ref="AI1027:AI1090" si="186">AB1027-T1027</f>
        <v>20</v>
      </c>
      <c r="AJ1027" s="5" t="str">
        <f t="shared" ref="AJ1027:AJ1090" si="187">+IF((R1027="FCL")*AND(AI1027&gt;8),"NO CUMPLE",IF((R1027="LCL")*AND(AI1027&gt;10),"NO CUMPLE",IF((R1027="AIR")*AND(AI1027&gt;3),"NO CUMPLE","CUMPLE")))</f>
        <v>NO CUMPLE</v>
      </c>
      <c r="AK1027" s="6" t="s">
        <v>4769</v>
      </c>
      <c r="AL1027" s="5" t="str">
        <f t="shared" si="185"/>
        <v/>
      </c>
      <c r="AM1027" s="5"/>
      <c r="AN1027" s="58"/>
      <c r="AO1027" s="49" t="s">
        <v>4770</v>
      </c>
      <c r="AP1027" s="50" t="s">
        <v>72</v>
      </c>
      <c r="AQ1027" s="50"/>
      <c r="AR1027" s="50">
        <v>43599</v>
      </c>
      <c r="AS1027" s="50"/>
      <c r="AT1027" s="52"/>
    </row>
    <row r="1028" spans="1:46" ht="14.1" customHeight="1">
      <c r="A1028" s="20" t="s">
        <v>45</v>
      </c>
      <c r="B1028" s="21" t="s">
        <v>2696</v>
      </c>
      <c r="C1028" s="20" t="s">
        <v>4389</v>
      </c>
      <c r="D1028" s="54">
        <v>4950986102</v>
      </c>
      <c r="E1028" s="4" t="s">
        <v>48</v>
      </c>
      <c r="F1028" s="4" t="s">
        <v>4771</v>
      </c>
      <c r="G1028" s="23" t="s">
        <v>4772</v>
      </c>
      <c r="H1028" s="55">
        <v>24100</v>
      </c>
      <c r="I1028" s="4" t="s">
        <v>64</v>
      </c>
      <c r="J1028" s="4" t="s">
        <v>855</v>
      </c>
      <c r="K1028" s="22" t="s">
        <v>856</v>
      </c>
      <c r="L1028" s="23" t="s">
        <v>857</v>
      </c>
      <c r="M1028" s="4" t="s">
        <v>238</v>
      </c>
      <c r="N1028" s="29" t="s">
        <v>239</v>
      </c>
      <c r="O1028" s="30">
        <v>5000</v>
      </c>
      <c r="P1028" s="29" t="s">
        <v>57</v>
      </c>
      <c r="Q1028" s="56">
        <v>4</v>
      </c>
      <c r="R1028" s="5" t="s">
        <v>78</v>
      </c>
      <c r="S1028" s="5" t="s">
        <v>79</v>
      </c>
      <c r="T1028" s="36">
        <v>43633</v>
      </c>
      <c r="U1028" s="36">
        <v>43629</v>
      </c>
      <c r="V1028" s="37">
        <v>43634</v>
      </c>
      <c r="W1028" s="38">
        <f t="shared" si="179"/>
        <v>-3</v>
      </c>
      <c r="X1028" s="5" t="str">
        <f t="shared" si="180"/>
        <v>CUMPLE</v>
      </c>
      <c r="Y1028" s="37">
        <v>43634</v>
      </c>
      <c r="Z1028" s="37">
        <v>43634</v>
      </c>
      <c r="AA1028" s="44">
        <v>43635</v>
      </c>
      <c r="AB1028" s="37">
        <v>43641</v>
      </c>
      <c r="AC1028" s="38">
        <f t="shared" si="181"/>
        <v>1</v>
      </c>
      <c r="AD1028" s="5" t="str">
        <f t="shared" si="182"/>
        <v>CUMPLE</v>
      </c>
      <c r="AE1028" s="5"/>
      <c r="AF1028" s="38">
        <f t="shared" si="183"/>
        <v>6</v>
      </c>
      <c r="AG1028" s="5" t="str">
        <f t="shared" si="184"/>
        <v>NO CUMPLE</v>
      </c>
      <c r="AH1028" s="6"/>
      <c r="AI1028" s="38">
        <f t="shared" si="186"/>
        <v>8</v>
      </c>
      <c r="AJ1028" s="5" t="str">
        <f t="shared" si="187"/>
        <v>CUMPLE</v>
      </c>
      <c r="AK1028" s="6"/>
      <c r="AL1028" s="5" t="str">
        <f t="shared" si="185"/>
        <v/>
      </c>
      <c r="AM1028" s="5"/>
      <c r="AN1028" s="58"/>
      <c r="AO1028" s="49" t="s">
        <v>4773</v>
      </c>
      <c r="AP1028" s="50" t="s">
        <v>241</v>
      </c>
      <c r="AQ1028" s="50"/>
      <c r="AR1028" s="50">
        <v>43625</v>
      </c>
      <c r="AS1028" s="50"/>
      <c r="AT1028" s="52"/>
    </row>
    <row r="1029" spans="1:46" ht="14.1" customHeight="1">
      <c r="A1029" s="20" t="s">
        <v>45</v>
      </c>
      <c r="B1029" s="21" t="s">
        <v>2696</v>
      </c>
      <c r="C1029" s="20" t="s">
        <v>4389</v>
      </c>
      <c r="D1029" s="28" t="s">
        <v>4774</v>
      </c>
      <c r="E1029" s="4" t="s">
        <v>48</v>
      </c>
      <c r="F1029" s="4" t="s">
        <v>4775</v>
      </c>
      <c r="G1029" s="23" t="s">
        <v>4776</v>
      </c>
      <c r="H1029" s="55">
        <v>54726</v>
      </c>
      <c r="I1029" s="4" t="s">
        <v>64</v>
      </c>
      <c r="J1029" s="28" t="s">
        <v>4777</v>
      </c>
      <c r="K1029" s="28" t="s">
        <v>4778</v>
      </c>
      <c r="L1029" s="23" t="s">
        <v>54</v>
      </c>
      <c r="M1029" s="4" t="s">
        <v>67</v>
      </c>
      <c r="N1029" s="29" t="s">
        <v>336</v>
      </c>
      <c r="O1029" s="30">
        <v>20545</v>
      </c>
      <c r="P1029" s="29" t="s">
        <v>57</v>
      </c>
      <c r="Q1029" s="56">
        <v>1</v>
      </c>
      <c r="R1029" s="5" t="s">
        <v>58</v>
      </c>
      <c r="S1029" s="5" t="s">
        <v>69</v>
      </c>
      <c r="T1029" s="36">
        <v>43634</v>
      </c>
      <c r="U1029" s="36">
        <v>43636</v>
      </c>
      <c r="V1029" s="37">
        <v>43636</v>
      </c>
      <c r="W1029" s="38">
        <f t="shared" si="179"/>
        <v>3</v>
      </c>
      <c r="X1029" s="5" t="str">
        <f t="shared" si="180"/>
        <v>NO CUMPLE</v>
      </c>
      <c r="Y1029" s="37">
        <v>43637</v>
      </c>
      <c r="Z1029" s="37">
        <v>43637</v>
      </c>
      <c r="AA1029" s="44">
        <v>43637</v>
      </c>
      <c r="AB1029" s="37">
        <v>43641</v>
      </c>
      <c r="AC1029" s="38">
        <f t="shared" si="181"/>
        <v>1</v>
      </c>
      <c r="AD1029" s="5" t="str">
        <f t="shared" si="182"/>
        <v>CUMPLE</v>
      </c>
      <c r="AE1029" s="5"/>
      <c r="AF1029" s="38">
        <f t="shared" si="183"/>
        <v>4</v>
      </c>
      <c r="AG1029" s="5" t="str">
        <f t="shared" si="184"/>
        <v>NO CUMPLE</v>
      </c>
      <c r="AH1029" s="6"/>
      <c r="AI1029" s="38">
        <f t="shared" si="186"/>
        <v>7</v>
      </c>
      <c r="AJ1029" s="5" t="str">
        <f t="shared" si="187"/>
        <v>CUMPLE</v>
      </c>
      <c r="AK1029" s="6"/>
      <c r="AL1029" s="5" t="str">
        <f t="shared" si="185"/>
        <v/>
      </c>
      <c r="AM1029" s="5"/>
      <c r="AN1029" s="58"/>
      <c r="AO1029" s="49" t="s">
        <v>4779</v>
      </c>
      <c r="AP1029" s="50" t="s">
        <v>72</v>
      </c>
      <c r="AQ1029" s="50"/>
      <c r="AR1029" s="50">
        <v>43640</v>
      </c>
      <c r="AS1029" s="50"/>
      <c r="AT1029" s="52"/>
    </row>
    <row r="1030" spans="1:46" ht="14.1" customHeight="1">
      <c r="A1030" s="20" t="s">
        <v>45</v>
      </c>
      <c r="B1030" s="21" t="s">
        <v>2696</v>
      </c>
      <c r="C1030" s="20" t="s">
        <v>4389</v>
      </c>
      <c r="D1030" s="54">
        <v>4951412256</v>
      </c>
      <c r="E1030" s="4" t="s">
        <v>48</v>
      </c>
      <c r="F1030" s="4" t="s">
        <v>4780</v>
      </c>
      <c r="G1030" s="68" t="s">
        <v>4781</v>
      </c>
      <c r="H1030" s="55">
        <v>3139.2</v>
      </c>
      <c r="I1030" s="4" t="s">
        <v>605</v>
      </c>
      <c r="J1030" s="4" t="s">
        <v>868</v>
      </c>
      <c r="K1030" s="22" t="s">
        <v>869</v>
      </c>
      <c r="L1030" s="23" t="s">
        <v>54</v>
      </c>
      <c r="M1030" s="4" t="s">
        <v>67</v>
      </c>
      <c r="N1030" s="29" t="s">
        <v>77</v>
      </c>
      <c r="O1030" s="30">
        <v>40</v>
      </c>
      <c r="P1030" s="29" t="s">
        <v>57</v>
      </c>
      <c r="Q1030" s="56">
        <v>1</v>
      </c>
      <c r="R1030" s="5" t="s">
        <v>608</v>
      </c>
      <c r="S1030" s="5" t="s">
        <v>79</v>
      </c>
      <c r="T1030" s="36">
        <v>43630</v>
      </c>
      <c r="U1030" s="36">
        <v>43633</v>
      </c>
      <c r="V1030" s="37">
        <v>43637</v>
      </c>
      <c r="W1030" s="38">
        <f t="shared" si="179"/>
        <v>3</v>
      </c>
      <c r="X1030" s="5" t="str">
        <f t="shared" si="180"/>
        <v>NO CUMPLE</v>
      </c>
      <c r="Y1030" s="37">
        <v>43633</v>
      </c>
      <c r="Z1030" s="37">
        <v>43637</v>
      </c>
      <c r="AA1030" s="44">
        <v>43641</v>
      </c>
      <c r="AB1030" s="37">
        <v>43641</v>
      </c>
      <c r="AC1030" s="38">
        <f t="shared" si="181"/>
        <v>4</v>
      </c>
      <c r="AD1030" s="5" t="str">
        <f t="shared" si="182"/>
        <v>NO CUMPLE</v>
      </c>
      <c r="AE1030" s="5" t="s">
        <v>135</v>
      </c>
      <c r="AF1030" s="38">
        <f t="shared" si="183"/>
        <v>1</v>
      </c>
      <c r="AG1030" s="5" t="str">
        <f t="shared" si="184"/>
        <v>CUMPLE</v>
      </c>
      <c r="AH1030" s="6"/>
      <c r="AI1030" s="38">
        <f t="shared" si="186"/>
        <v>11</v>
      </c>
      <c r="AJ1030" s="5" t="str">
        <f t="shared" si="187"/>
        <v>NO CUMPLE</v>
      </c>
      <c r="AK1030" s="6" t="s">
        <v>4782</v>
      </c>
      <c r="AL1030" s="5" t="str">
        <f t="shared" si="185"/>
        <v/>
      </c>
      <c r="AM1030" s="5"/>
      <c r="AN1030" s="58"/>
      <c r="AO1030" s="49" t="s">
        <v>4783</v>
      </c>
      <c r="AP1030" s="50" t="s">
        <v>72</v>
      </c>
      <c r="AQ1030" s="50"/>
      <c r="AR1030" s="50">
        <v>43627</v>
      </c>
      <c r="AS1030" s="50"/>
      <c r="AT1030" s="52"/>
    </row>
    <row r="1031" spans="1:46" ht="14.1" customHeight="1">
      <c r="A1031" s="20" t="s">
        <v>45</v>
      </c>
      <c r="B1031" s="21" t="s">
        <v>2696</v>
      </c>
      <c r="C1031" s="20" t="s">
        <v>4389</v>
      </c>
      <c r="D1031" s="54">
        <v>4950962141</v>
      </c>
      <c r="E1031" s="4" t="s">
        <v>48</v>
      </c>
      <c r="F1031" s="4" t="s">
        <v>4784</v>
      </c>
      <c r="G1031" s="23" t="s">
        <v>4785</v>
      </c>
      <c r="H1031" s="55">
        <v>12266.4</v>
      </c>
      <c r="I1031" s="4" t="s">
        <v>64</v>
      </c>
      <c r="J1031" s="4" t="s">
        <v>1788</v>
      </c>
      <c r="K1031" s="22" t="s">
        <v>1789</v>
      </c>
      <c r="L1031" s="23" t="s">
        <v>246</v>
      </c>
      <c r="M1031" s="4" t="s">
        <v>112</v>
      </c>
      <c r="N1031" s="29" t="s">
        <v>624</v>
      </c>
      <c r="O1031" s="30">
        <v>2280</v>
      </c>
      <c r="P1031" s="29" t="s">
        <v>57</v>
      </c>
      <c r="Q1031" s="56">
        <v>3</v>
      </c>
      <c r="R1031" s="5" t="s">
        <v>78</v>
      </c>
      <c r="S1031" s="5" t="s">
        <v>79</v>
      </c>
      <c r="T1031" s="36">
        <v>43630</v>
      </c>
      <c r="U1031" s="36">
        <v>43633</v>
      </c>
      <c r="V1031" s="37">
        <v>43636</v>
      </c>
      <c r="W1031" s="38">
        <f t="shared" si="179"/>
        <v>4</v>
      </c>
      <c r="X1031" s="5" t="str">
        <f t="shared" si="180"/>
        <v>NO CUMPLE</v>
      </c>
      <c r="Y1031" s="37">
        <v>43635</v>
      </c>
      <c r="Z1031" s="37">
        <v>43636</v>
      </c>
      <c r="AA1031" s="44">
        <v>43636</v>
      </c>
      <c r="AB1031" s="37">
        <v>43643</v>
      </c>
      <c r="AC1031" s="38">
        <f t="shared" si="181"/>
        <v>1</v>
      </c>
      <c r="AD1031" s="5" t="str">
        <f t="shared" si="182"/>
        <v>CUMPLE</v>
      </c>
      <c r="AE1031" s="5"/>
      <c r="AF1031" s="38">
        <f t="shared" si="183"/>
        <v>7</v>
      </c>
      <c r="AG1031" s="5" t="str">
        <f t="shared" si="184"/>
        <v>NO CUMPLE</v>
      </c>
      <c r="AH1031" s="6"/>
      <c r="AI1031" s="38">
        <f t="shared" si="186"/>
        <v>13</v>
      </c>
      <c r="AJ1031" s="5" t="str">
        <f t="shared" si="187"/>
        <v>NO CUMPLE</v>
      </c>
      <c r="AK1031" s="6" t="s">
        <v>4786</v>
      </c>
      <c r="AL1031" s="5" t="str">
        <f t="shared" si="185"/>
        <v/>
      </c>
      <c r="AM1031" s="5"/>
      <c r="AN1031" s="58"/>
      <c r="AO1031" s="49" t="s">
        <v>4787</v>
      </c>
      <c r="AP1031" s="50" t="s">
        <v>325</v>
      </c>
      <c r="AQ1031" s="50"/>
      <c r="AR1031" s="50">
        <v>43624</v>
      </c>
      <c r="AS1031" s="50"/>
      <c r="AT1031" s="52"/>
    </row>
    <row r="1032" spans="1:46" ht="14.1" customHeight="1">
      <c r="A1032" s="20" t="s">
        <v>45</v>
      </c>
      <c r="B1032" s="21" t="s">
        <v>2696</v>
      </c>
      <c r="C1032" s="20" t="s">
        <v>4389</v>
      </c>
      <c r="D1032" s="54">
        <v>4951516180</v>
      </c>
      <c r="E1032" s="4" t="s">
        <v>48</v>
      </c>
      <c r="F1032" s="4" t="s">
        <v>4788</v>
      </c>
      <c r="G1032" s="23" t="s">
        <v>4789</v>
      </c>
      <c r="H1032" s="55">
        <v>4184.3999999999996</v>
      </c>
      <c r="I1032" s="4" t="s">
        <v>605</v>
      </c>
      <c r="J1032" s="4" t="s">
        <v>1479</v>
      </c>
      <c r="K1032" s="22" t="s">
        <v>1480</v>
      </c>
      <c r="L1032" s="23" t="s">
        <v>54</v>
      </c>
      <c r="M1032" s="4" t="s">
        <v>67</v>
      </c>
      <c r="N1032" s="29" t="s">
        <v>77</v>
      </c>
      <c r="O1032" s="30">
        <v>40</v>
      </c>
      <c r="P1032" s="29" t="s">
        <v>57</v>
      </c>
      <c r="Q1032" s="56">
        <v>1</v>
      </c>
      <c r="R1032" s="5" t="s">
        <v>608</v>
      </c>
      <c r="S1032" s="5" t="s">
        <v>79</v>
      </c>
      <c r="T1032" s="36">
        <v>43638</v>
      </c>
      <c r="U1032" s="36">
        <v>43629</v>
      </c>
      <c r="V1032" s="37">
        <v>43641</v>
      </c>
      <c r="W1032" s="38">
        <f t="shared" si="179"/>
        <v>-9</v>
      </c>
      <c r="X1032" s="5" t="str">
        <f t="shared" si="180"/>
        <v>CUMPLE</v>
      </c>
      <c r="Y1032" s="37">
        <v>43641</v>
      </c>
      <c r="Z1032" s="37">
        <v>43641</v>
      </c>
      <c r="AA1032" s="44">
        <v>43642</v>
      </c>
      <c r="AB1032" s="37">
        <v>43642</v>
      </c>
      <c r="AC1032" s="38">
        <f t="shared" si="181"/>
        <v>1</v>
      </c>
      <c r="AD1032" s="5" t="str">
        <f t="shared" si="182"/>
        <v>CUMPLE</v>
      </c>
      <c r="AE1032" s="5"/>
      <c r="AF1032" s="38">
        <f t="shared" si="183"/>
        <v>1</v>
      </c>
      <c r="AG1032" s="5" t="str">
        <f t="shared" si="184"/>
        <v>CUMPLE</v>
      </c>
      <c r="AH1032" s="6"/>
      <c r="AI1032" s="38">
        <f t="shared" si="186"/>
        <v>4</v>
      </c>
      <c r="AJ1032" s="5" t="str">
        <f t="shared" si="187"/>
        <v>NO CUMPLE</v>
      </c>
      <c r="AK1032" s="6" t="s">
        <v>135</v>
      </c>
      <c r="AL1032" s="5" t="str">
        <f t="shared" si="185"/>
        <v/>
      </c>
      <c r="AM1032" s="5"/>
      <c r="AN1032" s="58"/>
      <c r="AO1032" s="49" t="s">
        <v>4790</v>
      </c>
      <c r="AP1032" s="50" t="s">
        <v>72</v>
      </c>
      <c r="AQ1032" s="50"/>
      <c r="AR1032" s="50">
        <v>43635</v>
      </c>
      <c r="AS1032" s="50"/>
      <c r="AT1032" s="52"/>
    </row>
    <row r="1033" spans="1:46" ht="14.1" customHeight="1">
      <c r="A1033" s="20" t="s">
        <v>45</v>
      </c>
      <c r="B1033" s="21" t="s">
        <v>2696</v>
      </c>
      <c r="C1033" s="20" t="s">
        <v>4389</v>
      </c>
      <c r="D1033" s="54">
        <v>4951432296</v>
      </c>
      <c r="E1033" s="4" t="s">
        <v>48</v>
      </c>
      <c r="F1033" s="4" t="s">
        <v>4791</v>
      </c>
      <c r="G1033" s="23" t="s">
        <v>4792</v>
      </c>
      <c r="H1033" s="55">
        <v>988.14</v>
      </c>
      <c r="I1033" s="4" t="s">
        <v>605</v>
      </c>
      <c r="J1033" s="4" t="s">
        <v>4793</v>
      </c>
      <c r="K1033" s="22" t="s">
        <v>4794</v>
      </c>
      <c r="L1033" s="23" t="s">
        <v>54</v>
      </c>
      <c r="M1033" s="4" t="s">
        <v>94</v>
      </c>
      <c r="N1033" s="29" t="s">
        <v>108</v>
      </c>
      <c r="O1033" s="30">
        <v>30</v>
      </c>
      <c r="P1033" s="29" t="s">
        <v>57</v>
      </c>
      <c r="Q1033" s="56">
        <v>2</v>
      </c>
      <c r="R1033" s="5" t="s">
        <v>608</v>
      </c>
      <c r="S1033" s="5" t="s">
        <v>79</v>
      </c>
      <c r="T1033" s="36">
        <v>43637</v>
      </c>
      <c r="U1033" s="36">
        <v>43641</v>
      </c>
      <c r="V1033" s="37">
        <v>43641</v>
      </c>
      <c r="W1033" s="38">
        <f t="shared" si="179"/>
        <v>4</v>
      </c>
      <c r="X1033" s="5" t="str">
        <f t="shared" si="180"/>
        <v>NO CUMPLE</v>
      </c>
      <c r="Y1033" s="37">
        <v>43641</v>
      </c>
      <c r="Z1033" s="37">
        <v>43641</v>
      </c>
      <c r="AA1033" s="44">
        <v>43642</v>
      </c>
      <c r="AB1033" s="37">
        <v>43642</v>
      </c>
      <c r="AC1033" s="38">
        <f t="shared" si="181"/>
        <v>1</v>
      </c>
      <c r="AD1033" s="5" t="str">
        <f t="shared" si="182"/>
        <v>CUMPLE</v>
      </c>
      <c r="AE1033" s="5"/>
      <c r="AF1033" s="38">
        <f t="shared" si="183"/>
        <v>1</v>
      </c>
      <c r="AG1033" s="5" t="str">
        <f t="shared" si="184"/>
        <v>CUMPLE</v>
      </c>
      <c r="AH1033" s="6"/>
      <c r="AI1033" s="38">
        <f t="shared" si="186"/>
        <v>5</v>
      </c>
      <c r="AJ1033" s="5" t="str">
        <f t="shared" si="187"/>
        <v>NO CUMPLE</v>
      </c>
      <c r="AK1033" s="6" t="s">
        <v>96</v>
      </c>
      <c r="AL1033" s="5" t="str">
        <f t="shared" si="185"/>
        <v/>
      </c>
      <c r="AM1033" s="5"/>
      <c r="AN1033" s="58"/>
      <c r="AO1033" s="49" t="s">
        <v>4795</v>
      </c>
      <c r="AP1033" s="50" t="s">
        <v>72</v>
      </c>
      <c r="AQ1033" s="50"/>
      <c r="AR1033" s="50">
        <v>43637</v>
      </c>
      <c r="AS1033" s="50"/>
      <c r="AT1033" s="52"/>
    </row>
    <row r="1034" spans="1:46" ht="14.1" customHeight="1">
      <c r="A1034" s="20" t="s">
        <v>45</v>
      </c>
      <c r="B1034" s="21" t="s">
        <v>2696</v>
      </c>
      <c r="C1034" s="20" t="s">
        <v>4389</v>
      </c>
      <c r="D1034" s="54">
        <v>4951771614</v>
      </c>
      <c r="E1034" s="4" t="s">
        <v>48</v>
      </c>
      <c r="F1034" s="4" t="s">
        <v>4796</v>
      </c>
      <c r="G1034" s="23">
        <v>1027210249</v>
      </c>
      <c r="H1034" s="55">
        <v>3178.6</v>
      </c>
      <c r="I1034" s="4" t="s">
        <v>605</v>
      </c>
      <c r="J1034" s="4" t="s">
        <v>4797</v>
      </c>
      <c r="K1034" s="22" t="s">
        <v>4798</v>
      </c>
      <c r="L1034" s="23" t="s">
        <v>54</v>
      </c>
      <c r="M1034" s="4" t="s">
        <v>67</v>
      </c>
      <c r="N1034" s="29" t="s">
        <v>77</v>
      </c>
      <c r="O1034" s="30">
        <v>20</v>
      </c>
      <c r="P1034" s="29" t="s">
        <v>57</v>
      </c>
      <c r="Q1034" s="56">
        <v>1</v>
      </c>
      <c r="R1034" s="5" t="s">
        <v>608</v>
      </c>
      <c r="S1034" s="5" t="s">
        <v>79</v>
      </c>
      <c r="T1034" s="36">
        <v>43638</v>
      </c>
      <c r="U1034" s="36">
        <v>43633</v>
      </c>
      <c r="V1034" s="37">
        <v>43641</v>
      </c>
      <c r="W1034" s="38">
        <f t="shared" si="179"/>
        <v>-5</v>
      </c>
      <c r="X1034" s="5" t="str">
        <f t="shared" si="180"/>
        <v>CUMPLE</v>
      </c>
      <c r="Y1034" s="37">
        <v>43641</v>
      </c>
      <c r="Z1034" s="37">
        <v>43641</v>
      </c>
      <c r="AA1034" s="44">
        <v>43642</v>
      </c>
      <c r="AB1034" s="37">
        <v>43642</v>
      </c>
      <c r="AC1034" s="38">
        <f t="shared" si="181"/>
        <v>1</v>
      </c>
      <c r="AD1034" s="5" t="str">
        <f t="shared" si="182"/>
        <v>CUMPLE</v>
      </c>
      <c r="AE1034" s="5"/>
      <c r="AF1034" s="38">
        <f t="shared" si="183"/>
        <v>1</v>
      </c>
      <c r="AG1034" s="5" t="str">
        <f t="shared" si="184"/>
        <v>CUMPLE</v>
      </c>
      <c r="AH1034" s="6"/>
      <c r="AI1034" s="38">
        <f t="shared" si="186"/>
        <v>4</v>
      </c>
      <c r="AJ1034" s="5" t="str">
        <f t="shared" si="187"/>
        <v>NO CUMPLE</v>
      </c>
      <c r="AK1034" s="6" t="s">
        <v>135</v>
      </c>
      <c r="AL1034" s="5" t="str">
        <f t="shared" si="185"/>
        <v/>
      </c>
      <c r="AM1034" s="5"/>
      <c r="AN1034" s="58"/>
      <c r="AO1034" s="49" t="s">
        <v>4799</v>
      </c>
      <c r="AP1034" s="50" t="s">
        <v>72</v>
      </c>
      <c r="AQ1034" s="50"/>
      <c r="AR1034" s="50">
        <v>43635</v>
      </c>
      <c r="AS1034" s="50"/>
      <c r="AT1034" s="52"/>
    </row>
    <row r="1035" spans="1:46" ht="14.1" customHeight="1">
      <c r="A1035" s="20" t="s">
        <v>45</v>
      </c>
      <c r="B1035" s="21" t="s">
        <v>2696</v>
      </c>
      <c r="C1035" s="20" t="s">
        <v>4389</v>
      </c>
      <c r="D1035" s="54">
        <v>4951050361</v>
      </c>
      <c r="E1035" s="4" t="s">
        <v>48</v>
      </c>
      <c r="F1035" s="4" t="s">
        <v>4800</v>
      </c>
      <c r="G1035" s="68" t="s">
        <v>4801</v>
      </c>
      <c r="H1035" s="55">
        <v>854.36</v>
      </c>
      <c r="I1035" s="4" t="s">
        <v>605</v>
      </c>
      <c r="J1035" s="4" t="s">
        <v>863</v>
      </c>
      <c r="K1035" s="22" t="s">
        <v>864</v>
      </c>
      <c r="L1035" s="23" t="s">
        <v>54</v>
      </c>
      <c r="M1035" s="4" t="s">
        <v>67</v>
      </c>
      <c r="N1035" s="29" t="s">
        <v>77</v>
      </c>
      <c r="O1035" s="30">
        <v>2</v>
      </c>
      <c r="P1035" s="29" t="s">
        <v>57</v>
      </c>
      <c r="Q1035" s="56">
        <v>1</v>
      </c>
      <c r="R1035" s="5" t="s">
        <v>608</v>
      </c>
      <c r="S1035" s="5" t="s">
        <v>79</v>
      </c>
      <c r="T1035" s="36">
        <v>43638</v>
      </c>
      <c r="U1035" s="36">
        <v>43633</v>
      </c>
      <c r="V1035" s="37">
        <v>43641</v>
      </c>
      <c r="W1035" s="38">
        <f t="shared" si="179"/>
        <v>-5</v>
      </c>
      <c r="X1035" s="5" t="str">
        <f t="shared" si="180"/>
        <v>CUMPLE</v>
      </c>
      <c r="Y1035" s="37">
        <v>43641</v>
      </c>
      <c r="Z1035" s="37">
        <v>43641</v>
      </c>
      <c r="AA1035" s="44">
        <v>43642</v>
      </c>
      <c r="AB1035" s="37">
        <v>43642</v>
      </c>
      <c r="AC1035" s="38">
        <f t="shared" si="181"/>
        <v>1</v>
      </c>
      <c r="AD1035" s="5" t="str">
        <f t="shared" si="182"/>
        <v>CUMPLE</v>
      </c>
      <c r="AE1035" s="5"/>
      <c r="AF1035" s="38">
        <f t="shared" si="183"/>
        <v>1</v>
      </c>
      <c r="AG1035" s="5" t="str">
        <f t="shared" si="184"/>
        <v>CUMPLE</v>
      </c>
      <c r="AH1035" s="6"/>
      <c r="AI1035" s="38">
        <f t="shared" si="186"/>
        <v>4</v>
      </c>
      <c r="AJ1035" s="5" t="str">
        <f t="shared" si="187"/>
        <v>NO CUMPLE</v>
      </c>
      <c r="AK1035" s="6" t="s">
        <v>135</v>
      </c>
      <c r="AL1035" s="5" t="str">
        <f t="shared" si="185"/>
        <v/>
      </c>
      <c r="AM1035" s="5"/>
      <c r="AN1035" s="58"/>
      <c r="AO1035" s="49" t="s">
        <v>4799</v>
      </c>
      <c r="AP1035" s="50" t="s">
        <v>72</v>
      </c>
      <c r="AQ1035" s="50"/>
      <c r="AR1035" s="50">
        <v>43635</v>
      </c>
      <c r="AS1035" s="50"/>
      <c r="AT1035" s="52"/>
    </row>
    <row r="1036" spans="1:46" ht="14.1" customHeight="1">
      <c r="A1036" s="20" t="s">
        <v>45</v>
      </c>
      <c r="B1036" s="21" t="s">
        <v>2696</v>
      </c>
      <c r="C1036" s="20" t="s">
        <v>4389</v>
      </c>
      <c r="D1036" s="54">
        <v>4951756764</v>
      </c>
      <c r="E1036" s="4" t="s">
        <v>156</v>
      </c>
      <c r="F1036" s="4" t="s">
        <v>4802</v>
      </c>
      <c r="G1036" s="23" t="s">
        <v>4803</v>
      </c>
      <c r="H1036" s="55">
        <v>5640</v>
      </c>
      <c r="I1036" s="4" t="s">
        <v>605</v>
      </c>
      <c r="J1036" s="4" t="s">
        <v>1170</v>
      </c>
      <c r="K1036" s="22" t="s">
        <v>1171</v>
      </c>
      <c r="L1036" s="23" t="s">
        <v>54</v>
      </c>
      <c r="M1036" s="4" t="s">
        <v>94</v>
      </c>
      <c r="N1036" s="29" t="s">
        <v>95</v>
      </c>
      <c r="O1036" s="30">
        <v>1500</v>
      </c>
      <c r="P1036" s="29" t="s">
        <v>57</v>
      </c>
      <c r="Q1036" s="56">
        <v>2</v>
      </c>
      <c r="R1036" s="5" t="s">
        <v>608</v>
      </c>
      <c r="S1036" s="5" t="s">
        <v>79</v>
      </c>
      <c r="T1036" s="36">
        <v>43639</v>
      </c>
      <c r="U1036" s="36">
        <v>43637</v>
      </c>
      <c r="V1036" s="37">
        <v>43641</v>
      </c>
      <c r="W1036" s="38">
        <f t="shared" si="179"/>
        <v>-2</v>
      </c>
      <c r="X1036" s="5" t="str">
        <f t="shared" si="180"/>
        <v>CUMPLE</v>
      </c>
      <c r="Y1036" s="37">
        <v>43641</v>
      </c>
      <c r="Z1036" s="37">
        <v>43641</v>
      </c>
      <c r="AA1036" s="44">
        <v>43642</v>
      </c>
      <c r="AB1036" s="37">
        <v>43642</v>
      </c>
      <c r="AC1036" s="38">
        <f t="shared" si="181"/>
        <v>1</v>
      </c>
      <c r="AD1036" s="5" t="str">
        <f t="shared" si="182"/>
        <v>CUMPLE</v>
      </c>
      <c r="AE1036" s="5"/>
      <c r="AF1036" s="38">
        <f t="shared" si="183"/>
        <v>1</v>
      </c>
      <c r="AG1036" s="5" t="str">
        <f t="shared" si="184"/>
        <v>CUMPLE</v>
      </c>
      <c r="AH1036" s="6"/>
      <c r="AI1036" s="38">
        <f t="shared" si="186"/>
        <v>3</v>
      </c>
      <c r="AJ1036" s="5" t="str">
        <f t="shared" si="187"/>
        <v>CUMPLE</v>
      </c>
      <c r="AK1036" s="6"/>
      <c r="AL1036" s="5" t="str">
        <f t="shared" si="185"/>
        <v/>
      </c>
      <c r="AM1036" s="5"/>
      <c r="AN1036" s="58"/>
      <c r="AO1036" s="49" t="s">
        <v>4804</v>
      </c>
      <c r="AP1036" s="50" t="s">
        <v>72</v>
      </c>
      <c r="AQ1036" s="50"/>
      <c r="AR1036" s="50">
        <v>43639</v>
      </c>
      <c r="AS1036" s="50"/>
      <c r="AT1036" s="52"/>
    </row>
    <row r="1037" spans="1:46" ht="14.1" customHeight="1">
      <c r="A1037" s="20" t="s">
        <v>45</v>
      </c>
      <c r="B1037" s="21" t="s">
        <v>2696</v>
      </c>
      <c r="C1037" s="20" t="s">
        <v>4389</v>
      </c>
      <c r="D1037" s="54">
        <v>4951544287</v>
      </c>
      <c r="E1037" s="4" t="s">
        <v>48</v>
      </c>
      <c r="F1037" s="4" t="s">
        <v>4805</v>
      </c>
      <c r="G1037" s="68" t="s">
        <v>4806</v>
      </c>
      <c r="H1037" s="55">
        <v>20572</v>
      </c>
      <c r="I1037" s="4" t="s">
        <v>605</v>
      </c>
      <c r="J1037" s="4" t="s">
        <v>4807</v>
      </c>
      <c r="K1037" s="22" t="s">
        <v>4808</v>
      </c>
      <c r="L1037" s="23" t="s">
        <v>54</v>
      </c>
      <c r="M1037" s="4" t="s">
        <v>94</v>
      </c>
      <c r="N1037" s="29" t="s">
        <v>108</v>
      </c>
      <c r="O1037" s="30">
        <v>800</v>
      </c>
      <c r="P1037" s="29" t="s">
        <v>57</v>
      </c>
      <c r="Q1037" s="56">
        <v>2</v>
      </c>
      <c r="R1037" s="5" t="s">
        <v>608</v>
      </c>
      <c r="S1037" s="5" t="s">
        <v>79</v>
      </c>
      <c r="T1037" s="36">
        <v>43639</v>
      </c>
      <c r="U1037" s="36">
        <v>43633</v>
      </c>
      <c r="V1037" s="37">
        <v>43641</v>
      </c>
      <c r="W1037" s="38">
        <f t="shared" ref="W1037:W1068" si="188">IF(R1037="AIR",U1037-T1037,U1037-(T1037-1))</f>
        <v>-6</v>
      </c>
      <c r="X1037" s="5" t="str">
        <f t="shared" ref="X1037:X1068" si="189">IF(W1037&lt;=0,"CUMPLE","NO CUMPLE")</f>
        <v>CUMPLE</v>
      </c>
      <c r="Y1037" s="37">
        <v>43641</v>
      </c>
      <c r="Z1037" s="37">
        <v>43641</v>
      </c>
      <c r="AA1037" s="44">
        <v>43642</v>
      </c>
      <c r="AB1037" s="37">
        <v>43642</v>
      </c>
      <c r="AC1037" s="38">
        <f t="shared" ref="AC1037:AC1068" si="190">IF(AA1037-MAX(U1037,V1037,Y1037)&lt;=0,1,AA1037-MAX(U1037,V1037,Y1037))</f>
        <v>1</v>
      </c>
      <c r="AD1037" s="5" t="str">
        <f t="shared" ref="AD1037:AD1068" si="191">+IF((R1037="FCL")*AND(AC1037&lt;=2),"CUMPLE",IF((R1037="LCL")*AND(AC1037&lt;=2),"CUMPLE",IF((R1037="AIR")*AND(AC1037&lt;=2),"CUMPLE","NO CUMPLE")))</f>
        <v>CUMPLE</v>
      </c>
      <c r="AE1037" s="5"/>
      <c r="AF1037" s="38">
        <f t="shared" ref="AF1037:AF1068" si="192">IF(AB1037-AA1037&lt;=0,1,AB1037-AA1037)</f>
        <v>1</v>
      </c>
      <c r="AG1037" s="5" t="str">
        <f t="shared" ref="AG1037:AG1068" si="193">+IF((R1037="FCL")*AND(AF1037&lt;=3),"CUMPLE",IF((R1037="LCL")*AND(AF1037&lt;=3),"CUMPLE",IF((R1037="AIR")*AND(AF1037&lt;=1),"CUMPLE","NO CUMPLE")))</f>
        <v>CUMPLE</v>
      </c>
      <c r="AH1037" s="6"/>
      <c r="AI1037" s="38">
        <f t="shared" si="186"/>
        <v>3</v>
      </c>
      <c r="AJ1037" s="5" t="str">
        <f t="shared" si="187"/>
        <v>CUMPLE</v>
      </c>
      <c r="AK1037" s="6"/>
      <c r="AL1037" s="5" t="str">
        <f t="shared" ref="AL1037:AL1068" si="194">+IF(F1037="Rojo",IF((R1037="FCL")*AND(AI1037&gt;7),"NO CUMPLE",IF((R1037="LCL")*AND(AI1037&gt;9),"NO CUMPLE",IF((R1037="AIR")*AND(AI1037&gt;2),"NO CUMPLE","CUMPLE"))),"")</f>
        <v/>
      </c>
      <c r="AM1037" s="5"/>
      <c r="AN1037" s="58"/>
      <c r="AO1037" s="49" t="s">
        <v>4809</v>
      </c>
      <c r="AP1037" s="50" t="s">
        <v>72</v>
      </c>
      <c r="AQ1037" s="50"/>
      <c r="AR1037" s="50">
        <v>43638</v>
      </c>
      <c r="AS1037" s="50" t="s">
        <v>1149</v>
      </c>
      <c r="AT1037" s="52"/>
    </row>
    <row r="1038" spans="1:46" ht="14.1" customHeight="1">
      <c r="A1038" s="20" t="s">
        <v>45</v>
      </c>
      <c r="B1038" s="21" t="s">
        <v>2696</v>
      </c>
      <c r="C1038" s="20" t="s">
        <v>4389</v>
      </c>
      <c r="D1038" s="54">
        <v>4951318746</v>
      </c>
      <c r="E1038" s="4" t="s">
        <v>48</v>
      </c>
      <c r="F1038" s="4" t="s">
        <v>4810</v>
      </c>
      <c r="G1038" s="68" t="s">
        <v>4811</v>
      </c>
      <c r="H1038" s="55">
        <v>557.19000000000005</v>
      </c>
      <c r="I1038" s="4" t="s">
        <v>605</v>
      </c>
      <c r="J1038" s="4" t="s">
        <v>4812</v>
      </c>
      <c r="K1038" s="22" t="s">
        <v>4813</v>
      </c>
      <c r="L1038" s="23" t="s">
        <v>119</v>
      </c>
      <c r="M1038" s="4" t="s">
        <v>55</v>
      </c>
      <c r="N1038" s="29" t="s">
        <v>265</v>
      </c>
      <c r="O1038" s="30">
        <v>204.1</v>
      </c>
      <c r="P1038" s="29" t="s">
        <v>57</v>
      </c>
      <c r="Q1038" s="56">
        <v>1</v>
      </c>
      <c r="R1038" s="5" t="s">
        <v>608</v>
      </c>
      <c r="S1038" s="5" t="s">
        <v>79</v>
      </c>
      <c r="T1038" s="36">
        <v>43637</v>
      </c>
      <c r="U1038" s="36">
        <v>43635</v>
      </c>
      <c r="V1038" s="37">
        <v>43641</v>
      </c>
      <c r="W1038" s="38">
        <f t="shared" si="188"/>
        <v>-2</v>
      </c>
      <c r="X1038" s="5" t="str">
        <f t="shared" si="189"/>
        <v>CUMPLE</v>
      </c>
      <c r="Y1038" s="37">
        <v>43641</v>
      </c>
      <c r="Z1038" s="37">
        <v>43641</v>
      </c>
      <c r="AA1038" s="44">
        <v>43642</v>
      </c>
      <c r="AB1038" s="37">
        <v>43641</v>
      </c>
      <c r="AC1038" s="38">
        <f t="shared" si="190"/>
        <v>1</v>
      </c>
      <c r="AD1038" s="5" t="str">
        <f t="shared" si="191"/>
        <v>CUMPLE</v>
      </c>
      <c r="AE1038" s="5"/>
      <c r="AF1038" s="38">
        <f t="shared" si="192"/>
        <v>1</v>
      </c>
      <c r="AG1038" s="5" t="str">
        <f t="shared" si="193"/>
        <v>CUMPLE</v>
      </c>
      <c r="AH1038" s="6"/>
      <c r="AI1038" s="38">
        <f t="shared" si="186"/>
        <v>4</v>
      </c>
      <c r="AJ1038" s="5" t="str">
        <f t="shared" si="187"/>
        <v>NO CUMPLE</v>
      </c>
      <c r="AK1038" s="6" t="s">
        <v>135</v>
      </c>
      <c r="AL1038" s="5" t="str">
        <f t="shared" si="194"/>
        <v/>
      </c>
      <c r="AM1038" s="5"/>
      <c r="AN1038" s="58"/>
      <c r="AO1038" s="49" t="s">
        <v>4814</v>
      </c>
      <c r="AP1038" s="50" t="s">
        <v>232</v>
      </c>
      <c r="AQ1038" s="50"/>
      <c r="AR1038" s="50">
        <v>43637</v>
      </c>
      <c r="AS1038" s="50"/>
      <c r="AT1038" s="52"/>
    </row>
    <row r="1039" spans="1:46" ht="14.1" customHeight="1">
      <c r="A1039" s="20" t="s">
        <v>45</v>
      </c>
      <c r="B1039" s="21" t="s">
        <v>2696</v>
      </c>
      <c r="C1039" s="20" t="s">
        <v>4389</v>
      </c>
      <c r="D1039" s="54">
        <v>4950559750</v>
      </c>
      <c r="E1039" s="4" t="s">
        <v>48</v>
      </c>
      <c r="F1039" s="4" t="s">
        <v>4815</v>
      </c>
      <c r="G1039" s="23" t="s">
        <v>4816</v>
      </c>
      <c r="H1039" s="55">
        <v>21266</v>
      </c>
      <c r="I1039" s="4" t="s">
        <v>64</v>
      </c>
      <c r="J1039" s="4" t="s">
        <v>3986</v>
      </c>
      <c r="K1039" s="22" t="s">
        <v>3987</v>
      </c>
      <c r="L1039" s="23" t="s">
        <v>54</v>
      </c>
      <c r="M1039" s="4" t="s">
        <v>210</v>
      </c>
      <c r="N1039" s="29" t="s">
        <v>516</v>
      </c>
      <c r="O1039" s="30">
        <v>21700</v>
      </c>
      <c r="P1039" s="29" t="s">
        <v>57</v>
      </c>
      <c r="Q1039" s="56">
        <v>1</v>
      </c>
      <c r="R1039" s="5" t="s">
        <v>58</v>
      </c>
      <c r="S1039" s="5" t="s">
        <v>230</v>
      </c>
      <c r="T1039" s="36">
        <v>43620</v>
      </c>
      <c r="U1039" s="36">
        <v>43615</v>
      </c>
      <c r="V1039" s="37">
        <v>43615</v>
      </c>
      <c r="W1039" s="38">
        <f t="shared" si="188"/>
        <v>-4</v>
      </c>
      <c r="X1039" s="5" t="str">
        <f t="shared" si="189"/>
        <v>CUMPLE</v>
      </c>
      <c r="Y1039" s="37">
        <v>43621</v>
      </c>
      <c r="Z1039" s="37">
        <v>43621</v>
      </c>
      <c r="AA1039" s="44">
        <v>43621</v>
      </c>
      <c r="AB1039" s="37">
        <v>43622</v>
      </c>
      <c r="AC1039" s="38">
        <f t="shared" si="190"/>
        <v>1</v>
      </c>
      <c r="AD1039" s="5" t="str">
        <f t="shared" si="191"/>
        <v>CUMPLE</v>
      </c>
      <c r="AE1039" s="5"/>
      <c r="AF1039" s="38">
        <f t="shared" si="192"/>
        <v>1</v>
      </c>
      <c r="AG1039" s="5" t="str">
        <f t="shared" si="193"/>
        <v>CUMPLE</v>
      </c>
      <c r="AH1039" s="6"/>
      <c r="AI1039" s="38">
        <f t="shared" si="186"/>
        <v>2</v>
      </c>
      <c r="AJ1039" s="5" t="str">
        <f t="shared" si="187"/>
        <v>CUMPLE</v>
      </c>
      <c r="AK1039" s="6"/>
      <c r="AL1039" s="5" t="str">
        <f t="shared" si="194"/>
        <v/>
      </c>
      <c r="AM1039" s="5"/>
      <c r="AN1039" s="58"/>
      <c r="AO1039" s="49" t="s">
        <v>4817</v>
      </c>
      <c r="AP1039" s="50" t="s">
        <v>232</v>
      </c>
      <c r="AQ1039" s="50"/>
      <c r="AR1039" s="50">
        <v>43603</v>
      </c>
      <c r="AS1039" s="50"/>
      <c r="AT1039" s="52"/>
    </row>
    <row r="1040" spans="1:46" ht="14.1" customHeight="1">
      <c r="A1040" s="20" t="s">
        <v>45</v>
      </c>
      <c r="B1040" s="21" t="s">
        <v>2696</v>
      </c>
      <c r="C1040" s="20" t="s">
        <v>4389</v>
      </c>
      <c r="D1040" s="54">
        <v>4950559736</v>
      </c>
      <c r="E1040" s="4" t="s">
        <v>48</v>
      </c>
      <c r="F1040" s="4" t="s">
        <v>4818</v>
      </c>
      <c r="G1040" s="23" t="s">
        <v>4819</v>
      </c>
      <c r="H1040" s="55">
        <v>34930.129999999997</v>
      </c>
      <c r="I1040" s="4" t="s">
        <v>64</v>
      </c>
      <c r="J1040" s="4" t="s">
        <v>1743</v>
      </c>
      <c r="K1040" s="22">
        <v>56455374</v>
      </c>
      <c r="L1040" s="23" t="s">
        <v>119</v>
      </c>
      <c r="M1040" s="4" t="s">
        <v>210</v>
      </c>
      <c r="N1040" s="29" t="s">
        <v>211</v>
      </c>
      <c r="O1040" s="30">
        <v>19994.351999999999</v>
      </c>
      <c r="P1040" s="29" t="s">
        <v>57</v>
      </c>
      <c r="Q1040" s="56">
        <v>1</v>
      </c>
      <c r="R1040" s="5" t="s">
        <v>58</v>
      </c>
      <c r="S1040" s="5" t="s">
        <v>230</v>
      </c>
      <c r="T1040" s="36">
        <v>43625</v>
      </c>
      <c r="U1040" s="36">
        <v>43623</v>
      </c>
      <c r="V1040" s="37">
        <v>43623</v>
      </c>
      <c r="W1040" s="38">
        <f t="shared" si="188"/>
        <v>-1</v>
      </c>
      <c r="X1040" s="5" t="str">
        <f t="shared" si="189"/>
        <v>CUMPLE</v>
      </c>
      <c r="Y1040" s="37">
        <v>43627</v>
      </c>
      <c r="Z1040" s="37">
        <v>43627</v>
      </c>
      <c r="AA1040" s="44">
        <v>43627</v>
      </c>
      <c r="AB1040" s="37">
        <v>43627</v>
      </c>
      <c r="AC1040" s="38">
        <f t="shared" si="190"/>
        <v>1</v>
      </c>
      <c r="AD1040" s="5" t="str">
        <f t="shared" si="191"/>
        <v>CUMPLE</v>
      </c>
      <c r="AE1040" s="5"/>
      <c r="AF1040" s="38">
        <f t="shared" si="192"/>
        <v>1</v>
      </c>
      <c r="AG1040" s="5" t="str">
        <f t="shared" si="193"/>
        <v>CUMPLE</v>
      </c>
      <c r="AH1040" s="6"/>
      <c r="AI1040" s="38">
        <f t="shared" si="186"/>
        <v>2</v>
      </c>
      <c r="AJ1040" s="5" t="str">
        <f t="shared" si="187"/>
        <v>CUMPLE</v>
      </c>
      <c r="AK1040" s="6"/>
      <c r="AL1040" s="5" t="str">
        <f t="shared" si="194"/>
        <v/>
      </c>
      <c r="AM1040" s="5"/>
      <c r="AN1040" s="58"/>
      <c r="AO1040" s="49" t="s">
        <v>4820</v>
      </c>
      <c r="AP1040" s="50" t="s">
        <v>232</v>
      </c>
      <c r="AQ1040" s="50"/>
      <c r="AR1040" s="50">
        <v>43609</v>
      </c>
      <c r="AS1040" s="50"/>
      <c r="AT1040" s="52"/>
    </row>
    <row r="1041" spans="1:46" ht="14.1" customHeight="1">
      <c r="A1041" s="20" t="s">
        <v>45</v>
      </c>
      <c r="B1041" s="21" t="s">
        <v>2696</v>
      </c>
      <c r="C1041" s="20" t="s">
        <v>4389</v>
      </c>
      <c r="D1041" s="54">
        <v>4950557544</v>
      </c>
      <c r="E1041" s="4" t="s">
        <v>48</v>
      </c>
      <c r="F1041" s="4" t="s">
        <v>4821</v>
      </c>
      <c r="G1041" s="23" t="s">
        <v>4822</v>
      </c>
      <c r="H1041" s="55">
        <v>119302.87</v>
      </c>
      <c r="I1041" s="4" t="s">
        <v>64</v>
      </c>
      <c r="J1041" s="4" t="s">
        <v>1729</v>
      </c>
      <c r="K1041" s="22">
        <v>50306738</v>
      </c>
      <c r="L1041" s="23" t="s">
        <v>119</v>
      </c>
      <c r="M1041" s="4" t="s">
        <v>210</v>
      </c>
      <c r="N1041" s="29" t="s">
        <v>1731</v>
      </c>
      <c r="O1041" s="30">
        <v>75033.25</v>
      </c>
      <c r="P1041" s="29" t="s">
        <v>57</v>
      </c>
      <c r="Q1041" s="56">
        <v>3</v>
      </c>
      <c r="R1041" s="5" t="s">
        <v>58</v>
      </c>
      <c r="S1041" s="5" t="s">
        <v>230</v>
      </c>
      <c r="T1041" s="36">
        <v>43626</v>
      </c>
      <c r="U1041" s="36">
        <v>43623</v>
      </c>
      <c r="V1041" s="37">
        <v>43623</v>
      </c>
      <c r="W1041" s="38">
        <f t="shared" si="188"/>
        <v>-2</v>
      </c>
      <c r="X1041" s="5" t="str">
        <f t="shared" si="189"/>
        <v>CUMPLE</v>
      </c>
      <c r="Y1041" s="37">
        <v>43628</v>
      </c>
      <c r="Z1041" s="37">
        <v>43628</v>
      </c>
      <c r="AA1041" s="44">
        <v>43628</v>
      </c>
      <c r="AB1041" s="37">
        <v>43628</v>
      </c>
      <c r="AC1041" s="38">
        <f t="shared" si="190"/>
        <v>1</v>
      </c>
      <c r="AD1041" s="5" t="str">
        <f t="shared" si="191"/>
        <v>CUMPLE</v>
      </c>
      <c r="AE1041" s="5"/>
      <c r="AF1041" s="38">
        <f t="shared" si="192"/>
        <v>1</v>
      </c>
      <c r="AG1041" s="5" t="str">
        <f t="shared" si="193"/>
        <v>CUMPLE</v>
      </c>
      <c r="AH1041" s="6"/>
      <c r="AI1041" s="38">
        <f t="shared" si="186"/>
        <v>2</v>
      </c>
      <c r="AJ1041" s="5" t="str">
        <f t="shared" si="187"/>
        <v>CUMPLE</v>
      </c>
      <c r="AK1041" s="6"/>
      <c r="AL1041" s="5" t="str">
        <f t="shared" si="194"/>
        <v/>
      </c>
      <c r="AM1041" s="5"/>
      <c r="AN1041" s="58"/>
      <c r="AO1041" s="49" t="s">
        <v>4823</v>
      </c>
      <c r="AP1041" s="50" t="s">
        <v>232</v>
      </c>
      <c r="AQ1041" s="50"/>
      <c r="AR1041" s="50">
        <v>43615</v>
      </c>
      <c r="AS1041" s="50"/>
      <c r="AT1041" s="52"/>
    </row>
    <row r="1042" spans="1:46" ht="14.1" customHeight="1">
      <c r="A1042" s="20" t="s">
        <v>45</v>
      </c>
      <c r="B1042" s="21" t="s">
        <v>2696</v>
      </c>
      <c r="C1042" s="20" t="s">
        <v>4389</v>
      </c>
      <c r="D1042" s="54">
        <v>4950560302</v>
      </c>
      <c r="E1042" s="4" t="s">
        <v>48</v>
      </c>
      <c r="F1042" s="4" t="s">
        <v>4824</v>
      </c>
      <c r="G1042" s="23" t="s">
        <v>4825</v>
      </c>
      <c r="H1042" s="55">
        <v>84750.399999999994</v>
      </c>
      <c r="I1042" s="4" t="s">
        <v>64</v>
      </c>
      <c r="J1042" s="4" t="s">
        <v>3986</v>
      </c>
      <c r="K1042" s="22">
        <v>50080076</v>
      </c>
      <c r="L1042" s="23" t="s">
        <v>54</v>
      </c>
      <c r="M1042" s="4" t="s">
        <v>210</v>
      </c>
      <c r="N1042" s="29" t="s">
        <v>516</v>
      </c>
      <c r="O1042" s="30">
        <v>86480</v>
      </c>
      <c r="P1042" s="29" t="s">
        <v>57</v>
      </c>
      <c r="Q1042" s="56">
        <v>4</v>
      </c>
      <c r="R1042" s="5" t="s">
        <v>58</v>
      </c>
      <c r="S1042" s="5" t="s">
        <v>230</v>
      </c>
      <c r="T1042" s="36">
        <v>43627</v>
      </c>
      <c r="U1042" s="36">
        <v>43621</v>
      </c>
      <c r="V1042" s="37">
        <v>43621</v>
      </c>
      <c r="W1042" s="38">
        <f t="shared" si="188"/>
        <v>-5</v>
      </c>
      <c r="X1042" s="5" t="str">
        <f t="shared" si="189"/>
        <v>CUMPLE</v>
      </c>
      <c r="Y1042" s="37">
        <v>43628</v>
      </c>
      <c r="Z1042" s="37">
        <v>43628</v>
      </c>
      <c r="AA1042" s="44">
        <v>43628</v>
      </c>
      <c r="AB1042" s="37">
        <v>43628</v>
      </c>
      <c r="AC1042" s="38">
        <f t="shared" si="190"/>
        <v>1</v>
      </c>
      <c r="AD1042" s="5" t="str">
        <f t="shared" si="191"/>
        <v>CUMPLE</v>
      </c>
      <c r="AE1042" s="5"/>
      <c r="AF1042" s="38">
        <f t="shared" si="192"/>
        <v>1</v>
      </c>
      <c r="AG1042" s="5" t="str">
        <f t="shared" si="193"/>
        <v>CUMPLE</v>
      </c>
      <c r="AH1042" s="6"/>
      <c r="AI1042" s="38">
        <f t="shared" si="186"/>
        <v>1</v>
      </c>
      <c r="AJ1042" s="5" t="str">
        <f t="shared" si="187"/>
        <v>CUMPLE</v>
      </c>
      <c r="AK1042" s="6"/>
      <c r="AL1042" s="5" t="str">
        <f t="shared" si="194"/>
        <v/>
      </c>
      <c r="AM1042" s="5"/>
      <c r="AN1042" s="58"/>
      <c r="AO1042" s="49" t="s">
        <v>4826</v>
      </c>
      <c r="AP1042" s="50" t="s">
        <v>232</v>
      </c>
      <c r="AQ1042" s="50"/>
      <c r="AR1042" s="50">
        <v>43601</v>
      </c>
      <c r="AS1042" s="50"/>
      <c r="AT1042" s="52"/>
    </row>
    <row r="1043" spans="1:46" ht="14.1" customHeight="1">
      <c r="A1043" s="20" t="s">
        <v>45</v>
      </c>
      <c r="B1043" s="21" t="s">
        <v>2696</v>
      </c>
      <c r="C1043" s="20" t="s">
        <v>4389</v>
      </c>
      <c r="D1043" s="54">
        <v>4950560303</v>
      </c>
      <c r="E1043" s="4" t="s">
        <v>48</v>
      </c>
      <c r="F1043" s="4" t="s">
        <v>4827</v>
      </c>
      <c r="G1043" s="23" t="s">
        <v>4828</v>
      </c>
      <c r="H1043" s="55">
        <v>62527.6</v>
      </c>
      <c r="I1043" s="4" t="s">
        <v>64</v>
      </c>
      <c r="J1043" s="4" t="s">
        <v>3986</v>
      </c>
      <c r="K1043" s="22" t="s">
        <v>3987</v>
      </c>
      <c r="L1043" s="23" t="s">
        <v>54</v>
      </c>
      <c r="M1043" s="4" t="s">
        <v>210</v>
      </c>
      <c r="N1043" s="29" t="s">
        <v>516</v>
      </c>
      <c r="O1043" s="30">
        <v>63620</v>
      </c>
      <c r="P1043" s="29" t="s">
        <v>57</v>
      </c>
      <c r="Q1043" s="56">
        <v>3</v>
      </c>
      <c r="R1043" s="5" t="s">
        <v>58</v>
      </c>
      <c r="S1043" s="5" t="s">
        <v>230</v>
      </c>
      <c r="T1043" s="36">
        <v>43627</v>
      </c>
      <c r="U1043" s="36">
        <v>43628</v>
      </c>
      <c r="V1043" s="37">
        <v>43628</v>
      </c>
      <c r="W1043" s="38">
        <f t="shared" si="188"/>
        <v>2</v>
      </c>
      <c r="X1043" s="5" t="str">
        <f t="shared" si="189"/>
        <v>NO CUMPLE</v>
      </c>
      <c r="Y1043" s="37">
        <v>43629</v>
      </c>
      <c r="Z1043" s="37">
        <v>43629</v>
      </c>
      <c r="AA1043" s="44">
        <v>43629</v>
      </c>
      <c r="AB1043" s="37">
        <v>43629</v>
      </c>
      <c r="AC1043" s="38">
        <f t="shared" si="190"/>
        <v>1</v>
      </c>
      <c r="AD1043" s="5" t="str">
        <f t="shared" si="191"/>
        <v>CUMPLE</v>
      </c>
      <c r="AE1043" s="5"/>
      <c r="AF1043" s="38">
        <f t="shared" si="192"/>
        <v>1</v>
      </c>
      <c r="AG1043" s="5" t="str">
        <f t="shared" si="193"/>
        <v>CUMPLE</v>
      </c>
      <c r="AH1043" s="6"/>
      <c r="AI1043" s="38">
        <f t="shared" si="186"/>
        <v>2</v>
      </c>
      <c r="AJ1043" s="5" t="str">
        <f t="shared" si="187"/>
        <v>CUMPLE</v>
      </c>
      <c r="AK1043" s="6"/>
      <c r="AL1043" s="5" t="str">
        <f t="shared" si="194"/>
        <v/>
      </c>
      <c r="AM1043" s="5"/>
      <c r="AN1043" s="58"/>
      <c r="AO1043" s="49" t="s">
        <v>4829</v>
      </c>
      <c r="AP1043" s="50" t="s">
        <v>232</v>
      </c>
      <c r="AQ1043" s="50"/>
      <c r="AR1043" s="50">
        <v>43613</v>
      </c>
      <c r="AS1043" s="50"/>
      <c r="AT1043" s="52"/>
    </row>
    <row r="1044" spans="1:46" ht="14.1" customHeight="1">
      <c r="A1044" s="20" t="s">
        <v>45</v>
      </c>
      <c r="B1044" s="21" t="s">
        <v>2696</v>
      </c>
      <c r="C1044" s="20" t="s">
        <v>4389</v>
      </c>
      <c r="D1044" s="54">
        <v>4950559736</v>
      </c>
      <c r="E1044" s="4" t="s">
        <v>48</v>
      </c>
      <c r="F1044" s="4" t="s">
        <v>4830</v>
      </c>
      <c r="G1044" s="23" t="s">
        <v>4831</v>
      </c>
      <c r="H1044" s="55">
        <v>34454.68</v>
      </c>
      <c r="I1044" s="4" t="s">
        <v>64</v>
      </c>
      <c r="J1044" s="4" t="s">
        <v>441</v>
      </c>
      <c r="K1044" s="22" t="s">
        <v>442</v>
      </c>
      <c r="L1044" s="23" t="s">
        <v>119</v>
      </c>
      <c r="M1044" s="4" t="s">
        <v>210</v>
      </c>
      <c r="N1044" s="29" t="s">
        <v>211</v>
      </c>
      <c r="O1044" s="30">
        <v>19722.196</v>
      </c>
      <c r="P1044" s="29" t="s">
        <v>57</v>
      </c>
      <c r="Q1044" s="56">
        <v>1</v>
      </c>
      <c r="R1044" s="5" t="s">
        <v>58</v>
      </c>
      <c r="S1044" s="5" t="s">
        <v>230</v>
      </c>
      <c r="T1044" s="36">
        <v>43632</v>
      </c>
      <c r="U1044" s="36">
        <v>43633</v>
      </c>
      <c r="V1044" s="37">
        <v>43628</v>
      </c>
      <c r="W1044" s="38">
        <f t="shared" si="188"/>
        <v>2</v>
      </c>
      <c r="X1044" s="5" t="str">
        <f t="shared" si="189"/>
        <v>NO CUMPLE</v>
      </c>
      <c r="Y1044" s="37">
        <v>43633</v>
      </c>
      <c r="Z1044" s="37">
        <v>43633</v>
      </c>
      <c r="AA1044" s="44">
        <v>43633</v>
      </c>
      <c r="AB1044" s="37">
        <v>43633</v>
      </c>
      <c r="AC1044" s="38">
        <f t="shared" si="190"/>
        <v>1</v>
      </c>
      <c r="AD1044" s="5" t="str">
        <f t="shared" si="191"/>
        <v>CUMPLE</v>
      </c>
      <c r="AE1044" s="5"/>
      <c r="AF1044" s="38">
        <f t="shared" si="192"/>
        <v>1</v>
      </c>
      <c r="AG1044" s="5" t="str">
        <f t="shared" si="193"/>
        <v>CUMPLE</v>
      </c>
      <c r="AH1044" s="6"/>
      <c r="AI1044" s="38">
        <f t="shared" si="186"/>
        <v>1</v>
      </c>
      <c r="AJ1044" s="5" t="str">
        <f t="shared" si="187"/>
        <v>CUMPLE</v>
      </c>
      <c r="AK1044" s="6"/>
      <c r="AL1044" s="5" t="str">
        <f t="shared" si="194"/>
        <v/>
      </c>
      <c r="AM1044" s="5"/>
      <c r="AN1044" s="58"/>
      <c r="AO1044" s="49" t="s">
        <v>4832</v>
      </c>
      <c r="AP1044" s="50" t="s">
        <v>232</v>
      </c>
      <c r="AQ1044" s="50"/>
      <c r="AR1044" s="50">
        <v>43613</v>
      </c>
      <c r="AS1044" s="50"/>
      <c r="AT1044" s="52"/>
    </row>
    <row r="1045" spans="1:46" ht="14.1" customHeight="1">
      <c r="A1045" s="20" t="s">
        <v>45</v>
      </c>
      <c r="B1045" s="21" t="s">
        <v>2696</v>
      </c>
      <c r="C1045" s="20" t="s">
        <v>4389</v>
      </c>
      <c r="D1045" s="54">
        <v>4950559747</v>
      </c>
      <c r="E1045" s="4" t="s">
        <v>48</v>
      </c>
      <c r="F1045" s="4" t="s">
        <v>4833</v>
      </c>
      <c r="G1045" s="23" t="s">
        <v>4834</v>
      </c>
      <c r="H1045" s="55">
        <v>69622.53</v>
      </c>
      <c r="I1045" s="4" t="s">
        <v>64</v>
      </c>
      <c r="J1045" s="4" t="s">
        <v>441</v>
      </c>
      <c r="K1045" s="22" t="s">
        <v>442</v>
      </c>
      <c r="L1045" s="23" t="s">
        <v>119</v>
      </c>
      <c r="M1045" s="4" t="s">
        <v>210</v>
      </c>
      <c r="N1045" s="29" t="s">
        <v>211</v>
      </c>
      <c r="O1045" s="30">
        <v>39852.629999999997</v>
      </c>
      <c r="P1045" s="29" t="s">
        <v>57</v>
      </c>
      <c r="Q1045" s="56">
        <v>2</v>
      </c>
      <c r="R1045" s="5" t="s">
        <v>58</v>
      </c>
      <c r="S1045" s="5" t="s">
        <v>230</v>
      </c>
      <c r="T1045" s="36">
        <v>43632</v>
      </c>
      <c r="U1045" s="36">
        <v>43630</v>
      </c>
      <c r="V1045" s="37">
        <v>43628</v>
      </c>
      <c r="W1045" s="38">
        <f t="shared" si="188"/>
        <v>-1</v>
      </c>
      <c r="X1045" s="5" t="str">
        <f t="shared" si="189"/>
        <v>CUMPLE</v>
      </c>
      <c r="Y1045" s="37">
        <v>43633</v>
      </c>
      <c r="Z1045" s="37">
        <v>43633</v>
      </c>
      <c r="AA1045" s="44">
        <v>43633</v>
      </c>
      <c r="AB1045" s="37">
        <v>43633</v>
      </c>
      <c r="AC1045" s="38">
        <f t="shared" si="190"/>
        <v>1</v>
      </c>
      <c r="AD1045" s="5" t="str">
        <f t="shared" si="191"/>
        <v>CUMPLE</v>
      </c>
      <c r="AE1045" s="5"/>
      <c r="AF1045" s="38">
        <f t="shared" si="192"/>
        <v>1</v>
      </c>
      <c r="AG1045" s="5" t="str">
        <f t="shared" si="193"/>
        <v>CUMPLE</v>
      </c>
      <c r="AH1045" s="6"/>
      <c r="AI1045" s="38">
        <f t="shared" si="186"/>
        <v>1</v>
      </c>
      <c r="AJ1045" s="5" t="str">
        <f t="shared" si="187"/>
        <v>CUMPLE</v>
      </c>
      <c r="AK1045" s="6"/>
      <c r="AL1045" s="5" t="str">
        <f t="shared" si="194"/>
        <v/>
      </c>
      <c r="AM1045" s="5"/>
      <c r="AN1045" s="58"/>
      <c r="AO1045" s="49" t="s">
        <v>4832</v>
      </c>
      <c r="AP1045" s="50" t="s">
        <v>232</v>
      </c>
      <c r="AQ1045" s="50"/>
      <c r="AR1045" s="50">
        <v>43614</v>
      </c>
      <c r="AS1045" s="50"/>
      <c r="AT1045" s="52"/>
    </row>
    <row r="1046" spans="1:46" ht="14.1" customHeight="1">
      <c r="A1046" s="20" t="s">
        <v>45</v>
      </c>
      <c r="B1046" s="21" t="s">
        <v>2696</v>
      </c>
      <c r="C1046" s="20" t="s">
        <v>4389</v>
      </c>
      <c r="D1046" s="54">
        <v>4950560301</v>
      </c>
      <c r="E1046" s="4" t="s">
        <v>48</v>
      </c>
      <c r="F1046" s="4" t="s">
        <v>4835</v>
      </c>
      <c r="G1046" s="23" t="s">
        <v>4836</v>
      </c>
      <c r="H1046" s="55">
        <v>83554.8</v>
      </c>
      <c r="I1046" s="4" t="s">
        <v>64</v>
      </c>
      <c r="J1046" s="4" t="s">
        <v>3986</v>
      </c>
      <c r="K1046" s="22" t="s">
        <v>3987</v>
      </c>
      <c r="L1046" s="23" t="s">
        <v>54</v>
      </c>
      <c r="M1046" s="4" t="s">
        <v>210</v>
      </c>
      <c r="N1046" s="29" t="s">
        <v>516</v>
      </c>
      <c r="O1046" s="30">
        <v>85260</v>
      </c>
      <c r="P1046" s="29" t="s">
        <v>57</v>
      </c>
      <c r="Q1046" s="56">
        <v>4</v>
      </c>
      <c r="R1046" s="5" t="s">
        <v>58</v>
      </c>
      <c r="S1046" s="5" t="s">
        <v>230</v>
      </c>
      <c r="T1046" s="36">
        <v>43634</v>
      </c>
      <c r="U1046" s="36">
        <v>43622</v>
      </c>
      <c r="V1046" s="37">
        <v>43622</v>
      </c>
      <c r="W1046" s="38">
        <f t="shared" si="188"/>
        <v>-11</v>
      </c>
      <c r="X1046" s="5" t="str">
        <f t="shared" si="189"/>
        <v>CUMPLE</v>
      </c>
      <c r="Y1046" s="37">
        <v>43635</v>
      </c>
      <c r="Z1046" s="37">
        <v>43635</v>
      </c>
      <c r="AA1046" s="44">
        <v>43635</v>
      </c>
      <c r="AB1046" s="37">
        <v>43635</v>
      </c>
      <c r="AC1046" s="38">
        <f t="shared" si="190"/>
        <v>1</v>
      </c>
      <c r="AD1046" s="5" t="str">
        <f t="shared" si="191"/>
        <v>CUMPLE</v>
      </c>
      <c r="AE1046" s="5"/>
      <c r="AF1046" s="38">
        <f t="shared" si="192"/>
        <v>1</v>
      </c>
      <c r="AG1046" s="5" t="str">
        <f t="shared" si="193"/>
        <v>CUMPLE</v>
      </c>
      <c r="AH1046" s="6"/>
      <c r="AI1046" s="38">
        <f t="shared" si="186"/>
        <v>1</v>
      </c>
      <c r="AJ1046" s="5" t="str">
        <f t="shared" si="187"/>
        <v>CUMPLE</v>
      </c>
      <c r="AK1046" s="6"/>
      <c r="AL1046" s="5" t="str">
        <f t="shared" si="194"/>
        <v/>
      </c>
      <c r="AM1046" s="5"/>
      <c r="AN1046" s="58"/>
      <c r="AO1046" s="49" t="s">
        <v>4837</v>
      </c>
      <c r="AP1046" s="50" t="s">
        <v>232</v>
      </c>
      <c r="AQ1046" s="50"/>
      <c r="AR1046" s="50">
        <v>43607</v>
      </c>
      <c r="AS1046" s="50"/>
      <c r="AT1046" s="52"/>
    </row>
    <row r="1047" spans="1:46" ht="14.1" customHeight="1">
      <c r="A1047" s="20" t="s">
        <v>45</v>
      </c>
      <c r="B1047" s="21" t="s">
        <v>2696</v>
      </c>
      <c r="C1047" s="20" t="s">
        <v>4389</v>
      </c>
      <c r="D1047" s="54">
        <v>4950560305</v>
      </c>
      <c r="E1047" s="4" t="s">
        <v>48</v>
      </c>
      <c r="F1047" s="4" t="s">
        <v>4838</v>
      </c>
      <c r="G1047" s="23" t="s">
        <v>4839</v>
      </c>
      <c r="H1047" s="55">
        <v>84868</v>
      </c>
      <c r="I1047" s="4" t="s">
        <v>64</v>
      </c>
      <c r="J1047" s="4" t="s">
        <v>3986</v>
      </c>
      <c r="K1047" s="22" t="s">
        <v>3987</v>
      </c>
      <c r="L1047" s="23" t="s">
        <v>54</v>
      </c>
      <c r="M1047" s="4" t="s">
        <v>210</v>
      </c>
      <c r="N1047" s="29" t="s">
        <v>516</v>
      </c>
      <c r="O1047" s="30">
        <v>86600</v>
      </c>
      <c r="P1047" s="29" t="s">
        <v>57</v>
      </c>
      <c r="Q1047" s="56">
        <v>4</v>
      </c>
      <c r="R1047" s="5" t="s">
        <v>58</v>
      </c>
      <c r="S1047" s="5" t="s">
        <v>230</v>
      </c>
      <c r="T1047" s="36">
        <v>43634</v>
      </c>
      <c r="U1047" s="36">
        <v>43630</v>
      </c>
      <c r="V1047" s="37">
        <v>43630</v>
      </c>
      <c r="W1047" s="38">
        <f t="shared" si="188"/>
        <v>-3</v>
      </c>
      <c r="X1047" s="5" t="str">
        <f t="shared" si="189"/>
        <v>CUMPLE</v>
      </c>
      <c r="Y1047" s="37">
        <v>43636</v>
      </c>
      <c r="Z1047" s="37">
        <v>43636</v>
      </c>
      <c r="AA1047" s="44">
        <v>43636</v>
      </c>
      <c r="AB1047" s="37">
        <v>43636</v>
      </c>
      <c r="AC1047" s="38">
        <f t="shared" si="190"/>
        <v>1</v>
      </c>
      <c r="AD1047" s="5" t="str">
        <f t="shared" si="191"/>
        <v>CUMPLE</v>
      </c>
      <c r="AE1047" s="5"/>
      <c r="AF1047" s="38">
        <f t="shared" si="192"/>
        <v>1</v>
      </c>
      <c r="AG1047" s="5" t="str">
        <f t="shared" si="193"/>
        <v>CUMPLE</v>
      </c>
      <c r="AH1047" s="6"/>
      <c r="AI1047" s="38">
        <f t="shared" si="186"/>
        <v>2</v>
      </c>
      <c r="AJ1047" s="5" t="str">
        <f t="shared" si="187"/>
        <v>CUMPLE</v>
      </c>
      <c r="AK1047" s="6"/>
      <c r="AL1047" s="5" t="str">
        <f t="shared" si="194"/>
        <v/>
      </c>
      <c r="AM1047" s="5"/>
      <c r="AN1047" s="58"/>
      <c r="AO1047" s="49" t="s">
        <v>4840</v>
      </c>
      <c r="AP1047" s="50" t="s">
        <v>232</v>
      </c>
      <c r="AQ1047" s="50"/>
      <c r="AR1047" s="50">
        <v>43618</v>
      </c>
      <c r="AS1047" s="50"/>
      <c r="AT1047" s="52"/>
    </row>
    <row r="1048" spans="1:46" ht="14.1" customHeight="1">
      <c r="A1048" s="20" t="s">
        <v>45</v>
      </c>
      <c r="B1048" s="21" t="s">
        <v>2696</v>
      </c>
      <c r="C1048" s="20" t="s">
        <v>4389</v>
      </c>
      <c r="D1048" s="54" t="s">
        <v>4841</v>
      </c>
      <c r="E1048" s="4" t="s">
        <v>48</v>
      </c>
      <c r="F1048" s="4" t="s">
        <v>4842</v>
      </c>
      <c r="G1048" s="23" t="s">
        <v>4843</v>
      </c>
      <c r="H1048" s="55">
        <v>20442.8</v>
      </c>
      <c r="I1048" s="4" t="s">
        <v>64</v>
      </c>
      <c r="J1048" s="4" t="s">
        <v>3986</v>
      </c>
      <c r="K1048" s="22" t="s">
        <v>3987</v>
      </c>
      <c r="L1048" s="23" t="s">
        <v>54</v>
      </c>
      <c r="M1048" s="4" t="s">
        <v>210</v>
      </c>
      <c r="N1048" s="29" t="s">
        <v>516</v>
      </c>
      <c r="O1048" s="30">
        <v>20860</v>
      </c>
      <c r="P1048" s="29" t="s">
        <v>57</v>
      </c>
      <c r="Q1048" s="56">
        <v>1</v>
      </c>
      <c r="R1048" s="5" t="s">
        <v>58</v>
      </c>
      <c r="S1048" s="5" t="s">
        <v>230</v>
      </c>
      <c r="T1048" s="36">
        <v>43634</v>
      </c>
      <c r="U1048" s="36">
        <v>43630</v>
      </c>
      <c r="V1048" s="37">
        <v>43630</v>
      </c>
      <c r="W1048" s="38">
        <f t="shared" si="188"/>
        <v>-3</v>
      </c>
      <c r="X1048" s="5" t="str">
        <f t="shared" si="189"/>
        <v>CUMPLE</v>
      </c>
      <c r="Y1048" s="37">
        <v>43636</v>
      </c>
      <c r="Z1048" s="37">
        <v>43636</v>
      </c>
      <c r="AA1048" s="44">
        <v>43636</v>
      </c>
      <c r="AB1048" s="37">
        <v>43636</v>
      </c>
      <c r="AC1048" s="38">
        <f t="shared" si="190"/>
        <v>1</v>
      </c>
      <c r="AD1048" s="5" t="str">
        <f t="shared" si="191"/>
        <v>CUMPLE</v>
      </c>
      <c r="AE1048" s="5"/>
      <c r="AF1048" s="38">
        <f t="shared" si="192"/>
        <v>1</v>
      </c>
      <c r="AG1048" s="5" t="str">
        <f t="shared" si="193"/>
        <v>CUMPLE</v>
      </c>
      <c r="AH1048" s="6"/>
      <c r="AI1048" s="38">
        <f t="shared" si="186"/>
        <v>2</v>
      </c>
      <c r="AJ1048" s="5" t="str">
        <f t="shared" si="187"/>
        <v>CUMPLE</v>
      </c>
      <c r="AK1048" s="6"/>
      <c r="AL1048" s="5" t="str">
        <f t="shared" si="194"/>
        <v/>
      </c>
      <c r="AM1048" s="5"/>
      <c r="AN1048" s="58"/>
      <c r="AO1048" s="49" t="s">
        <v>4844</v>
      </c>
      <c r="AP1048" s="50" t="s">
        <v>232</v>
      </c>
      <c r="AQ1048" s="50"/>
      <c r="AR1048" s="50">
        <v>43618</v>
      </c>
      <c r="AS1048" s="50"/>
      <c r="AT1048" s="52"/>
    </row>
    <row r="1049" spans="1:46" ht="14.1" customHeight="1">
      <c r="A1049" s="20" t="s">
        <v>45</v>
      </c>
      <c r="B1049" s="21" t="s">
        <v>2696</v>
      </c>
      <c r="C1049" s="20" t="s">
        <v>4389</v>
      </c>
      <c r="D1049" s="54" t="s">
        <v>4845</v>
      </c>
      <c r="E1049" s="4" t="s">
        <v>48</v>
      </c>
      <c r="F1049" s="4" t="s">
        <v>4846</v>
      </c>
      <c r="G1049" s="23" t="s">
        <v>4847</v>
      </c>
      <c r="H1049" s="55">
        <v>86476.4</v>
      </c>
      <c r="I1049" s="4" t="s">
        <v>64</v>
      </c>
      <c r="J1049" s="4" t="s">
        <v>3986</v>
      </c>
      <c r="K1049" s="22" t="s">
        <v>3987</v>
      </c>
      <c r="L1049" s="23" t="s">
        <v>54</v>
      </c>
      <c r="M1049" s="4" t="s">
        <v>210</v>
      </c>
      <c r="N1049" s="29" t="s">
        <v>516</v>
      </c>
      <c r="O1049" s="30">
        <v>85180</v>
      </c>
      <c r="P1049" s="29" t="s">
        <v>57</v>
      </c>
      <c r="Q1049" s="56">
        <v>4</v>
      </c>
      <c r="R1049" s="5" t="s">
        <v>58</v>
      </c>
      <c r="S1049" s="5" t="s">
        <v>230</v>
      </c>
      <c r="T1049" s="36">
        <v>43634</v>
      </c>
      <c r="U1049" s="36">
        <v>43630</v>
      </c>
      <c r="V1049" s="37">
        <v>43630</v>
      </c>
      <c r="W1049" s="38">
        <f t="shared" si="188"/>
        <v>-3</v>
      </c>
      <c r="X1049" s="5" t="str">
        <f t="shared" si="189"/>
        <v>CUMPLE</v>
      </c>
      <c r="Y1049" s="37">
        <v>43636</v>
      </c>
      <c r="Z1049" s="37">
        <v>43636</v>
      </c>
      <c r="AA1049" s="44">
        <v>43636</v>
      </c>
      <c r="AB1049" s="37">
        <v>43636</v>
      </c>
      <c r="AC1049" s="38">
        <f t="shared" si="190"/>
        <v>1</v>
      </c>
      <c r="AD1049" s="5" t="str">
        <f t="shared" si="191"/>
        <v>CUMPLE</v>
      </c>
      <c r="AE1049" s="5"/>
      <c r="AF1049" s="38">
        <f t="shared" si="192"/>
        <v>1</v>
      </c>
      <c r="AG1049" s="5" t="str">
        <f t="shared" si="193"/>
        <v>CUMPLE</v>
      </c>
      <c r="AH1049" s="6"/>
      <c r="AI1049" s="38">
        <f t="shared" si="186"/>
        <v>2</v>
      </c>
      <c r="AJ1049" s="5" t="str">
        <f t="shared" si="187"/>
        <v>CUMPLE</v>
      </c>
      <c r="AK1049" s="6"/>
      <c r="AL1049" s="5" t="str">
        <f t="shared" si="194"/>
        <v/>
      </c>
      <c r="AM1049" s="5"/>
      <c r="AN1049" s="58"/>
      <c r="AO1049" s="49" t="s">
        <v>4848</v>
      </c>
      <c r="AP1049" s="50" t="s">
        <v>232</v>
      </c>
      <c r="AQ1049" s="50"/>
      <c r="AR1049" s="50">
        <v>43605</v>
      </c>
      <c r="AS1049" s="50"/>
      <c r="AT1049" s="52"/>
    </row>
    <row r="1050" spans="1:46" ht="14.1" customHeight="1">
      <c r="A1050" s="20" t="s">
        <v>45</v>
      </c>
      <c r="B1050" s="21" t="s">
        <v>2696</v>
      </c>
      <c r="C1050" s="20" t="s">
        <v>4389</v>
      </c>
      <c r="D1050" s="54">
        <v>4950557508</v>
      </c>
      <c r="E1050" s="4" t="s">
        <v>48</v>
      </c>
      <c r="F1050" s="4" t="s">
        <v>4849</v>
      </c>
      <c r="G1050" s="68" t="s">
        <v>4850</v>
      </c>
      <c r="H1050" s="55">
        <v>118174.63</v>
      </c>
      <c r="I1050" s="4" t="s">
        <v>64</v>
      </c>
      <c r="J1050" s="4" t="s">
        <v>1729</v>
      </c>
      <c r="K1050" s="22" t="s">
        <v>1730</v>
      </c>
      <c r="L1050" s="23" t="s">
        <v>119</v>
      </c>
      <c r="M1050" s="4" t="s">
        <v>210</v>
      </c>
      <c r="N1050" s="29" t="s">
        <v>1731</v>
      </c>
      <c r="O1050" s="30">
        <v>74824.600000000006</v>
      </c>
      <c r="P1050" s="29" t="s">
        <v>57</v>
      </c>
      <c r="Q1050" s="56">
        <v>3</v>
      </c>
      <c r="R1050" s="5" t="s">
        <v>58</v>
      </c>
      <c r="S1050" s="5" t="s">
        <v>230</v>
      </c>
      <c r="T1050" s="36">
        <v>43640</v>
      </c>
      <c r="U1050" s="36">
        <v>43641</v>
      </c>
      <c r="V1050" s="37">
        <v>43642</v>
      </c>
      <c r="W1050" s="38">
        <f t="shared" si="188"/>
        <v>2</v>
      </c>
      <c r="X1050" s="5" t="str">
        <f t="shared" si="189"/>
        <v>NO CUMPLE</v>
      </c>
      <c r="Y1050" s="37">
        <v>43642</v>
      </c>
      <c r="Z1050" s="37">
        <v>43642</v>
      </c>
      <c r="AA1050" s="44">
        <v>43642</v>
      </c>
      <c r="AB1050" s="37">
        <v>43642</v>
      </c>
      <c r="AC1050" s="38">
        <f t="shared" si="190"/>
        <v>1</v>
      </c>
      <c r="AD1050" s="5" t="str">
        <f t="shared" si="191"/>
        <v>CUMPLE</v>
      </c>
      <c r="AE1050" s="5"/>
      <c r="AF1050" s="38">
        <f t="shared" si="192"/>
        <v>1</v>
      </c>
      <c r="AG1050" s="5" t="str">
        <f t="shared" si="193"/>
        <v>CUMPLE</v>
      </c>
      <c r="AH1050" s="6"/>
      <c r="AI1050" s="38">
        <f t="shared" si="186"/>
        <v>2</v>
      </c>
      <c r="AJ1050" s="5" t="str">
        <f t="shared" si="187"/>
        <v>CUMPLE</v>
      </c>
      <c r="AK1050" s="6"/>
      <c r="AL1050" s="5" t="str">
        <f t="shared" si="194"/>
        <v/>
      </c>
      <c r="AM1050" s="5"/>
      <c r="AN1050" s="58"/>
      <c r="AO1050" s="49" t="s">
        <v>4851</v>
      </c>
      <c r="AP1050" s="50" t="s">
        <v>232</v>
      </c>
      <c r="AQ1050" s="50"/>
      <c r="AR1050" s="50">
        <v>43624</v>
      </c>
      <c r="AS1050" s="50"/>
      <c r="AT1050" s="52"/>
    </row>
    <row r="1051" spans="1:46" ht="14.1" customHeight="1">
      <c r="A1051" s="20" t="s">
        <v>45</v>
      </c>
      <c r="B1051" s="21" t="s">
        <v>2696</v>
      </c>
      <c r="C1051" s="20" t="s">
        <v>4389</v>
      </c>
      <c r="D1051" s="54">
        <v>4950555373</v>
      </c>
      <c r="E1051" s="4" t="s">
        <v>48</v>
      </c>
      <c r="F1051" s="4" t="s">
        <v>4852</v>
      </c>
      <c r="G1051" s="68" t="s">
        <v>4853</v>
      </c>
      <c r="H1051" s="55">
        <v>94185</v>
      </c>
      <c r="I1051" s="4" t="s">
        <v>64</v>
      </c>
      <c r="J1051" s="4" t="s">
        <v>1783</v>
      </c>
      <c r="K1051" s="22" t="s">
        <v>1784</v>
      </c>
      <c r="L1051" s="23" t="s">
        <v>119</v>
      </c>
      <c r="M1051" s="4" t="s">
        <v>210</v>
      </c>
      <c r="N1051" s="29" t="s">
        <v>1731</v>
      </c>
      <c r="O1051" s="30">
        <v>58500</v>
      </c>
      <c r="P1051" s="29" t="s">
        <v>57</v>
      </c>
      <c r="Q1051" s="56">
        <v>3</v>
      </c>
      <c r="R1051" s="5" t="s">
        <v>58</v>
      </c>
      <c r="S1051" s="5" t="s">
        <v>59</v>
      </c>
      <c r="T1051" s="36">
        <v>43640</v>
      </c>
      <c r="U1051" s="36">
        <v>43642</v>
      </c>
      <c r="V1051" s="37">
        <v>43642</v>
      </c>
      <c r="W1051" s="38">
        <f t="shared" si="188"/>
        <v>3</v>
      </c>
      <c r="X1051" s="5" t="str">
        <f t="shared" si="189"/>
        <v>NO CUMPLE</v>
      </c>
      <c r="Y1051" s="37">
        <v>43643</v>
      </c>
      <c r="Z1051" s="37">
        <v>43643</v>
      </c>
      <c r="AA1051" s="44">
        <v>43643</v>
      </c>
      <c r="AB1051" s="37">
        <v>43650</v>
      </c>
      <c r="AC1051" s="38">
        <f t="shared" si="190"/>
        <v>1</v>
      </c>
      <c r="AD1051" s="5" t="str">
        <f t="shared" si="191"/>
        <v>CUMPLE</v>
      </c>
      <c r="AE1051" s="5"/>
      <c r="AF1051" s="38">
        <f t="shared" si="192"/>
        <v>7</v>
      </c>
      <c r="AG1051" s="5" t="str">
        <f t="shared" si="193"/>
        <v>NO CUMPLE</v>
      </c>
      <c r="AH1051" s="6"/>
      <c r="AI1051" s="38">
        <f t="shared" si="186"/>
        <v>10</v>
      </c>
      <c r="AJ1051" s="5" t="str">
        <f t="shared" si="187"/>
        <v>NO CUMPLE</v>
      </c>
      <c r="AK1051" s="6" t="s">
        <v>96</v>
      </c>
      <c r="AL1051" s="5" t="str">
        <f t="shared" si="194"/>
        <v/>
      </c>
      <c r="AM1051" s="5"/>
      <c r="AN1051" s="58"/>
      <c r="AO1051" s="49" t="s">
        <v>4854</v>
      </c>
      <c r="AP1051" s="50" t="s">
        <v>325</v>
      </c>
      <c r="AQ1051" s="50"/>
      <c r="AR1051" s="50">
        <v>43622</v>
      </c>
      <c r="AS1051" s="50"/>
      <c r="AT1051" s="52"/>
    </row>
    <row r="1052" spans="1:46" ht="14.1" customHeight="1">
      <c r="A1052" s="20" t="s">
        <v>45</v>
      </c>
      <c r="B1052" s="21" t="s">
        <v>2696</v>
      </c>
      <c r="C1052" s="20" t="s">
        <v>4389</v>
      </c>
      <c r="D1052" s="54">
        <v>4951300633</v>
      </c>
      <c r="E1052" s="4" t="s">
        <v>48</v>
      </c>
      <c r="F1052" s="4" t="s">
        <v>4855</v>
      </c>
      <c r="G1052" s="68" t="s">
        <v>4856</v>
      </c>
      <c r="H1052" s="55">
        <v>94185</v>
      </c>
      <c r="I1052" s="4" t="s">
        <v>64</v>
      </c>
      <c r="J1052" s="4" t="s">
        <v>1783</v>
      </c>
      <c r="K1052" s="22" t="s">
        <v>1784</v>
      </c>
      <c r="L1052" s="23" t="s">
        <v>119</v>
      </c>
      <c r="M1052" s="4" t="s">
        <v>210</v>
      </c>
      <c r="N1052" s="29" t="s">
        <v>1731</v>
      </c>
      <c r="O1052" s="30">
        <v>58500</v>
      </c>
      <c r="P1052" s="29" t="s">
        <v>57</v>
      </c>
      <c r="Q1052" s="56">
        <v>3</v>
      </c>
      <c r="R1052" s="5" t="s">
        <v>58</v>
      </c>
      <c r="S1052" s="5" t="s">
        <v>59</v>
      </c>
      <c r="T1052" s="36">
        <v>43640</v>
      </c>
      <c r="U1052" s="36">
        <v>43642</v>
      </c>
      <c r="V1052" s="37">
        <v>43643</v>
      </c>
      <c r="W1052" s="38">
        <f t="shared" si="188"/>
        <v>3</v>
      </c>
      <c r="X1052" s="5" t="str">
        <f t="shared" si="189"/>
        <v>NO CUMPLE</v>
      </c>
      <c r="Y1052" s="37">
        <v>43643</v>
      </c>
      <c r="Z1052" s="37">
        <v>43643</v>
      </c>
      <c r="AA1052" s="44">
        <v>43643</v>
      </c>
      <c r="AB1052" s="37">
        <v>43650</v>
      </c>
      <c r="AC1052" s="38">
        <f t="shared" si="190"/>
        <v>1</v>
      </c>
      <c r="AD1052" s="5" t="str">
        <f t="shared" si="191"/>
        <v>CUMPLE</v>
      </c>
      <c r="AE1052" s="5"/>
      <c r="AF1052" s="38">
        <f t="shared" si="192"/>
        <v>7</v>
      </c>
      <c r="AG1052" s="5" t="str">
        <f t="shared" si="193"/>
        <v>NO CUMPLE</v>
      </c>
      <c r="AH1052" s="6"/>
      <c r="AI1052" s="38">
        <f t="shared" si="186"/>
        <v>10</v>
      </c>
      <c r="AJ1052" s="5" t="str">
        <f t="shared" si="187"/>
        <v>NO CUMPLE</v>
      </c>
      <c r="AK1052" s="6" t="s">
        <v>96</v>
      </c>
      <c r="AL1052" s="5" t="str">
        <f t="shared" si="194"/>
        <v/>
      </c>
      <c r="AM1052" s="5"/>
      <c r="AN1052" s="58"/>
      <c r="AO1052" s="49" t="s">
        <v>4857</v>
      </c>
      <c r="AP1052" s="50" t="s">
        <v>325</v>
      </c>
      <c r="AQ1052" s="50"/>
      <c r="AR1052" s="50">
        <v>43622</v>
      </c>
      <c r="AS1052" s="50"/>
      <c r="AT1052" s="52"/>
    </row>
    <row r="1053" spans="1:46" ht="14.1" customHeight="1">
      <c r="A1053" s="20" t="s">
        <v>45</v>
      </c>
      <c r="B1053" s="21" t="s">
        <v>2696</v>
      </c>
      <c r="C1053" s="20" t="s">
        <v>4389</v>
      </c>
      <c r="D1053" s="54">
        <v>4951148391</v>
      </c>
      <c r="E1053" s="4" t="s">
        <v>48</v>
      </c>
      <c r="F1053" s="4" t="s">
        <v>4858</v>
      </c>
      <c r="G1053" s="68" t="s">
        <v>4859</v>
      </c>
      <c r="H1053" s="55">
        <v>5066.6000000000004</v>
      </c>
      <c r="I1053" s="4" t="s">
        <v>64</v>
      </c>
      <c r="J1053" s="4" t="s">
        <v>250</v>
      </c>
      <c r="K1053" s="22" t="s">
        <v>251</v>
      </c>
      <c r="L1053" s="23" t="s">
        <v>54</v>
      </c>
      <c r="M1053" s="4" t="s">
        <v>67</v>
      </c>
      <c r="N1053" s="29" t="s">
        <v>77</v>
      </c>
      <c r="O1053" s="30">
        <v>940</v>
      </c>
      <c r="P1053" s="29" t="s">
        <v>57</v>
      </c>
      <c r="Q1053" s="56">
        <v>1</v>
      </c>
      <c r="R1053" s="5" t="s">
        <v>78</v>
      </c>
      <c r="S1053" s="5" t="s">
        <v>79</v>
      </c>
      <c r="T1053" s="36">
        <v>43639</v>
      </c>
      <c r="U1053" s="36">
        <v>43634</v>
      </c>
      <c r="V1053" s="37">
        <v>43643</v>
      </c>
      <c r="W1053" s="38">
        <f t="shared" si="188"/>
        <v>-4</v>
      </c>
      <c r="X1053" s="5" t="str">
        <f t="shared" si="189"/>
        <v>CUMPLE</v>
      </c>
      <c r="Y1053" s="37">
        <v>43643</v>
      </c>
      <c r="Z1053" s="37">
        <v>43643</v>
      </c>
      <c r="AA1053" s="44">
        <v>43644</v>
      </c>
      <c r="AB1053" s="37">
        <v>43650</v>
      </c>
      <c r="AC1053" s="38">
        <f t="shared" si="190"/>
        <v>1</v>
      </c>
      <c r="AD1053" s="5" t="str">
        <f t="shared" si="191"/>
        <v>CUMPLE</v>
      </c>
      <c r="AE1053" s="5"/>
      <c r="AF1053" s="38">
        <f t="shared" si="192"/>
        <v>6</v>
      </c>
      <c r="AG1053" s="5" t="str">
        <f t="shared" si="193"/>
        <v>NO CUMPLE</v>
      </c>
      <c r="AH1053" s="6"/>
      <c r="AI1053" s="38">
        <f t="shared" si="186"/>
        <v>11</v>
      </c>
      <c r="AJ1053" s="5" t="str">
        <f t="shared" si="187"/>
        <v>NO CUMPLE</v>
      </c>
      <c r="AK1053" s="6" t="s">
        <v>102</v>
      </c>
      <c r="AL1053" s="5" t="str">
        <f t="shared" si="194"/>
        <v/>
      </c>
      <c r="AM1053" s="5"/>
      <c r="AN1053" s="58"/>
      <c r="AO1053" s="49" t="s">
        <v>4860</v>
      </c>
      <c r="AP1053" s="50" t="s">
        <v>72</v>
      </c>
      <c r="AQ1053" s="50"/>
      <c r="AR1053" s="50">
        <v>43622</v>
      </c>
      <c r="AS1053" s="50"/>
      <c r="AT1053" s="52"/>
    </row>
    <row r="1054" spans="1:46" ht="14.1" customHeight="1">
      <c r="A1054" s="20" t="s">
        <v>45</v>
      </c>
      <c r="B1054" s="21" t="s">
        <v>2696</v>
      </c>
      <c r="C1054" s="20" t="s">
        <v>4389</v>
      </c>
      <c r="D1054" s="54">
        <v>4951408242</v>
      </c>
      <c r="E1054" s="4" t="s">
        <v>156</v>
      </c>
      <c r="F1054" s="4" t="s">
        <v>4861</v>
      </c>
      <c r="G1054" s="23" t="s">
        <v>4862</v>
      </c>
      <c r="H1054" s="55">
        <v>6400</v>
      </c>
      <c r="I1054" s="4" t="s">
        <v>64</v>
      </c>
      <c r="J1054" s="4" t="s">
        <v>4863</v>
      </c>
      <c r="K1054" s="22" t="s">
        <v>4864</v>
      </c>
      <c r="L1054" s="23" t="s">
        <v>54</v>
      </c>
      <c r="M1054" s="4" t="s">
        <v>94</v>
      </c>
      <c r="N1054" s="29" t="s">
        <v>95</v>
      </c>
      <c r="O1054" s="30">
        <v>2000</v>
      </c>
      <c r="P1054" s="29" t="s">
        <v>57</v>
      </c>
      <c r="Q1054" s="56">
        <v>2</v>
      </c>
      <c r="R1054" s="5" t="s">
        <v>78</v>
      </c>
      <c r="S1054" s="5" t="s">
        <v>79</v>
      </c>
      <c r="T1054" s="36">
        <v>43641</v>
      </c>
      <c r="U1054" s="36">
        <v>43634</v>
      </c>
      <c r="V1054" s="37">
        <v>43643</v>
      </c>
      <c r="W1054" s="38">
        <f t="shared" si="188"/>
        <v>-6</v>
      </c>
      <c r="X1054" s="5" t="str">
        <f t="shared" si="189"/>
        <v>CUMPLE</v>
      </c>
      <c r="Y1054" s="37">
        <v>43643</v>
      </c>
      <c r="Z1054" s="37">
        <v>43643</v>
      </c>
      <c r="AA1054" s="44">
        <v>43643</v>
      </c>
      <c r="AB1054" s="37">
        <v>43650</v>
      </c>
      <c r="AC1054" s="38">
        <f t="shared" si="190"/>
        <v>1</v>
      </c>
      <c r="AD1054" s="5" t="str">
        <f t="shared" si="191"/>
        <v>CUMPLE</v>
      </c>
      <c r="AE1054" s="5"/>
      <c r="AF1054" s="38">
        <f t="shared" si="192"/>
        <v>7</v>
      </c>
      <c r="AG1054" s="5" t="str">
        <f t="shared" si="193"/>
        <v>NO CUMPLE</v>
      </c>
      <c r="AH1054" s="6"/>
      <c r="AI1054" s="38">
        <f t="shared" si="186"/>
        <v>9</v>
      </c>
      <c r="AJ1054" s="5" t="str">
        <f t="shared" si="187"/>
        <v>CUMPLE</v>
      </c>
      <c r="AK1054" s="6"/>
      <c r="AL1054" s="5" t="str">
        <f t="shared" si="194"/>
        <v/>
      </c>
      <c r="AM1054" s="5"/>
      <c r="AN1054" s="58"/>
      <c r="AO1054" s="49" t="s">
        <v>4865</v>
      </c>
      <c r="AP1054" s="50" t="s">
        <v>72</v>
      </c>
      <c r="AQ1054" s="50"/>
      <c r="AR1054" s="50">
        <v>43613</v>
      </c>
      <c r="AS1054" s="50"/>
      <c r="AT1054" s="52"/>
    </row>
    <row r="1055" spans="1:46" ht="14.1" customHeight="1">
      <c r="A1055" s="20" t="s">
        <v>45</v>
      </c>
      <c r="B1055" s="21" t="s">
        <v>2696</v>
      </c>
      <c r="C1055" s="20" t="s">
        <v>4389</v>
      </c>
      <c r="D1055" s="54">
        <v>4951268365</v>
      </c>
      <c r="E1055" s="4" t="s">
        <v>48</v>
      </c>
      <c r="F1055" s="4" t="s">
        <v>4866</v>
      </c>
      <c r="G1055" s="23" t="s">
        <v>4867</v>
      </c>
      <c r="H1055" s="55">
        <v>2507.4</v>
      </c>
      <c r="I1055" s="4" t="s">
        <v>64</v>
      </c>
      <c r="J1055" s="4" t="s">
        <v>4868</v>
      </c>
      <c r="K1055" s="22" t="s">
        <v>4869</v>
      </c>
      <c r="L1055" s="23" t="s">
        <v>54</v>
      </c>
      <c r="M1055" s="4" t="s">
        <v>67</v>
      </c>
      <c r="N1055" s="29" t="s">
        <v>128</v>
      </c>
      <c r="O1055" s="30">
        <v>420</v>
      </c>
      <c r="P1055" s="29" t="s">
        <v>57</v>
      </c>
      <c r="Q1055" s="56">
        <v>1</v>
      </c>
      <c r="R1055" s="5" t="s">
        <v>78</v>
      </c>
      <c r="S1055" s="5" t="s">
        <v>79</v>
      </c>
      <c r="T1055" s="36">
        <v>43641</v>
      </c>
      <c r="U1055" s="36">
        <v>43641</v>
      </c>
      <c r="V1055" s="37">
        <v>43643</v>
      </c>
      <c r="W1055" s="38">
        <f t="shared" si="188"/>
        <v>1</v>
      </c>
      <c r="X1055" s="5" t="str">
        <f t="shared" si="189"/>
        <v>NO CUMPLE</v>
      </c>
      <c r="Y1055" s="37">
        <v>43643</v>
      </c>
      <c r="Z1055" s="37">
        <v>43643</v>
      </c>
      <c r="AA1055" s="44">
        <v>43644</v>
      </c>
      <c r="AB1055" s="37">
        <v>43650</v>
      </c>
      <c r="AC1055" s="38">
        <f t="shared" si="190"/>
        <v>1</v>
      </c>
      <c r="AD1055" s="5" t="str">
        <f t="shared" si="191"/>
        <v>CUMPLE</v>
      </c>
      <c r="AE1055" s="5"/>
      <c r="AF1055" s="38">
        <f t="shared" si="192"/>
        <v>6</v>
      </c>
      <c r="AG1055" s="5" t="str">
        <f t="shared" si="193"/>
        <v>NO CUMPLE</v>
      </c>
      <c r="AH1055" s="6"/>
      <c r="AI1055" s="38">
        <f t="shared" si="186"/>
        <v>9</v>
      </c>
      <c r="AJ1055" s="5" t="str">
        <f t="shared" si="187"/>
        <v>CUMPLE</v>
      </c>
      <c r="AK1055" s="6"/>
      <c r="AL1055" s="5" t="str">
        <f t="shared" si="194"/>
        <v/>
      </c>
      <c r="AM1055" s="5"/>
      <c r="AN1055" s="58"/>
      <c r="AO1055" s="49" t="s">
        <v>4870</v>
      </c>
      <c r="AP1055" s="50" t="s">
        <v>72</v>
      </c>
      <c r="AQ1055" s="50"/>
      <c r="AR1055" s="50">
        <v>43613</v>
      </c>
      <c r="AS1055" s="50"/>
      <c r="AT1055" s="52"/>
    </row>
    <row r="1056" spans="1:46" ht="14.1" customHeight="1">
      <c r="A1056" s="20" t="s">
        <v>45</v>
      </c>
      <c r="B1056" s="21" t="s">
        <v>2696</v>
      </c>
      <c r="C1056" s="20" t="s">
        <v>4389</v>
      </c>
      <c r="D1056" s="28" t="s">
        <v>4871</v>
      </c>
      <c r="E1056" s="4" t="s">
        <v>156</v>
      </c>
      <c r="F1056" s="4" t="s">
        <v>4872</v>
      </c>
      <c r="G1056" s="23" t="s">
        <v>4873</v>
      </c>
      <c r="H1056" s="55">
        <v>72998.149999999994</v>
      </c>
      <c r="I1056" s="4" t="s">
        <v>64</v>
      </c>
      <c r="J1056" s="28" t="s">
        <v>4874</v>
      </c>
      <c r="K1056" s="28" t="s">
        <v>4875</v>
      </c>
      <c r="L1056" s="23" t="s">
        <v>54</v>
      </c>
      <c r="M1056" s="4" t="s">
        <v>67</v>
      </c>
      <c r="N1056" s="29" t="s">
        <v>77</v>
      </c>
      <c r="O1056" s="30">
        <v>19995</v>
      </c>
      <c r="P1056" s="29" t="s">
        <v>57</v>
      </c>
      <c r="Q1056" s="56">
        <v>1</v>
      </c>
      <c r="R1056" s="5" t="s">
        <v>58</v>
      </c>
      <c r="S1056" s="5" t="s">
        <v>69</v>
      </c>
      <c r="T1056" s="36">
        <v>43641</v>
      </c>
      <c r="U1056" s="36">
        <v>43642</v>
      </c>
      <c r="V1056" s="37">
        <v>43643</v>
      </c>
      <c r="W1056" s="38">
        <f t="shared" si="188"/>
        <v>2</v>
      </c>
      <c r="X1056" s="5" t="str">
        <f t="shared" si="189"/>
        <v>NO CUMPLE</v>
      </c>
      <c r="Y1056" s="37">
        <v>43643</v>
      </c>
      <c r="Z1056" s="37">
        <v>43643</v>
      </c>
      <c r="AA1056" s="44">
        <v>43644</v>
      </c>
      <c r="AB1056" s="37">
        <v>43650</v>
      </c>
      <c r="AC1056" s="38">
        <f t="shared" si="190"/>
        <v>1</v>
      </c>
      <c r="AD1056" s="5" t="str">
        <f t="shared" si="191"/>
        <v>CUMPLE</v>
      </c>
      <c r="AE1056" s="5"/>
      <c r="AF1056" s="38">
        <f t="shared" si="192"/>
        <v>6</v>
      </c>
      <c r="AG1056" s="5" t="str">
        <f t="shared" si="193"/>
        <v>NO CUMPLE</v>
      </c>
      <c r="AH1056" s="6"/>
      <c r="AI1056" s="38">
        <f t="shared" si="186"/>
        <v>9</v>
      </c>
      <c r="AJ1056" s="5" t="str">
        <f t="shared" si="187"/>
        <v>NO CUMPLE</v>
      </c>
      <c r="AK1056" s="6" t="s">
        <v>96</v>
      </c>
      <c r="AL1056" s="5" t="str">
        <f t="shared" si="194"/>
        <v/>
      </c>
      <c r="AM1056" s="5"/>
      <c r="AN1056" s="58"/>
      <c r="AO1056" s="49" t="s">
        <v>4876</v>
      </c>
      <c r="AP1056" s="50" t="s">
        <v>61</v>
      </c>
      <c r="AQ1056" s="50"/>
      <c r="AR1056" s="50">
        <v>43613</v>
      </c>
      <c r="AS1056" s="50"/>
      <c r="AT1056" s="52"/>
    </row>
    <row r="1057" spans="1:46" ht="14.1" customHeight="1">
      <c r="A1057" s="20" t="s">
        <v>45</v>
      </c>
      <c r="B1057" s="21" t="s">
        <v>2696</v>
      </c>
      <c r="C1057" s="20" t="s">
        <v>4389</v>
      </c>
      <c r="D1057" s="54">
        <v>4951300631</v>
      </c>
      <c r="E1057" s="4" t="s">
        <v>48</v>
      </c>
      <c r="F1057" s="4" t="s">
        <v>4877</v>
      </c>
      <c r="G1057" s="68" t="s">
        <v>4878</v>
      </c>
      <c r="H1057" s="55">
        <v>94185</v>
      </c>
      <c r="I1057" s="4" t="s">
        <v>64</v>
      </c>
      <c r="J1057" s="4" t="s">
        <v>1783</v>
      </c>
      <c r="K1057" s="22" t="s">
        <v>1784</v>
      </c>
      <c r="L1057" s="23" t="s">
        <v>119</v>
      </c>
      <c r="M1057" s="4" t="s">
        <v>210</v>
      </c>
      <c r="N1057" s="29" t="s">
        <v>1731</v>
      </c>
      <c r="O1057" s="30">
        <v>58500</v>
      </c>
      <c r="P1057" s="29" t="s">
        <v>57</v>
      </c>
      <c r="Q1057" s="56">
        <v>3</v>
      </c>
      <c r="R1057" s="5" t="s">
        <v>58</v>
      </c>
      <c r="S1057" s="5" t="s">
        <v>59</v>
      </c>
      <c r="T1057" s="36">
        <v>43640</v>
      </c>
      <c r="U1057" s="36">
        <v>43641</v>
      </c>
      <c r="V1057" s="37">
        <v>43642</v>
      </c>
      <c r="W1057" s="38">
        <f t="shared" si="188"/>
        <v>2</v>
      </c>
      <c r="X1057" s="5" t="str">
        <f t="shared" si="189"/>
        <v>NO CUMPLE</v>
      </c>
      <c r="Y1057" s="37">
        <v>43642</v>
      </c>
      <c r="Z1057" s="37">
        <v>43642</v>
      </c>
      <c r="AA1057" s="44">
        <v>43643</v>
      </c>
      <c r="AB1057" s="37">
        <v>43650</v>
      </c>
      <c r="AC1057" s="38">
        <f t="shared" si="190"/>
        <v>1</v>
      </c>
      <c r="AD1057" s="5" t="str">
        <f t="shared" si="191"/>
        <v>CUMPLE</v>
      </c>
      <c r="AE1057" s="5"/>
      <c r="AF1057" s="38">
        <f t="shared" si="192"/>
        <v>7</v>
      </c>
      <c r="AG1057" s="5" t="str">
        <f t="shared" si="193"/>
        <v>NO CUMPLE</v>
      </c>
      <c r="AH1057" s="6"/>
      <c r="AI1057" s="38">
        <f t="shared" si="186"/>
        <v>10</v>
      </c>
      <c r="AJ1057" s="5" t="str">
        <f t="shared" si="187"/>
        <v>NO CUMPLE</v>
      </c>
      <c r="AK1057" s="6" t="s">
        <v>96</v>
      </c>
      <c r="AL1057" s="5" t="str">
        <f t="shared" si="194"/>
        <v/>
      </c>
      <c r="AM1057" s="5"/>
      <c r="AN1057" s="58"/>
      <c r="AO1057" s="49" t="s">
        <v>4879</v>
      </c>
      <c r="AP1057" s="50" t="s">
        <v>325</v>
      </c>
      <c r="AQ1057" s="50"/>
      <c r="AR1057" s="50">
        <v>43624</v>
      </c>
      <c r="AS1057" s="50"/>
      <c r="AT1057" s="52"/>
    </row>
    <row r="1058" spans="1:46" ht="14.1" customHeight="1">
      <c r="A1058" s="20" t="s">
        <v>45</v>
      </c>
      <c r="B1058" s="21" t="s">
        <v>2696</v>
      </c>
      <c r="C1058" s="20" t="s">
        <v>4389</v>
      </c>
      <c r="D1058" s="54">
        <v>4951300634</v>
      </c>
      <c r="E1058" s="4" t="s">
        <v>48</v>
      </c>
      <c r="F1058" s="4" t="s">
        <v>4880</v>
      </c>
      <c r="G1058" s="68" t="s">
        <v>4881</v>
      </c>
      <c r="H1058" s="55">
        <v>62790</v>
      </c>
      <c r="I1058" s="4" t="s">
        <v>64</v>
      </c>
      <c r="J1058" s="4" t="s">
        <v>1783</v>
      </c>
      <c r="K1058" s="22" t="s">
        <v>1784</v>
      </c>
      <c r="L1058" s="23" t="s">
        <v>119</v>
      </c>
      <c r="M1058" s="4" t="s">
        <v>210</v>
      </c>
      <c r="N1058" s="29" t="s">
        <v>1731</v>
      </c>
      <c r="O1058" s="30">
        <v>39000</v>
      </c>
      <c r="P1058" s="29" t="s">
        <v>57</v>
      </c>
      <c r="Q1058" s="56">
        <v>2</v>
      </c>
      <c r="R1058" s="5" t="s">
        <v>58</v>
      </c>
      <c r="S1058" s="5" t="s">
        <v>59</v>
      </c>
      <c r="T1058" s="36">
        <v>43640</v>
      </c>
      <c r="U1058" s="36">
        <v>43641</v>
      </c>
      <c r="V1058" s="37">
        <v>43642</v>
      </c>
      <c r="W1058" s="38">
        <f t="shared" si="188"/>
        <v>2</v>
      </c>
      <c r="X1058" s="5" t="str">
        <f t="shared" si="189"/>
        <v>NO CUMPLE</v>
      </c>
      <c r="Y1058" s="37">
        <v>43642</v>
      </c>
      <c r="Z1058" s="37">
        <v>43642</v>
      </c>
      <c r="AA1058" s="44">
        <v>43643</v>
      </c>
      <c r="AB1058" s="37">
        <v>43650</v>
      </c>
      <c r="AC1058" s="38">
        <f t="shared" si="190"/>
        <v>1</v>
      </c>
      <c r="AD1058" s="5" t="str">
        <f t="shared" si="191"/>
        <v>CUMPLE</v>
      </c>
      <c r="AE1058" s="5"/>
      <c r="AF1058" s="38">
        <f t="shared" si="192"/>
        <v>7</v>
      </c>
      <c r="AG1058" s="5" t="str">
        <f t="shared" si="193"/>
        <v>NO CUMPLE</v>
      </c>
      <c r="AH1058" s="6"/>
      <c r="AI1058" s="38">
        <f t="shared" si="186"/>
        <v>10</v>
      </c>
      <c r="AJ1058" s="5" t="str">
        <f t="shared" si="187"/>
        <v>NO CUMPLE</v>
      </c>
      <c r="AK1058" s="6" t="s">
        <v>96</v>
      </c>
      <c r="AL1058" s="5" t="str">
        <f t="shared" si="194"/>
        <v/>
      </c>
      <c r="AM1058" s="5"/>
      <c r="AN1058" s="58"/>
      <c r="AO1058" s="49" t="s">
        <v>4882</v>
      </c>
      <c r="AP1058" s="50" t="s">
        <v>325</v>
      </c>
      <c r="AQ1058" s="50"/>
      <c r="AR1058" s="50">
        <v>43624</v>
      </c>
      <c r="AS1058" s="50"/>
      <c r="AT1058" s="52"/>
    </row>
    <row r="1059" spans="1:46" ht="14.1" customHeight="1">
      <c r="A1059" s="20" t="s">
        <v>45</v>
      </c>
      <c r="B1059" s="21" t="s">
        <v>2696</v>
      </c>
      <c r="C1059" s="20" t="s">
        <v>4389</v>
      </c>
      <c r="D1059" s="54">
        <v>4948474969</v>
      </c>
      <c r="E1059" s="4" t="s">
        <v>48</v>
      </c>
      <c r="F1059" s="4" t="s">
        <v>4883</v>
      </c>
      <c r="G1059" s="23" t="s">
        <v>4884</v>
      </c>
      <c r="H1059" s="55">
        <v>95839.2</v>
      </c>
      <c r="I1059" s="4" t="s">
        <v>64</v>
      </c>
      <c r="J1059" s="4" t="s">
        <v>1879</v>
      </c>
      <c r="K1059" s="22" t="s">
        <v>1880</v>
      </c>
      <c r="L1059" s="23" t="s">
        <v>54</v>
      </c>
      <c r="M1059" s="4" t="s">
        <v>184</v>
      </c>
      <c r="N1059" s="29" t="s">
        <v>348</v>
      </c>
      <c r="O1059" s="30">
        <v>9720</v>
      </c>
      <c r="P1059" s="29" t="s">
        <v>186</v>
      </c>
      <c r="Q1059" s="56">
        <v>1</v>
      </c>
      <c r="R1059" s="5" t="s">
        <v>58</v>
      </c>
      <c r="S1059" s="5" t="s">
        <v>59</v>
      </c>
      <c r="T1059" s="36">
        <v>43641</v>
      </c>
      <c r="U1059" s="36">
        <v>43634</v>
      </c>
      <c r="V1059" s="37">
        <v>43634</v>
      </c>
      <c r="W1059" s="38">
        <f t="shared" si="188"/>
        <v>-6</v>
      </c>
      <c r="X1059" s="5" t="str">
        <f t="shared" si="189"/>
        <v>CUMPLE</v>
      </c>
      <c r="Y1059" s="37">
        <v>43642</v>
      </c>
      <c r="Z1059" s="37">
        <v>43642</v>
      </c>
      <c r="AA1059" s="44">
        <v>43643</v>
      </c>
      <c r="AB1059" s="37">
        <v>43650</v>
      </c>
      <c r="AC1059" s="38">
        <f t="shared" si="190"/>
        <v>1</v>
      </c>
      <c r="AD1059" s="5" t="str">
        <f t="shared" si="191"/>
        <v>CUMPLE</v>
      </c>
      <c r="AE1059" s="5"/>
      <c r="AF1059" s="38">
        <f t="shared" si="192"/>
        <v>7</v>
      </c>
      <c r="AG1059" s="5" t="str">
        <f t="shared" si="193"/>
        <v>NO CUMPLE</v>
      </c>
      <c r="AH1059" s="6"/>
      <c r="AI1059" s="38">
        <f t="shared" si="186"/>
        <v>9</v>
      </c>
      <c r="AJ1059" s="5" t="str">
        <f t="shared" si="187"/>
        <v>NO CUMPLE</v>
      </c>
      <c r="AK1059" s="6" t="s">
        <v>135</v>
      </c>
      <c r="AL1059" s="5" t="str">
        <f t="shared" si="194"/>
        <v/>
      </c>
      <c r="AM1059" s="5"/>
      <c r="AN1059" s="58"/>
      <c r="AO1059" s="49" t="s">
        <v>4885</v>
      </c>
      <c r="AP1059" s="50" t="s">
        <v>72</v>
      </c>
      <c r="AQ1059" s="50"/>
      <c r="AR1059" s="50">
        <v>43614</v>
      </c>
      <c r="AS1059" s="50"/>
      <c r="AT1059" s="52"/>
    </row>
    <row r="1060" spans="1:46" ht="14.1" customHeight="1">
      <c r="A1060" s="20" t="s">
        <v>45</v>
      </c>
      <c r="B1060" s="21" t="s">
        <v>2696</v>
      </c>
      <c r="C1060" s="20" t="s">
        <v>4389</v>
      </c>
      <c r="D1060" s="28" t="s">
        <v>4886</v>
      </c>
      <c r="E1060" s="4" t="s">
        <v>48</v>
      </c>
      <c r="F1060" s="4" t="s">
        <v>4887</v>
      </c>
      <c r="G1060" s="23" t="s">
        <v>4888</v>
      </c>
      <c r="H1060" s="55">
        <v>71385.7</v>
      </c>
      <c r="I1060" s="4" t="s">
        <v>64</v>
      </c>
      <c r="J1060" s="28" t="s">
        <v>4889</v>
      </c>
      <c r="K1060" s="28" t="s">
        <v>4890</v>
      </c>
      <c r="L1060" s="23" t="s">
        <v>54</v>
      </c>
      <c r="M1060" s="4" t="s">
        <v>67</v>
      </c>
      <c r="N1060" s="29" t="s">
        <v>77</v>
      </c>
      <c r="O1060" s="30">
        <v>17455</v>
      </c>
      <c r="P1060" s="29" t="s">
        <v>57</v>
      </c>
      <c r="Q1060" s="56">
        <v>1</v>
      </c>
      <c r="R1060" s="5" t="s">
        <v>58</v>
      </c>
      <c r="S1060" s="5" t="s">
        <v>69</v>
      </c>
      <c r="T1060" s="36">
        <v>43640</v>
      </c>
      <c r="U1060" s="36">
        <v>43637</v>
      </c>
      <c r="V1060" s="37">
        <v>43642</v>
      </c>
      <c r="W1060" s="38">
        <f t="shared" si="188"/>
        <v>-2</v>
      </c>
      <c r="X1060" s="5" t="str">
        <f t="shared" si="189"/>
        <v>CUMPLE</v>
      </c>
      <c r="Y1060" s="37">
        <v>43642</v>
      </c>
      <c r="Z1060" s="37">
        <v>43642</v>
      </c>
      <c r="AA1060" s="44">
        <v>43643</v>
      </c>
      <c r="AB1060" s="37">
        <v>43648</v>
      </c>
      <c r="AC1060" s="38">
        <f t="shared" si="190"/>
        <v>1</v>
      </c>
      <c r="AD1060" s="5" t="str">
        <f t="shared" si="191"/>
        <v>CUMPLE</v>
      </c>
      <c r="AE1060" s="5"/>
      <c r="AF1060" s="38">
        <f t="shared" si="192"/>
        <v>5</v>
      </c>
      <c r="AG1060" s="5" t="str">
        <f t="shared" si="193"/>
        <v>NO CUMPLE</v>
      </c>
      <c r="AH1060" s="6"/>
      <c r="AI1060" s="38">
        <f t="shared" si="186"/>
        <v>8</v>
      </c>
      <c r="AJ1060" s="5" t="str">
        <f t="shared" si="187"/>
        <v>CUMPLE</v>
      </c>
      <c r="AK1060" s="6"/>
      <c r="AL1060" s="5" t="str">
        <f t="shared" si="194"/>
        <v/>
      </c>
      <c r="AM1060" s="5"/>
      <c r="AN1060" s="58"/>
      <c r="AO1060" s="49" t="s">
        <v>4891</v>
      </c>
      <c r="AP1060" s="50" t="s">
        <v>72</v>
      </c>
      <c r="AQ1060" s="50"/>
      <c r="AR1060" s="50">
        <v>43612</v>
      </c>
      <c r="AS1060" s="50"/>
      <c r="AT1060" s="52"/>
    </row>
    <row r="1061" spans="1:46" ht="14.1" customHeight="1">
      <c r="A1061" s="20" t="s">
        <v>45</v>
      </c>
      <c r="B1061" s="21" t="s">
        <v>2696</v>
      </c>
      <c r="C1061" s="20" t="s">
        <v>4389</v>
      </c>
      <c r="D1061" s="54" t="s">
        <v>4892</v>
      </c>
      <c r="E1061" s="4" t="s">
        <v>48</v>
      </c>
      <c r="F1061" s="4" t="s">
        <v>4893</v>
      </c>
      <c r="G1061" s="23" t="s">
        <v>4894</v>
      </c>
      <c r="H1061" s="55">
        <v>262620</v>
      </c>
      <c r="I1061" s="4" t="s">
        <v>64</v>
      </c>
      <c r="J1061" s="4" t="s">
        <v>4895</v>
      </c>
      <c r="K1061" s="22" t="s">
        <v>4896</v>
      </c>
      <c r="L1061" s="23" t="s">
        <v>54</v>
      </c>
      <c r="M1061" s="4" t="s">
        <v>184</v>
      </c>
      <c r="N1061" s="29" t="s">
        <v>348</v>
      </c>
      <c r="O1061" s="30">
        <v>12720</v>
      </c>
      <c r="P1061" s="29" t="s">
        <v>186</v>
      </c>
      <c r="Q1061" s="56">
        <v>1</v>
      </c>
      <c r="R1061" s="5" t="s">
        <v>58</v>
      </c>
      <c r="S1061" s="5" t="s">
        <v>59</v>
      </c>
      <c r="T1061" s="36">
        <v>43639</v>
      </c>
      <c r="U1061" s="36">
        <v>43635</v>
      </c>
      <c r="V1061" s="37">
        <v>43635</v>
      </c>
      <c r="W1061" s="38">
        <f t="shared" si="188"/>
        <v>-3</v>
      </c>
      <c r="X1061" s="5" t="str">
        <f t="shared" si="189"/>
        <v>CUMPLE</v>
      </c>
      <c r="Y1061" s="37">
        <v>43641</v>
      </c>
      <c r="Z1061" s="37">
        <v>43641</v>
      </c>
      <c r="AA1061" s="44">
        <v>43642</v>
      </c>
      <c r="AB1061" s="37">
        <v>43644</v>
      </c>
      <c r="AC1061" s="38">
        <f t="shared" si="190"/>
        <v>1</v>
      </c>
      <c r="AD1061" s="5" t="str">
        <f t="shared" si="191"/>
        <v>CUMPLE</v>
      </c>
      <c r="AE1061" s="5"/>
      <c r="AF1061" s="38">
        <f t="shared" si="192"/>
        <v>2</v>
      </c>
      <c r="AG1061" s="5" t="str">
        <f t="shared" si="193"/>
        <v>CUMPLE</v>
      </c>
      <c r="AH1061" s="6"/>
      <c r="AI1061" s="38">
        <f t="shared" si="186"/>
        <v>5</v>
      </c>
      <c r="AJ1061" s="5" t="str">
        <f t="shared" si="187"/>
        <v>CUMPLE</v>
      </c>
      <c r="AK1061" s="6"/>
      <c r="AL1061" s="5" t="str">
        <f t="shared" si="194"/>
        <v/>
      </c>
      <c r="AM1061" s="5"/>
      <c r="AN1061" s="58"/>
      <c r="AO1061" s="49" t="s">
        <v>4897</v>
      </c>
      <c r="AP1061" s="50" t="s">
        <v>325</v>
      </c>
      <c r="AQ1061" s="50"/>
      <c r="AR1061" s="50">
        <v>43613</v>
      </c>
      <c r="AS1061" s="50"/>
      <c r="AT1061" s="52"/>
    </row>
    <row r="1062" spans="1:46" ht="14.1" customHeight="1">
      <c r="A1062" s="20" t="s">
        <v>45</v>
      </c>
      <c r="B1062" s="21" t="s">
        <v>2696</v>
      </c>
      <c r="C1062" s="20" t="s">
        <v>4389</v>
      </c>
      <c r="D1062" s="54">
        <v>4948123297</v>
      </c>
      <c r="E1062" s="4" t="s">
        <v>48</v>
      </c>
      <c r="F1062" s="4" t="s">
        <v>4898</v>
      </c>
      <c r="G1062" s="23" t="s">
        <v>4899</v>
      </c>
      <c r="H1062" s="55">
        <v>4718.3999999999996</v>
      </c>
      <c r="I1062" s="4" t="s">
        <v>64</v>
      </c>
      <c r="J1062" s="4" t="s">
        <v>4653</v>
      </c>
      <c r="K1062" s="22" t="s">
        <v>4654</v>
      </c>
      <c r="L1062" s="23" t="s">
        <v>408</v>
      </c>
      <c r="M1062" s="4" t="s">
        <v>184</v>
      </c>
      <c r="N1062" s="29" t="s">
        <v>385</v>
      </c>
      <c r="O1062" s="30">
        <v>480</v>
      </c>
      <c r="P1062" s="29" t="s">
        <v>57</v>
      </c>
      <c r="Q1062" s="56">
        <v>1</v>
      </c>
      <c r="R1062" s="5" t="s">
        <v>78</v>
      </c>
      <c r="S1062" s="5" t="s">
        <v>79</v>
      </c>
      <c r="T1062" s="36">
        <v>43637</v>
      </c>
      <c r="U1062" s="36">
        <v>43622</v>
      </c>
      <c r="V1062" s="37">
        <v>43622</v>
      </c>
      <c r="W1062" s="38">
        <f t="shared" si="188"/>
        <v>-14</v>
      </c>
      <c r="X1062" s="5" t="str">
        <f t="shared" si="189"/>
        <v>CUMPLE</v>
      </c>
      <c r="Y1062" s="37">
        <v>43641</v>
      </c>
      <c r="Z1062" s="37">
        <v>43641</v>
      </c>
      <c r="AA1062" s="44">
        <v>43642</v>
      </c>
      <c r="AB1062" s="37">
        <v>43648</v>
      </c>
      <c r="AC1062" s="38">
        <f t="shared" si="190"/>
        <v>1</v>
      </c>
      <c r="AD1062" s="5" t="str">
        <f t="shared" si="191"/>
        <v>CUMPLE</v>
      </c>
      <c r="AE1062" s="5"/>
      <c r="AF1062" s="38">
        <f t="shared" si="192"/>
        <v>6</v>
      </c>
      <c r="AG1062" s="5" t="str">
        <f t="shared" si="193"/>
        <v>NO CUMPLE</v>
      </c>
      <c r="AH1062" s="6"/>
      <c r="AI1062" s="38">
        <f t="shared" si="186"/>
        <v>11</v>
      </c>
      <c r="AJ1062" s="5" t="str">
        <f t="shared" si="187"/>
        <v>NO CUMPLE</v>
      </c>
      <c r="AK1062" s="6" t="s">
        <v>102</v>
      </c>
      <c r="AL1062" s="5" t="str">
        <f t="shared" si="194"/>
        <v/>
      </c>
      <c r="AM1062" s="5"/>
      <c r="AN1062" s="58"/>
      <c r="AO1062" s="49" t="s">
        <v>4900</v>
      </c>
      <c r="AP1062" s="50" t="s">
        <v>72</v>
      </c>
      <c r="AQ1062" s="50"/>
      <c r="AR1062" s="50">
        <v>43624</v>
      </c>
      <c r="AS1062" s="50"/>
      <c r="AT1062" s="52"/>
    </row>
    <row r="1063" spans="1:46" ht="14.1" customHeight="1">
      <c r="A1063" s="20" t="s">
        <v>45</v>
      </c>
      <c r="B1063" s="21" t="s">
        <v>2696</v>
      </c>
      <c r="C1063" s="20" t="s">
        <v>4389</v>
      </c>
      <c r="D1063" s="54">
        <v>4950930069</v>
      </c>
      <c r="E1063" s="4" t="s">
        <v>48</v>
      </c>
      <c r="F1063" s="4" t="s">
        <v>4901</v>
      </c>
      <c r="G1063" s="23" t="s">
        <v>4902</v>
      </c>
      <c r="H1063" s="55">
        <v>18400</v>
      </c>
      <c r="I1063" s="4" t="s">
        <v>64</v>
      </c>
      <c r="J1063" s="4" t="s">
        <v>353</v>
      </c>
      <c r="K1063" s="22" t="s">
        <v>354</v>
      </c>
      <c r="L1063" s="23" t="s">
        <v>86</v>
      </c>
      <c r="M1063" s="4" t="s">
        <v>67</v>
      </c>
      <c r="N1063" s="29" t="s">
        <v>128</v>
      </c>
      <c r="O1063" s="30">
        <v>20000</v>
      </c>
      <c r="P1063" s="29" t="s">
        <v>57</v>
      </c>
      <c r="Q1063" s="56">
        <v>1</v>
      </c>
      <c r="R1063" s="5" t="s">
        <v>58</v>
      </c>
      <c r="S1063" s="5" t="s">
        <v>69</v>
      </c>
      <c r="T1063" s="36">
        <v>43637</v>
      </c>
      <c r="U1063" s="36">
        <v>43634</v>
      </c>
      <c r="V1063" s="37">
        <v>43634</v>
      </c>
      <c r="W1063" s="38">
        <f t="shared" si="188"/>
        <v>-2</v>
      </c>
      <c r="X1063" s="5" t="str">
        <f t="shared" si="189"/>
        <v>CUMPLE</v>
      </c>
      <c r="Y1063" s="37">
        <v>43638</v>
      </c>
      <c r="Z1063" s="37">
        <v>43638</v>
      </c>
      <c r="AA1063" s="44">
        <v>43641</v>
      </c>
      <c r="AB1063" s="37">
        <v>43638</v>
      </c>
      <c r="AC1063" s="38">
        <f t="shared" si="190"/>
        <v>3</v>
      </c>
      <c r="AD1063" s="5" t="str">
        <f t="shared" si="191"/>
        <v>NO CUMPLE</v>
      </c>
      <c r="AE1063" s="5" t="s">
        <v>135</v>
      </c>
      <c r="AF1063" s="38">
        <f t="shared" si="192"/>
        <v>1</v>
      </c>
      <c r="AG1063" s="5" t="str">
        <f t="shared" si="193"/>
        <v>CUMPLE</v>
      </c>
      <c r="AH1063" s="6"/>
      <c r="AI1063" s="38">
        <f t="shared" si="186"/>
        <v>1</v>
      </c>
      <c r="AJ1063" s="5" t="str">
        <f t="shared" si="187"/>
        <v>CUMPLE</v>
      </c>
      <c r="AK1063" s="6"/>
      <c r="AL1063" s="5" t="str">
        <f t="shared" si="194"/>
        <v/>
      </c>
      <c r="AM1063" s="5"/>
      <c r="AN1063" s="58"/>
      <c r="AO1063" s="49" t="s">
        <v>4903</v>
      </c>
      <c r="AP1063" s="50" t="s">
        <v>232</v>
      </c>
      <c r="AQ1063" s="50"/>
      <c r="AR1063" s="50">
        <v>43616</v>
      </c>
      <c r="AS1063" s="50"/>
      <c r="AT1063" s="52"/>
    </row>
    <row r="1064" spans="1:46" ht="14.1" customHeight="1">
      <c r="A1064" s="20" t="s">
        <v>45</v>
      </c>
      <c r="B1064" s="21" t="s">
        <v>2696</v>
      </c>
      <c r="C1064" s="20" t="s">
        <v>4389</v>
      </c>
      <c r="D1064" s="28" t="s">
        <v>4904</v>
      </c>
      <c r="E1064" s="4" t="s">
        <v>156</v>
      </c>
      <c r="F1064" s="4" t="s">
        <v>4905</v>
      </c>
      <c r="G1064" s="23" t="s">
        <v>4906</v>
      </c>
      <c r="H1064" s="55">
        <v>101042</v>
      </c>
      <c r="I1064" s="4" t="s">
        <v>64</v>
      </c>
      <c r="J1064" s="28" t="s">
        <v>4907</v>
      </c>
      <c r="K1064" s="28" t="s">
        <v>4908</v>
      </c>
      <c r="L1064" s="23" t="s">
        <v>54</v>
      </c>
      <c r="M1064" s="4" t="s">
        <v>67</v>
      </c>
      <c r="N1064" s="29" t="s">
        <v>77</v>
      </c>
      <c r="O1064" s="30">
        <v>10100</v>
      </c>
      <c r="P1064" s="29" t="s">
        <v>57</v>
      </c>
      <c r="Q1064" s="56">
        <v>15</v>
      </c>
      <c r="R1064" s="5" t="s">
        <v>78</v>
      </c>
      <c r="S1064" s="5" t="s">
        <v>79</v>
      </c>
      <c r="T1064" s="36">
        <v>43628</v>
      </c>
      <c r="U1064" s="36">
        <v>43622</v>
      </c>
      <c r="V1064" s="37">
        <v>43635</v>
      </c>
      <c r="W1064" s="38">
        <f t="shared" si="188"/>
        <v>-5</v>
      </c>
      <c r="X1064" s="5" t="str">
        <f t="shared" si="189"/>
        <v>CUMPLE</v>
      </c>
      <c r="Y1064" s="37">
        <v>43631</v>
      </c>
      <c r="Z1064" s="37">
        <v>43635</v>
      </c>
      <c r="AA1064" s="44">
        <v>43636</v>
      </c>
      <c r="AB1064" s="37">
        <v>43649</v>
      </c>
      <c r="AC1064" s="38">
        <f t="shared" si="190"/>
        <v>1</v>
      </c>
      <c r="AD1064" s="5" t="str">
        <f t="shared" si="191"/>
        <v>CUMPLE</v>
      </c>
      <c r="AE1064" s="5"/>
      <c r="AF1064" s="38">
        <f t="shared" si="192"/>
        <v>13</v>
      </c>
      <c r="AG1064" s="5" t="str">
        <f t="shared" si="193"/>
        <v>NO CUMPLE</v>
      </c>
      <c r="AH1064" s="6"/>
      <c r="AI1064" s="38">
        <f t="shared" si="186"/>
        <v>21</v>
      </c>
      <c r="AJ1064" s="5" t="str">
        <f t="shared" si="187"/>
        <v>NO CUMPLE</v>
      </c>
      <c r="AK1064" s="6" t="s">
        <v>4909</v>
      </c>
      <c r="AL1064" s="5" t="str">
        <f t="shared" si="194"/>
        <v/>
      </c>
      <c r="AM1064" s="5"/>
      <c r="AN1064" s="58"/>
      <c r="AO1064" s="49" t="s">
        <v>4910</v>
      </c>
      <c r="AP1064" s="50" t="s">
        <v>72</v>
      </c>
      <c r="AQ1064" s="50"/>
      <c r="AR1064" s="50">
        <v>43614</v>
      </c>
      <c r="AS1064" s="50"/>
      <c r="AT1064" s="52"/>
    </row>
    <row r="1065" spans="1:46" ht="14.1" customHeight="1">
      <c r="A1065" s="20" t="s">
        <v>45</v>
      </c>
      <c r="B1065" s="21" t="s">
        <v>2696</v>
      </c>
      <c r="C1065" s="20" t="s">
        <v>4389</v>
      </c>
      <c r="D1065" s="54" t="s">
        <v>4911</v>
      </c>
      <c r="E1065" s="4" t="s">
        <v>48</v>
      </c>
      <c r="F1065" s="4" t="s">
        <v>4912</v>
      </c>
      <c r="G1065" s="23" t="s">
        <v>4913</v>
      </c>
      <c r="H1065" s="55">
        <v>115080</v>
      </c>
      <c r="I1065" s="4" t="s">
        <v>64</v>
      </c>
      <c r="J1065" s="4" t="s">
        <v>4914</v>
      </c>
      <c r="K1065" s="22" t="s">
        <v>4915</v>
      </c>
      <c r="L1065" s="23" t="s">
        <v>54</v>
      </c>
      <c r="M1065" s="4" t="s">
        <v>94</v>
      </c>
      <c r="N1065" s="29" t="s">
        <v>95</v>
      </c>
      <c r="O1065" s="30">
        <v>13000</v>
      </c>
      <c r="P1065" s="29" t="s">
        <v>57</v>
      </c>
      <c r="Q1065" s="56">
        <v>1</v>
      </c>
      <c r="R1065" s="5" t="s">
        <v>58</v>
      </c>
      <c r="S1065" s="5" t="s">
        <v>69</v>
      </c>
      <c r="T1065" s="36">
        <v>43637</v>
      </c>
      <c r="U1065" s="36">
        <v>43633</v>
      </c>
      <c r="V1065" s="37">
        <v>43633</v>
      </c>
      <c r="W1065" s="38">
        <f t="shared" si="188"/>
        <v>-3</v>
      </c>
      <c r="X1065" s="5" t="str">
        <f t="shared" si="189"/>
        <v>CUMPLE</v>
      </c>
      <c r="Y1065" s="37">
        <v>43638</v>
      </c>
      <c r="Z1065" s="37">
        <v>43638</v>
      </c>
      <c r="AA1065" s="44">
        <v>43641</v>
      </c>
      <c r="AB1065" s="37">
        <v>43645</v>
      </c>
      <c r="AC1065" s="38">
        <f t="shared" si="190"/>
        <v>3</v>
      </c>
      <c r="AD1065" s="5" t="str">
        <f t="shared" si="191"/>
        <v>NO CUMPLE</v>
      </c>
      <c r="AE1065" s="5" t="s">
        <v>135</v>
      </c>
      <c r="AF1065" s="38">
        <f t="shared" si="192"/>
        <v>4</v>
      </c>
      <c r="AG1065" s="5" t="str">
        <f t="shared" si="193"/>
        <v>NO CUMPLE</v>
      </c>
      <c r="AH1065" s="6"/>
      <c r="AI1065" s="38">
        <f t="shared" si="186"/>
        <v>8</v>
      </c>
      <c r="AJ1065" s="5" t="str">
        <f t="shared" si="187"/>
        <v>CUMPLE</v>
      </c>
      <c r="AK1065" s="6"/>
      <c r="AL1065" s="5" t="str">
        <f t="shared" si="194"/>
        <v/>
      </c>
      <c r="AM1065" s="5"/>
      <c r="AN1065" s="58"/>
      <c r="AO1065" s="49" t="s">
        <v>4916</v>
      </c>
      <c r="AP1065" s="50" t="s">
        <v>72</v>
      </c>
      <c r="AQ1065" s="50"/>
      <c r="AR1065" s="50">
        <v>43612</v>
      </c>
      <c r="AS1065" s="50"/>
      <c r="AT1065" s="52"/>
    </row>
    <row r="1066" spans="1:46" ht="14.1" customHeight="1">
      <c r="A1066" s="20" t="s">
        <v>45</v>
      </c>
      <c r="B1066" s="21" t="s">
        <v>2696</v>
      </c>
      <c r="C1066" s="20" t="s">
        <v>4389</v>
      </c>
      <c r="D1066" s="54">
        <v>4951080650</v>
      </c>
      <c r="E1066" s="4" t="s">
        <v>48</v>
      </c>
      <c r="F1066" s="4" t="s">
        <v>4917</v>
      </c>
      <c r="G1066" s="23" t="s">
        <v>4918</v>
      </c>
      <c r="H1066" s="55">
        <v>3260</v>
      </c>
      <c r="I1066" s="4" t="s">
        <v>64</v>
      </c>
      <c r="J1066" s="4" t="s">
        <v>4863</v>
      </c>
      <c r="K1066" s="22" t="s">
        <v>4864</v>
      </c>
      <c r="L1066" s="23" t="s">
        <v>54</v>
      </c>
      <c r="M1066" s="4" t="s">
        <v>94</v>
      </c>
      <c r="N1066" s="29" t="s">
        <v>95</v>
      </c>
      <c r="O1066" s="30">
        <v>1000</v>
      </c>
      <c r="P1066" s="29" t="s">
        <v>57</v>
      </c>
      <c r="Q1066" s="56">
        <v>1</v>
      </c>
      <c r="R1066" s="5" t="s">
        <v>78</v>
      </c>
      <c r="S1066" s="5" t="s">
        <v>79</v>
      </c>
      <c r="T1066" s="36">
        <v>43634</v>
      </c>
      <c r="U1066" s="36">
        <v>43633</v>
      </c>
      <c r="V1066" s="37">
        <v>43634</v>
      </c>
      <c r="W1066" s="38">
        <f t="shared" si="188"/>
        <v>0</v>
      </c>
      <c r="X1066" s="5" t="str">
        <f t="shared" si="189"/>
        <v>CUMPLE</v>
      </c>
      <c r="Y1066" s="37">
        <v>43637</v>
      </c>
      <c r="Z1066" s="37">
        <v>43637</v>
      </c>
      <c r="AA1066" s="44">
        <v>43637</v>
      </c>
      <c r="AB1066" s="37">
        <v>43648</v>
      </c>
      <c r="AC1066" s="38">
        <f t="shared" si="190"/>
        <v>1</v>
      </c>
      <c r="AD1066" s="5" t="str">
        <f t="shared" si="191"/>
        <v>CUMPLE</v>
      </c>
      <c r="AE1066" s="5"/>
      <c r="AF1066" s="38">
        <f t="shared" si="192"/>
        <v>11</v>
      </c>
      <c r="AG1066" s="5" t="str">
        <f t="shared" si="193"/>
        <v>NO CUMPLE</v>
      </c>
      <c r="AH1066" s="6"/>
      <c r="AI1066" s="38">
        <f t="shared" si="186"/>
        <v>14</v>
      </c>
      <c r="AJ1066" s="5" t="str">
        <f t="shared" si="187"/>
        <v>NO CUMPLE</v>
      </c>
      <c r="AK1066" s="6" t="s">
        <v>102</v>
      </c>
      <c r="AL1066" s="5" t="str">
        <f t="shared" si="194"/>
        <v/>
      </c>
      <c r="AM1066" s="5"/>
      <c r="AN1066" s="58"/>
      <c r="AO1066" s="49" t="s">
        <v>4919</v>
      </c>
      <c r="AP1066" s="50" t="s">
        <v>72</v>
      </c>
      <c r="AQ1066" s="50"/>
      <c r="AR1066" s="50">
        <v>43621</v>
      </c>
      <c r="AS1066" s="50"/>
      <c r="AT1066" s="52"/>
    </row>
    <row r="1067" spans="1:46" ht="14.1" customHeight="1">
      <c r="A1067" s="20" t="s">
        <v>45</v>
      </c>
      <c r="B1067" s="21" t="s">
        <v>2696</v>
      </c>
      <c r="C1067" s="20" t="s">
        <v>4389</v>
      </c>
      <c r="D1067" s="28" t="s">
        <v>4920</v>
      </c>
      <c r="E1067" s="4" t="s">
        <v>48</v>
      </c>
      <c r="F1067" s="4" t="s">
        <v>4921</v>
      </c>
      <c r="G1067" s="23" t="s">
        <v>4922</v>
      </c>
      <c r="H1067" s="55">
        <v>45079.199999999997</v>
      </c>
      <c r="I1067" s="4" t="s">
        <v>64</v>
      </c>
      <c r="J1067" s="28" t="s">
        <v>4923</v>
      </c>
      <c r="K1067" s="28" t="s">
        <v>4924</v>
      </c>
      <c r="L1067" s="23" t="s">
        <v>183</v>
      </c>
      <c r="M1067" s="4" t="s">
        <v>184</v>
      </c>
      <c r="N1067" s="29" t="s">
        <v>385</v>
      </c>
      <c r="O1067" s="30">
        <v>4320</v>
      </c>
      <c r="P1067" s="29" t="s">
        <v>57</v>
      </c>
      <c r="Q1067" s="56">
        <v>5</v>
      </c>
      <c r="R1067" s="5" t="s">
        <v>78</v>
      </c>
      <c r="S1067" s="5" t="s">
        <v>79</v>
      </c>
      <c r="T1067" s="36">
        <v>43633</v>
      </c>
      <c r="U1067" s="36">
        <v>43621</v>
      </c>
      <c r="V1067" s="37">
        <v>43635</v>
      </c>
      <c r="W1067" s="38">
        <f t="shared" si="188"/>
        <v>-11</v>
      </c>
      <c r="X1067" s="5" t="str">
        <f t="shared" si="189"/>
        <v>CUMPLE</v>
      </c>
      <c r="Y1067" s="37">
        <v>43635</v>
      </c>
      <c r="Z1067" s="37">
        <v>43635</v>
      </c>
      <c r="AA1067" s="44">
        <v>43636</v>
      </c>
      <c r="AB1067" s="37">
        <v>43645</v>
      </c>
      <c r="AC1067" s="38">
        <f t="shared" si="190"/>
        <v>1</v>
      </c>
      <c r="AD1067" s="5" t="str">
        <f t="shared" si="191"/>
        <v>CUMPLE</v>
      </c>
      <c r="AE1067" s="5"/>
      <c r="AF1067" s="38">
        <f t="shared" si="192"/>
        <v>9</v>
      </c>
      <c r="AG1067" s="5" t="str">
        <f t="shared" si="193"/>
        <v>NO CUMPLE</v>
      </c>
      <c r="AH1067" s="6"/>
      <c r="AI1067" s="38">
        <f t="shared" si="186"/>
        <v>12</v>
      </c>
      <c r="AJ1067" s="5" t="str">
        <f t="shared" si="187"/>
        <v>NO CUMPLE</v>
      </c>
      <c r="AK1067" s="6" t="s">
        <v>102</v>
      </c>
      <c r="AL1067" s="5" t="str">
        <f t="shared" si="194"/>
        <v/>
      </c>
      <c r="AM1067" s="5"/>
      <c r="AN1067" s="58"/>
      <c r="AO1067" s="49" t="s">
        <v>4925</v>
      </c>
      <c r="AP1067" s="50" t="s">
        <v>72</v>
      </c>
      <c r="AQ1067" s="50"/>
      <c r="AR1067" s="50">
        <v>43624</v>
      </c>
      <c r="AS1067" s="50"/>
      <c r="AT1067" s="52"/>
    </row>
    <row r="1068" spans="1:46" ht="14.1" customHeight="1">
      <c r="A1068" s="20" t="s">
        <v>45</v>
      </c>
      <c r="B1068" s="21" t="s">
        <v>2696</v>
      </c>
      <c r="C1068" s="20" t="s">
        <v>4389</v>
      </c>
      <c r="D1068" s="54">
        <v>4950895371</v>
      </c>
      <c r="E1068" s="4" t="s">
        <v>48</v>
      </c>
      <c r="F1068" s="4" t="s">
        <v>4926</v>
      </c>
      <c r="G1068" s="23" t="s">
        <v>4927</v>
      </c>
      <c r="H1068" s="55">
        <v>2299.35</v>
      </c>
      <c r="I1068" s="4" t="s">
        <v>64</v>
      </c>
      <c r="J1068" s="4" t="s">
        <v>544</v>
      </c>
      <c r="K1068" s="22" t="s">
        <v>2038</v>
      </c>
      <c r="L1068" s="23" t="s">
        <v>119</v>
      </c>
      <c r="M1068" s="4" t="s">
        <v>67</v>
      </c>
      <c r="N1068" s="29" t="s">
        <v>336</v>
      </c>
      <c r="O1068" s="30">
        <v>3621</v>
      </c>
      <c r="P1068" s="29" t="s">
        <v>57</v>
      </c>
      <c r="Q1068" s="56">
        <v>5</v>
      </c>
      <c r="R1068" s="5" t="s">
        <v>78</v>
      </c>
      <c r="S1068" s="5" t="s">
        <v>79</v>
      </c>
      <c r="T1068" s="36">
        <v>43632</v>
      </c>
      <c r="U1068" s="36">
        <v>43633</v>
      </c>
      <c r="V1068" s="37">
        <v>43636</v>
      </c>
      <c r="W1068" s="38">
        <f t="shared" si="188"/>
        <v>2</v>
      </c>
      <c r="X1068" s="5" t="str">
        <f t="shared" si="189"/>
        <v>NO CUMPLE</v>
      </c>
      <c r="Y1068" s="37">
        <v>43636</v>
      </c>
      <c r="Z1068" s="37">
        <v>43636</v>
      </c>
      <c r="AA1068" s="44">
        <v>43636</v>
      </c>
      <c r="AB1068" s="37">
        <v>43645</v>
      </c>
      <c r="AC1068" s="38">
        <f t="shared" si="190"/>
        <v>1</v>
      </c>
      <c r="AD1068" s="5" t="str">
        <f t="shared" si="191"/>
        <v>CUMPLE</v>
      </c>
      <c r="AE1068" s="5"/>
      <c r="AF1068" s="38">
        <f t="shared" si="192"/>
        <v>9</v>
      </c>
      <c r="AG1068" s="5" t="str">
        <f t="shared" si="193"/>
        <v>NO CUMPLE</v>
      </c>
      <c r="AH1068" s="6"/>
      <c r="AI1068" s="38">
        <f t="shared" si="186"/>
        <v>13</v>
      </c>
      <c r="AJ1068" s="5" t="str">
        <f t="shared" si="187"/>
        <v>NO CUMPLE</v>
      </c>
      <c r="AK1068" s="6" t="s">
        <v>4786</v>
      </c>
      <c r="AL1068" s="5" t="str">
        <f t="shared" si="194"/>
        <v/>
      </c>
      <c r="AM1068" s="5"/>
      <c r="AN1068" s="58"/>
      <c r="AO1068" s="49" t="s">
        <v>4928</v>
      </c>
      <c r="AP1068" s="50" t="s">
        <v>72</v>
      </c>
      <c r="AQ1068" s="50"/>
      <c r="AR1068" s="50">
        <v>43621</v>
      </c>
      <c r="AS1068" s="50"/>
      <c r="AT1068" s="52"/>
    </row>
    <row r="1069" spans="1:46" ht="14.1" customHeight="1">
      <c r="A1069" s="20" t="s">
        <v>45</v>
      </c>
      <c r="B1069" s="21" t="s">
        <v>2696</v>
      </c>
      <c r="C1069" s="20" t="s">
        <v>4389</v>
      </c>
      <c r="D1069" s="54">
        <v>4951047322</v>
      </c>
      <c r="E1069" s="4" t="s">
        <v>48</v>
      </c>
      <c r="F1069" s="4" t="s">
        <v>4929</v>
      </c>
      <c r="G1069" s="23" t="s">
        <v>4930</v>
      </c>
      <c r="H1069" s="55">
        <v>83512.5</v>
      </c>
      <c r="I1069" s="4" t="s">
        <v>64</v>
      </c>
      <c r="J1069" s="4" t="s">
        <v>4167</v>
      </c>
      <c r="K1069" s="22" t="s">
        <v>4168</v>
      </c>
      <c r="L1069" s="23" t="s">
        <v>54</v>
      </c>
      <c r="M1069" s="4" t="s">
        <v>94</v>
      </c>
      <c r="N1069" s="29" t="s">
        <v>95</v>
      </c>
      <c r="O1069" s="30">
        <v>1250</v>
      </c>
      <c r="P1069" s="29" t="s">
        <v>57</v>
      </c>
      <c r="Q1069" s="56">
        <v>2</v>
      </c>
      <c r="R1069" s="5" t="s">
        <v>78</v>
      </c>
      <c r="S1069" s="5" t="s">
        <v>79</v>
      </c>
      <c r="T1069" s="36">
        <v>43634</v>
      </c>
      <c r="U1069" s="36">
        <v>43633</v>
      </c>
      <c r="V1069" s="37">
        <v>43636</v>
      </c>
      <c r="W1069" s="38">
        <f t="shared" ref="W1069:W1090" si="195">IF(R1069="AIR",U1069-T1069,U1069-(T1069-1))</f>
        <v>0</v>
      </c>
      <c r="X1069" s="5" t="str">
        <f t="shared" ref="X1069:X1090" si="196">IF(W1069&lt;=0,"CUMPLE","NO CUMPLE")</f>
        <v>CUMPLE</v>
      </c>
      <c r="Y1069" s="37">
        <v>43636</v>
      </c>
      <c r="Z1069" s="37">
        <v>43636</v>
      </c>
      <c r="AA1069" s="44">
        <v>43637</v>
      </c>
      <c r="AB1069" s="37">
        <v>43648</v>
      </c>
      <c r="AC1069" s="38">
        <f t="shared" ref="AC1069:AC1090" si="197">IF(AA1069-MAX(U1069,V1069,Y1069)&lt;=0,1,AA1069-MAX(U1069,V1069,Y1069))</f>
        <v>1</v>
      </c>
      <c r="AD1069" s="5" t="str">
        <f t="shared" ref="AD1069:AD1090" si="198">+IF((R1069="FCL")*AND(AC1069&lt;=2),"CUMPLE",IF((R1069="LCL")*AND(AC1069&lt;=2),"CUMPLE",IF((R1069="AIR")*AND(AC1069&lt;=2),"CUMPLE","NO CUMPLE")))</f>
        <v>CUMPLE</v>
      </c>
      <c r="AE1069" s="5"/>
      <c r="AF1069" s="38">
        <f t="shared" ref="AF1069:AF1090" si="199">IF(AB1069-AA1069&lt;=0,1,AB1069-AA1069)</f>
        <v>11</v>
      </c>
      <c r="AG1069" s="5" t="str">
        <f t="shared" ref="AG1069:AG1090" si="200">+IF((R1069="FCL")*AND(AF1069&lt;=3),"CUMPLE",IF((R1069="LCL")*AND(AF1069&lt;=3),"CUMPLE",IF((R1069="AIR")*AND(AF1069&lt;=1),"CUMPLE","NO CUMPLE")))</f>
        <v>NO CUMPLE</v>
      </c>
      <c r="AH1069" s="6"/>
      <c r="AI1069" s="38">
        <f t="shared" si="186"/>
        <v>14</v>
      </c>
      <c r="AJ1069" s="5" t="str">
        <f t="shared" si="187"/>
        <v>NO CUMPLE</v>
      </c>
      <c r="AK1069" s="6" t="s">
        <v>102</v>
      </c>
      <c r="AL1069" s="5" t="str">
        <f t="shared" ref="AL1069:AL1090" si="201">+IF(F1069="Rojo",IF((R1069="FCL")*AND(AI1069&gt;7),"NO CUMPLE",IF((R1069="LCL")*AND(AI1069&gt;9),"NO CUMPLE",IF((R1069="AIR")*AND(AI1069&gt;2),"NO CUMPLE","CUMPLE"))),"")</f>
        <v/>
      </c>
      <c r="AM1069" s="5"/>
      <c r="AN1069" s="58"/>
      <c r="AO1069" s="49" t="s">
        <v>4931</v>
      </c>
      <c r="AP1069" s="50" t="s">
        <v>72</v>
      </c>
      <c r="AQ1069" s="50"/>
      <c r="AR1069" s="50">
        <v>43634</v>
      </c>
      <c r="AS1069" s="50" t="s">
        <v>1082</v>
      </c>
      <c r="AT1069" s="52"/>
    </row>
    <row r="1070" spans="1:46" ht="14.1" customHeight="1">
      <c r="A1070" s="20" t="s">
        <v>45</v>
      </c>
      <c r="B1070" s="21" t="s">
        <v>2696</v>
      </c>
      <c r="C1070" s="20" t="s">
        <v>4389</v>
      </c>
      <c r="D1070" s="28" t="s">
        <v>4932</v>
      </c>
      <c r="E1070" s="4" t="s">
        <v>48</v>
      </c>
      <c r="F1070" s="4" t="s">
        <v>4933</v>
      </c>
      <c r="G1070" s="23" t="s">
        <v>4934</v>
      </c>
      <c r="H1070" s="55">
        <v>68016.800000000003</v>
      </c>
      <c r="I1070" s="4" t="s">
        <v>64</v>
      </c>
      <c r="J1070" s="28" t="s">
        <v>4935</v>
      </c>
      <c r="K1070" s="28" t="s">
        <v>4936</v>
      </c>
      <c r="L1070" s="23" t="s">
        <v>86</v>
      </c>
      <c r="M1070" s="4" t="s">
        <v>67</v>
      </c>
      <c r="N1070" s="29" t="s">
        <v>128</v>
      </c>
      <c r="O1070" s="30">
        <v>53720</v>
      </c>
      <c r="P1070" s="29" t="s">
        <v>57</v>
      </c>
      <c r="Q1070" s="56">
        <v>3</v>
      </c>
      <c r="R1070" s="5" t="s">
        <v>58</v>
      </c>
      <c r="S1070" s="5" t="s">
        <v>69</v>
      </c>
      <c r="T1070" s="36">
        <v>43630</v>
      </c>
      <c r="U1070" s="36">
        <v>43628</v>
      </c>
      <c r="V1070" s="37">
        <v>43633</v>
      </c>
      <c r="W1070" s="38">
        <f t="shared" si="195"/>
        <v>-1</v>
      </c>
      <c r="X1070" s="5" t="str">
        <f t="shared" si="196"/>
        <v>CUMPLE</v>
      </c>
      <c r="Y1070" s="37">
        <v>43631</v>
      </c>
      <c r="Z1070" s="37">
        <v>43633</v>
      </c>
      <c r="AA1070" s="44">
        <v>43634</v>
      </c>
      <c r="AB1070" s="37">
        <v>43641</v>
      </c>
      <c r="AC1070" s="38">
        <f t="shared" si="197"/>
        <v>1</v>
      </c>
      <c r="AD1070" s="5" t="str">
        <f t="shared" si="198"/>
        <v>CUMPLE</v>
      </c>
      <c r="AE1070" s="5"/>
      <c r="AF1070" s="38">
        <f t="shared" si="199"/>
        <v>7</v>
      </c>
      <c r="AG1070" s="5" t="str">
        <f t="shared" si="200"/>
        <v>NO CUMPLE</v>
      </c>
      <c r="AH1070" s="6"/>
      <c r="AI1070" s="38">
        <f t="shared" si="186"/>
        <v>11</v>
      </c>
      <c r="AJ1070" s="5" t="str">
        <f t="shared" si="187"/>
        <v>NO CUMPLE</v>
      </c>
      <c r="AK1070" s="6" t="s">
        <v>135</v>
      </c>
      <c r="AL1070" s="5" t="str">
        <f t="shared" si="201"/>
        <v/>
      </c>
      <c r="AM1070" s="5"/>
      <c r="AN1070" s="58"/>
      <c r="AO1070" s="49" t="s">
        <v>4937</v>
      </c>
      <c r="AP1070" s="50" t="s">
        <v>72</v>
      </c>
      <c r="AQ1070" s="50" t="s">
        <v>4938</v>
      </c>
      <c r="AR1070" s="50">
        <v>43610</v>
      </c>
      <c r="AS1070" s="50"/>
      <c r="AT1070" s="52"/>
    </row>
    <row r="1071" spans="1:46" ht="14.1" customHeight="1">
      <c r="A1071" s="20" t="s">
        <v>45</v>
      </c>
      <c r="B1071" s="21" t="s">
        <v>2696</v>
      </c>
      <c r="C1071" s="20" t="s">
        <v>4389</v>
      </c>
      <c r="D1071" s="28" t="s">
        <v>4939</v>
      </c>
      <c r="E1071" s="4" t="s">
        <v>48</v>
      </c>
      <c r="F1071" s="4" t="s">
        <v>4940</v>
      </c>
      <c r="G1071" s="23" t="s">
        <v>4941</v>
      </c>
      <c r="H1071" s="55">
        <v>28543.200000000001</v>
      </c>
      <c r="I1071" s="4" t="s">
        <v>64</v>
      </c>
      <c r="J1071" s="28" t="s">
        <v>4942</v>
      </c>
      <c r="K1071" s="28" t="s">
        <v>4943</v>
      </c>
      <c r="L1071" s="23" t="s">
        <v>54</v>
      </c>
      <c r="M1071" s="4" t="s">
        <v>67</v>
      </c>
      <c r="N1071" s="29" t="s">
        <v>77</v>
      </c>
      <c r="O1071" s="30">
        <v>6725</v>
      </c>
      <c r="P1071" s="29" t="s">
        <v>57</v>
      </c>
      <c r="Q1071" s="56">
        <v>9</v>
      </c>
      <c r="R1071" s="5" t="s">
        <v>78</v>
      </c>
      <c r="S1071" s="5" t="s">
        <v>79</v>
      </c>
      <c r="T1071" s="36">
        <v>43634</v>
      </c>
      <c r="U1071" s="36">
        <v>43633</v>
      </c>
      <c r="V1071" s="37">
        <v>43636</v>
      </c>
      <c r="W1071" s="38">
        <f t="shared" si="195"/>
        <v>0</v>
      </c>
      <c r="X1071" s="5" t="str">
        <f t="shared" si="196"/>
        <v>CUMPLE</v>
      </c>
      <c r="Y1071" s="37">
        <v>43636</v>
      </c>
      <c r="Z1071" s="37">
        <v>43636</v>
      </c>
      <c r="AA1071" s="44">
        <v>43637</v>
      </c>
      <c r="AB1071" s="37">
        <v>43648</v>
      </c>
      <c r="AC1071" s="38">
        <f t="shared" si="197"/>
        <v>1</v>
      </c>
      <c r="AD1071" s="5" t="str">
        <f t="shared" si="198"/>
        <v>CUMPLE</v>
      </c>
      <c r="AE1071" s="5"/>
      <c r="AF1071" s="38">
        <f t="shared" si="199"/>
        <v>11</v>
      </c>
      <c r="AG1071" s="5" t="str">
        <f t="shared" si="200"/>
        <v>NO CUMPLE</v>
      </c>
      <c r="AH1071" s="6"/>
      <c r="AI1071" s="38">
        <f t="shared" si="186"/>
        <v>14</v>
      </c>
      <c r="AJ1071" s="5" t="str">
        <f t="shared" si="187"/>
        <v>NO CUMPLE</v>
      </c>
      <c r="AK1071" s="6" t="s">
        <v>102</v>
      </c>
      <c r="AL1071" s="5" t="str">
        <f t="shared" si="201"/>
        <v/>
      </c>
      <c r="AM1071" s="5"/>
      <c r="AN1071" s="58"/>
      <c r="AO1071" s="49" t="s">
        <v>4944</v>
      </c>
      <c r="AP1071" s="50" t="s">
        <v>72</v>
      </c>
      <c r="AQ1071" s="50"/>
      <c r="AR1071" s="50">
        <v>43634</v>
      </c>
      <c r="AS1071" s="50"/>
      <c r="AT1071" s="52"/>
    </row>
    <row r="1072" spans="1:46" ht="14.1" customHeight="1">
      <c r="A1072" s="20" t="s">
        <v>45</v>
      </c>
      <c r="B1072" s="21" t="s">
        <v>2696</v>
      </c>
      <c r="C1072" s="20" t="s">
        <v>4389</v>
      </c>
      <c r="D1072" s="54">
        <v>4950898144</v>
      </c>
      <c r="E1072" s="4" t="s">
        <v>48</v>
      </c>
      <c r="F1072" s="4" t="s">
        <v>4945</v>
      </c>
      <c r="G1072" s="23" t="s">
        <v>4946</v>
      </c>
      <c r="H1072" s="55">
        <v>116760</v>
      </c>
      <c r="I1072" s="4" t="s">
        <v>64</v>
      </c>
      <c r="J1072" s="4" t="s">
        <v>1589</v>
      </c>
      <c r="K1072" s="22" t="s">
        <v>1590</v>
      </c>
      <c r="L1072" s="23" t="s">
        <v>54</v>
      </c>
      <c r="M1072" s="4" t="s">
        <v>67</v>
      </c>
      <c r="N1072" s="29" t="s">
        <v>336</v>
      </c>
      <c r="O1072" s="30">
        <v>6000</v>
      </c>
      <c r="P1072" s="29" t="s">
        <v>57</v>
      </c>
      <c r="Q1072" s="56">
        <v>10</v>
      </c>
      <c r="R1072" s="5" t="s">
        <v>78</v>
      </c>
      <c r="S1072" s="5" t="s">
        <v>79</v>
      </c>
      <c r="T1072" s="36">
        <v>43634</v>
      </c>
      <c r="U1072" s="36">
        <v>43630</v>
      </c>
      <c r="V1072" s="37">
        <v>43636</v>
      </c>
      <c r="W1072" s="38">
        <f t="shared" si="195"/>
        <v>-3</v>
      </c>
      <c r="X1072" s="5" t="str">
        <f t="shared" si="196"/>
        <v>CUMPLE</v>
      </c>
      <c r="Y1072" s="37">
        <v>43636</v>
      </c>
      <c r="Z1072" s="37">
        <v>43637</v>
      </c>
      <c r="AA1072" s="44">
        <v>43637</v>
      </c>
      <c r="AB1072" s="37">
        <v>43648</v>
      </c>
      <c r="AC1072" s="38">
        <f t="shared" si="197"/>
        <v>1</v>
      </c>
      <c r="AD1072" s="5" t="str">
        <f t="shared" si="198"/>
        <v>CUMPLE</v>
      </c>
      <c r="AE1072" s="5"/>
      <c r="AF1072" s="38">
        <f t="shared" si="199"/>
        <v>11</v>
      </c>
      <c r="AG1072" s="5" t="str">
        <f t="shared" si="200"/>
        <v>NO CUMPLE</v>
      </c>
      <c r="AH1072" s="6"/>
      <c r="AI1072" s="38">
        <f t="shared" si="186"/>
        <v>14</v>
      </c>
      <c r="AJ1072" s="5" t="str">
        <f t="shared" si="187"/>
        <v>NO CUMPLE</v>
      </c>
      <c r="AK1072" s="6" t="s">
        <v>102</v>
      </c>
      <c r="AL1072" s="5" t="str">
        <f t="shared" si="201"/>
        <v/>
      </c>
      <c r="AM1072" s="5"/>
      <c r="AN1072" s="58"/>
      <c r="AO1072" s="49" t="s">
        <v>4947</v>
      </c>
      <c r="AP1072" s="50" t="s">
        <v>72</v>
      </c>
      <c r="AQ1072" s="50"/>
      <c r="AR1072" s="50">
        <v>43634</v>
      </c>
      <c r="AS1072" s="50"/>
      <c r="AT1072" s="52"/>
    </row>
    <row r="1073" spans="1:46" ht="14.1" customHeight="1">
      <c r="A1073" s="20" t="s">
        <v>45</v>
      </c>
      <c r="B1073" s="21" t="s">
        <v>2696</v>
      </c>
      <c r="C1073" s="20" t="s">
        <v>4389</v>
      </c>
      <c r="D1073" s="54">
        <v>4950216811</v>
      </c>
      <c r="E1073" s="4" t="s">
        <v>48</v>
      </c>
      <c r="F1073" s="4" t="s">
        <v>4948</v>
      </c>
      <c r="G1073" s="23" t="s">
        <v>4949</v>
      </c>
      <c r="H1073" s="55">
        <v>15079.68</v>
      </c>
      <c r="I1073" s="4" t="s">
        <v>64</v>
      </c>
      <c r="J1073" s="4" t="s">
        <v>3845</v>
      </c>
      <c r="K1073" s="22" t="s">
        <v>3846</v>
      </c>
      <c r="L1073" s="23" t="s">
        <v>119</v>
      </c>
      <c r="M1073" s="4" t="s">
        <v>112</v>
      </c>
      <c r="N1073" s="29" t="s">
        <v>468</v>
      </c>
      <c r="O1073" s="30">
        <v>3264</v>
      </c>
      <c r="P1073" s="29" t="s">
        <v>57</v>
      </c>
      <c r="Q1073" s="56">
        <v>1</v>
      </c>
      <c r="R1073" s="5" t="s">
        <v>58</v>
      </c>
      <c r="S1073" s="5" t="s">
        <v>59</v>
      </c>
      <c r="T1073" s="36">
        <v>43640</v>
      </c>
      <c r="U1073" s="36">
        <v>43635</v>
      </c>
      <c r="V1073" s="37">
        <v>43643</v>
      </c>
      <c r="W1073" s="38">
        <f t="shared" si="195"/>
        <v>-4</v>
      </c>
      <c r="X1073" s="5" t="str">
        <f t="shared" si="196"/>
        <v>CUMPLE</v>
      </c>
      <c r="Y1073" s="37">
        <v>43643</v>
      </c>
      <c r="Z1073" s="37">
        <v>43643</v>
      </c>
      <c r="AA1073" s="44">
        <v>43644</v>
      </c>
      <c r="AB1073" s="37">
        <v>43649</v>
      </c>
      <c r="AC1073" s="38">
        <f t="shared" si="197"/>
        <v>1</v>
      </c>
      <c r="AD1073" s="5" t="str">
        <f t="shared" si="198"/>
        <v>CUMPLE</v>
      </c>
      <c r="AE1073" s="5"/>
      <c r="AF1073" s="38">
        <f t="shared" si="199"/>
        <v>5</v>
      </c>
      <c r="AG1073" s="5" t="str">
        <f t="shared" si="200"/>
        <v>NO CUMPLE</v>
      </c>
      <c r="AH1073" s="6"/>
      <c r="AI1073" s="38">
        <f t="shared" si="186"/>
        <v>9</v>
      </c>
      <c r="AJ1073" s="5" t="str">
        <f t="shared" si="187"/>
        <v>NO CUMPLE</v>
      </c>
      <c r="AK1073" s="6" t="s">
        <v>135</v>
      </c>
      <c r="AL1073" s="5" t="str">
        <f t="shared" si="201"/>
        <v/>
      </c>
      <c r="AM1073" s="5"/>
      <c r="AN1073" s="58"/>
      <c r="AO1073" s="49" t="s">
        <v>4950</v>
      </c>
      <c r="AP1073" s="50" t="s">
        <v>325</v>
      </c>
      <c r="AQ1073" s="50"/>
      <c r="AR1073" s="50">
        <v>43626</v>
      </c>
      <c r="AS1073" s="50"/>
      <c r="AT1073" s="52"/>
    </row>
    <row r="1074" spans="1:46" ht="14.1" customHeight="1">
      <c r="A1074" s="20" t="s">
        <v>45</v>
      </c>
      <c r="B1074" s="21" t="s">
        <v>2696</v>
      </c>
      <c r="C1074" s="20" t="s">
        <v>4389</v>
      </c>
      <c r="D1074" s="28" t="s">
        <v>4951</v>
      </c>
      <c r="E1074" s="4" t="s">
        <v>48</v>
      </c>
      <c r="F1074" s="4" t="s">
        <v>4952</v>
      </c>
      <c r="G1074" s="23" t="s">
        <v>4953</v>
      </c>
      <c r="H1074" s="55">
        <v>92958.1</v>
      </c>
      <c r="I1074" s="4" t="s">
        <v>64</v>
      </c>
      <c r="J1074" s="28" t="s">
        <v>4954</v>
      </c>
      <c r="K1074" s="28" t="s">
        <v>4955</v>
      </c>
      <c r="L1074" s="23" t="s">
        <v>54</v>
      </c>
      <c r="M1074" s="4" t="s">
        <v>67</v>
      </c>
      <c r="N1074" s="29" t="s">
        <v>77</v>
      </c>
      <c r="O1074" s="30">
        <v>22755</v>
      </c>
      <c r="P1074" s="29" t="s">
        <v>57</v>
      </c>
      <c r="Q1074" s="56">
        <v>1</v>
      </c>
      <c r="R1074" s="5" t="s">
        <v>58</v>
      </c>
      <c r="S1074" s="5" t="s">
        <v>69</v>
      </c>
      <c r="T1074" s="36">
        <v>43641</v>
      </c>
      <c r="U1074" s="36">
        <v>43637</v>
      </c>
      <c r="V1074" s="37">
        <v>43643</v>
      </c>
      <c r="W1074" s="38">
        <f t="shared" si="195"/>
        <v>-3</v>
      </c>
      <c r="X1074" s="5" t="str">
        <f t="shared" si="196"/>
        <v>CUMPLE</v>
      </c>
      <c r="Y1074" s="37">
        <v>43643</v>
      </c>
      <c r="Z1074" s="37">
        <v>43643</v>
      </c>
      <c r="AA1074" s="44">
        <v>43644</v>
      </c>
      <c r="AB1074" s="37">
        <v>43648</v>
      </c>
      <c r="AC1074" s="38">
        <f t="shared" si="197"/>
        <v>1</v>
      </c>
      <c r="AD1074" s="5" t="str">
        <f t="shared" si="198"/>
        <v>CUMPLE</v>
      </c>
      <c r="AE1074" s="5"/>
      <c r="AF1074" s="38">
        <f t="shared" si="199"/>
        <v>4</v>
      </c>
      <c r="AG1074" s="5" t="str">
        <f t="shared" si="200"/>
        <v>NO CUMPLE</v>
      </c>
      <c r="AH1074" s="6"/>
      <c r="AI1074" s="38">
        <f t="shared" si="186"/>
        <v>7</v>
      </c>
      <c r="AJ1074" s="5" t="str">
        <f t="shared" si="187"/>
        <v>CUMPLE</v>
      </c>
      <c r="AK1074" s="6"/>
      <c r="AL1074" s="5" t="str">
        <f t="shared" si="201"/>
        <v/>
      </c>
      <c r="AM1074" s="5"/>
      <c r="AN1074" s="58"/>
      <c r="AO1074" s="49" t="s">
        <v>4956</v>
      </c>
      <c r="AP1074" s="50" t="s">
        <v>72</v>
      </c>
      <c r="AQ1074" s="50"/>
      <c r="AR1074" s="50">
        <v>43613</v>
      </c>
      <c r="AS1074" s="50"/>
      <c r="AT1074" s="52"/>
    </row>
    <row r="1075" spans="1:46" ht="14.1" customHeight="1">
      <c r="A1075" s="20" t="s">
        <v>45</v>
      </c>
      <c r="B1075" s="21" t="s">
        <v>2696</v>
      </c>
      <c r="C1075" s="20" t="s">
        <v>4389</v>
      </c>
      <c r="D1075" s="28" t="s">
        <v>4957</v>
      </c>
      <c r="E1075" s="4" t="s">
        <v>48</v>
      </c>
      <c r="F1075" s="4" t="s">
        <v>4958</v>
      </c>
      <c r="G1075" s="23" t="s">
        <v>4959</v>
      </c>
      <c r="H1075" s="55">
        <v>23622.799999999999</v>
      </c>
      <c r="I1075" s="4" t="s">
        <v>64</v>
      </c>
      <c r="J1075" s="28" t="s">
        <v>4960</v>
      </c>
      <c r="K1075" s="28" t="s">
        <v>4961</v>
      </c>
      <c r="L1075" s="23" t="s">
        <v>54</v>
      </c>
      <c r="M1075" s="4" t="s">
        <v>67</v>
      </c>
      <c r="N1075" s="29" t="s">
        <v>77</v>
      </c>
      <c r="O1075" s="30">
        <v>820</v>
      </c>
      <c r="P1075" s="29" t="s">
        <v>57</v>
      </c>
      <c r="Q1075" s="56">
        <v>3</v>
      </c>
      <c r="R1075" s="5" t="s">
        <v>78</v>
      </c>
      <c r="S1075" s="5" t="s">
        <v>79</v>
      </c>
      <c r="T1075" s="36">
        <v>43641</v>
      </c>
      <c r="U1075" s="36">
        <v>43641</v>
      </c>
      <c r="V1075" s="37">
        <v>43643</v>
      </c>
      <c r="W1075" s="38">
        <f t="shared" si="195"/>
        <v>1</v>
      </c>
      <c r="X1075" s="5" t="str">
        <f t="shared" si="196"/>
        <v>NO CUMPLE</v>
      </c>
      <c r="Y1075" s="37">
        <v>43643</v>
      </c>
      <c r="Z1075" s="37">
        <v>43643</v>
      </c>
      <c r="AA1075" s="44">
        <v>43644</v>
      </c>
      <c r="AB1075" s="37">
        <v>43649</v>
      </c>
      <c r="AC1075" s="38">
        <f t="shared" si="197"/>
        <v>1</v>
      </c>
      <c r="AD1075" s="5" t="str">
        <f t="shared" si="198"/>
        <v>CUMPLE</v>
      </c>
      <c r="AE1075" s="5"/>
      <c r="AF1075" s="38">
        <f t="shared" si="199"/>
        <v>5</v>
      </c>
      <c r="AG1075" s="5" t="str">
        <f t="shared" si="200"/>
        <v>NO CUMPLE</v>
      </c>
      <c r="AH1075" s="6"/>
      <c r="AI1075" s="38">
        <f t="shared" si="186"/>
        <v>8</v>
      </c>
      <c r="AJ1075" s="5" t="str">
        <f t="shared" si="187"/>
        <v>CUMPLE</v>
      </c>
      <c r="AK1075" s="6"/>
      <c r="AL1075" s="5" t="str">
        <f t="shared" si="201"/>
        <v/>
      </c>
      <c r="AM1075" s="5"/>
      <c r="AN1075" s="58"/>
      <c r="AO1075" s="49" t="s">
        <v>4962</v>
      </c>
      <c r="AP1075" s="50" t="s">
        <v>72</v>
      </c>
      <c r="AQ1075" s="50"/>
      <c r="AR1075" s="50">
        <v>43613</v>
      </c>
      <c r="AS1075" s="50"/>
      <c r="AT1075" s="52"/>
    </row>
    <row r="1076" spans="1:46" ht="14.1" customHeight="1">
      <c r="A1076" s="20" t="s">
        <v>45</v>
      </c>
      <c r="B1076" s="21" t="s">
        <v>2696</v>
      </c>
      <c r="C1076" s="20" t="s">
        <v>4389</v>
      </c>
      <c r="D1076" s="54">
        <v>4951150649</v>
      </c>
      <c r="E1076" s="4" t="s">
        <v>48</v>
      </c>
      <c r="F1076" s="4" t="s">
        <v>4963</v>
      </c>
      <c r="G1076" s="23" t="s">
        <v>4964</v>
      </c>
      <c r="H1076" s="55">
        <v>4473</v>
      </c>
      <c r="I1076" s="4" t="s">
        <v>64</v>
      </c>
      <c r="J1076" s="4" t="s">
        <v>709</v>
      </c>
      <c r="K1076" s="22" t="s">
        <v>710</v>
      </c>
      <c r="L1076" s="23" t="s">
        <v>54</v>
      </c>
      <c r="M1076" s="4" t="s">
        <v>67</v>
      </c>
      <c r="N1076" s="29" t="s">
        <v>77</v>
      </c>
      <c r="O1076" s="30">
        <v>150</v>
      </c>
      <c r="P1076" s="29" t="s">
        <v>57</v>
      </c>
      <c r="Q1076" s="56">
        <v>1</v>
      </c>
      <c r="R1076" s="5" t="s">
        <v>78</v>
      </c>
      <c r="S1076" s="5" t="s">
        <v>79</v>
      </c>
      <c r="T1076" s="36">
        <v>43641</v>
      </c>
      <c r="U1076" s="36">
        <v>43637</v>
      </c>
      <c r="V1076" s="37">
        <v>43644</v>
      </c>
      <c r="W1076" s="38">
        <f t="shared" si="195"/>
        <v>-3</v>
      </c>
      <c r="X1076" s="5" t="str">
        <f t="shared" si="196"/>
        <v>CUMPLE</v>
      </c>
      <c r="Y1076" s="37">
        <v>43644</v>
      </c>
      <c r="Z1076" s="37">
        <v>43644</v>
      </c>
      <c r="AA1076" s="44">
        <v>43644</v>
      </c>
      <c r="AB1076" s="37">
        <v>43649</v>
      </c>
      <c r="AC1076" s="38">
        <f t="shared" si="197"/>
        <v>1</v>
      </c>
      <c r="AD1076" s="5" t="str">
        <f t="shared" si="198"/>
        <v>CUMPLE</v>
      </c>
      <c r="AE1076" s="5"/>
      <c r="AF1076" s="38">
        <f t="shared" si="199"/>
        <v>5</v>
      </c>
      <c r="AG1076" s="5" t="str">
        <f t="shared" si="200"/>
        <v>NO CUMPLE</v>
      </c>
      <c r="AH1076" s="6"/>
      <c r="AI1076" s="38">
        <f t="shared" si="186"/>
        <v>8</v>
      </c>
      <c r="AJ1076" s="5" t="str">
        <f t="shared" si="187"/>
        <v>CUMPLE</v>
      </c>
      <c r="AK1076" s="6"/>
      <c r="AL1076" s="5" t="str">
        <f t="shared" si="201"/>
        <v/>
      </c>
      <c r="AM1076" s="5"/>
      <c r="AN1076" s="58"/>
      <c r="AO1076" s="49" t="s">
        <v>4965</v>
      </c>
      <c r="AP1076" s="50" t="s">
        <v>72</v>
      </c>
      <c r="AQ1076" s="50"/>
      <c r="AR1076" s="50">
        <v>43613</v>
      </c>
      <c r="AS1076" s="50"/>
      <c r="AT1076" s="52"/>
    </row>
    <row r="1077" spans="1:46" ht="14.1" customHeight="1">
      <c r="A1077" s="20" t="s">
        <v>45</v>
      </c>
      <c r="B1077" s="21" t="s">
        <v>2696</v>
      </c>
      <c r="C1077" s="20" t="s">
        <v>4389</v>
      </c>
      <c r="D1077" s="54">
        <v>4950978862</v>
      </c>
      <c r="E1077" s="4" t="s">
        <v>48</v>
      </c>
      <c r="F1077" s="4" t="s">
        <v>4966</v>
      </c>
      <c r="G1077" s="23" t="s">
        <v>4967</v>
      </c>
      <c r="H1077" s="55">
        <v>8224.92</v>
      </c>
      <c r="I1077" s="4" t="s">
        <v>64</v>
      </c>
      <c r="J1077" s="4" t="s">
        <v>3340</v>
      </c>
      <c r="K1077" s="22" t="s">
        <v>3341</v>
      </c>
      <c r="L1077" s="23" t="s">
        <v>119</v>
      </c>
      <c r="M1077" s="4" t="s">
        <v>67</v>
      </c>
      <c r="N1077" s="29" t="s">
        <v>77</v>
      </c>
      <c r="O1077" s="30">
        <v>396</v>
      </c>
      <c r="P1077" s="29" t="s">
        <v>57</v>
      </c>
      <c r="Q1077" s="56">
        <v>1</v>
      </c>
      <c r="R1077" s="5" t="s">
        <v>78</v>
      </c>
      <c r="S1077" s="5" t="s">
        <v>79</v>
      </c>
      <c r="T1077" s="36">
        <v>43632</v>
      </c>
      <c r="U1077" s="36">
        <v>43633</v>
      </c>
      <c r="V1077" s="37">
        <v>43635</v>
      </c>
      <c r="W1077" s="38">
        <f t="shared" si="195"/>
        <v>2</v>
      </c>
      <c r="X1077" s="5" t="str">
        <f t="shared" si="196"/>
        <v>NO CUMPLE</v>
      </c>
      <c r="Y1077" s="37">
        <v>43635</v>
      </c>
      <c r="Z1077" s="37">
        <v>43635</v>
      </c>
      <c r="AA1077" s="44">
        <v>43636</v>
      </c>
      <c r="AB1077" s="37">
        <v>43645</v>
      </c>
      <c r="AC1077" s="38">
        <f t="shared" si="197"/>
        <v>1</v>
      </c>
      <c r="AD1077" s="5" t="str">
        <f t="shared" si="198"/>
        <v>CUMPLE</v>
      </c>
      <c r="AE1077" s="5"/>
      <c r="AF1077" s="38">
        <f t="shared" si="199"/>
        <v>9</v>
      </c>
      <c r="AG1077" s="5" t="str">
        <f t="shared" si="200"/>
        <v>NO CUMPLE</v>
      </c>
      <c r="AH1077" s="6"/>
      <c r="AI1077" s="38">
        <f t="shared" si="186"/>
        <v>13</v>
      </c>
      <c r="AJ1077" s="5" t="str">
        <f t="shared" si="187"/>
        <v>NO CUMPLE</v>
      </c>
      <c r="AK1077" s="6" t="s">
        <v>4786</v>
      </c>
      <c r="AL1077" s="5" t="str">
        <f t="shared" si="201"/>
        <v/>
      </c>
      <c r="AM1077" s="5"/>
      <c r="AN1077" s="58"/>
      <c r="AO1077" s="49" t="s">
        <v>4968</v>
      </c>
      <c r="AP1077" s="50" t="s">
        <v>72</v>
      </c>
      <c r="AQ1077" s="50"/>
      <c r="AR1077" s="50">
        <v>43621</v>
      </c>
      <c r="AS1077" s="50"/>
      <c r="AT1077" s="52"/>
    </row>
    <row r="1078" spans="1:46" ht="14.1" customHeight="1">
      <c r="A1078" s="20" t="s">
        <v>45</v>
      </c>
      <c r="B1078" s="21" t="s">
        <v>2696</v>
      </c>
      <c r="C1078" s="20" t="s">
        <v>4389</v>
      </c>
      <c r="D1078" s="54">
        <v>4951213131</v>
      </c>
      <c r="E1078" s="4" t="s">
        <v>48</v>
      </c>
      <c r="F1078" s="4" t="s">
        <v>4969</v>
      </c>
      <c r="G1078" s="23" t="s">
        <v>4970</v>
      </c>
      <c r="H1078" s="55">
        <v>6816</v>
      </c>
      <c r="I1078" s="4" t="s">
        <v>64</v>
      </c>
      <c r="J1078" s="4" t="s">
        <v>3874</v>
      </c>
      <c r="K1078" s="22" t="s">
        <v>3875</v>
      </c>
      <c r="L1078" s="23" t="s">
        <v>54</v>
      </c>
      <c r="M1078" s="4" t="s">
        <v>67</v>
      </c>
      <c r="N1078" s="29" t="s">
        <v>336</v>
      </c>
      <c r="O1078" s="30">
        <v>2400</v>
      </c>
      <c r="P1078" s="29" t="s">
        <v>57</v>
      </c>
      <c r="Q1078" s="56">
        <v>4</v>
      </c>
      <c r="R1078" s="5" t="s">
        <v>78</v>
      </c>
      <c r="S1078" s="5" t="s">
        <v>79</v>
      </c>
      <c r="T1078" s="36">
        <v>43634</v>
      </c>
      <c r="U1078" s="36">
        <v>43630</v>
      </c>
      <c r="V1078" s="37">
        <v>43630</v>
      </c>
      <c r="W1078" s="38">
        <f t="shared" si="195"/>
        <v>-3</v>
      </c>
      <c r="X1078" s="5" t="str">
        <f t="shared" si="196"/>
        <v>CUMPLE</v>
      </c>
      <c r="Y1078" s="37">
        <v>43637</v>
      </c>
      <c r="Z1078" s="37">
        <v>43637</v>
      </c>
      <c r="AA1078" s="44">
        <v>43637</v>
      </c>
      <c r="AB1078" s="37">
        <v>43648</v>
      </c>
      <c r="AC1078" s="38">
        <f t="shared" si="197"/>
        <v>1</v>
      </c>
      <c r="AD1078" s="5" t="str">
        <f t="shared" si="198"/>
        <v>CUMPLE</v>
      </c>
      <c r="AE1078" s="5"/>
      <c r="AF1078" s="38">
        <f t="shared" si="199"/>
        <v>11</v>
      </c>
      <c r="AG1078" s="5" t="str">
        <f t="shared" si="200"/>
        <v>NO CUMPLE</v>
      </c>
      <c r="AH1078" s="6"/>
      <c r="AI1078" s="38">
        <f t="shared" si="186"/>
        <v>14</v>
      </c>
      <c r="AJ1078" s="5" t="str">
        <f t="shared" si="187"/>
        <v>NO CUMPLE</v>
      </c>
      <c r="AK1078" s="6" t="s">
        <v>102</v>
      </c>
      <c r="AL1078" s="5" t="str">
        <f t="shared" si="201"/>
        <v/>
      </c>
      <c r="AM1078" s="5"/>
      <c r="AN1078" s="58"/>
      <c r="AO1078" s="49" t="s">
        <v>4971</v>
      </c>
      <c r="AP1078" s="50" t="s">
        <v>72</v>
      </c>
      <c r="AQ1078" s="50"/>
      <c r="AR1078" s="50">
        <v>43634</v>
      </c>
      <c r="AS1078" s="50"/>
      <c r="AT1078" s="52"/>
    </row>
    <row r="1079" spans="1:46" ht="14.1" customHeight="1">
      <c r="A1079" s="20" t="s">
        <v>45</v>
      </c>
      <c r="B1079" s="21" t="s">
        <v>2696</v>
      </c>
      <c r="C1079" s="20" t="s">
        <v>4389</v>
      </c>
      <c r="D1079" s="54">
        <v>4951410240</v>
      </c>
      <c r="E1079" s="4" t="s">
        <v>48</v>
      </c>
      <c r="F1079" s="4" t="s">
        <v>4972</v>
      </c>
      <c r="G1079" s="23" t="s">
        <v>4973</v>
      </c>
      <c r="H1079" s="55">
        <v>13255</v>
      </c>
      <c r="I1079" s="4" t="s">
        <v>64</v>
      </c>
      <c r="J1079" s="4" t="s">
        <v>4974</v>
      </c>
      <c r="K1079" s="22" t="s">
        <v>4975</v>
      </c>
      <c r="L1079" s="23" t="s">
        <v>54</v>
      </c>
      <c r="M1079" s="4" t="s">
        <v>67</v>
      </c>
      <c r="N1079" s="29" t="s">
        <v>77</v>
      </c>
      <c r="O1079" s="30">
        <v>250</v>
      </c>
      <c r="P1079" s="29" t="s">
        <v>57</v>
      </c>
      <c r="Q1079" s="56">
        <v>1</v>
      </c>
      <c r="R1079" s="5" t="s">
        <v>78</v>
      </c>
      <c r="S1079" s="5" t="s">
        <v>79</v>
      </c>
      <c r="T1079" s="36">
        <v>43634</v>
      </c>
      <c r="U1079" s="36">
        <v>43630</v>
      </c>
      <c r="V1079" s="37">
        <v>43630</v>
      </c>
      <c r="W1079" s="38">
        <f t="shared" si="195"/>
        <v>-3</v>
      </c>
      <c r="X1079" s="5" t="str">
        <f t="shared" si="196"/>
        <v>CUMPLE</v>
      </c>
      <c r="Y1079" s="37">
        <v>43637</v>
      </c>
      <c r="Z1079" s="37">
        <v>43637</v>
      </c>
      <c r="AA1079" s="44">
        <v>43637</v>
      </c>
      <c r="AB1079" s="37">
        <v>43645</v>
      </c>
      <c r="AC1079" s="38">
        <f t="shared" si="197"/>
        <v>1</v>
      </c>
      <c r="AD1079" s="5" t="str">
        <f t="shared" si="198"/>
        <v>CUMPLE</v>
      </c>
      <c r="AE1079" s="5"/>
      <c r="AF1079" s="38">
        <f t="shared" si="199"/>
        <v>8</v>
      </c>
      <c r="AG1079" s="5" t="str">
        <f t="shared" si="200"/>
        <v>NO CUMPLE</v>
      </c>
      <c r="AH1079" s="6"/>
      <c r="AI1079" s="38">
        <f t="shared" si="186"/>
        <v>11</v>
      </c>
      <c r="AJ1079" s="5" t="str">
        <f t="shared" si="187"/>
        <v>NO CUMPLE</v>
      </c>
      <c r="AK1079" s="6" t="s">
        <v>102</v>
      </c>
      <c r="AL1079" s="5" t="str">
        <f t="shared" si="201"/>
        <v/>
      </c>
      <c r="AM1079" s="5"/>
      <c r="AN1079" s="58"/>
      <c r="AO1079" s="49" t="s">
        <v>4976</v>
      </c>
      <c r="AP1079" s="50" t="s">
        <v>72</v>
      </c>
      <c r="AQ1079" s="50"/>
      <c r="AR1079" s="50">
        <v>43634</v>
      </c>
      <c r="AS1079" s="50"/>
      <c r="AT1079" s="52"/>
    </row>
    <row r="1080" spans="1:46" ht="14.1" customHeight="1">
      <c r="A1080" s="20" t="s">
        <v>45</v>
      </c>
      <c r="B1080" s="21" t="s">
        <v>2696</v>
      </c>
      <c r="C1080" s="20" t="s">
        <v>4389</v>
      </c>
      <c r="D1080" s="54">
        <v>4951409547</v>
      </c>
      <c r="E1080" s="4" t="s">
        <v>48</v>
      </c>
      <c r="F1080" s="4" t="s">
        <v>4977</v>
      </c>
      <c r="G1080" s="23" t="s">
        <v>4978</v>
      </c>
      <c r="H1080" s="55">
        <v>7298.38</v>
      </c>
      <c r="I1080" s="4" t="s">
        <v>64</v>
      </c>
      <c r="J1080" s="4" t="s">
        <v>4399</v>
      </c>
      <c r="K1080" s="22" t="s">
        <v>2795</v>
      </c>
      <c r="L1080" s="23" t="s">
        <v>650</v>
      </c>
      <c r="M1080" s="4" t="s">
        <v>147</v>
      </c>
      <c r="N1080" s="29" t="s">
        <v>167</v>
      </c>
      <c r="O1080" s="30">
        <v>4044.0720000000001</v>
      </c>
      <c r="P1080" s="29" t="s">
        <v>57</v>
      </c>
      <c r="Q1080" s="56">
        <v>1</v>
      </c>
      <c r="R1080" s="5" t="s">
        <v>58</v>
      </c>
      <c r="S1080" s="5" t="s">
        <v>59</v>
      </c>
      <c r="T1080" s="36">
        <v>43641</v>
      </c>
      <c r="U1080" s="36">
        <v>43641</v>
      </c>
      <c r="V1080" s="37">
        <v>43641</v>
      </c>
      <c r="W1080" s="38">
        <f t="shared" si="195"/>
        <v>1</v>
      </c>
      <c r="X1080" s="5" t="str">
        <f t="shared" si="196"/>
        <v>NO CUMPLE</v>
      </c>
      <c r="Y1080" s="37">
        <v>43643</v>
      </c>
      <c r="Z1080" s="37">
        <v>43643</v>
      </c>
      <c r="AA1080" s="44">
        <v>43644</v>
      </c>
      <c r="AB1080" s="37">
        <v>43650</v>
      </c>
      <c r="AC1080" s="38">
        <f t="shared" si="197"/>
        <v>1</v>
      </c>
      <c r="AD1080" s="5" t="str">
        <f t="shared" si="198"/>
        <v>CUMPLE</v>
      </c>
      <c r="AE1080" s="5"/>
      <c r="AF1080" s="38">
        <f t="shared" si="199"/>
        <v>6</v>
      </c>
      <c r="AG1080" s="5" t="str">
        <f t="shared" si="200"/>
        <v>NO CUMPLE</v>
      </c>
      <c r="AH1080" s="6"/>
      <c r="AI1080" s="38">
        <f t="shared" si="186"/>
        <v>9</v>
      </c>
      <c r="AJ1080" s="5" t="str">
        <f t="shared" si="187"/>
        <v>NO CUMPLE</v>
      </c>
      <c r="AK1080" s="6" t="s">
        <v>96</v>
      </c>
      <c r="AL1080" s="5" t="str">
        <f t="shared" si="201"/>
        <v/>
      </c>
      <c r="AM1080" s="5"/>
      <c r="AN1080" s="58"/>
      <c r="AO1080" s="49" t="s">
        <v>4979</v>
      </c>
      <c r="AP1080" s="50" t="s">
        <v>72</v>
      </c>
      <c r="AQ1080" s="50"/>
      <c r="AR1080" s="50">
        <v>43621</v>
      </c>
      <c r="AS1080" s="50"/>
      <c r="AT1080" s="52"/>
    </row>
    <row r="1081" spans="1:46" ht="14.1" customHeight="1">
      <c r="A1081" s="20" t="s">
        <v>45</v>
      </c>
      <c r="B1081" s="21" t="s">
        <v>2696</v>
      </c>
      <c r="C1081" s="20" t="s">
        <v>4389</v>
      </c>
      <c r="D1081" s="28" t="s">
        <v>4980</v>
      </c>
      <c r="E1081" s="4" t="s">
        <v>48</v>
      </c>
      <c r="F1081" s="4" t="s">
        <v>4981</v>
      </c>
      <c r="G1081" s="23" t="s">
        <v>4982</v>
      </c>
      <c r="H1081" s="55">
        <v>9968.25</v>
      </c>
      <c r="I1081" s="4" t="s">
        <v>64</v>
      </c>
      <c r="J1081" s="28" t="s">
        <v>4983</v>
      </c>
      <c r="K1081" s="28" t="s">
        <v>4984</v>
      </c>
      <c r="L1081" s="23" t="s">
        <v>54</v>
      </c>
      <c r="M1081" s="4" t="s">
        <v>67</v>
      </c>
      <c r="N1081" s="29" t="s">
        <v>336</v>
      </c>
      <c r="O1081" s="30">
        <v>7025</v>
      </c>
      <c r="P1081" s="29" t="s">
        <v>57</v>
      </c>
      <c r="Q1081" s="56">
        <v>7</v>
      </c>
      <c r="R1081" s="5" t="s">
        <v>78</v>
      </c>
      <c r="S1081" s="5" t="s">
        <v>79</v>
      </c>
      <c r="T1081" s="36">
        <v>43641</v>
      </c>
      <c r="U1081" s="36">
        <v>43641</v>
      </c>
      <c r="V1081" s="37">
        <v>43644</v>
      </c>
      <c r="W1081" s="38">
        <f t="shared" si="195"/>
        <v>1</v>
      </c>
      <c r="X1081" s="5" t="str">
        <f t="shared" si="196"/>
        <v>NO CUMPLE</v>
      </c>
      <c r="Y1081" s="37">
        <v>43643</v>
      </c>
      <c r="Z1081" s="37">
        <v>43644</v>
      </c>
      <c r="AA1081" s="44">
        <v>43644</v>
      </c>
      <c r="AB1081" s="37">
        <v>43651</v>
      </c>
      <c r="AC1081" s="38">
        <f t="shared" si="197"/>
        <v>1</v>
      </c>
      <c r="AD1081" s="5" t="str">
        <f t="shared" si="198"/>
        <v>CUMPLE</v>
      </c>
      <c r="AE1081" s="5"/>
      <c r="AF1081" s="38">
        <f t="shared" si="199"/>
        <v>7</v>
      </c>
      <c r="AG1081" s="5" t="str">
        <f t="shared" si="200"/>
        <v>NO CUMPLE</v>
      </c>
      <c r="AH1081" s="6"/>
      <c r="AI1081" s="38">
        <f t="shared" si="186"/>
        <v>10</v>
      </c>
      <c r="AJ1081" s="5" t="str">
        <f t="shared" si="187"/>
        <v>CUMPLE</v>
      </c>
      <c r="AK1081" s="6" t="s">
        <v>4786</v>
      </c>
      <c r="AL1081" s="5" t="str">
        <f t="shared" si="201"/>
        <v/>
      </c>
      <c r="AM1081" s="5"/>
      <c r="AN1081" s="58"/>
      <c r="AO1081" s="49" t="s">
        <v>4985</v>
      </c>
      <c r="AP1081" s="50" t="s">
        <v>72</v>
      </c>
      <c r="AQ1081" s="50"/>
      <c r="AR1081" s="50">
        <v>43613</v>
      </c>
      <c r="AS1081" s="50"/>
      <c r="AT1081" s="52"/>
    </row>
    <row r="1082" spans="1:46" ht="14.1" customHeight="1">
      <c r="A1082" s="20" t="s">
        <v>45</v>
      </c>
      <c r="B1082" s="21" t="s">
        <v>2696</v>
      </c>
      <c r="C1082" s="20" t="s">
        <v>4389</v>
      </c>
      <c r="D1082" s="28" t="s">
        <v>4986</v>
      </c>
      <c r="E1082" s="4" t="s">
        <v>156</v>
      </c>
      <c r="F1082" s="4" t="s">
        <v>4987</v>
      </c>
      <c r="G1082" s="23" t="s">
        <v>4988</v>
      </c>
      <c r="H1082" s="55">
        <v>810514.2</v>
      </c>
      <c r="I1082" s="4" t="s">
        <v>51</v>
      </c>
      <c r="J1082" s="28" t="s">
        <v>4989</v>
      </c>
      <c r="K1082" s="28" t="s">
        <v>4990</v>
      </c>
      <c r="L1082" s="23" t="s">
        <v>1065</v>
      </c>
      <c r="M1082" s="4" t="s">
        <v>184</v>
      </c>
      <c r="N1082" s="29" t="s">
        <v>1066</v>
      </c>
      <c r="O1082" s="30">
        <v>810514</v>
      </c>
      <c r="P1082" s="29" t="s">
        <v>57</v>
      </c>
      <c r="Q1082" s="56">
        <v>9</v>
      </c>
      <c r="R1082" s="5" t="s">
        <v>58</v>
      </c>
      <c r="S1082" s="5" t="s">
        <v>69</v>
      </c>
      <c r="T1082" s="36">
        <v>43634</v>
      </c>
      <c r="U1082" s="36">
        <v>43622</v>
      </c>
      <c r="V1082" s="37">
        <v>43638</v>
      </c>
      <c r="W1082" s="38">
        <f t="shared" si="195"/>
        <v>-11</v>
      </c>
      <c r="X1082" s="5" t="str">
        <f t="shared" si="196"/>
        <v>CUMPLE</v>
      </c>
      <c r="Y1082" s="37">
        <v>43636</v>
      </c>
      <c r="Z1082" s="37">
        <v>43638</v>
      </c>
      <c r="AA1082" s="44">
        <v>43641</v>
      </c>
      <c r="AB1082" s="37">
        <v>43643</v>
      </c>
      <c r="AC1082" s="38">
        <f t="shared" si="197"/>
        <v>3</v>
      </c>
      <c r="AD1082" s="5" t="str">
        <f t="shared" si="198"/>
        <v>NO CUMPLE</v>
      </c>
      <c r="AE1082" s="5" t="s">
        <v>135</v>
      </c>
      <c r="AF1082" s="38">
        <f t="shared" si="199"/>
        <v>2</v>
      </c>
      <c r="AG1082" s="5" t="str">
        <f t="shared" si="200"/>
        <v>CUMPLE</v>
      </c>
      <c r="AH1082" s="6"/>
      <c r="AI1082" s="38">
        <f t="shared" si="186"/>
        <v>9</v>
      </c>
      <c r="AJ1082" s="5" t="str">
        <f t="shared" si="187"/>
        <v>NO CUMPLE</v>
      </c>
      <c r="AK1082" s="6" t="s">
        <v>4991</v>
      </c>
      <c r="AL1082" s="5" t="str">
        <f t="shared" si="201"/>
        <v/>
      </c>
      <c r="AM1082" s="5"/>
      <c r="AN1082" s="58"/>
      <c r="AO1082" s="49" t="s">
        <v>4992</v>
      </c>
      <c r="AP1082" s="50" t="s">
        <v>4993</v>
      </c>
      <c r="AQ1082" s="50"/>
      <c r="AR1082" s="50">
        <v>43620</v>
      </c>
      <c r="AS1082" s="50" t="s">
        <v>4994</v>
      </c>
      <c r="AT1082" s="52"/>
    </row>
    <row r="1083" spans="1:46" ht="14.1" customHeight="1">
      <c r="A1083" s="20" t="s">
        <v>45</v>
      </c>
      <c r="B1083" s="21" t="s">
        <v>2696</v>
      </c>
      <c r="C1083" s="20" t="s">
        <v>4389</v>
      </c>
      <c r="D1083" s="54">
        <v>4951375932</v>
      </c>
      <c r="E1083" s="4" t="s">
        <v>48</v>
      </c>
      <c r="F1083" s="4" t="s">
        <v>4995</v>
      </c>
      <c r="G1083" s="23" t="s">
        <v>4996</v>
      </c>
      <c r="H1083" s="55">
        <v>32718</v>
      </c>
      <c r="I1083" s="4" t="s">
        <v>51</v>
      </c>
      <c r="J1083" s="4" t="s">
        <v>227</v>
      </c>
      <c r="K1083" s="22">
        <v>57885314</v>
      </c>
      <c r="L1083" s="23" t="s">
        <v>204</v>
      </c>
      <c r="M1083" s="4" t="s">
        <v>55</v>
      </c>
      <c r="N1083" s="29" t="s">
        <v>265</v>
      </c>
      <c r="O1083" s="30">
        <v>24600</v>
      </c>
      <c r="P1083" s="29" t="s">
        <v>57</v>
      </c>
      <c r="Q1083" s="56">
        <v>1</v>
      </c>
      <c r="R1083" s="5" t="s">
        <v>58</v>
      </c>
      <c r="S1083" s="5" t="s">
        <v>230</v>
      </c>
      <c r="T1083" s="36">
        <v>43639</v>
      </c>
      <c r="U1083" s="36">
        <v>43614</v>
      </c>
      <c r="V1083" s="37">
        <v>43641</v>
      </c>
      <c r="W1083" s="38">
        <f t="shared" si="195"/>
        <v>-24</v>
      </c>
      <c r="X1083" s="5" t="str">
        <f t="shared" si="196"/>
        <v>CUMPLE</v>
      </c>
      <c r="Y1083" s="37">
        <v>43641</v>
      </c>
      <c r="Z1083" s="37">
        <v>43641</v>
      </c>
      <c r="AA1083" s="44">
        <v>43641</v>
      </c>
      <c r="AB1083" s="37">
        <v>43641</v>
      </c>
      <c r="AC1083" s="38">
        <f t="shared" si="197"/>
        <v>1</v>
      </c>
      <c r="AD1083" s="5" t="str">
        <f t="shared" si="198"/>
        <v>CUMPLE</v>
      </c>
      <c r="AE1083" s="5"/>
      <c r="AF1083" s="38">
        <f t="shared" si="199"/>
        <v>1</v>
      </c>
      <c r="AG1083" s="5" t="str">
        <f t="shared" si="200"/>
        <v>CUMPLE</v>
      </c>
      <c r="AH1083" s="6"/>
      <c r="AI1083" s="38">
        <f t="shared" si="186"/>
        <v>2</v>
      </c>
      <c r="AJ1083" s="5" t="str">
        <f t="shared" si="187"/>
        <v>CUMPLE</v>
      </c>
      <c r="AK1083" s="6"/>
      <c r="AL1083" s="5" t="str">
        <f t="shared" si="201"/>
        <v/>
      </c>
      <c r="AM1083" s="5"/>
      <c r="AN1083" s="58"/>
      <c r="AO1083" s="49" t="s">
        <v>4997</v>
      </c>
      <c r="AP1083" s="50" t="s">
        <v>232</v>
      </c>
      <c r="AQ1083" s="50"/>
      <c r="AR1083" s="50">
        <v>43614</v>
      </c>
      <c r="AS1083" s="50"/>
      <c r="AT1083" s="52"/>
    </row>
    <row r="1084" spans="1:46" ht="14.1" customHeight="1">
      <c r="A1084" s="20" t="s">
        <v>45</v>
      </c>
      <c r="B1084" s="21" t="s">
        <v>2696</v>
      </c>
      <c r="C1084" s="20" t="s">
        <v>4389</v>
      </c>
      <c r="D1084" s="54">
        <v>4950753442</v>
      </c>
      <c r="E1084" s="4" t="s">
        <v>48</v>
      </c>
      <c r="F1084" s="4" t="s">
        <v>4998</v>
      </c>
      <c r="G1084" s="23" t="s">
        <v>4999</v>
      </c>
      <c r="H1084" s="55">
        <v>15120</v>
      </c>
      <c r="I1084" s="4" t="s">
        <v>51</v>
      </c>
      <c r="J1084" s="4" t="s">
        <v>5000</v>
      </c>
      <c r="K1084" s="22" t="s">
        <v>236</v>
      </c>
      <c r="L1084" s="23" t="s">
        <v>2760</v>
      </c>
      <c r="M1084" s="4" t="s">
        <v>238</v>
      </c>
      <c r="N1084" s="29" t="s">
        <v>239</v>
      </c>
      <c r="O1084" s="30">
        <v>24000</v>
      </c>
      <c r="P1084" s="29" t="s">
        <v>57</v>
      </c>
      <c r="Q1084" s="56">
        <v>1</v>
      </c>
      <c r="R1084" s="5" t="s">
        <v>58</v>
      </c>
      <c r="S1084" s="5" t="s">
        <v>59</v>
      </c>
      <c r="T1084" s="36">
        <v>43637</v>
      </c>
      <c r="U1084" s="36">
        <v>43605</v>
      </c>
      <c r="V1084" s="37">
        <v>43645</v>
      </c>
      <c r="W1084" s="38">
        <f t="shared" si="195"/>
        <v>-31</v>
      </c>
      <c r="X1084" s="5" t="str">
        <f t="shared" si="196"/>
        <v>CUMPLE</v>
      </c>
      <c r="Y1084" s="37">
        <v>43641</v>
      </c>
      <c r="Z1084" s="37">
        <v>43645</v>
      </c>
      <c r="AA1084" s="44">
        <v>43648</v>
      </c>
      <c r="AB1084" s="37">
        <v>43654</v>
      </c>
      <c r="AC1084" s="38">
        <f t="shared" si="197"/>
        <v>3</v>
      </c>
      <c r="AD1084" s="5" t="str">
        <f t="shared" si="198"/>
        <v>NO CUMPLE</v>
      </c>
      <c r="AE1084" s="5" t="s">
        <v>135</v>
      </c>
      <c r="AF1084" s="38">
        <f t="shared" si="199"/>
        <v>6</v>
      </c>
      <c r="AG1084" s="5" t="str">
        <f t="shared" si="200"/>
        <v>NO CUMPLE</v>
      </c>
      <c r="AH1084" s="6"/>
      <c r="AI1084" s="38">
        <f t="shared" si="186"/>
        <v>17</v>
      </c>
      <c r="AJ1084" s="5" t="str">
        <f t="shared" si="187"/>
        <v>NO CUMPLE</v>
      </c>
      <c r="AK1084" s="6" t="s">
        <v>135</v>
      </c>
      <c r="AL1084" s="5" t="str">
        <f t="shared" si="201"/>
        <v/>
      </c>
      <c r="AM1084" s="5"/>
      <c r="AN1084" s="58"/>
      <c r="AO1084" s="49" t="s">
        <v>5001</v>
      </c>
      <c r="AP1084" s="50" t="s">
        <v>241</v>
      </c>
      <c r="AQ1084" s="50"/>
      <c r="AR1084" s="50">
        <v>43595</v>
      </c>
      <c r="AS1084" s="50"/>
      <c r="AT1084" s="52"/>
    </row>
    <row r="1085" spans="1:46" ht="14.1" customHeight="1">
      <c r="A1085" s="20" t="s">
        <v>45</v>
      </c>
      <c r="B1085" s="21" t="s">
        <v>2696</v>
      </c>
      <c r="C1085" s="20" t="s">
        <v>4389</v>
      </c>
      <c r="D1085" s="54">
        <v>4951325255</v>
      </c>
      <c r="E1085" s="4" t="s">
        <v>48</v>
      </c>
      <c r="F1085" s="4" t="s">
        <v>5002</v>
      </c>
      <c r="G1085" s="23" t="s">
        <v>5003</v>
      </c>
      <c r="H1085" s="55">
        <v>39744</v>
      </c>
      <c r="I1085" s="4" t="s">
        <v>51</v>
      </c>
      <c r="J1085" s="4" t="s">
        <v>5004</v>
      </c>
      <c r="K1085" s="22" t="s">
        <v>334</v>
      </c>
      <c r="L1085" s="23" t="s">
        <v>335</v>
      </c>
      <c r="M1085" s="4" t="s">
        <v>67</v>
      </c>
      <c r="N1085" s="29" t="s">
        <v>336</v>
      </c>
      <c r="O1085" s="30">
        <v>43200</v>
      </c>
      <c r="P1085" s="29" t="s">
        <v>57</v>
      </c>
      <c r="Q1085" s="56">
        <v>2</v>
      </c>
      <c r="R1085" s="5" t="s">
        <v>58</v>
      </c>
      <c r="S1085" s="5" t="s">
        <v>59</v>
      </c>
      <c r="T1085" s="36">
        <v>43641</v>
      </c>
      <c r="U1085" s="36">
        <v>43633</v>
      </c>
      <c r="V1085" s="37">
        <v>43643</v>
      </c>
      <c r="W1085" s="38">
        <f t="shared" si="195"/>
        <v>-7</v>
      </c>
      <c r="X1085" s="5" t="str">
        <f t="shared" si="196"/>
        <v>CUMPLE</v>
      </c>
      <c r="Y1085" s="37">
        <v>43643</v>
      </c>
      <c r="Z1085" s="37">
        <v>43643</v>
      </c>
      <c r="AA1085" s="44">
        <v>43644</v>
      </c>
      <c r="AB1085" s="37">
        <v>43648</v>
      </c>
      <c r="AC1085" s="38">
        <f t="shared" si="197"/>
        <v>1</v>
      </c>
      <c r="AD1085" s="5" t="str">
        <f t="shared" si="198"/>
        <v>CUMPLE</v>
      </c>
      <c r="AE1085" s="5"/>
      <c r="AF1085" s="38">
        <f t="shared" si="199"/>
        <v>4</v>
      </c>
      <c r="AG1085" s="5" t="str">
        <f t="shared" si="200"/>
        <v>NO CUMPLE</v>
      </c>
      <c r="AH1085" s="6"/>
      <c r="AI1085" s="38">
        <f t="shared" si="186"/>
        <v>7</v>
      </c>
      <c r="AJ1085" s="5" t="str">
        <f t="shared" si="187"/>
        <v>CUMPLE</v>
      </c>
      <c r="AK1085" s="6"/>
      <c r="AL1085" s="5" t="str">
        <f t="shared" si="201"/>
        <v/>
      </c>
      <c r="AM1085" s="5"/>
      <c r="AN1085" s="58"/>
      <c r="AO1085" s="49" t="s">
        <v>5005</v>
      </c>
      <c r="AP1085" s="50" t="s">
        <v>61</v>
      </c>
      <c r="AQ1085" s="50"/>
      <c r="AR1085" s="50">
        <v>43629</v>
      </c>
      <c r="AS1085" s="50"/>
      <c r="AT1085" s="52"/>
    </row>
    <row r="1086" spans="1:46" ht="14.1" customHeight="1">
      <c r="A1086" s="20" t="s">
        <v>45</v>
      </c>
      <c r="B1086" s="21" t="s">
        <v>2696</v>
      </c>
      <c r="C1086" s="20" t="s">
        <v>4389</v>
      </c>
      <c r="D1086" s="54">
        <v>4950216850</v>
      </c>
      <c r="E1086" s="4" t="s">
        <v>48</v>
      </c>
      <c r="F1086" s="4" t="s">
        <v>5006</v>
      </c>
      <c r="G1086" s="23" t="s">
        <v>5007</v>
      </c>
      <c r="H1086" s="55">
        <v>6208</v>
      </c>
      <c r="I1086" s="4" t="s">
        <v>51</v>
      </c>
      <c r="J1086" s="4" t="s">
        <v>1126</v>
      </c>
      <c r="K1086" s="22">
        <v>50396938</v>
      </c>
      <c r="L1086" s="23" t="s">
        <v>54</v>
      </c>
      <c r="M1086" s="4" t="s">
        <v>55</v>
      </c>
      <c r="N1086" s="29" t="s">
        <v>120</v>
      </c>
      <c r="O1086" s="30">
        <v>3200</v>
      </c>
      <c r="P1086" s="29" t="s">
        <v>57</v>
      </c>
      <c r="Q1086" s="56">
        <v>4</v>
      </c>
      <c r="R1086" s="5" t="s">
        <v>78</v>
      </c>
      <c r="S1086" s="5" t="s">
        <v>79</v>
      </c>
      <c r="T1086" s="36">
        <v>43638</v>
      </c>
      <c r="U1086" s="36">
        <v>43634</v>
      </c>
      <c r="V1086" s="37">
        <v>43642</v>
      </c>
      <c r="W1086" s="38">
        <f t="shared" si="195"/>
        <v>-3</v>
      </c>
      <c r="X1086" s="5" t="str">
        <f t="shared" si="196"/>
        <v>CUMPLE</v>
      </c>
      <c r="Y1086" s="37">
        <v>43638</v>
      </c>
      <c r="Z1086" s="37">
        <v>43642</v>
      </c>
      <c r="AA1086" s="44">
        <v>43643</v>
      </c>
      <c r="AB1086" s="37">
        <v>43645</v>
      </c>
      <c r="AC1086" s="38">
        <f t="shared" si="197"/>
        <v>1</v>
      </c>
      <c r="AD1086" s="5" t="str">
        <f t="shared" si="198"/>
        <v>CUMPLE</v>
      </c>
      <c r="AE1086" s="5"/>
      <c r="AF1086" s="38">
        <f t="shared" si="199"/>
        <v>2</v>
      </c>
      <c r="AG1086" s="5" t="str">
        <f t="shared" si="200"/>
        <v>CUMPLE</v>
      </c>
      <c r="AH1086" s="6"/>
      <c r="AI1086" s="38">
        <f t="shared" si="186"/>
        <v>7</v>
      </c>
      <c r="AJ1086" s="5" t="str">
        <f t="shared" si="187"/>
        <v>CUMPLE</v>
      </c>
      <c r="AK1086" s="6"/>
      <c r="AL1086" s="5" t="str">
        <f t="shared" si="201"/>
        <v/>
      </c>
      <c r="AM1086" s="5"/>
      <c r="AN1086" s="58"/>
      <c r="AO1086" s="49" t="s">
        <v>5008</v>
      </c>
      <c r="AP1086" s="50" t="s">
        <v>61</v>
      </c>
      <c r="AQ1086" s="50"/>
      <c r="AR1086" s="50">
        <v>43621</v>
      </c>
      <c r="AS1086" s="50"/>
      <c r="AT1086" s="52"/>
    </row>
    <row r="1087" spans="1:46" ht="14.1" customHeight="1">
      <c r="A1087" s="20" t="s">
        <v>45</v>
      </c>
      <c r="B1087" s="21" t="s">
        <v>2696</v>
      </c>
      <c r="C1087" s="20" t="s">
        <v>4389</v>
      </c>
      <c r="D1087" s="54">
        <v>4948093541</v>
      </c>
      <c r="E1087" s="4" t="s">
        <v>156</v>
      </c>
      <c r="F1087" s="4" t="s">
        <v>5009</v>
      </c>
      <c r="G1087" s="23" t="s">
        <v>5010</v>
      </c>
      <c r="H1087" s="55">
        <v>16632</v>
      </c>
      <c r="I1087" s="4" t="s">
        <v>51</v>
      </c>
      <c r="J1087" s="4" t="s">
        <v>195</v>
      </c>
      <c r="K1087" s="22" t="s">
        <v>196</v>
      </c>
      <c r="L1087" s="23" t="s">
        <v>408</v>
      </c>
      <c r="M1087" s="4" t="s">
        <v>184</v>
      </c>
      <c r="N1087" s="29" t="s">
        <v>385</v>
      </c>
      <c r="O1087" s="30">
        <v>3780</v>
      </c>
      <c r="P1087" s="29" t="s">
        <v>186</v>
      </c>
      <c r="Q1087" s="56">
        <v>1</v>
      </c>
      <c r="R1087" s="5" t="s">
        <v>58</v>
      </c>
      <c r="S1087" s="5" t="s">
        <v>59</v>
      </c>
      <c r="T1087" s="36">
        <v>43642</v>
      </c>
      <c r="U1087" s="36">
        <v>43637</v>
      </c>
      <c r="V1087" s="37">
        <v>43643</v>
      </c>
      <c r="W1087" s="38">
        <f t="shared" si="195"/>
        <v>-4</v>
      </c>
      <c r="X1087" s="5" t="str">
        <f t="shared" si="196"/>
        <v>CUMPLE</v>
      </c>
      <c r="Y1087" s="37">
        <v>43643</v>
      </c>
      <c r="Z1087" s="37">
        <v>43643</v>
      </c>
      <c r="AA1087" s="44">
        <v>43644</v>
      </c>
      <c r="AB1087" s="37">
        <v>43651</v>
      </c>
      <c r="AC1087" s="38">
        <f t="shared" si="197"/>
        <v>1</v>
      </c>
      <c r="AD1087" s="5" t="str">
        <f t="shared" si="198"/>
        <v>CUMPLE</v>
      </c>
      <c r="AE1087" s="5"/>
      <c r="AF1087" s="38">
        <f t="shared" si="199"/>
        <v>7</v>
      </c>
      <c r="AG1087" s="5" t="str">
        <f t="shared" si="200"/>
        <v>NO CUMPLE</v>
      </c>
      <c r="AH1087" s="6"/>
      <c r="AI1087" s="38">
        <f t="shared" si="186"/>
        <v>9</v>
      </c>
      <c r="AJ1087" s="5" t="str">
        <f t="shared" si="187"/>
        <v>NO CUMPLE</v>
      </c>
      <c r="AK1087" s="6" t="s">
        <v>135</v>
      </c>
      <c r="AL1087" s="5" t="str">
        <f t="shared" si="201"/>
        <v/>
      </c>
      <c r="AM1087" s="5"/>
      <c r="AN1087" s="58"/>
      <c r="AO1087" s="49" t="s">
        <v>5011</v>
      </c>
      <c r="AP1087" s="50" t="s">
        <v>72</v>
      </c>
      <c r="AQ1087" s="50"/>
      <c r="AR1087" s="50">
        <v>43628</v>
      </c>
      <c r="AS1087" s="50"/>
      <c r="AT1087" s="52"/>
    </row>
    <row r="1088" spans="1:46" ht="14.1" customHeight="1">
      <c r="A1088" s="20" t="s">
        <v>45</v>
      </c>
      <c r="B1088" s="21" t="s">
        <v>2696</v>
      </c>
      <c r="C1088" s="20" t="s">
        <v>4389</v>
      </c>
      <c r="D1088" s="54">
        <v>4951613520</v>
      </c>
      <c r="E1088" s="4" t="s">
        <v>156</v>
      </c>
      <c r="F1088" s="4" t="s">
        <v>5012</v>
      </c>
      <c r="G1088" s="68" t="s">
        <v>5013</v>
      </c>
      <c r="H1088" s="55">
        <v>8096.7</v>
      </c>
      <c r="I1088" s="4" t="s">
        <v>605</v>
      </c>
      <c r="J1088" s="28" t="s">
        <v>5014</v>
      </c>
      <c r="K1088" s="28" t="s">
        <v>5015</v>
      </c>
      <c r="L1088" s="23" t="s">
        <v>3612</v>
      </c>
      <c r="M1088" s="4" t="s">
        <v>238</v>
      </c>
      <c r="N1088" s="29" t="s">
        <v>239</v>
      </c>
      <c r="O1088" s="30">
        <v>50</v>
      </c>
      <c r="P1088" s="29" t="s">
        <v>57</v>
      </c>
      <c r="Q1088" s="56">
        <v>3</v>
      </c>
      <c r="R1088" s="5" t="s">
        <v>608</v>
      </c>
      <c r="S1088" s="5" t="s">
        <v>79</v>
      </c>
      <c r="T1088" s="36">
        <v>43642</v>
      </c>
      <c r="U1088" s="36">
        <v>43641</v>
      </c>
      <c r="V1088" s="37">
        <v>43642</v>
      </c>
      <c r="W1088" s="38">
        <f t="shared" si="195"/>
        <v>-1</v>
      </c>
      <c r="X1088" s="5" t="str">
        <f t="shared" si="196"/>
        <v>CUMPLE</v>
      </c>
      <c r="Y1088" s="37">
        <v>43642</v>
      </c>
      <c r="Z1088" s="37">
        <v>43642</v>
      </c>
      <c r="AA1088" s="44">
        <v>43643</v>
      </c>
      <c r="AB1088" s="37">
        <v>43642</v>
      </c>
      <c r="AC1088" s="38">
        <f t="shared" si="197"/>
        <v>1</v>
      </c>
      <c r="AD1088" s="5" t="str">
        <f t="shared" si="198"/>
        <v>CUMPLE</v>
      </c>
      <c r="AE1088" s="5"/>
      <c r="AF1088" s="38">
        <f t="shared" si="199"/>
        <v>1</v>
      </c>
      <c r="AG1088" s="5" t="str">
        <f t="shared" si="200"/>
        <v>CUMPLE</v>
      </c>
      <c r="AH1088" s="6"/>
      <c r="AI1088" s="38">
        <f t="shared" si="186"/>
        <v>0</v>
      </c>
      <c r="AJ1088" s="5" t="str">
        <f t="shared" si="187"/>
        <v>CUMPLE</v>
      </c>
      <c r="AK1088" s="6"/>
      <c r="AL1088" s="5" t="str">
        <f t="shared" si="201"/>
        <v/>
      </c>
      <c r="AM1088" s="5"/>
      <c r="AN1088" s="58"/>
      <c r="AO1088" s="49" t="s">
        <v>5016</v>
      </c>
      <c r="AP1088" s="50" t="s">
        <v>232</v>
      </c>
      <c r="AQ1088" s="50"/>
      <c r="AR1088" s="50">
        <v>43641</v>
      </c>
      <c r="AS1088" s="50"/>
      <c r="AT1088" s="52"/>
    </row>
    <row r="1089" spans="1:46" ht="14.1" customHeight="1">
      <c r="A1089" s="20" t="s">
        <v>45</v>
      </c>
      <c r="B1089" s="21" t="s">
        <v>2696</v>
      </c>
      <c r="C1089" s="20" t="s">
        <v>4389</v>
      </c>
      <c r="D1089" s="54">
        <v>4951609223</v>
      </c>
      <c r="E1089" s="4" t="s">
        <v>48</v>
      </c>
      <c r="F1089" s="4" t="s">
        <v>5017</v>
      </c>
      <c r="G1089" s="68" t="s">
        <v>5018</v>
      </c>
      <c r="H1089" s="55">
        <v>571</v>
      </c>
      <c r="I1089" s="4" t="s">
        <v>605</v>
      </c>
      <c r="J1089" s="4" t="s">
        <v>5019</v>
      </c>
      <c r="K1089" s="22">
        <v>55960675</v>
      </c>
      <c r="L1089" s="23" t="s">
        <v>54</v>
      </c>
      <c r="M1089" s="4" t="s">
        <v>67</v>
      </c>
      <c r="N1089" s="29" t="s">
        <v>77</v>
      </c>
      <c r="O1089" s="30">
        <v>5</v>
      </c>
      <c r="P1089" s="29" t="s">
        <v>57</v>
      </c>
      <c r="Q1089" s="56">
        <v>1</v>
      </c>
      <c r="R1089" s="5" t="s">
        <v>608</v>
      </c>
      <c r="S1089" s="5" t="s">
        <v>79</v>
      </c>
      <c r="T1089" s="36">
        <v>43642</v>
      </c>
      <c r="U1089" s="36">
        <v>43623</v>
      </c>
      <c r="V1089" s="37">
        <v>43644</v>
      </c>
      <c r="W1089" s="38">
        <f t="shared" si="195"/>
        <v>-19</v>
      </c>
      <c r="X1089" s="5" t="str">
        <f t="shared" si="196"/>
        <v>CUMPLE</v>
      </c>
      <c r="Y1089" s="37">
        <v>43643</v>
      </c>
      <c r="Z1089" s="37">
        <v>43644</v>
      </c>
      <c r="AA1089" s="44">
        <v>43645</v>
      </c>
      <c r="AB1089" s="37">
        <v>43648</v>
      </c>
      <c r="AC1089" s="38">
        <f t="shared" si="197"/>
        <v>1</v>
      </c>
      <c r="AD1089" s="5" t="str">
        <f t="shared" si="198"/>
        <v>CUMPLE</v>
      </c>
      <c r="AE1089" s="5"/>
      <c r="AF1089" s="38">
        <f t="shared" si="199"/>
        <v>3</v>
      </c>
      <c r="AG1089" s="5" t="str">
        <f t="shared" si="200"/>
        <v>NO CUMPLE</v>
      </c>
      <c r="AH1089" s="6"/>
      <c r="AI1089" s="38">
        <f t="shared" si="186"/>
        <v>6</v>
      </c>
      <c r="AJ1089" s="5" t="str">
        <f t="shared" si="187"/>
        <v>NO CUMPLE</v>
      </c>
      <c r="AK1089" s="6" t="s">
        <v>135</v>
      </c>
      <c r="AL1089" s="5" t="str">
        <f t="shared" si="201"/>
        <v/>
      </c>
      <c r="AM1089" s="5"/>
      <c r="AN1089" s="58"/>
      <c r="AO1089" s="49" t="s">
        <v>5020</v>
      </c>
      <c r="AP1089" s="50" t="s">
        <v>72</v>
      </c>
      <c r="AQ1089" s="50"/>
      <c r="AR1089" s="50">
        <v>43642</v>
      </c>
      <c r="AS1089" s="50"/>
      <c r="AT1089" s="52"/>
    </row>
    <row r="1090" spans="1:46" ht="14.1" customHeight="1">
      <c r="A1090" s="20" t="s">
        <v>45</v>
      </c>
      <c r="B1090" s="21" t="s">
        <v>5021</v>
      </c>
      <c r="C1090" s="20" t="s">
        <v>5022</v>
      </c>
      <c r="D1090" s="54" t="s">
        <v>5023</v>
      </c>
      <c r="E1090" s="64" t="s">
        <v>156</v>
      </c>
      <c r="F1090" s="4" t="s">
        <v>5024</v>
      </c>
      <c r="G1090" s="23" t="s">
        <v>5025</v>
      </c>
      <c r="H1090" s="55">
        <v>42728</v>
      </c>
      <c r="I1090" s="4" t="s">
        <v>64</v>
      </c>
      <c r="J1090" s="4" t="s">
        <v>5026</v>
      </c>
      <c r="K1090" s="22" t="s">
        <v>5027</v>
      </c>
      <c r="L1090" s="23" t="s">
        <v>86</v>
      </c>
      <c r="M1090" s="4" t="s">
        <v>67</v>
      </c>
      <c r="N1090" s="29" t="s">
        <v>128</v>
      </c>
      <c r="O1090" s="30">
        <v>15800</v>
      </c>
      <c r="P1090" s="29" t="s">
        <v>57</v>
      </c>
      <c r="Q1090" s="56">
        <v>1</v>
      </c>
      <c r="R1090" s="5" t="s">
        <v>58</v>
      </c>
      <c r="S1090" s="5" t="s">
        <v>59</v>
      </c>
      <c r="T1090" s="36">
        <v>43644</v>
      </c>
      <c r="U1090" s="36">
        <v>43641</v>
      </c>
      <c r="V1090" s="37">
        <v>43648</v>
      </c>
      <c r="W1090" s="38">
        <f t="shared" si="195"/>
        <v>-2</v>
      </c>
      <c r="X1090" s="5" t="str">
        <f t="shared" si="196"/>
        <v>CUMPLE</v>
      </c>
      <c r="Y1090" s="37">
        <v>43648</v>
      </c>
      <c r="Z1090" s="37">
        <v>43648</v>
      </c>
      <c r="AA1090" s="44">
        <v>43649</v>
      </c>
      <c r="AB1090" s="37">
        <v>43654</v>
      </c>
      <c r="AC1090" s="38">
        <f t="shared" si="197"/>
        <v>1</v>
      </c>
      <c r="AD1090" s="5" t="str">
        <f t="shared" si="198"/>
        <v>CUMPLE</v>
      </c>
      <c r="AE1090" s="5"/>
      <c r="AF1090" s="38">
        <f t="shared" si="199"/>
        <v>5</v>
      </c>
      <c r="AG1090" s="5" t="str">
        <f t="shared" si="200"/>
        <v>NO CUMPLE</v>
      </c>
      <c r="AH1090" s="6"/>
      <c r="AI1090" s="38">
        <f t="shared" si="186"/>
        <v>10</v>
      </c>
      <c r="AJ1090" s="5" t="str">
        <f t="shared" si="187"/>
        <v>NO CUMPLE</v>
      </c>
      <c r="AK1090" s="6" t="s">
        <v>4611</v>
      </c>
      <c r="AL1090" s="5" t="str">
        <f t="shared" si="201"/>
        <v/>
      </c>
      <c r="AM1090" s="5"/>
      <c r="AN1090" s="58"/>
      <c r="AO1090" s="49" t="s">
        <v>5028</v>
      </c>
      <c r="AP1090" s="50" t="s">
        <v>72</v>
      </c>
      <c r="AQ1090" s="50"/>
      <c r="AR1090" s="50">
        <v>43626</v>
      </c>
      <c r="AS1090" s="50"/>
      <c r="AT1090" s="52"/>
    </row>
    <row r="1091" spans="1:46" ht="14.1" customHeight="1">
      <c r="A1091" s="20" t="s">
        <v>45</v>
      </c>
      <c r="B1091" s="21" t="s">
        <v>5021</v>
      </c>
      <c r="C1091" s="20" t="s">
        <v>5022</v>
      </c>
      <c r="D1091" s="54">
        <v>4950764155</v>
      </c>
      <c r="E1091" s="64" t="s">
        <v>48</v>
      </c>
      <c r="F1091" s="4" t="s">
        <v>5029</v>
      </c>
      <c r="G1091" s="23" t="s">
        <v>5030</v>
      </c>
      <c r="H1091" s="55">
        <v>7420</v>
      </c>
      <c r="I1091" s="4" t="s">
        <v>64</v>
      </c>
      <c r="J1091" s="4" t="s">
        <v>1806</v>
      </c>
      <c r="K1091" s="22" t="s">
        <v>1807</v>
      </c>
      <c r="L1091" s="23" t="s">
        <v>408</v>
      </c>
      <c r="M1091" s="4" t="s">
        <v>184</v>
      </c>
      <c r="N1091" s="29" t="s">
        <v>584</v>
      </c>
      <c r="O1091" s="30">
        <v>2000</v>
      </c>
      <c r="P1091" s="29" t="s">
        <v>186</v>
      </c>
      <c r="Q1091" s="56">
        <v>4</v>
      </c>
      <c r="R1091" s="5" t="s">
        <v>78</v>
      </c>
      <c r="S1091" s="5" t="s">
        <v>79</v>
      </c>
      <c r="T1091" s="36">
        <v>43642</v>
      </c>
      <c r="U1091" s="36">
        <v>43635</v>
      </c>
      <c r="V1091" s="37">
        <v>43635</v>
      </c>
      <c r="W1091" s="38">
        <f t="shared" ref="W1091:W1122" si="202">IF(R1091="AIR",U1091-T1091,U1091-(T1091-1))</f>
        <v>-6</v>
      </c>
      <c r="X1091" s="5" t="str">
        <f t="shared" ref="X1091:X1122" si="203">IF(W1091&lt;=0,"CUMPLE","NO CUMPLE")</f>
        <v>CUMPLE</v>
      </c>
      <c r="Y1091" s="37">
        <v>43645</v>
      </c>
      <c r="Z1091" s="37">
        <v>43648</v>
      </c>
      <c r="AA1091" s="44">
        <v>43649</v>
      </c>
      <c r="AB1091" s="37">
        <v>43654</v>
      </c>
      <c r="AC1091" s="38">
        <f t="shared" ref="AC1091:AC1122" si="204">IF(AA1091-MAX(U1091,V1091,Y1091)&lt;=0,1,AA1091-MAX(U1091,V1091,Y1091))</f>
        <v>4</v>
      </c>
      <c r="AD1091" s="5" t="str">
        <f t="shared" ref="AD1091:AD1122" si="205">+IF((R1091="FCL")*AND(AC1091&lt;=2),"CUMPLE",IF((R1091="LCL")*AND(AC1091&lt;=2),"CUMPLE",IF((R1091="AIR")*AND(AC1091&lt;=2),"CUMPLE","NO CUMPLE")))</f>
        <v>NO CUMPLE</v>
      </c>
      <c r="AE1091" s="5" t="s">
        <v>3826</v>
      </c>
      <c r="AF1091" s="38">
        <f t="shared" ref="AF1091:AF1122" si="206">IF(AB1091-AA1091&lt;=0,1,AB1091-AA1091)</f>
        <v>5</v>
      </c>
      <c r="AG1091" s="5" t="str">
        <f t="shared" ref="AG1091:AG1122" si="207">+IF((R1091="FCL")*AND(AF1091&lt;=3),"CUMPLE",IF((R1091="LCL")*AND(AF1091&lt;=3),"CUMPLE",IF((R1091="AIR")*AND(AF1091&lt;=1),"CUMPLE","NO CUMPLE")))</f>
        <v>NO CUMPLE</v>
      </c>
      <c r="AH1091" s="6"/>
      <c r="AI1091" s="38">
        <f t="shared" ref="AI1091:AI1154" si="208">AB1091-T1091</f>
        <v>12</v>
      </c>
      <c r="AJ1091" s="5" t="str">
        <f t="shared" ref="AJ1091:AJ1154" si="209">+IF((R1091="FCL")*AND(AI1091&gt;8),"NO CUMPLE",IF((R1091="LCL")*AND(AI1091&gt;10),"NO CUMPLE",IF((R1091="AIR")*AND(AI1091&gt;3),"NO CUMPLE","CUMPLE")))</f>
        <v>NO CUMPLE</v>
      </c>
      <c r="AK1091" s="6" t="s">
        <v>5031</v>
      </c>
      <c r="AL1091" s="5" t="str">
        <f t="shared" ref="AL1091:AL1122" si="210">+IF(F1091="Rojo",IF((R1091="FCL")*AND(AI1091&gt;7),"NO CUMPLE",IF((R1091="LCL")*AND(AI1091&gt;9),"NO CUMPLE",IF((R1091="AIR")*AND(AI1091&gt;2),"NO CUMPLE","CUMPLE"))),"")</f>
        <v/>
      </c>
      <c r="AM1091" s="5"/>
      <c r="AN1091" s="58"/>
      <c r="AO1091" s="49" t="s">
        <v>5032</v>
      </c>
      <c r="AP1091" s="50" t="s">
        <v>72</v>
      </c>
      <c r="AQ1091" s="50"/>
      <c r="AR1091" s="50">
        <v>43613</v>
      </c>
      <c r="AS1091" s="50"/>
      <c r="AT1091" s="52"/>
    </row>
    <row r="1092" spans="1:46" ht="14.1" customHeight="1">
      <c r="A1092" s="20" t="s">
        <v>45</v>
      </c>
      <c r="B1092" s="21" t="s">
        <v>5021</v>
      </c>
      <c r="C1092" s="20" t="s">
        <v>5022</v>
      </c>
      <c r="D1092" s="54">
        <v>4951157623</v>
      </c>
      <c r="E1092" s="64" t="s">
        <v>48</v>
      </c>
      <c r="F1092" s="4" t="s">
        <v>5033</v>
      </c>
      <c r="G1092" s="23" t="s">
        <v>5034</v>
      </c>
      <c r="H1092" s="55">
        <v>566.75</v>
      </c>
      <c r="I1092" s="4" t="s">
        <v>64</v>
      </c>
      <c r="J1092" s="4" t="s">
        <v>4560</v>
      </c>
      <c r="K1092" s="22" t="s">
        <v>4561</v>
      </c>
      <c r="L1092" s="23" t="s">
        <v>54</v>
      </c>
      <c r="M1092" s="4" t="s">
        <v>67</v>
      </c>
      <c r="N1092" s="29" t="s">
        <v>5035</v>
      </c>
      <c r="O1092" s="30">
        <v>25</v>
      </c>
      <c r="P1092" s="29" t="s">
        <v>57</v>
      </c>
      <c r="Q1092" s="56">
        <v>1</v>
      </c>
      <c r="R1092" s="5" t="s">
        <v>78</v>
      </c>
      <c r="S1092" s="5" t="s">
        <v>79</v>
      </c>
      <c r="T1092" s="36">
        <v>43642</v>
      </c>
      <c r="U1092" s="36">
        <v>43628</v>
      </c>
      <c r="V1092" s="37">
        <v>43649</v>
      </c>
      <c r="W1092" s="38">
        <f t="shared" si="202"/>
        <v>-13</v>
      </c>
      <c r="X1092" s="5" t="str">
        <f t="shared" si="203"/>
        <v>CUMPLE</v>
      </c>
      <c r="Y1092" s="37">
        <v>43645</v>
      </c>
      <c r="Z1092" s="37">
        <v>43649</v>
      </c>
      <c r="AA1092" s="44">
        <v>43649</v>
      </c>
      <c r="AB1092" s="37">
        <v>43654</v>
      </c>
      <c r="AC1092" s="38">
        <f t="shared" si="204"/>
        <v>1</v>
      </c>
      <c r="AD1092" s="5" t="str">
        <f t="shared" si="205"/>
        <v>CUMPLE</v>
      </c>
      <c r="AE1092" s="5"/>
      <c r="AF1092" s="38">
        <f t="shared" si="206"/>
        <v>5</v>
      </c>
      <c r="AG1092" s="5" t="str">
        <f t="shared" si="207"/>
        <v>NO CUMPLE</v>
      </c>
      <c r="AH1092" s="6"/>
      <c r="AI1092" s="38">
        <f t="shared" si="208"/>
        <v>12</v>
      </c>
      <c r="AJ1092" s="5" t="str">
        <f t="shared" si="209"/>
        <v>NO CUMPLE</v>
      </c>
      <c r="AK1092" s="6" t="s">
        <v>5031</v>
      </c>
      <c r="AL1092" s="5" t="str">
        <f t="shared" si="210"/>
        <v/>
      </c>
      <c r="AM1092" s="5"/>
      <c r="AN1092" s="58"/>
      <c r="AO1092" s="49" t="s">
        <v>5036</v>
      </c>
      <c r="AP1092" s="50" t="s">
        <v>72</v>
      </c>
      <c r="AQ1092" s="50"/>
      <c r="AR1092" s="50">
        <v>43613</v>
      </c>
      <c r="AS1092" s="50"/>
      <c r="AT1092" s="52"/>
    </row>
    <row r="1093" spans="1:46" ht="14.1" customHeight="1">
      <c r="A1093" s="20" t="s">
        <v>45</v>
      </c>
      <c r="B1093" s="21" t="s">
        <v>5021</v>
      </c>
      <c r="C1093" s="20" t="s">
        <v>5022</v>
      </c>
      <c r="D1093" s="54">
        <v>4949590097</v>
      </c>
      <c r="E1093" s="64" t="s">
        <v>156</v>
      </c>
      <c r="F1093" s="4" t="s">
        <v>5037</v>
      </c>
      <c r="G1093" s="23" t="s">
        <v>5038</v>
      </c>
      <c r="H1093" s="55">
        <v>68040</v>
      </c>
      <c r="I1093" s="4" t="s">
        <v>64</v>
      </c>
      <c r="J1093" s="4" t="s">
        <v>65</v>
      </c>
      <c r="K1093" s="22">
        <v>50164255</v>
      </c>
      <c r="L1093" s="23" t="s">
        <v>54</v>
      </c>
      <c r="M1093" s="4" t="s">
        <v>67</v>
      </c>
      <c r="N1093" s="29" t="s">
        <v>128</v>
      </c>
      <c r="O1093" s="30">
        <v>18000</v>
      </c>
      <c r="P1093" s="29" t="s">
        <v>57</v>
      </c>
      <c r="Q1093" s="56">
        <v>1</v>
      </c>
      <c r="R1093" s="5" t="s">
        <v>58</v>
      </c>
      <c r="S1093" s="5" t="s">
        <v>69</v>
      </c>
      <c r="T1093" s="36">
        <v>43649</v>
      </c>
      <c r="U1093" s="36">
        <v>43643</v>
      </c>
      <c r="V1093" s="37">
        <v>43650</v>
      </c>
      <c r="W1093" s="38">
        <f t="shared" si="202"/>
        <v>-5</v>
      </c>
      <c r="X1093" s="5" t="str">
        <f t="shared" si="203"/>
        <v>CUMPLE</v>
      </c>
      <c r="Y1093" s="37">
        <v>43650</v>
      </c>
      <c r="Z1093" s="37">
        <v>43650</v>
      </c>
      <c r="AA1093" s="44">
        <v>43651</v>
      </c>
      <c r="AB1093" s="37">
        <v>43654</v>
      </c>
      <c r="AC1093" s="38">
        <f t="shared" si="204"/>
        <v>1</v>
      </c>
      <c r="AD1093" s="5" t="str">
        <f t="shared" si="205"/>
        <v>CUMPLE</v>
      </c>
      <c r="AE1093" s="5"/>
      <c r="AF1093" s="38">
        <f t="shared" si="206"/>
        <v>3</v>
      </c>
      <c r="AG1093" s="5" t="str">
        <f t="shared" si="207"/>
        <v>CUMPLE</v>
      </c>
      <c r="AH1093" s="6"/>
      <c r="AI1093" s="38">
        <f t="shared" si="208"/>
        <v>5</v>
      </c>
      <c r="AJ1093" s="5" t="str">
        <f t="shared" si="209"/>
        <v>CUMPLE</v>
      </c>
      <c r="AK1093" s="6"/>
      <c r="AL1093" s="5" t="str">
        <f t="shared" si="210"/>
        <v/>
      </c>
      <c r="AM1093" s="5"/>
      <c r="AN1093" s="58"/>
      <c r="AO1093" s="49" t="s">
        <v>5039</v>
      </c>
      <c r="AP1093" s="50" t="s">
        <v>72</v>
      </c>
      <c r="AQ1093" s="50"/>
      <c r="AR1093" s="50">
        <v>43622</v>
      </c>
      <c r="AS1093" s="50"/>
      <c r="AT1093" s="52"/>
    </row>
    <row r="1094" spans="1:46" ht="14.1" customHeight="1">
      <c r="A1094" s="20" t="s">
        <v>45</v>
      </c>
      <c r="B1094" s="21" t="s">
        <v>5021</v>
      </c>
      <c r="C1094" s="20" t="s">
        <v>5022</v>
      </c>
      <c r="D1094" s="54" t="s">
        <v>5040</v>
      </c>
      <c r="E1094" s="64" t="s">
        <v>48</v>
      </c>
      <c r="F1094" s="4" t="s">
        <v>5041</v>
      </c>
      <c r="G1094" s="23" t="s">
        <v>5042</v>
      </c>
      <c r="H1094" s="55">
        <v>102308</v>
      </c>
      <c r="I1094" s="4" t="s">
        <v>64</v>
      </c>
      <c r="J1094" s="4" t="s">
        <v>5043</v>
      </c>
      <c r="K1094" s="22" t="s">
        <v>5044</v>
      </c>
      <c r="L1094" s="23" t="s">
        <v>54</v>
      </c>
      <c r="M1094" s="4" t="s">
        <v>184</v>
      </c>
      <c r="N1094" s="29" t="s">
        <v>348</v>
      </c>
      <c r="O1094" s="30">
        <v>14800</v>
      </c>
      <c r="P1094" s="29" t="s">
        <v>186</v>
      </c>
      <c r="Q1094" s="56">
        <v>1</v>
      </c>
      <c r="R1094" s="5" t="s">
        <v>58</v>
      </c>
      <c r="S1094" s="5" t="s">
        <v>69</v>
      </c>
      <c r="T1094" s="36">
        <v>43647</v>
      </c>
      <c r="U1094" s="36">
        <v>43627</v>
      </c>
      <c r="V1094" s="37">
        <v>43627</v>
      </c>
      <c r="W1094" s="38">
        <f t="shared" si="202"/>
        <v>-19</v>
      </c>
      <c r="X1094" s="5" t="str">
        <f t="shared" si="203"/>
        <v>CUMPLE</v>
      </c>
      <c r="Y1094" s="37">
        <v>43649</v>
      </c>
      <c r="Z1094" s="37">
        <v>43649</v>
      </c>
      <c r="AA1094" s="44">
        <v>43650</v>
      </c>
      <c r="AB1094" s="37">
        <v>43655</v>
      </c>
      <c r="AC1094" s="38">
        <f t="shared" si="204"/>
        <v>1</v>
      </c>
      <c r="AD1094" s="5" t="str">
        <f t="shared" si="205"/>
        <v>CUMPLE</v>
      </c>
      <c r="AE1094" s="5"/>
      <c r="AF1094" s="38">
        <f t="shared" si="206"/>
        <v>5</v>
      </c>
      <c r="AG1094" s="5" t="str">
        <f t="shared" si="207"/>
        <v>NO CUMPLE</v>
      </c>
      <c r="AH1094" s="6"/>
      <c r="AI1094" s="38">
        <f t="shared" si="208"/>
        <v>8</v>
      </c>
      <c r="AJ1094" s="5" t="str">
        <f t="shared" si="209"/>
        <v>CUMPLE</v>
      </c>
      <c r="AK1094" s="6"/>
      <c r="AL1094" s="5" t="str">
        <f t="shared" si="210"/>
        <v/>
      </c>
      <c r="AM1094" s="5"/>
      <c r="AN1094" s="58"/>
      <c r="AO1094" s="49" t="s">
        <v>5045</v>
      </c>
      <c r="AP1094" s="50" t="s">
        <v>72</v>
      </c>
      <c r="AQ1094" s="50" t="s">
        <v>325</v>
      </c>
      <c r="AR1094" s="50">
        <v>43613</v>
      </c>
      <c r="AS1094" s="50"/>
      <c r="AT1094" s="52"/>
    </row>
    <row r="1095" spans="1:46" ht="14.1" customHeight="1">
      <c r="A1095" s="20" t="s">
        <v>45</v>
      </c>
      <c r="B1095" s="21" t="s">
        <v>5021</v>
      </c>
      <c r="C1095" s="20" t="s">
        <v>5022</v>
      </c>
      <c r="D1095" s="54">
        <v>4951650233</v>
      </c>
      <c r="E1095" s="64" t="s">
        <v>48</v>
      </c>
      <c r="F1095" s="4" t="s">
        <v>5046</v>
      </c>
      <c r="G1095" s="23" t="s">
        <v>5047</v>
      </c>
      <c r="H1095" s="55">
        <v>20473.2</v>
      </c>
      <c r="I1095" s="4" t="s">
        <v>64</v>
      </c>
      <c r="J1095" s="4" t="s">
        <v>5048</v>
      </c>
      <c r="K1095" s="22" t="s">
        <v>5049</v>
      </c>
      <c r="L1095" s="23" t="s">
        <v>246</v>
      </c>
      <c r="M1095" s="4" t="s">
        <v>55</v>
      </c>
      <c r="N1095" s="29" t="s">
        <v>265</v>
      </c>
      <c r="O1095" s="30">
        <v>7940</v>
      </c>
      <c r="P1095" s="29" t="s">
        <v>57</v>
      </c>
      <c r="Q1095" s="56">
        <v>1</v>
      </c>
      <c r="R1095" s="5" t="s">
        <v>58</v>
      </c>
      <c r="S1095" s="5" t="s">
        <v>69</v>
      </c>
      <c r="T1095" s="36">
        <v>43647</v>
      </c>
      <c r="U1095" s="36">
        <v>43651</v>
      </c>
      <c r="V1095" s="37">
        <v>43642</v>
      </c>
      <c r="W1095" s="38">
        <f t="shared" si="202"/>
        <v>5</v>
      </c>
      <c r="X1095" s="5" t="str">
        <f t="shared" si="203"/>
        <v>NO CUMPLE</v>
      </c>
      <c r="Y1095" s="37">
        <v>43649</v>
      </c>
      <c r="Z1095" s="37">
        <v>43651</v>
      </c>
      <c r="AA1095" s="44">
        <v>43652</v>
      </c>
      <c r="AB1095" s="37">
        <v>43655</v>
      </c>
      <c r="AC1095" s="38">
        <f t="shared" si="204"/>
        <v>1</v>
      </c>
      <c r="AD1095" s="5" t="str">
        <f t="shared" si="205"/>
        <v>CUMPLE</v>
      </c>
      <c r="AE1095" s="5"/>
      <c r="AF1095" s="38">
        <f t="shared" si="206"/>
        <v>3</v>
      </c>
      <c r="AG1095" s="5" t="str">
        <f t="shared" si="207"/>
        <v>CUMPLE</v>
      </c>
      <c r="AH1095" s="6"/>
      <c r="AI1095" s="38">
        <f t="shared" si="208"/>
        <v>8</v>
      </c>
      <c r="AJ1095" s="5" t="str">
        <f t="shared" si="209"/>
        <v>CUMPLE</v>
      </c>
      <c r="AK1095" s="6"/>
      <c r="AL1095" s="5" t="str">
        <f t="shared" si="210"/>
        <v/>
      </c>
      <c r="AM1095" s="5"/>
      <c r="AN1095" s="58"/>
      <c r="AO1095" s="49" t="s">
        <v>5050</v>
      </c>
      <c r="AP1095" s="50" t="s">
        <v>72</v>
      </c>
      <c r="AQ1095" s="50"/>
      <c r="AR1095" s="50">
        <v>43631</v>
      </c>
      <c r="AS1095" s="50"/>
      <c r="AT1095" s="52"/>
    </row>
    <row r="1096" spans="1:46" ht="14.1" customHeight="1">
      <c r="A1096" s="20" t="s">
        <v>45</v>
      </c>
      <c r="B1096" s="21" t="s">
        <v>5021</v>
      </c>
      <c r="C1096" s="20" t="s">
        <v>5022</v>
      </c>
      <c r="D1096" s="28" t="s">
        <v>5051</v>
      </c>
      <c r="E1096" s="64" t="s">
        <v>48</v>
      </c>
      <c r="F1096" s="4" t="s">
        <v>5052</v>
      </c>
      <c r="G1096" s="23" t="s">
        <v>5053</v>
      </c>
      <c r="H1096" s="55">
        <v>58015.4</v>
      </c>
      <c r="I1096" s="4" t="s">
        <v>64</v>
      </c>
      <c r="J1096" s="28" t="s">
        <v>5054</v>
      </c>
      <c r="K1096" s="28" t="s">
        <v>5055</v>
      </c>
      <c r="L1096" s="23" t="s">
        <v>54</v>
      </c>
      <c r="M1096" s="4" t="s">
        <v>67</v>
      </c>
      <c r="N1096" s="29" t="s">
        <v>77</v>
      </c>
      <c r="O1096" s="30">
        <v>26215</v>
      </c>
      <c r="P1096" s="29" t="s">
        <v>57</v>
      </c>
      <c r="Q1096" s="56">
        <v>2</v>
      </c>
      <c r="R1096" s="5" t="s">
        <v>58</v>
      </c>
      <c r="S1096" s="5" t="s">
        <v>59</v>
      </c>
      <c r="T1096" s="36">
        <v>43647</v>
      </c>
      <c r="U1096" s="36">
        <v>43636</v>
      </c>
      <c r="V1096" s="37">
        <v>43650</v>
      </c>
      <c r="W1096" s="38">
        <f t="shared" si="202"/>
        <v>-10</v>
      </c>
      <c r="X1096" s="5" t="str">
        <f t="shared" si="203"/>
        <v>CUMPLE</v>
      </c>
      <c r="Y1096" s="37">
        <v>43650</v>
      </c>
      <c r="Z1096" s="37">
        <v>43650</v>
      </c>
      <c r="AA1096" s="44">
        <v>43651</v>
      </c>
      <c r="AB1096" s="37">
        <v>43657</v>
      </c>
      <c r="AC1096" s="38">
        <f t="shared" si="204"/>
        <v>1</v>
      </c>
      <c r="AD1096" s="5" t="str">
        <f t="shared" si="205"/>
        <v>CUMPLE</v>
      </c>
      <c r="AE1096" s="5"/>
      <c r="AF1096" s="38">
        <f t="shared" si="206"/>
        <v>6</v>
      </c>
      <c r="AG1096" s="5" t="str">
        <f t="shared" si="207"/>
        <v>NO CUMPLE</v>
      </c>
      <c r="AH1096" s="6"/>
      <c r="AI1096" s="38">
        <f t="shared" si="208"/>
        <v>10</v>
      </c>
      <c r="AJ1096" s="5" t="str">
        <f t="shared" si="209"/>
        <v>NO CUMPLE</v>
      </c>
      <c r="AK1096" s="6" t="s">
        <v>4611</v>
      </c>
      <c r="AL1096" s="5" t="str">
        <f t="shared" si="210"/>
        <v/>
      </c>
      <c r="AM1096" s="5"/>
      <c r="AN1096" s="58"/>
      <c r="AO1096" s="49" t="s">
        <v>5056</v>
      </c>
      <c r="AP1096" s="50" t="s">
        <v>72</v>
      </c>
      <c r="AQ1096" s="50"/>
      <c r="AR1096" s="50">
        <v>43626</v>
      </c>
      <c r="AS1096" s="50"/>
      <c r="AT1096" s="52"/>
    </row>
    <row r="1097" spans="1:46" ht="14.1" customHeight="1">
      <c r="A1097" s="20" t="s">
        <v>45</v>
      </c>
      <c r="B1097" s="21" t="s">
        <v>5021</v>
      </c>
      <c r="C1097" s="20" t="s">
        <v>5022</v>
      </c>
      <c r="D1097" s="54">
        <v>4951379395</v>
      </c>
      <c r="E1097" s="64" t="s">
        <v>48</v>
      </c>
      <c r="F1097" s="4" t="s">
        <v>5057</v>
      </c>
      <c r="G1097" s="23" t="s">
        <v>5058</v>
      </c>
      <c r="H1097" s="55">
        <v>20000</v>
      </c>
      <c r="I1097" s="4" t="s">
        <v>64</v>
      </c>
      <c r="J1097" s="4" t="s">
        <v>5059</v>
      </c>
      <c r="K1097" s="22">
        <v>50271661</v>
      </c>
      <c r="L1097" s="23" t="s">
        <v>318</v>
      </c>
      <c r="M1097" s="4" t="s">
        <v>238</v>
      </c>
      <c r="N1097" s="29" t="s">
        <v>278</v>
      </c>
      <c r="O1097" s="30">
        <v>4000</v>
      </c>
      <c r="P1097" s="29" t="s">
        <v>57</v>
      </c>
      <c r="Q1097" s="56">
        <v>4</v>
      </c>
      <c r="R1097" s="5" t="s">
        <v>78</v>
      </c>
      <c r="S1097" s="5" t="s">
        <v>79</v>
      </c>
      <c r="T1097" s="36">
        <v>43648</v>
      </c>
      <c r="U1097" s="36">
        <v>43636</v>
      </c>
      <c r="V1097" s="37">
        <v>43651</v>
      </c>
      <c r="W1097" s="38">
        <f t="shared" si="202"/>
        <v>-11</v>
      </c>
      <c r="X1097" s="5" t="str">
        <f t="shared" si="203"/>
        <v>CUMPLE</v>
      </c>
      <c r="Y1097" s="37">
        <v>43650</v>
      </c>
      <c r="Z1097" s="37">
        <v>43651</v>
      </c>
      <c r="AA1097" s="44">
        <v>43652</v>
      </c>
      <c r="AB1097" s="37">
        <v>43657</v>
      </c>
      <c r="AC1097" s="38">
        <f t="shared" si="204"/>
        <v>1</v>
      </c>
      <c r="AD1097" s="5" t="str">
        <f t="shared" si="205"/>
        <v>CUMPLE</v>
      </c>
      <c r="AE1097" s="5"/>
      <c r="AF1097" s="38">
        <f t="shared" si="206"/>
        <v>5</v>
      </c>
      <c r="AG1097" s="5" t="str">
        <f t="shared" si="207"/>
        <v>NO CUMPLE</v>
      </c>
      <c r="AH1097" s="6"/>
      <c r="AI1097" s="38">
        <f t="shared" si="208"/>
        <v>9</v>
      </c>
      <c r="AJ1097" s="5" t="str">
        <f t="shared" si="209"/>
        <v>CUMPLE</v>
      </c>
      <c r="AK1097" s="6"/>
      <c r="AL1097" s="5" t="str">
        <f t="shared" si="210"/>
        <v/>
      </c>
      <c r="AM1097" s="5"/>
      <c r="AN1097" s="58"/>
      <c r="AO1097" s="49" t="s">
        <v>5060</v>
      </c>
      <c r="AP1097" s="50" t="s">
        <v>241</v>
      </c>
      <c r="AQ1097" s="50"/>
      <c r="AR1097" s="50">
        <v>43629</v>
      </c>
      <c r="AS1097" s="50"/>
      <c r="AT1097" s="52"/>
    </row>
    <row r="1098" spans="1:46" ht="14.1" customHeight="1">
      <c r="A1098" s="20" t="s">
        <v>45</v>
      </c>
      <c r="B1098" s="21" t="s">
        <v>5021</v>
      </c>
      <c r="C1098" s="20" t="s">
        <v>5022</v>
      </c>
      <c r="D1098" s="54">
        <v>4950808384</v>
      </c>
      <c r="E1098" s="64" t="s">
        <v>48</v>
      </c>
      <c r="F1098" s="4" t="s">
        <v>5061</v>
      </c>
      <c r="G1098" s="23" t="s">
        <v>5062</v>
      </c>
      <c r="H1098" s="55">
        <v>5200.8</v>
      </c>
      <c r="I1098" s="4" t="s">
        <v>64</v>
      </c>
      <c r="J1098" s="4" t="s">
        <v>5063</v>
      </c>
      <c r="K1098" s="22">
        <v>50251078</v>
      </c>
      <c r="L1098" s="23" t="s">
        <v>54</v>
      </c>
      <c r="M1098" s="4" t="s">
        <v>55</v>
      </c>
      <c r="N1098" s="29" t="s">
        <v>56</v>
      </c>
      <c r="O1098" s="30">
        <v>2640</v>
      </c>
      <c r="P1098" s="29" t="s">
        <v>57</v>
      </c>
      <c r="Q1098" s="56">
        <v>3</v>
      </c>
      <c r="R1098" s="5" t="s">
        <v>78</v>
      </c>
      <c r="S1098" s="5" t="s">
        <v>79</v>
      </c>
      <c r="T1098" s="36">
        <v>43648</v>
      </c>
      <c r="U1098" s="36">
        <v>43641</v>
      </c>
      <c r="V1098" s="37">
        <v>43651</v>
      </c>
      <c r="W1098" s="38">
        <f t="shared" si="202"/>
        <v>-6</v>
      </c>
      <c r="X1098" s="5" t="str">
        <f t="shared" si="203"/>
        <v>CUMPLE</v>
      </c>
      <c r="Y1098" s="37">
        <v>43651</v>
      </c>
      <c r="Z1098" s="37">
        <v>43651</v>
      </c>
      <c r="AA1098" s="44">
        <v>43652</v>
      </c>
      <c r="AB1098" s="37">
        <v>43659</v>
      </c>
      <c r="AC1098" s="38">
        <f t="shared" si="204"/>
        <v>1</v>
      </c>
      <c r="AD1098" s="5" t="str">
        <f t="shared" si="205"/>
        <v>CUMPLE</v>
      </c>
      <c r="AE1098" s="5"/>
      <c r="AF1098" s="38">
        <f t="shared" si="206"/>
        <v>7</v>
      </c>
      <c r="AG1098" s="5" t="str">
        <f t="shared" si="207"/>
        <v>NO CUMPLE</v>
      </c>
      <c r="AH1098" s="6"/>
      <c r="AI1098" s="38">
        <f t="shared" si="208"/>
        <v>11</v>
      </c>
      <c r="AJ1098" s="5" t="str">
        <f t="shared" si="209"/>
        <v>NO CUMPLE</v>
      </c>
      <c r="AK1098" s="6" t="s">
        <v>3783</v>
      </c>
      <c r="AL1098" s="5" t="str">
        <f t="shared" si="210"/>
        <v/>
      </c>
      <c r="AM1098" s="5"/>
      <c r="AN1098" s="58"/>
      <c r="AO1098" s="49" t="s">
        <v>5064</v>
      </c>
      <c r="AP1098" s="50" t="s">
        <v>72</v>
      </c>
      <c r="AQ1098" s="50"/>
      <c r="AR1098" s="50">
        <v>43629</v>
      </c>
      <c r="AS1098" s="50"/>
      <c r="AT1098" s="52"/>
    </row>
    <row r="1099" spans="1:46" ht="14.1" customHeight="1">
      <c r="A1099" s="20" t="s">
        <v>45</v>
      </c>
      <c r="B1099" s="21" t="s">
        <v>5021</v>
      </c>
      <c r="C1099" s="20" t="s">
        <v>5022</v>
      </c>
      <c r="D1099" s="54">
        <v>4951408240</v>
      </c>
      <c r="E1099" s="64" t="s">
        <v>48</v>
      </c>
      <c r="F1099" s="4" t="s">
        <v>5065</v>
      </c>
      <c r="G1099" s="23" t="s">
        <v>5066</v>
      </c>
      <c r="H1099" s="55">
        <v>6714.4</v>
      </c>
      <c r="I1099" s="4" t="s">
        <v>64</v>
      </c>
      <c r="J1099" s="4" t="s">
        <v>3470</v>
      </c>
      <c r="K1099" s="22" t="s">
        <v>3471</v>
      </c>
      <c r="L1099" s="23" t="s">
        <v>54</v>
      </c>
      <c r="M1099" s="4" t="s">
        <v>94</v>
      </c>
      <c r="N1099" s="29" t="s">
        <v>108</v>
      </c>
      <c r="O1099" s="30">
        <v>440</v>
      </c>
      <c r="P1099" s="29" t="s">
        <v>57</v>
      </c>
      <c r="Q1099" s="56">
        <v>1</v>
      </c>
      <c r="R1099" s="5" t="s">
        <v>78</v>
      </c>
      <c r="S1099" s="5" t="s">
        <v>79</v>
      </c>
      <c r="T1099" s="36">
        <v>43648</v>
      </c>
      <c r="U1099" s="36">
        <v>43641</v>
      </c>
      <c r="V1099" s="37">
        <v>43654</v>
      </c>
      <c r="W1099" s="38">
        <f t="shared" si="202"/>
        <v>-6</v>
      </c>
      <c r="X1099" s="5" t="str">
        <f t="shared" si="203"/>
        <v>CUMPLE</v>
      </c>
      <c r="Y1099" s="37">
        <v>43651</v>
      </c>
      <c r="Z1099" s="37">
        <v>43654</v>
      </c>
      <c r="AA1099" s="44">
        <v>43655</v>
      </c>
      <c r="AB1099" s="37">
        <v>43659</v>
      </c>
      <c r="AC1099" s="38">
        <f t="shared" si="204"/>
        <v>1</v>
      </c>
      <c r="AD1099" s="5" t="str">
        <f t="shared" si="205"/>
        <v>CUMPLE</v>
      </c>
      <c r="AE1099" s="5"/>
      <c r="AF1099" s="38">
        <f t="shared" si="206"/>
        <v>4</v>
      </c>
      <c r="AG1099" s="5" t="str">
        <f t="shared" si="207"/>
        <v>NO CUMPLE</v>
      </c>
      <c r="AH1099" s="6"/>
      <c r="AI1099" s="38">
        <f t="shared" si="208"/>
        <v>11</v>
      </c>
      <c r="AJ1099" s="5" t="str">
        <f t="shared" si="209"/>
        <v>NO CUMPLE</v>
      </c>
      <c r="AK1099" s="6" t="s">
        <v>5067</v>
      </c>
      <c r="AL1099" s="5" t="str">
        <f t="shared" si="210"/>
        <v/>
      </c>
      <c r="AM1099" s="5"/>
      <c r="AN1099" s="58"/>
      <c r="AO1099" s="49" t="s">
        <v>5068</v>
      </c>
      <c r="AP1099" s="50" t="s">
        <v>72</v>
      </c>
      <c r="AQ1099" s="50"/>
      <c r="AR1099" s="50">
        <v>43629</v>
      </c>
      <c r="AS1099" s="50" t="s">
        <v>1149</v>
      </c>
      <c r="AT1099" s="52"/>
    </row>
    <row r="1100" spans="1:46" ht="14.1" customHeight="1">
      <c r="A1100" s="20" t="s">
        <v>45</v>
      </c>
      <c r="B1100" s="21" t="s">
        <v>5021</v>
      </c>
      <c r="C1100" s="20" t="s">
        <v>5022</v>
      </c>
      <c r="D1100" s="54">
        <v>4951180950</v>
      </c>
      <c r="E1100" s="64" t="s">
        <v>156</v>
      </c>
      <c r="F1100" s="4" t="s">
        <v>5069</v>
      </c>
      <c r="G1100" s="23" t="s">
        <v>5070</v>
      </c>
      <c r="H1100" s="55">
        <v>14720</v>
      </c>
      <c r="I1100" s="4" t="s">
        <v>64</v>
      </c>
      <c r="J1100" s="4" t="s">
        <v>353</v>
      </c>
      <c r="K1100" s="22" t="s">
        <v>354</v>
      </c>
      <c r="L1100" s="23" t="s">
        <v>86</v>
      </c>
      <c r="M1100" s="4" t="s">
        <v>67</v>
      </c>
      <c r="N1100" s="29" t="s">
        <v>128</v>
      </c>
      <c r="O1100" s="30">
        <v>16000</v>
      </c>
      <c r="P1100" s="29" t="s">
        <v>57</v>
      </c>
      <c r="Q1100" s="56">
        <v>1</v>
      </c>
      <c r="R1100" s="5" t="s">
        <v>58</v>
      </c>
      <c r="S1100" s="5" t="s">
        <v>59</v>
      </c>
      <c r="T1100" s="36">
        <v>43644</v>
      </c>
      <c r="U1100" s="36">
        <v>43642</v>
      </c>
      <c r="V1100" s="37">
        <v>43649</v>
      </c>
      <c r="W1100" s="38">
        <f t="shared" si="202"/>
        <v>-1</v>
      </c>
      <c r="X1100" s="5" t="str">
        <f t="shared" si="203"/>
        <v>CUMPLE</v>
      </c>
      <c r="Y1100" s="37">
        <v>43648</v>
      </c>
      <c r="Z1100" s="37">
        <v>43649</v>
      </c>
      <c r="AA1100" s="44">
        <v>43650</v>
      </c>
      <c r="AB1100" s="37">
        <v>43649</v>
      </c>
      <c r="AC1100" s="38">
        <f t="shared" si="204"/>
        <v>1</v>
      </c>
      <c r="AD1100" s="5" t="str">
        <f t="shared" si="205"/>
        <v>CUMPLE</v>
      </c>
      <c r="AE1100" s="5"/>
      <c r="AF1100" s="38">
        <f t="shared" si="206"/>
        <v>1</v>
      </c>
      <c r="AG1100" s="5" t="str">
        <f t="shared" si="207"/>
        <v>CUMPLE</v>
      </c>
      <c r="AH1100" s="6"/>
      <c r="AI1100" s="38">
        <f t="shared" si="208"/>
        <v>5</v>
      </c>
      <c r="AJ1100" s="5" t="str">
        <f t="shared" si="209"/>
        <v>CUMPLE</v>
      </c>
      <c r="AK1100" s="6"/>
      <c r="AL1100" s="5" t="str">
        <f t="shared" si="210"/>
        <v/>
      </c>
      <c r="AM1100" s="5"/>
      <c r="AN1100" s="58"/>
      <c r="AO1100" s="49" t="s">
        <v>5071</v>
      </c>
      <c r="AP1100" s="50" t="s">
        <v>232</v>
      </c>
      <c r="AQ1100" s="50"/>
      <c r="AR1100" s="50">
        <v>43624</v>
      </c>
      <c r="AS1100" s="50"/>
      <c r="AT1100" s="52"/>
    </row>
    <row r="1101" spans="1:46" ht="14.1" customHeight="1">
      <c r="A1101" s="20" t="s">
        <v>45</v>
      </c>
      <c r="B1101" s="21" t="s">
        <v>5021</v>
      </c>
      <c r="C1101" s="20" t="s">
        <v>5022</v>
      </c>
      <c r="D1101" s="54">
        <v>4951411362</v>
      </c>
      <c r="E1101" s="64" t="s">
        <v>48</v>
      </c>
      <c r="F1101" s="4" t="s">
        <v>5072</v>
      </c>
      <c r="G1101" s="23" t="s">
        <v>5073</v>
      </c>
      <c r="H1101" s="55">
        <v>106740.75</v>
      </c>
      <c r="I1101" s="4" t="s">
        <v>64</v>
      </c>
      <c r="J1101" s="4" t="s">
        <v>5074</v>
      </c>
      <c r="K1101" s="22" t="s">
        <v>5075</v>
      </c>
      <c r="L1101" s="23" t="s">
        <v>335</v>
      </c>
      <c r="M1101" s="4" t="s">
        <v>67</v>
      </c>
      <c r="N1101" s="29" t="s">
        <v>77</v>
      </c>
      <c r="O1101" s="30">
        <v>2325</v>
      </c>
      <c r="P1101" s="29" t="s">
        <v>57</v>
      </c>
      <c r="Q1101" s="56">
        <v>5</v>
      </c>
      <c r="R1101" s="5" t="s">
        <v>78</v>
      </c>
      <c r="S1101" s="5" t="s">
        <v>79</v>
      </c>
      <c r="T1101" s="36">
        <v>43641</v>
      </c>
      <c r="U1101" s="36">
        <v>43637</v>
      </c>
      <c r="V1101" s="37">
        <v>43651</v>
      </c>
      <c r="W1101" s="38">
        <f t="shared" si="202"/>
        <v>-3</v>
      </c>
      <c r="X1101" s="5" t="str">
        <f t="shared" si="203"/>
        <v>CUMPLE</v>
      </c>
      <c r="Y1101" s="37">
        <v>43643</v>
      </c>
      <c r="Z1101" s="37">
        <v>43651</v>
      </c>
      <c r="AA1101" s="44">
        <v>43652</v>
      </c>
      <c r="AB1101" s="37">
        <v>43661</v>
      </c>
      <c r="AC1101" s="38">
        <f t="shared" si="204"/>
        <v>1</v>
      </c>
      <c r="AD1101" s="5" t="str">
        <f t="shared" si="205"/>
        <v>CUMPLE</v>
      </c>
      <c r="AE1101" s="5"/>
      <c r="AF1101" s="38">
        <f t="shared" si="206"/>
        <v>9</v>
      </c>
      <c r="AG1101" s="5" t="str">
        <f t="shared" si="207"/>
        <v>NO CUMPLE</v>
      </c>
      <c r="AH1101" s="6"/>
      <c r="AI1101" s="38">
        <f t="shared" si="208"/>
        <v>20</v>
      </c>
      <c r="AJ1101" s="5" t="str">
        <f t="shared" si="209"/>
        <v>NO CUMPLE</v>
      </c>
      <c r="AK1101" s="6" t="s">
        <v>5076</v>
      </c>
      <c r="AL1101" s="5" t="str">
        <f t="shared" si="210"/>
        <v/>
      </c>
      <c r="AM1101" s="5"/>
      <c r="AN1101" s="58"/>
      <c r="AO1101" s="49" t="s">
        <v>5077</v>
      </c>
      <c r="AP1101" s="50" t="s">
        <v>61</v>
      </c>
      <c r="AQ1101" s="50"/>
      <c r="AR1101" s="50">
        <v>43638</v>
      </c>
      <c r="AS1101" s="50"/>
      <c r="AT1101" s="52"/>
    </row>
    <row r="1102" spans="1:46" ht="14.1" customHeight="1">
      <c r="A1102" s="20" t="s">
        <v>45</v>
      </c>
      <c r="B1102" s="21" t="s">
        <v>5021</v>
      </c>
      <c r="C1102" s="20" t="s">
        <v>5022</v>
      </c>
      <c r="D1102" s="54">
        <v>4950216837</v>
      </c>
      <c r="E1102" s="64" t="s">
        <v>48</v>
      </c>
      <c r="F1102" s="4" t="s">
        <v>5078</v>
      </c>
      <c r="G1102" s="23" t="s">
        <v>5079</v>
      </c>
      <c r="H1102" s="55">
        <v>111174.39999999999</v>
      </c>
      <c r="I1102" s="4" t="s">
        <v>51</v>
      </c>
      <c r="J1102" s="4" t="s">
        <v>263</v>
      </c>
      <c r="K1102" s="22" t="s">
        <v>264</v>
      </c>
      <c r="L1102" s="23" t="s">
        <v>54</v>
      </c>
      <c r="M1102" s="4" t="s">
        <v>55</v>
      </c>
      <c r="N1102" s="29" t="s">
        <v>265</v>
      </c>
      <c r="O1102" s="30">
        <v>95840</v>
      </c>
      <c r="P1102" s="29" t="s">
        <v>57</v>
      </c>
      <c r="Q1102" s="56">
        <v>4</v>
      </c>
      <c r="R1102" s="5" t="s">
        <v>58</v>
      </c>
      <c r="S1102" s="5" t="s">
        <v>230</v>
      </c>
      <c r="T1102" s="36">
        <v>43646</v>
      </c>
      <c r="U1102" s="36">
        <v>43641</v>
      </c>
      <c r="V1102" s="37">
        <v>43648</v>
      </c>
      <c r="W1102" s="38">
        <f t="shared" si="202"/>
        <v>-4</v>
      </c>
      <c r="X1102" s="5" t="str">
        <f t="shared" si="203"/>
        <v>CUMPLE</v>
      </c>
      <c r="Y1102" s="37">
        <v>43648</v>
      </c>
      <c r="Z1102" s="37">
        <v>43648</v>
      </c>
      <c r="AA1102" s="44">
        <v>43649</v>
      </c>
      <c r="AB1102" s="37">
        <v>43648</v>
      </c>
      <c r="AC1102" s="38">
        <f t="shared" si="204"/>
        <v>1</v>
      </c>
      <c r="AD1102" s="5" t="str">
        <f t="shared" si="205"/>
        <v>CUMPLE</v>
      </c>
      <c r="AE1102" s="5"/>
      <c r="AF1102" s="38">
        <f t="shared" si="206"/>
        <v>1</v>
      </c>
      <c r="AG1102" s="5" t="str">
        <f t="shared" si="207"/>
        <v>CUMPLE</v>
      </c>
      <c r="AH1102" s="6"/>
      <c r="AI1102" s="38">
        <f t="shared" si="208"/>
        <v>2</v>
      </c>
      <c r="AJ1102" s="5" t="str">
        <f t="shared" si="209"/>
        <v>CUMPLE</v>
      </c>
      <c r="AK1102" s="6"/>
      <c r="AL1102" s="5" t="str">
        <f t="shared" si="210"/>
        <v/>
      </c>
      <c r="AM1102" s="5"/>
      <c r="AN1102" s="58"/>
      <c r="AO1102" s="49" t="s">
        <v>5080</v>
      </c>
      <c r="AP1102" s="50" t="s">
        <v>268</v>
      </c>
      <c r="AQ1102" s="50"/>
      <c r="AR1102" s="50">
        <v>43629</v>
      </c>
      <c r="AS1102" s="50"/>
      <c r="AT1102" s="52"/>
    </row>
    <row r="1103" spans="1:46" ht="14.1" customHeight="1">
      <c r="A1103" s="20" t="s">
        <v>45</v>
      </c>
      <c r="B1103" s="21" t="s">
        <v>5021</v>
      </c>
      <c r="C1103" s="20" t="s">
        <v>5022</v>
      </c>
      <c r="D1103" s="54">
        <v>4950555359</v>
      </c>
      <c r="E1103" s="64" t="s">
        <v>48</v>
      </c>
      <c r="F1103" s="4" t="s">
        <v>5081</v>
      </c>
      <c r="G1103" s="23" t="s">
        <v>5082</v>
      </c>
      <c r="H1103" s="55">
        <v>63180</v>
      </c>
      <c r="I1103" s="4" t="s">
        <v>64</v>
      </c>
      <c r="J1103" s="4" t="s">
        <v>1783</v>
      </c>
      <c r="K1103" s="22" t="s">
        <v>1784</v>
      </c>
      <c r="L1103" s="23" t="s">
        <v>119</v>
      </c>
      <c r="M1103" s="4" t="s">
        <v>210</v>
      </c>
      <c r="N1103" s="29" t="s">
        <v>1731</v>
      </c>
      <c r="O1103" s="30">
        <v>39000</v>
      </c>
      <c r="P1103" s="29" t="s">
        <v>57</v>
      </c>
      <c r="Q1103" s="56">
        <v>2</v>
      </c>
      <c r="R1103" s="5" t="s">
        <v>58</v>
      </c>
      <c r="S1103" s="5" t="s">
        <v>59</v>
      </c>
      <c r="T1103" s="36">
        <v>43647</v>
      </c>
      <c r="U1103" s="36">
        <v>43648</v>
      </c>
      <c r="V1103" s="37">
        <v>43650</v>
      </c>
      <c r="W1103" s="38">
        <f t="shared" si="202"/>
        <v>2</v>
      </c>
      <c r="X1103" s="5" t="str">
        <f t="shared" si="203"/>
        <v>NO CUMPLE</v>
      </c>
      <c r="Y1103" s="37">
        <v>43649</v>
      </c>
      <c r="Z1103" s="37">
        <v>43650</v>
      </c>
      <c r="AA1103" s="44">
        <v>43651</v>
      </c>
      <c r="AB1103" s="37">
        <v>43654</v>
      </c>
      <c r="AC1103" s="38">
        <f t="shared" si="204"/>
        <v>1</v>
      </c>
      <c r="AD1103" s="5" t="str">
        <f t="shared" si="205"/>
        <v>CUMPLE</v>
      </c>
      <c r="AE1103" s="5"/>
      <c r="AF1103" s="38">
        <f t="shared" si="206"/>
        <v>3</v>
      </c>
      <c r="AG1103" s="5" t="str">
        <f t="shared" si="207"/>
        <v>CUMPLE</v>
      </c>
      <c r="AH1103" s="6"/>
      <c r="AI1103" s="38">
        <f t="shared" si="208"/>
        <v>7</v>
      </c>
      <c r="AJ1103" s="5" t="str">
        <f t="shared" si="209"/>
        <v>CUMPLE</v>
      </c>
      <c r="AK1103" s="6"/>
      <c r="AL1103" s="5" t="str">
        <f t="shared" si="210"/>
        <v/>
      </c>
      <c r="AM1103" s="5"/>
      <c r="AN1103" s="58"/>
      <c r="AO1103" s="49" t="s">
        <v>5083</v>
      </c>
      <c r="AP1103" s="50" t="s">
        <v>325</v>
      </c>
      <c r="AQ1103" s="50"/>
      <c r="AR1103" s="50">
        <v>43622</v>
      </c>
      <c r="AS1103" s="50"/>
      <c r="AT1103" s="52"/>
    </row>
    <row r="1104" spans="1:46" ht="14.1" customHeight="1">
      <c r="A1104" s="20" t="s">
        <v>45</v>
      </c>
      <c r="B1104" s="21" t="s">
        <v>5021</v>
      </c>
      <c r="C1104" s="20" t="s">
        <v>5022</v>
      </c>
      <c r="D1104" s="54">
        <v>4951490845</v>
      </c>
      <c r="E1104" s="64" t="s">
        <v>48</v>
      </c>
      <c r="F1104" s="4" t="s">
        <v>5084</v>
      </c>
      <c r="G1104" s="23" t="s">
        <v>5085</v>
      </c>
      <c r="H1104" s="55">
        <v>3420</v>
      </c>
      <c r="I1104" s="4" t="s">
        <v>51</v>
      </c>
      <c r="J1104" s="4" t="s">
        <v>5086</v>
      </c>
      <c r="K1104" s="22" t="s">
        <v>5087</v>
      </c>
      <c r="L1104" s="23" t="s">
        <v>5088</v>
      </c>
      <c r="M1104" s="4" t="s">
        <v>94</v>
      </c>
      <c r="N1104" s="29" t="s">
        <v>108</v>
      </c>
      <c r="O1104" s="30">
        <v>760</v>
      </c>
      <c r="P1104" s="29" t="s">
        <v>57</v>
      </c>
      <c r="Q1104" s="56">
        <v>1</v>
      </c>
      <c r="R1104" s="5" t="s">
        <v>78</v>
      </c>
      <c r="S1104" s="5" t="s">
        <v>79</v>
      </c>
      <c r="T1104" s="36">
        <v>43644</v>
      </c>
      <c r="U1104" s="36">
        <v>43643</v>
      </c>
      <c r="V1104" s="37">
        <v>43651</v>
      </c>
      <c r="W1104" s="38">
        <f t="shared" si="202"/>
        <v>0</v>
      </c>
      <c r="X1104" s="5" t="str">
        <f t="shared" si="203"/>
        <v>CUMPLE</v>
      </c>
      <c r="Y1104" s="37">
        <v>43650</v>
      </c>
      <c r="Z1104" s="37">
        <v>43651</v>
      </c>
      <c r="AA1104" s="44">
        <v>43652</v>
      </c>
      <c r="AB1104" s="37">
        <v>43654</v>
      </c>
      <c r="AC1104" s="38">
        <f t="shared" si="204"/>
        <v>1</v>
      </c>
      <c r="AD1104" s="5" t="str">
        <f t="shared" si="205"/>
        <v>CUMPLE</v>
      </c>
      <c r="AE1104" s="5"/>
      <c r="AF1104" s="38">
        <f t="shared" si="206"/>
        <v>2</v>
      </c>
      <c r="AG1104" s="5" t="str">
        <f t="shared" si="207"/>
        <v>CUMPLE</v>
      </c>
      <c r="AH1104" s="6"/>
      <c r="AI1104" s="38">
        <f t="shared" si="208"/>
        <v>10</v>
      </c>
      <c r="AJ1104" s="5" t="str">
        <f t="shared" si="209"/>
        <v>CUMPLE</v>
      </c>
      <c r="AK1104" s="6" t="s">
        <v>4909</v>
      </c>
      <c r="AL1104" s="5" t="str">
        <f t="shared" si="210"/>
        <v/>
      </c>
      <c r="AM1104" s="5"/>
      <c r="AN1104" s="58"/>
      <c r="AO1104" s="49" t="s">
        <v>5089</v>
      </c>
      <c r="AP1104" s="50" t="s">
        <v>72</v>
      </c>
      <c r="AQ1104" s="50"/>
      <c r="AR1104" s="50">
        <v>43636</v>
      </c>
      <c r="AS1104" s="50"/>
      <c r="AT1104" s="52"/>
    </row>
    <row r="1105" spans="1:46" ht="14.1" customHeight="1">
      <c r="A1105" s="20" t="s">
        <v>45</v>
      </c>
      <c r="B1105" s="21" t="s">
        <v>5021</v>
      </c>
      <c r="C1105" s="20" t="s">
        <v>5022</v>
      </c>
      <c r="D1105" s="54">
        <v>4951300634</v>
      </c>
      <c r="E1105" s="64" t="s">
        <v>48</v>
      </c>
      <c r="F1105" s="4" t="s">
        <v>5090</v>
      </c>
      <c r="G1105" s="23" t="s">
        <v>5091</v>
      </c>
      <c r="H1105" s="55">
        <v>31395</v>
      </c>
      <c r="I1105" s="4" t="s">
        <v>64</v>
      </c>
      <c r="J1105" s="4" t="s">
        <v>1783</v>
      </c>
      <c r="K1105" s="22" t="s">
        <v>1784</v>
      </c>
      <c r="L1105" s="23" t="s">
        <v>119</v>
      </c>
      <c r="M1105" s="4" t="s">
        <v>210</v>
      </c>
      <c r="N1105" s="29" t="s">
        <v>1731</v>
      </c>
      <c r="O1105" s="30">
        <v>19500</v>
      </c>
      <c r="P1105" s="29" t="s">
        <v>57</v>
      </c>
      <c r="Q1105" s="56">
        <v>1</v>
      </c>
      <c r="R1105" s="5" t="s">
        <v>58</v>
      </c>
      <c r="S1105" s="5" t="s">
        <v>59</v>
      </c>
      <c r="T1105" s="36">
        <v>43647</v>
      </c>
      <c r="U1105" s="36">
        <v>43648</v>
      </c>
      <c r="V1105" s="37">
        <v>43649</v>
      </c>
      <c r="W1105" s="38">
        <f t="shared" si="202"/>
        <v>2</v>
      </c>
      <c r="X1105" s="5" t="str">
        <f t="shared" si="203"/>
        <v>NO CUMPLE</v>
      </c>
      <c r="Y1105" s="37">
        <v>43649</v>
      </c>
      <c r="Z1105" s="37">
        <v>43650</v>
      </c>
      <c r="AA1105" s="44">
        <v>43650</v>
      </c>
      <c r="AB1105" s="37">
        <v>43655</v>
      </c>
      <c r="AC1105" s="38">
        <f t="shared" si="204"/>
        <v>1</v>
      </c>
      <c r="AD1105" s="5" t="str">
        <f t="shared" si="205"/>
        <v>CUMPLE</v>
      </c>
      <c r="AE1105" s="5"/>
      <c r="AF1105" s="38">
        <f t="shared" si="206"/>
        <v>5</v>
      </c>
      <c r="AG1105" s="5" t="str">
        <f t="shared" si="207"/>
        <v>NO CUMPLE</v>
      </c>
      <c r="AH1105" s="6"/>
      <c r="AI1105" s="38">
        <f t="shared" si="208"/>
        <v>8</v>
      </c>
      <c r="AJ1105" s="5" t="str">
        <f t="shared" si="209"/>
        <v>CUMPLE</v>
      </c>
      <c r="AK1105" s="6"/>
      <c r="AL1105" s="5" t="str">
        <f t="shared" si="210"/>
        <v/>
      </c>
      <c r="AM1105" s="5"/>
      <c r="AN1105" s="58"/>
      <c r="AO1105" s="49" t="s">
        <v>5092</v>
      </c>
      <c r="AP1105" s="50" t="s">
        <v>325</v>
      </c>
      <c r="AQ1105" s="50"/>
      <c r="AR1105" s="50">
        <v>43636</v>
      </c>
      <c r="AS1105" s="50"/>
      <c r="AT1105" s="52"/>
    </row>
    <row r="1106" spans="1:46" ht="14.1" customHeight="1">
      <c r="A1106" s="20" t="s">
        <v>45</v>
      </c>
      <c r="B1106" s="21" t="s">
        <v>5021</v>
      </c>
      <c r="C1106" s="20" t="s">
        <v>5022</v>
      </c>
      <c r="D1106" s="54">
        <v>4950979338</v>
      </c>
      <c r="E1106" s="64" t="s">
        <v>48</v>
      </c>
      <c r="F1106" s="4" t="s">
        <v>5093</v>
      </c>
      <c r="G1106" s="23" t="s">
        <v>5094</v>
      </c>
      <c r="H1106" s="55">
        <v>52668</v>
      </c>
      <c r="I1106" s="4" t="s">
        <v>51</v>
      </c>
      <c r="J1106" s="4" t="s">
        <v>255</v>
      </c>
      <c r="K1106" s="22" t="s">
        <v>256</v>
      </c>
      <c r="L1106" s="23" t="s">
        <v>1015</v>
      </c>
      <c r="M1106" s="4" t="s">
        <v>238</v>
      </c>
      <c r="N1106" s="29" t="s">
        <v>239</v>
      </c>
      <c r="O1106" s="30">
        <v>39600</v>
      </c>
      <c r="P1106" s="29" t="s">
        <v>57</v>
      </c>
      <c r="Q1106" s="56">
        <v>2</v>
      </c>
      <c r="R1106" s="5" t="s">
        <v>58</v>
      </c>
      <c r="S1106" s="5" t="s">
        <v>59</v>
      </c>
      <c r="T1106" s="36">
        <v>43643</v>
      </c>
      <c r="U1106" s="36">
        <v>43621</v>
      </c>
      <c r="V1106" s="37">
        <v>43648</v>
      </c>
      <c r="W1106" s="38">
        <f t="shared" si="202"/>
        <v>-21</v>
      </c>
      <c r="X1106" s="5" t="str">
        <f t="shared" si="203"/>
        <v>CUMPLE</v>
      </c>
      <c r="Y1106" s="37">
        <v>43648</v>
      </c>
      <c r="Z1106" s="37">
        <v>43648</v>
      </c>
      <c r="AA1106" s="44">
        <v>43649</v>
      </c>
      <c r="AB1106" s="37">
        <v>43655</v>
      </c>
      <c r="AC1106" s="38">
        <f t="shared" si="204"/>
        <v>1</v>
      </c>
      <c r="AD1106" s="5" t="str">
        <f t="shared" si="205"/>
        <v>CUMPLE</v>
      </c>
      <c r="AE1106" s="5"/>
      <c r="AF1106" s="38">
        <f t="shared" si="206"/>
        <v>6</v>
      </c>
      <c r="AG1106" s="5" t="str">
        <f t="shared" si="207"/>
        <v>NO CUMPLE</v>
      </c>
      <c r="AH1106" s="6"/>
      <c r="AI1106" s="38">
        <f t="shared" si="208"/>
        <v>12</v>
      </c>
      <c r="AJ1106" s="5" t="str">
        <f t="shared" si="209"/>
        <v>NO CUMPLE</v>
      </c>
      <c r="AK1106" s="6" t="s">
        <v>135</v>
      </c>
      <c r="AL1106" s="5" t="str">
        <f t="shared" si="210"/>
        <v/>
      </c>
      <c r="AM1106" s="5"/>
      <c r="AN1106" s="58"/>
      <c r="AO1106" s="49" t="s">
        <v>5095</v>
      </c>
      <c r="AP1106" s="50" t="s">
        <v>241</v>
      </c>
      <c r="AQ1106" s="50"/>
      <c r="AR1106" s="50">
        <v>43616</v>
      </c>
      <c r="AS1106" s="50"/>
      <c r="AT1106" s="52"/>
    </row>
    <row r="1107" spans="1:46" ht="14.1" customHeight="1">
      <c r="A1107" s="20" t="s">
        <v>45</v>
      </c>
      <c r="B1107" s="21" t="s">
        <v>5021</v>
      </c>
      <c r="C1107" s="20" t="s">
        <v>5022</v>
      </c>
      <c r="D1107" s="28" t="s">
        <v>5096</v>
      </c>
      <c r="E1107" s="25" t="s">
        <v>156</v>
      </c>
      <c r="F1107" s="4" t="s">
        <v>5097</v>
      </c>
      <c r="G1107" s="23" t="s">
        <v>5098</v>
      </c>
      <c r="H1107" s="55">
        <v>262619.59999999998</v>
      </c>
      <c r="I1107" s="4" t="s">
        <v>64</v>
      </c>
      <c r="J1107" s="28" t="s">
        <v>5099</v>
      </c>
      <c r="K1107" s="28" t="s">
        <v>5100</v>
      </c>
      <c r="L1107" s="23" t="s">
        <v>54</v>
      </c>
      <c r="M1107" s="4" t="s">
        <v>94</v>
      </c>
      <c r="N1107" s="29" t="s">
        <v>95</v>
      </c>
      <c r="O1107" s="30">
        <v>16530</v>
      </c>
      <c r="P1107" s="29" t="s">
        <v>57</v>
      </c>
      <c r="Q1107" s="56">
        <v>1</v>
      </c>
      <c r="R1107" s="5" t="s">
        <v>58</v>
      </c>
      <c r="S1107" s="5" t="s">
        <v>726</v>
      </c>
      <c r="T1107" s="36">
        <v>43637</v>
      </c>
      <c r="U1107" s="36">
        <v>43633</v>
      </c>
      <c r="V1107" s="37">
        <v>43650</v>
      </c>
      <c r="W1107" s="38">
        <f t="shared" si="202"/>
        <v>-3</v>
      </c>
      <c r="X1107" s="5" t="str">
        <f t="shared" si="203"/>
        <v>CUMPLE</v>
      </c>
      <c r="Y1107" s="37">
        <v>43640</v>
      </c>
      <c r="Z1107" s="37">
        <v>43650</v>
      </c>
      <c r="AA1107" s="44">
        <v>43652</v>
      </c>
      <c r="AB1107" s="37">
        <v>43656</v>
      </c>
      <c r="AC1107" s="38">
        <f t="shared" si="204"/>
        <v>2</v>
      </c>
      <c r="AD1107" s="5" t="str">
        <f t="shared" si="205"/>
        <v>CUMPLE</v>
      </c>
      <c r="AE1107" s="5"/>
      <c r="AF1107" s="38">
        <f t="shared" si="206"/>
        <v>4</v>
      </c>
      <c r="AG1107" s="5" t="str">
        <f t="shared" si="207"/>
        <v>NO CUMPLE</v>
      </c>
      <c r="AH1107" s="6"/>
      <c r="AI1107" s="38">
        <f t="shared" si="208"/>
        <v>19</v>
      </c>
      <c r="AJ1107" s="5" t="str">
        <f t="shared" si="209"/>
        <v>NO CUMPLE</v>
      </c>
      <c r="AK1107" s="6" t="s">
        <v>5101</v>
      </c>
      <c r="AL1107" s="5" t="str">
        <f t="shared" si="210"/>
        <v/>
      </c>
      <c r="AM1107" s="5"/>
      <c r="AN1107" s="58"/>
      <c r="AO1107" s="49" t="s">
        <v>5102</v>
      </c>
      <c r="AP1107" s="50" t="s">
        <v>72</v>
      </c>
      <c r="AQ1107" s="50" t="s">
        <v>232</v>
      </c>
      <c r="AR1107" s="50">
        <v>43612</v>
      </c>
      <c r="AS1107" s="50"/>
      <c r="AT1107" s="52"/>
    </row>
    <row r="1108" spans="1:46" ht="14.1" customHeight="1">
      <c r="A1108" s="20" t="s">
        <v>45</v>
      </c>
      <c r="B1108" s="21" t="s">
        <v>5021</v>
      </c>
      <c r="C1108" s="20" t="s">
        <v>5022</v>
      </c>
      <c r="D1108" s="28" t="s">
        <v>5103</v>
      </c>
      <c r="E1108" s="64" t="s">
        <v>48</v>
      </c>
      <c r="F1108" s="4" t="s">
        <v>5104</v>
      </c>
      <c r="G1108" s="23" t="s">
        <v>5105</v>
      </c>
      <c r="H1108" s="55">
        <v>69529.100000000006</v>
      </c>
      <c r="I1108" s="4" t="s">
        <v>64</v>
      </c>
      <c r="J1108" s="28" t="s">
        <v>5106</v>
      </c>
      <c r="K1108" s="28" t="s">
        <v>5107</v>
      </c>
      <c r="L1108" s="23" t="s">
        <v>54</v>
      </c>
      <c r="M1108" s="4" t="s">
        <v>67</v>
      </c>
      <c r="N1108" s="29" t="s">
        <v>77</v>
      </c>
      <c r="O1108" s="30">
        <v>22265</v>
      </c>
      <c r="P1108" s="29" t="s">
        <v>57</v>
      </c>
      <c r="Q1108" s="56">
        <v>1</v>
      </c>
      <c r="R1108" s="5" t="s">
        <v>58</v>
      </c>
      <c r="S1108" s="5" t="s">
        <v>69</v>
      </c>
      <c r="T1108" s="36">
        <v>43647</v>
      </c>
      <c r="U1108" s="36">
        <v>43643</v>
      </c>
      <c r="V1108" s="37">
        <v>43651</v>
      </c>
      <c r="W1108" s="38">
        <f t="shared" si="202"/>
        <v>-3</v>
      </c>
      <c r="X1108" s="5" t="str">
        <f t="shared" si="203"/>
        <v>CUMPLE</v>
      </c>
      <c r="Y1108" s="37">
        <v>43649</v>
      </c>
      <c r="Z1108" s="37">
        <v>43651</v>
      </c>
      <c r="AA1108" s="44">
        <v>43652</v>
      </c>
      <c r="AB1108" s="37">
        <v>43657</v>
      </c>
      <c r="AC1108" s="38">
        <f t="shared" si="204"/>
        <v>1</v>
      </c>
      <c r="AD1108" s="5" t="str">
        <f t="shared" si="205"/>
        <v>CUMPLE</v>
      </c>
      <c r="AE1108" s="5"/>
      <c r="AF1108" s="38">
        <f t="shared" si="206"/>
        <v>5</v>
      </c>
      <c r="AG1108" s="5" t="str">
        <f t="shared" si="207"/>
        <v>NO CUMPLE</v>
      </c>
      <c r="AH1108" s="6"/>
      <c r="AI1108" s="38">
        <f t="shared" si="208"/>
        <v>10</v>
      </c>
      <c r="AJ1108" s="5" t="str">
        <f t="shared" si="209"/>
        <v>NO CUMPLE</v>
      </c>
      <c r="AK1108" s="6" t="s">
        <v>135</v>
      </c>
      <c r="AL1108" s="5" t="str">
        <f t="shared" si="210"/>
        <v/>
      </c>
      <c r="AM1108" s="5"/>
      <c r="AN1108" s="58"/>
      <c r="AO1108" s="49" t="s">
        <v>5108</v>
      </c>
      <c r="AP1108" s="50" t="s">
        <v>72</v>
      </c>
      <c r="AQ1108" s="50"/>
      <c r="AR1108" s="50">
        <v>43622</v>
      </c>
      <c r="AS1108" s="50"/>
      <c r="AT1108" s="52"/>
    </row>
    <row r="1109" spans="1:46" ht="14.1" customHeight="1">
      <c r="A1109" s="20" t="s">
        <v>45</v>
      </c>
      <c r="B1109" s="21" t="s">
        <v>5021</v>
      </c>
      <c r="C1109" s="20" t="s">
        <v>5022</v>
      </c>
      <c r="D1109" s="54">
        <v>4951300635</v>
      </c>
      <c r="E1109" s="64" t="s">
        <v>48</v>
      </c>
      <c r="F1109" s="4" t="s">
        <v>5109</v>
      </c>
      <c r="G1109" s="23" t="s">
        <v>5110</v>
      </c>
      <c r="H1109" s="55">
        <v>94185</v>
      </c>
      <c r="I1109" s="4" t="s">
        <v>64</v>
      </c>
      <c r="J1109" s="4" t="s">
        <v>1783</v>
      </c>
      <c r="K1109" s="22" t="s">
        <v>1784</v>
      </c>
      <c r="L1109" s="23" t="s">
        <v>119</v>
      </c>
      <c r="M1109" s="4" t="s">
        <v>210</v>
      </c>
      <c r="N1109" s="29" t="s">
        <v>1731</v>
      </c>
      <c r="O1109" s="30">
        <v>58500</v>
      </c>
      <c r="P1109" s="29" t="s">
        <v>57</v>
      </c>
      <c r="Q1109" s="56">
        <v>3</v>
      </c>
      <c r="R1109" s="5" t="s">
        <v>58</v>
      </c>
      <c r="S1109" s="5" t="s">
        <v>59</v>
      </c>
      <c r="T1109" s="36">
        <v>43647</v>
      </c>
      <c r="U1109" s="36">
        <v>43648</v>
      </c>
      <c r="V1109" s="37">
        <v>43651</v>
      </c>
      <c r="W1109" s="38">
        <f t="shared" si="202"/>
        <v>2</v>
      </c>
      <c r="X1109" s="5" t="str">
        <f t="shared" si="203"/>
        <v>NO CUMPLE</v>
      </c>
      <c r="Y1109" s="37">
        <v>43649</v>
      </c>
      <c r="Z1109" s="37">
        <v>43651</v>
      </c>
      <c r="AA1109" s="44">
        <v>43651</v>
      </c>
      <c r="AB1109" s="37">
        <v>43657</v>
      </c>
      <c r="AC1109" s="38">
        <f t="shared" si="204"/>
        <v>1</v>
      </c>
      <c r="AD1109" s="5" t="str">
        <f t="shared" si="205"/>
        <v>CUMPLE</v>
      </c>
      <c r="AE1109" s="5"/>
      <c r="AF1109" s="38">
        <f t="shared" si="206"/>
        <v>6</v>
      </c>
      <c r="AG1109" s="5" t="str">
        <f t="shared" si="207"/>
        <v>NO CUMPLE</v>
      </c>
      <c r="AH1109" s="6"/>
      <c r="AI1109" s="38">
        <f t="shared" si="208"/>
        <v>10</v>
      </c>
      <c r="AJ1109" s="5" t="str">
        <f t="shared" si="209"/>
        <v>NO CUMPLE</v>
      </c>
      <c r="AK1109" s="6" t="s">
        <v>5111</v>
      </c>
      <c r="AL1109" s="5" t="str">
        <f t="shared" si="210"/>
        <v/>
      </c>
      <c r="AM1109" s="5"/>
      <c r="AN1109" s="58"/>
      <c r="AO1109" s="49" t="s">
        <v>5112</v>
      </c>
      <c r="AP1109" s="50" t="s">
        <v>325</v>
      </c>
      <c r="AQ1109" s="50"/>
      <c r="AR1109" s="50">
        <v>43622</v>
      </c>
      <c r="AS1109" s="50"/>
      <c r="AT1109" s="52"/>
    </row>
    <row r="1110" spans="1:46" ht="14.1" customHeight="1">
      <c r="A1110" s="20" t="s">
        <v>45</v>
      </c>
      <c r="B1110" s="21" t="s">
        <v>5021</v>
      </c>
      <c r="C1110" s="20" t="s">
        <v>5022</v>
      </c>
      <c r="D1110" s="54">
        <v>4951315461</v>
      </c>
      <c r="E1110" s="64" t="s">
        <v>48</v>
      </c>
      <c r="F1110" s="4" t="s">
        <v>5113</v>
      </c>
      <c r="G1110" s="23" t="s">
        <v>5114</v>
      </c>
      <c r="H1110" s="55">
        <v>94185</v>
      </c>
      <c r="I1110" s="4" t="s">
        <v>64</v>
      </c>
      <c r="J1110" s="4" t="s">
        <v>1783</v>
      </c>
      <c r="K1110" s="22" t="s">
        <v>1784</v>
      </c>
      <c r="L1110" s="23" t="s">
        <v>119</v>
      </c>
      <c r="M1110" s="4" t="s">
        <v>210</v>
      </c>
      <c r="N1110" s="29" t="s">
        <v>1731</v>
      </c>
      <c r="O1110" s="30">
        <v>58500</v>
      </c>
      <c r="P1110" s="29" t="s">
        <v>57</v>
      </c>
      <c r="Q1110" s="56">
        <v>3</v>
      </c>
      <c r="R1110" s="5" t="s">
        <v>58</v>
      </c>
      <c r="S1110" s="5" t="s">
        <v>59</v>
      </c>
      <c r="T1110" s="36">
        <v>43647</v>
      </c>
      <c r="U1110" s="36">
        <v>43648</v>
      </c>
      <c r="V1110" s="37">
        <v>43650</v>
      </c>
      <c r="W1110" s="38">
        <f t="shared" si="202"/>
        <v>2</v>
      </c>
      <c r="X1110" s="5" t="str">
        <f t="shared" si="203"/>
        <v>NO CUMPLE</v>
      </c>
      <c r="Y1110" s="37">
        <v>43649</v>
      </c>
      <c r="Z1110" s="37">
        <v>43650</v>
      </c>
      <c r="AA1110" s="44">
        <v>43651</v>
      </c>
      <c r="AB1110" s="37">
        <v>43656</v>
      </c>
      <c r="AC1110" s="38">
        <f t="shared" si="204"/>
        <v>1</v>
      </c>
      <c r="AD1110" s="5" t="str">
        <f t="shared" si="205"/>
        <v>CUMPLE</v>
      </c>
      <c r="AE1110" s="5"/>
      <c r="AF1110" s="38">
        <f t="shared" si="206"/>
        <v>5</v>
      </c>
      <c r="AG1110" s="5" t="str">
        <f t="shared" si="207"/>
        <v>NO CUMPLE</v>
      </c>
      <c r="AH1110" s="6"/>
      <c r="AI1110" s="38">
        <f t="shared" si="208"/>
        <v>9</v>
      </c>
      <c r="AJ1110" s="5" t="str">
        <f t="shared" si="209"/>
        <v>NO CUMPLE</v>
      </c>
      <c r="AK1110" s="6" t="s">
        <v>96</v>
      </c>
      <c r="AL1110" s="5" t="str">
        <f t="shared" si="210"/>
        <v/>
      </c>
      <c r="AM1110" s="5"/>
      <c r="AN1110" s="58"/>
      <c r="AO1110" s="49" t="s">
        <v>5115</v>
      </c>
      <c r="AP1110" s="50" t="s">
        <v>325</v>
      </c>
      <c r="AQ1110" s="50"/>
      <c r="AR1110" s="50">
        <v>43622</v>
      </c>
      <c r="AS1110" s="50"/>
      <c r="AT1110" s="52"/>
    </row>
    <row r="1111" spans="1:46" ht="14.1" customHeight="1">
      <c r="A1111" s="20" t="s">
        <v>45</v>
      </c>
      <c r="B1111" s="21" t="s">
        <v>5021</v>
      </c>
      <c r="C1111" s="20" t="s">
        <v>5022</v>
      </c>
      <c r="D1111" s="28" t="s">
        <v>5116</v>
      </c>
      <c r="E1111" s="64" t="s">
        <v>156</v>
      </c>
      <c r="F1111" s="4" t="s">
        <v>5117</v>
      </c>
      <c r="G1111" s="23" t="s">
        <v>5118</v>
      </c>
      <c r="H1111" s="55">
        <v>52191</v>
      </c>
      <c r="I1111" s="4" t="s">
        <v>64</v>
      </c>
      <c r="J1111" s="28" t="s">
        <v>5119</v>
      </c>
      <c r="K1111" s="28" t="s">
        <v>5120</v>
      </c>
      <c r="L1111" s="23" t="s">
        <v>54</v>
      </c>
      <c r="M1111" s="4" t="s">
        <v>67</v>
      </c>
      <c r="N1111" s="29" t="s">
        <v>77</v>
      </c>
      <c r="O1111" s="30">
        <v>4260</v>
      </c>
      <c r="P1111" s="29" t="s">
        <v>57</v>
      </c>
      <c r="Q1111" s="56">
        <v>8</v>
      </c>
      <c r="R1111" s="5" t="s">
        <v>78</v>
      </c>
      <c r="S1111" s="5" t="s">
        <v>79</v>
      </c>
      <c r="T1111" s="36">
        <v>43649</v>
      </c>
      <c r="U1111" s="36">
        <v>43643</v>
      </c>
      <c r="V1111" s="37">
        <v>43654</v>
      </c>
      <c r="W1111" s="38">
        <f t="shared" si="202"/>
        <v>-5</v>
      </c>
      <c r="X1111" s="5" t="str">
        <f t="shared" si="203"/>
        <v>CUMPLE</v>
      </c>
      <c r="Y1111" s="37">
        <v>43654</v>
      </c>
      <c r="Z1111" s="37">
        <v>43654</v>
      </c>
      <c r="AA1111" s="44">
        <v>43655</v>
      </c>
      <c r="AB1111" s="37">
        <v>43659</v>
      </c>
      <c r="AC1111" s="38">
        <f t="shared" si="204"/>
        <v>1</v>
      </c>
      <c r="AD1111" s="5" t="str">
        <f t="shared" si="205"/>
        <v>CUMPLE</v>
      </c>
      <c r="AE1111" s="5"/>
      <c r="AF1111" s="38">
        <f t="shared" si="206"/>
        <v>4</v>
      </c>
      <c r="AG1111" s="5" t="str">
        <f t="shared" si="207"/>
        <v>NO CUMPLE</v>
      </c>
      <c r="AH1111" s="6"/>
      <c r="AI1111" s="38">
        <f t="shared" si="208"/>
        <v>10</v>
      </c>
      <c r="AJ1111" s="5" t="str">
        <f t="shared" si="209"/>
        <v>CUMPLE</v>
      </c>
      <c r="AK1111" s="6" t="s">
        <v>386</v>
      </c>
      <c r="AL1111" s="5" t="str">
        <f t="shared" si="210"/>
        <v/>
      </c>
      <c r="AM1111" s="5"/>
      <c r="AN1111" s="58"/>
      <c r="AO1111" s="49" t="s">
        <v>5121</v>
      </c>
      <c r="AP1111" s="50" t="s">
        <v>72</v>
      </c>
      <c r="AQ1111" s="50"/>
      <c r="AR1111" s="50">
        <v>43644</v>
      </c>
      <c r="AS1111" s="50"/>
      <c r="AT1111" s="52"/>
    </row>
    <row r="1112" spans="1:46" ht="14.1" customHeight="1">
      <c r="A1112" s="20" t="s">
        <v>45</v>
      </c>
      <c r="B1112" s="21" t="s">
        <v>5021</v>
      </c>
      <c r="C1112" s="20" t="s">
        <v>5022</v>
      </c>
      <c r="D1112" s="54">
        <v>4951489699</v>
      </c>
      <c r="E1112" s="64" t="s">
        <v>48</v>
      </c>
      <c r="F1112" s="4" t="s">
        <v>5122</v>
      </c>
      <c r="G1112" s="23" t="s">
        <v>5123</v>
      </c>
      <c r="H1112" s="55">
        <v>5643</v>
      </c>
      <c r="I1112" s="4" t="s">
        <v>64</v>
      </c>
      <c r="J1112" s="4" t="s">
        <v>5124</v>
      </c>
      <c r="K1112" s="22" t="s">
        <v>5125</v>
      </c>
      <c r="L1112" s="23" t="s">
        <v>54</v>
      </c>
      <c r="M1112" s="4" t="s">
        <v>55</v>
      </c>
      <c r="N1112" s="29" t="s">
        <v>461</v>
      </c>
      <c r="O1112" s="30">
        <v>1100</v>
      </c>
      <c r="P1112" s="29" t="s">
        <v>57</v>
      </c>
      <c r="Q1112" s="56">
        <v>2</v>
      </c>
      <c r="R1112" s="5" t="s">
        <v>78</v>
      </c>
      <c r="S1112" s="5" t="s">
        <v>79</v>
      </c>
      <c r="T1112" s="36">
        <v>43653</v>
      </c>
      <c r="U1112" s="36">
        <v>43648</v>
      </c>
      <c r="V1112" s="37">
        <v>43655</v>
      </c>
      <c r="W1112" s="38">
        <f t="shared" si="202"/>
        <v>-4</v>
      </c>
      <c r="X1112" s="5" t="str">
        <f t="shared" si="203"/>
        <v>CUMPLE</v>
      </c>
      <c r="Y1112" s="37">
        <v>43655</v>
      </c>
      <c r="Z1112" s="37">
        <v>43655</v>
      </c>
      <c r="AA1112" s="44">
        <v>43656</v>
      </c>
      <c r="AB1112" s="37">
        <v>43658</v>
      </c>
      <c r="AC1112" s="38">
        <f t="shared" si="204"/>
        <v>1</v>
      </c>
      <c r="AD1112" s="5" t="str">
        <f t="shared" si="205"/>
        <v>CUMPLE</v>
      </c>
      <c r="AE1112" s="5"/>
      <c r="AF1112" s="38">
        <f t="shared" si="206"/>
        <v>2</v>
      </c>
      <c r="AG1112" s="5" t="str">
        <f t="shared" si="207"/>
        <v>CUMPLE</v>
      </c>
      <c r="AH1112" s="6"/>
      <c r="AI1112" s="38">
        <f t="shared" si="208"/>
        <v>5</v>
      </c>
      <c r="AJ1112" s="5" t="str">
        <f t="shared" si="209"/>
        <v>CUMPLE</v>
      </c>
      <c r="AK1112" s="6"/>
      <c r="AL1112" s="5" t="str">
        <f t="shared" si="210"/>
        <v/>
      </c>
      <c r="AM1112" s="5"/>
      <c r="AN1112" s="58"/>
      <c r="AO1112" s="49" t="s">
        <v>5126</v>
      </c>
      <c r="AP1112" s="50" t="s">
        <v>72</v>
      </c>
      <c r="AQ1112" s="50"/>
      <c r="AR1112" s="50">
        <v>43637</v>
      </c>
      <c r="AS1112" s="50"/>
      <c r="AT1112" s="52"/>
    </row>
    <row r="1113" spans="1:46" ht="14.1" customHeight="1">
      <c r="A1113" s="20" t="s">
        <v>45</v>
      </c>
      <c r="B1113" s="21" t="s">
        <v>5021</v>
      </c>
      <c r="C1113" s="20" t="s">
        <v>5022</v>
      </c>
      <c r="D1113" s="54">
        <v>4951271206</v>
      </c>
      <c r="E1113" s="64" t="s">
        <v>48</v>
      </c>
      <c r="F1113" s="4" t="s">
        <v>5127</v>
      </c>
      <c r="G1113" s="23" t="s">
        <v>5128</v>
      </c>
      <c r="H1113" s="55">
        <v>20000</v>
      </c>
      <c r="I1113" s="4" t="s">
        <v>51</v>
      </c>
      <c r="J1113" s="4" t="s">
        <v>3616</v>
      </c>
      <c r="K1113" s="22" t="s">
        <v>3617</v>
      </c>
      <c r="L1113" s="23" t="s">
        <v>5129</v>
      </c>
      <c r="M1113" s="4" t="s">
        <v>147</v>
      </c>
      <c r="N1113" s="29" t="s">
        <v>148</v>
      </c>
      <c r="O1113" s="30">
        <v>4000</v>
      </c>
      <c r="P1113" s="29" t="s">
        <v>57</v>
      </c>
      <c r="Q1113" s="56">
        <v>4</v>
      </c>
      <c r="R1113" s="5" t="s">
        <v>78</v>
      </c>
      <c r="S1113" s="5" t="s">
        <v>79</v>
      </c>
      <c r="T1113" s="36">
        <v>43642</v>
      </c>
      <c r="U1113" s="36">
        <v>43627</v>
      </c>
      <c r="V1113" s="37">
        <v>43648</v>
      </c>
      <c r="W1113" s="38">
        <f t="shared" si="202"/>
        <v>-14</v>
      </c>
      <c r="X1113" s="5" t="str">
        <f t="shared" si="203"/>
        <v>CUMPLE</v>
      </c>
      <c r="Y1113" s="37">
        <v>43648</v>
      </c>
      <c r="Z1113" s="37">
        <v>43648</v>
      </c>
      <c r="AA1113" s="44">
        <v>43649</v>
      </c>
      <c r="AB1113" s="37">
        <v>43658</v>
      </c>
      <c r="AC1113" s="38">
        <f t="shared" si="204"/>
        <v>1</v>
      </c>
      <c r="AD1113" s="5" t="str">
        <f t="shared" si="205"/>
        <v>CUMPLE</v>
      </c>
      <c r="AE1113" s="5"/>
      <c r="AF1113" s="38">
        <f t="shared" si="206"/>
        <v>9</v>
      </c>
      <c r="AG1113" s="5" t="str">
        <f t="shared" si="207"/>
        <v>NO CUMPLE</v>
      </c>
      <c r="AH1113" s="6"/>
      <c r="AI1113" s="38">
        <f t="shared" si="208"/>
        <v>16</v>
      </c>
      <c r="AJ1113" s="5" t="str">
        <f t="shared" si="209"/>
        <v>NO CUMPLE</v>
      </c>
      <c r="AK1113" s="6" t="s">
        <v>5130</v>
      </c>
      <c r="AL1113" s="5" t="str">
        <f t="shared" si="210"/>
        <v/>
      </c>
      <c r="AM1113" s="5"/>
      <c r="AN1113" s="58"/>
      <c r="AO1113" s="49" t="s">
        <v>5131</v>
      </c>
      <c r="AP1113" s="50" t="s">
        <v>241</v>
      </c>
      <c r="AQ1113" s="50"/>
      <c r="AR1113" s="50">
        <v>43611</v>
      </c>
      <c r="AS1113" s="50"/>
      <c r="AT1113" s="52"/>
    </row>
    <row r="1114" spans="1:46" ht="14.1" customHeight="1">
      <c r="A1114" s="20" t="s">
        <v>45</v>
      </c>
      <c r="B1114" s="21" t="s">
        <v>5021</v>
      </c>
      <c r="C1114" s="20" t="s">
        <v>5022</v>
      </c>
      <c r="D1114" s="54">
        <v>4950250828</v>
      </c>
      <c r="E1114" s="64" t="s">
        <v>48</v>
      </c>
      <c r="F1114" s="4" t="s">
        <v>5132</v>
      </c>
      <c r="G1114" s="23" t="s">
        <v>5133</v>
      </c>
      <c r="H1114" s="55">
        <v>2547.6</v>
      </c>
      <c r="I1114" s="4" t="s">
        <v>51</v>
      </c>
      <c r="J1114" s="4" t="s">
        <v>159</v>
      </c>
      <c r="K1114" s="22" t="s">
        <v>160</v>
      </c>
      <c r="L1114" s="23" t="s">
        <v>54</v>
      </c>
      <c r="M1114" s="4" t="s">
        <v>55</v>
      </c>
      <c r="N1114" s="29" t="s">
        <v>56</v>
      </c>
      <c r="O1114" s="30">
        <v>120</v>
      </c>
      <c r="P1114" s="29" t="s">
        <v>57</v>
      </c>
      <c r="Q1114" s="56">
        <v>1</v>
      </c>
      <c r="R1114" s="5" t="s">
        <v>78</v>
      </c>
      <c r="S1114" s="5" t="s">
        <v>79</v>
      </c>
      <c r="T1114" s="36">
        <v>43652</v>
      </c>
      <c r="U1114" s="36">
        <v>43618</v>
      </c>
      <c r="V1114" s="37">
        <v>43656</v>
      </c>
      <c r="W1114" s="38">
        <f t="shared" si="202"/>
        <v>-33</v>
      </c>
      <c r="X1114" s="5" t="str">
        <f t="shared" si="203"/>
        <v>CUMPLE</v>
      </c>
      <c r="Y1114" s="37">
        <v>43656</v>
      </c>
      <c r="Z1114" s="37">
        <v>43656</v>
      </c>
      <c r="AA1114" s="44">
        <v>43657</v>
      </c>
      <c r="AB1114" s="37">
        <v>43658</v>
      </c>
      <c r="AC1114" s="38">
        <f t="shared" si="204"/>
        <v>1</v>
      </c>
      <c r="AD1114" s="5" t="str">
        <f t="shared" si="205"/>
        <v>CUMPLE</v>
      </c>
      <c r="AE1114" s="5"/>
      <c r="AF1114" s="38">
        <f t="shared" si="206"/>
        <v>1</v>
      </c>
      <c r="AG1114" s="5" t="str">
        <f t="shared" si="207"/>
        <v>CUMPLE</v>
      </c>
      <c r="AH1114" s="6"/>
      <c r="AI1114" s="38">
        <f t="shared" si="208"/>
        <v>6</v>
      </c>
      <c r="AJ1114" s="5" t="str">
        <f t="shared" si="209"/>
        <v>CUMPLE</v>
      </c>
      <c r="AK1114" s="6"/>
      <c r="AL1114" s="5" t="str">
        <f t="shared" si="210"/>
        <v/>
      </c>
      <c r="AM1114" s="5"/>
      <c r="AN1114" s="58"/>
      <c r="AO1114" s="49" t="s">
        <v>5134</v>
      </c>
      <c r="AP1114" s="50" t="s">
        <v>61</v>
      </c>
      <c r="AQ1114" s="50"/>
      <c r="AR1114" s="50">
        <v>43635</v>
      </c>
      <c r="AS1114" s="50"/>
      <c r="AT1114" s="52"/>
    </row>
    <row r="1115" spans="1:46" ht="14.1" customHeight="1">
      <c r="A1115" s="20" t="s">
        <v>45</v>
      </c>
      <c r="B1115" s="21" t="s">
        <v>5021</v>
      </c>
      <c r="C1115" s="20" t="s">
        <v>5022</v>
      </c>
      <c r="D1115" s="54">
        <v>4950365716</v>
      </c>
      <c r="E1115" s="64" t="s">
        <v>48</v>
      </c>
      <c r="F1115" s="4" t="s">
        <v>5135</v>
      </c>
      <c r="G1115" s="23" t="s">
        <v>5136</v>
      </c>
      <c r="H1115" s="55">
        <v>29250</v>
      </c>
      <c r="I1115" s="4" t="s">
        <v>64</v>
      </c>
      <c r="J1115" s="4" t="s">
        <v>563</v>
      </c>
      <c r="K1115" s="22" t="s">
        <v>564</v>
      </c>
      <c r="L1115" s="23" t="s">
        <v>119</v>
      </c>
      <c r="M1115" s="4" t="s">
        <v>67</v>
      </c>
      <c r="N1115" s="29" t="s">
        <v>77</v>
      </c>
      <c r="O1115" s="30">
        <v>4500</v>
      </c>
      <c r="P1115" s="29" t="s">
        <v>57</v>
      </c>
      <c r="Q1115" s="56">
        <v>12</v>
      </c>
      <c r="R1115" s="5" t="s">
        <v>78</v>
      </c>
      <c r="S1115" s="5" t="s">
        <v>79</v>
      </c>
      <c r="T1115" s="36">
        <v>43646</v>
      </c>
      <c r="U1115" s="36">
        <v>43644</v>
      </c>
      <c r="V1115" s="37">
        <v>43649</v>
      </c>
      <c r="W1115" s="38">
        <f t="shared" si="202"/>
        <v>-1</v>
      </c>
      <c r="X1115" s="5" t="str">
        <f t="shared" si="203"/>
        <v>CUMPLE</v>
      </c>
      <c r="Y1115" s="37">
        <v>43649</v>
      </c>
      <c r="Z1115" s="37">
        <v>43649</v>
      </c>
      <c r="AA1115" s="44">
        <v>43650</v>
      </c>
      <c r="AB1115" s="37">
        <v>43661</v>
      </c>
      <c r="AC1115" s="38">
        <f t="shared" si="204"/>
        <v>1</v>
      </c>
      <c r="AD1115" s="5" t="str">
        <f t="shared" si="205"/>
        <v>CUMPLE</v>
      </c>
      <c r="AE1115" s="5"/>
      <c r="AF1115" s="38">
        <f t="shared" si="206"/>
        <v>11</v>
      </c>
      <c r="AG1115" s="5" t="str">
        <f t="shared" si="207"/>
        <v>NO CUMPLE</v>
      </c>
      <c r="AH1115" s="6"/>
      <c r="AI1115" s="38">
        <f t="shared" si="208"/>
        <v>15</v>
      </c>
      <c r="AJ1115" s="5" t="str">
        <f t="shared" si="209"/>
        <v>NO CUMPLE</v>
      </c>
      <c r="AK1115" s="6" t="s">
        <v>5137</v>
      </c>
      <c r="AL1115" s="5" t="str">
        <f t="shared" si="210"/>
        <v/>
      </c>
      <c r="AM1115" s="5"/>
      <c r="AN1115" s="58"/>
      <c r="AO1115" s="49" t="s">
        <v>5138</v>
      </c>
      <c r="AP1115" s="50" t="s">
        <v>61</v>
      </c>
      <c r="AQ1115" s="50"/>
      <c r="AR1115" s="50">
        <v>43628</v>
      </c>
      <c r="AS1115" s="50"/>
      <c r="AT1115" s="52"/>
    </row>
    <row r="1116" spans="1:46" ht="14.1" customHeight="1">
      <c r="A1116" s="20" t="s">
        <v>45</v>
      </c>
      <c r="B1116" s="21" t="s">
        <v>5021</v>
      </c>
      <c r="C1116" s="20" t="s">
        <v>5022</v>
      </c>
      <c r="D1116" s="54">
        <v>4949590097</v>
      </c>
      <c r="E1116" s="64" t="s">
        <v>156</v>
      </c>
      <c r="F1116" s="4" t="s">
        <v>5139</v>
      </c>
      <c r="G1116" s="23" t="s">
        <v>5140</v>
      </c>
      <c r="H1116" s="55">
        <v>34020</v>
      </c>
      <c r="I1116" s="4" t="s">
        <v>64</v>
      </c>
      <c r="J1116" s="4" t="s">
        <v>65</v>
      </c>
      <c r="K1116" s="22" t="s">
        <v>66</v>
      </c>
      <c r="L1116" s="23" t="s">
        <v>54</v>
      </c>
      <c r="M1116" s="4" t="s">
        <v>67</v>
      </c>
      <c r="N1116" s="29" t="s">
        <v>336</v>
      </c>
      <c r="O1116" s="30">
        <v>9000</v>
      </c>
      <c r="P1116" s="29" t="s">
        <v>57</v>
      </c>
      <c r="Q1116" s="56">
        <v>1</v>
      </c>
      <c r="R1116" s="5" t="s">
        <v>58</v>
      </c>
      <c r="S1116" s="5" t="s">
        <v>59</v>
      </c>
      <c r="T1116" s="36">
        <v>43649</v>
      </c>
      <c r="U1116" s="36">
        <v>43648</v>
      </c>
      <c r="V1116" s="37">
        <v>43652</v>
      </c>
      <c r="W1116" s="38">
        <f t="shared" si="202"/>
        <v>0</v>
      </c>
      <c r="X1116" s="5" t="str">
        <f t="shared" si="203"/>
        <v>CUMPLE</v>
      </c>
      <c r="Y1116" s="37">
        <v>43651</v>
      </c>
      <c r="Z1116" s="37">
        <v>43652</v>
      </c>
      <c r="AA1116" s="44">
        <v>43654</v>
      </c>
      <c r="AB1116" s="37">
        <v>43661</v>
      </c>
      <c r="AC1116" s="38">
        <f t="shared" si="204"/>
        <v>2</v>
      </c>
      <c r="AD1116" s="5" t="str">
        <f t="shared" si="205"/>
        <v>CUMPLE</v>
      </c>
      <c r="AE1116" s="5"/>
      <c r="AF1116" s="38">
        <f t="shared" si="206"/>
        <v>7</v>
      </c>
      <c r="AG1116" s="5" t="str">
        <f t="shared" si="207"/>
        <v>NO CUMPLE</v>
      </c>
      <c r="AH1116" s="6"/>
      <c r="AI1116" s="38">
        <f t="shared" si="208"/>
        <v>12</v>
      </c>
      <c r="AJ1116" s="5" t="str">
        <f t="shared" si="209"/>
        <v>NO CUMPLE</v>
      </c>
      <c r="AK1116" s="6" t="s">
        <v>5141</v>
      </c>
      <c r="AL1116" s="5" t="str">
        <f t="shared" si="210"/>
        <v/>
      </c>
      <c r="AM1116" s="5"/>
      <c r="AN1116" s="58"/>
      <c r="AO1116" s="49" t="s">
        <v>5142</v>
      </c>
      <c r="AP1116" s="50" t="s">
        <v>72</v>
      </c>
      <c r="AQ1116" s="50"/>
      <c r="AR1116" s="50">
        <v>43623</v>
      </c>
      <c r="AS1116" s="50"/>
      <c r="AT1116" s="52"/>
    </row>
    <row r="1117" spans="1:46" ht="14.1" customHeight="1">
      <c r="A1117" s="20" t="s">
        <v>45</v>
      </c>
      <c r="B1117" s="21" t="s">
        <v>5021</v>
      </c>
      <c r="C1117" s="20" t="s">
        <v>5022</v>
      </c>
      <c r="D1117" s="54">
        <v>4951218059</v>
      </c>
      <c r="E1117" s="64" t="s">
        <v>48</v>
      </c>
      <c r="F1117" s="4" t="s">
        <v>5143</v>
      </c>
      <c r="G1117" s="23" t="s">
        <v>5144</v>
      </c>
      <c r="H1117" s="55">
        <v>36035.050000000003</v>
      </c>
      <c r="I1117" s="4" t="s">
        <v>64</v>
      </c>
      <c r="J1117" s="28" t="s">
        <v>5145</v>
      </c>
      <c r="K1117" s="28" t="s">
        <v>5146</v>
      </c>
      <c r="L1117" s="23" t="s">
        <v>650</v>
      </c>
      <c r="M1117" s="4" t="s">
        <v>238</v>
      </c>
      <c r="N1117" s="29" t="s">
        <v>278</v>
      </c>
      <c r="O1117" s="30">
        <v>2094</v>
      </c>
      <c r="P1117" s="29" t="s">
        <v>168</v>
      </c>
      <c r="Q1117" s="56">
        <v>1</v>
      </c>
      <c r="R1117" s="5" t="s">
        <v>58</v>
      </c>
      <c r="S1117" s="5" t="s">
        <v>69</v>
      </c>
      <c r="T1117" s="36">
        <v>43648</v>
      </c>
      <c r="U1117" s="36">
        <v>43635</v>
      </c>
      <c r="V1117" s="37">
        <v>43654</v>
      </c>
      <c r="W1117" s="38">
        <f t="shared" si="202"/>
        <v>-12</v>
      </c>
      <c r="X1117" s="5" t="str">
        <f t="shared" si="203"/>
        <v>CUMPLE</v>
      </c>
      <c r="Y1117" s="37">
        <v>43650</v>
      </c>
      <c r="Z1117" s="37">
        <v>43654</v>
      </c>
      <c r="AA1117" s="44">
        <v>43655</v>
      </c>
      <c r="AB1117" s="37">
        <v>43661</v>
      </c>
      <c r="AC1117" s="38">
        <f t="shared" si="204"/>
        <v>1</v>
      </c>
      <c r="AD1117" s="5" t="str">
        <f t="shared" si="205"/>
        <v>CUMPLE</v>
      </c>
      <c r="AE1117" s="5"/>
      <c r="AF1117" s="38">
        <f t="shared" si="206"/>
        <v>6</v>
      </c>
      <c r="AG1117" s="5" t="str">
        <f t="shared" si="207"/>
        <v>NO CUMPLE</v>
      </c>
      <c r="AH1117" s="6"/>
      <c r="AI1117" s="38">
        <f t="shared" si="208"/>
        <v>13</v>
      </c>
      <c r="AJ1117" s="5" t="str">
        <f t="shared" si="209"/>
        <v>NO CUMPLE</v>
      </c>
      <c r="AK1117" s="6" t="s">
        <v>523</v>
      </c>
      <c r="AL1117" s="5" t="str">
        <f t="shared" si="210"/>
        <v/>
      </c>
      <c r="AM1117" s="5"/>
      <c r="AN1117" s="58"/>
      <c r="AO1117" s="49" t="s">
        <v>5147</v>
      </c>
      <c r="AP1117" s="50" t="s">
        <v>241</v>
      </c>
      <c r="AQ1117" s="50"/>
      <c r="AR1117" s="50">
        <v>43628</v>
      </c>
      <c r="AS1117" s="50"/>
      <c r="AT1117" s="52"/>
    </row>
    <row r="1118" spans="1:46" ht="14.1" customHeight="1">
      <c r="A1118" s="20" t="s">
        <v>45</v>
      </c>
      <c r="B1118" s="21" t="s">
        <v>5021</v>
      </c>
      <c r="C1118" s="20" t="s">
        <v>5022</v>
      </c>
      <c r="D1118" s="54">
        <v>4951104383</v>
      </c>
      <c r="E1118" s="64" t="s">
        <v>48</v>
      </c>
      <c r="F1118" s="4" t="s">
        <v>5148</v>
      </c>
      <c r="G1118" s="23" t="s">
        <v>5149</v>
      </c>
      <c r="H1118" s="55">
        <v>21780</v>
      </c>
      <c r="I1118" s="4" t="s">
        <v>51</v>
      </c>
      <c r="J1118" s="4" t="s">
        <v>3625</v>
      </c>
      <c r="K1118" s="22" t="s">
        <v>3626</v>
      </c>
      <c r="L1118" s="23" t="s">
        <v>1015</v>
      </c>
      <c r="M1118" s="4" t="s">
        <v>238</v>
      </c>
      <c r="N1118" s="29" t="s">
        <v>239</v>
      </c>
      <c r="O1118" s="30">
        <v>19800</v>
      </c>
      <c r="P1118" s="29" t="s">
        <v>57</v>
      </c>
      <c r="Q1118" s="56">
        <v>1</v>
      </c>
      <c r="R1118" s="5" t="s">
        <v>58</v>
      </c>
      <c r="S1118" s="5" t="s">
        <v>59</v>
      </c>
      <c r="T1118" s="36">
        <v>43650</v>
      </c>
      <c r="U1118" s="36">
        <v>43628</v>
      </c>
      <c r="V1118" s="37">
        <v>43654</v>
      </c>
      <c r="W1118" s="38">
        <f t="shared" si="202"/>
        <v>-21</v>
      </c>
      <c r="X1118" s="5" t="str">
        <f t="shared" si="203"/>
        <v>CUMPLE</v>
      </c>
      <c r="Y1118" s="37">
        <v>43654</v>
      </c>
      <c r="Z1118" s="37">
        <v>43654</v>
      </c>
      <c r="AA1118" s="44">
        <v>43654</v>
      </c>
      <c r="AB1118" s="37">
        <v>43661</v>
      </c>
      <c r="AC1118" s="38">
        <f t="shared" si="204"/>
        <v>1</v>
      </c>
      <c r="AD1118" s="5" t="str">
        <f t="shared" si="205"/>
        <v>CUMPLE</v>
      </c>
      <c r="AE1118" s="5"/>
      <c r="AF1118" s="38">
        <f t="shared" si="206"/>
        <v>7</v>
      </c>
      <c r="AG1118" s="5" t="str">
        <f t="shared" si="207"/>
        <v>NO CUMPLE</v>
      </c>
      <c r="AH1118" s="6"/>
      <c r="AI1118" s="38">
        <f t="shared" si="208"/>
        <v>11</v>
      </c>
      <c r="AJ1118" s="5" t="str">
        <f t="shared" si="209"/>
        <v>NO CUMPLE</v>
      </c>
      <c r="AK1118" s="6" t="s">
        <v>523</v>
      </c>
      <c r="AL1118" s="5" t="str">
        <f t="shared" si="210"/>
        <v/>
      </c>
      <c r="AM1118" s="5"/>
      <c r="AN1118" s="58"/>
      <c r="AO1118" s="49" t="s">
        <v>5150</v>
      </c>
      <c r="AP1118" s="50" t="s">
        <v>241</v>
      </c>
      <c r="AQ1118" s="50"/>
      <c r="AR1118" s="50">
        <v>43616</v>
      </c>
      <c r="AS1118" s="50"/>
      <c r="AT1118" s="52"/>
    </row>
    <row r="1119" spans="1:46" ht="14.1" customHeight="1">
      <c r="A1119" s="20" t="s">
        <v>45</v>
      </c>
      <c r="B1119" s="21" t="s">
        <v>5021</v>
      </c>
      <c r="C1119" s="20" t="s">
        <v>5022</v>
      </c>
      <c r="D1119" s="54">
        <v>4950223954</v>
      </c>
      <c r="E1119" s="64" t="s">
        <v>48</v>
      </c>
      <c r="F1119" s="4" t="s">
        <v>5151</v>
      </c>
      <c r="G1119" s="23" t="s">
        <v>5152</v>
      </c>
      <c r="H1119" s="55">
        <v>3849.36</v>
      </c>
      <c r="I1119" s="4" t="s">
        <v>51</v>
      </c>
      <c r="J1119" s="4" t="s">
        <v>2244</v>
      </c>
      <c r="K1119" s="22" t="s">
        <v>5153</v>
      </c>
      <c r="L1119" s="23" t="s">
        <v>119</v>
      </c>
      <c r="M1119" s="4" t="s">
        <v>55</v>
      </c>
      <c r="N1119" s="29" t="s">
        <v>120</v>
      </c>
      <c r="O1119" s="30">
        <v>1741.7919999999999</v>
      </c>
      <c r="P1119" s="29" t="s">
        <v>57</v>
      </c>
      <c r="Q1119" s="56">
        <v>2</v>
      </c>
      <c r="R1119" s="5" t="s">
        <v>78</v>
      </c>
      <c r="S1119" s="5" t="s">
        <v>79</v>
      </c>
      <c r="T1119" s="36">
        <v>43655</v>
      </c>
      <c r="U1119" s="36">
        <v>43649</v>
      </c>
      <c r="V1119" s="37">
        <v>43657</v>
      </c>
      <c r="W1119" s="38">
        <f t="shared" si="202"/>
        <v>-5</v>
      </c>
      <c r="X1119" s="5" t="str">
        <f t="shared" si="203"/>
        <v>CUMPLE</v>
      </c>
      <c r="Y1119" s="37">
        <v>43657</v>
      </c>
      <c r="Z1119" s="37">
        <v>43657</v>
      </c>
      <c r="AA1119" s="44">
        <v>43658</v>
      </c>
      <c r="AB1119" s="37">
        <v>43661</v>
      </c>
      <c r="AC1119" s="38">
        <f t="shared" si="204"/>
        <v>1</v>
      </c>
      <c r="AD1119" s="5" t="str">
        <f t="shared" si="205"/>
        <v>CUMPLE</v>
      </c>
      <c r="AE1119" s="5"/>
      <c r="AF1119" s="38">
        <f t="shared" si="206"/>
        <v>3</v>
      </c>
      <c r="AG1119" s="5" t="str">
        <f t="shared" si="207"/>
        <v>CUMPLE</v>
      </c>
      <c r="AH1119" s="6"/>
      <c r="AI1119" s="38">
        <f t="shared" si="208"/>
        <v>6</v>
      </c>
      <c r="AJ1119" s="5" t="str">
        <f t="shared" si="209"/>
        <v>CUMPLE</v>
      </c>
      <c r="AK1119" s="6"/>
      <c r="AL1119" s="5" t="str">
        <f t="shared" si="210"/>
        <v/>
      </c>
      <c r="AM1119" s="5"/>
      <c r="AN1119" s="58"/>
      <c r="AO1119" s="49" t="s">
        <v>5154</v>
      </c>
      <c r="AP1119" s="50" t="s">
        <v>61</v>
      </c>
      <c r="AQ1119" s="50"/>
      <c r="AR1119" s="50">
        <v>43642</v>
      </c>
      <c r="AS1119" s="50"/>
      <c r="AT1119" s="52"/>
    </row>
    <row r="1120" spans="1:46" ht="14.1" customHeight="1">
      <c r="A1120" s="20" t="s">
        <v>45</v>
      </c>
      <c r="B1120" s="21" t="s">
        <v>5021</v>
      </c>
      <c r="C1120" s="20" t="s">
        <v>5022</v>
      </c>
      <c r="D1120" s="54">
        <v>4951218059</v>
      </c>
      <c r="E1120" s="64" t="s">
        <v>48</v>
      </c>
      <c r="F1120" s="4" t="s">
        <v>5155</v>
      </c>
      <c r="G1120" s="23" t="s">
        <v>5156</v>
      </c>
      <c r="H1120" s="55">
        <v>80649.72</v>
      </c>
      <c r="I1120" s="4" t="s">
        <v>64</v>
      </c>
      <c r="J1120" s="4" t="s">
        <v>5157</v>
      </c>
      <c r="K1120" s="22" t="s">
        <v>5158</v>
      </c>
      <c r="L1120" s="23" t="s">
        <v>650</v>
      </c>
      <c r="M1120" s="4" t="s">
        <v>238</v>
      </c>
      <c r="N1120" s="29" t="s">
        <v>278</v>
      </c>
      <c r="O1120" s="30">
        <v>1800</v>
      </c>
      <c r="P1120" s="29" t="s">
        <v>168</v>
      </c>
      <c r="Q1120" s="56">
        <v>3</v>
      </c>
      <c r="R1120" s="5" t="s">
        <v>58</v>
      </c>
      <c r="S1120" s="5" t="s">
        <v>69</v>
      </c>
      <c r="T1120" s="36">
        <v>43648</v>
      </c>
      <c r="U1120" s="36">
        <v>43635</v>
      </c>
      <c r="V1120" s="37">
        <v>43655</v>
      </c>
      <c r="W1120" s="38">
        <f t="shared" si="202"/>
        <v>-12</v>
      </c>
      <c r="X1120" s="5" t="str">
        <f t="shared" si="203"/>
        <v>CUMPLE</v>
      </c>
      <c r="Y1120" s="37">
        <v>43650</v>
      </c>
      <c r="Z1120" s="37">
        <v>43655</v>
      </c>
      <c r="AA1120" s="44">
        <v>43656</v>
      </c>
      <c r="AB1120" s="37">
        <v>43661</v>
      </c>
      <c r="AC1120" s="38">
        <f t="shared" si="204"/>
        <v>1</v>
      </c>
      <c r="AD1120" s="5" t="str">
        <f t="shared" si="205"/>
        <v>CUMPLE</v>
      </c>
      <c r="AE1120" s="5"/>
      <c r="AF1120" s="38">
        <f t="shared" si="206"/>
        <v>5</v>
      </c>
      <c r="AG1120" s="5" t="str">
        <f t="shared" si="207"/>
        <v>NO CUMPLE</v>
      </c>
      <c r="AH1120" s="6"/>
      <c r="AI1120" s="38">
        <f t="shared" si="208"/>
        <v>13</v>
      </c>
      <c r="AJ1120" s="5" t="str">
        <f t="shared" si="209"/>
        <v>NO CUMPLE</v>
      </c>
      <c r="AK1120" s="6" t="s">
        <v>4173</v>
      </c>
      <c r="AL1120" s="5" t="str">
        <f t="shared" si="210"/>
        <v/>
      </c>
      <c r="AM1120" s="5"/>
      <c r="AN1120" s="58"/>
      <c r="AO1120" s="49" t="s">
        <v>5159</v>
      </c>
      <c r="AP1120" s="50" t="s">
        <v>241</v>
      </c>
      <c r="AQ1120" s="50"/>
      <c r="AR1120" s="50">
        <v>43628</v>
      </c>
      <c r="AS1120" s="50" t="s">
        <v>1082</v>
      </c>
      <c r="AT1120" s="52"/>
    </row>
    <row r="1121" spans="1:46" ht="14.1" customHeight="1">
      <c r="A1121" s="20" t="s">
        <v>45</v>
      </c>
      <c r="B1121" s="21" t="s">
        <v>5021</v>
      </c>
      <c r="C1121" s="20" t="s">
        <v>5022</v>
      </c>
      <c r="D1121" s="54">
        <v>4951082670</v>
      </c>
      <c r="E1121" s="64" t="s">
        <v>156</v>
      </c>
      <c r="F1121" s="4" t="s">
        <v>5160</v>
      </c>
      <c r="G1121" s="23" t="s">
        <v>5098</v>
      </c>
      <c r="H1121" s="55">
        <v>63432</v>
      </c>
      <c r="I1121" s="4" t="s">
        <v>64</v>
      </c>
      <c r="J1121" s="4" t="s">
        <v>1541</v>
      </c>
      <c r="K1121" s="22">
        <v>50466305</v>
      </c>
      <c r="L1121" s="23" t="s">
        <v>54</v>
      </c>
      <c r="M1121" s="4" t="s">
        <v>94</v>
      </c>
      <c r="N1121" s="29" t="s">
        <v>95</v>
      </c>
      <c r="O1121" s="30">
        <v>800</v>
      </c>
      <c r="P1121" s="29" t="s">
        <v>57</v>
      </c>
      <c r="Q1121" s="56">
        <v>1</v>
      </c>
      <c r="R1121" s="5" t="s">
        <v>78</v>
      </c>
      <c r="S1121" s="5" t="s">
        <v>79</v>
      </c>
      <c r="T1121" s="36">
        <v>43637</v>
      </c>
      <c r="U1121" s="36">
        <v>43633</v>
      </c>
      <c r="V1121" s="37">
        <v>43657</v>
      </c>
      <c r="W1121" s="38">
        <f t="shared" si="202"/>
        <v>-3</v>
      </c>
      <c r="X1121" s="5" t="str">
        <f t="shared" si="203"/>
        <v>CUMPLE</v>
      </c>
      <c r="Y1121" s="37">
        <v>43640</v>
      </c>
      <c r="Z1121" s="37">
        <v>43657</v>
      </c>
      <c r="AA1121" s="44">
        <v>43658</v>
      </c>
      <c r="AB1121" s="37">
        <v>43662</v>
      </c>
      <c r="AC1121" s="38">
        <f t="shared" si="204"/>
        <v>1</v>
      </c>
      <c r="AD1121" s="5" t="str">
        <f t="shared" si="205"/>
        <v>CUMPLE</v>
      </c>
      <c r="AE1121" s="5"/>
      <c r="AF1121" s="38">
        <f t="shared" si="206"/>
        <v>4</v>
      </c>
      <c r="AG1121" s="5" t="str">
        <f t="shared" si="207"/>
        <v>NO CUMPLE</v>
      </c>
      <c r="AH1121" s="6"/>
      <c r="AI1121" s="38">
        <f t="shared" si="208"/>
        <v>25</v>
      </c>
      <c r="AJ1121" s="5" t="str">
        <f t="shared" si="209"/>
        <v>NO CUMPLE</v>
      </c>
      <c r="AK1121" s="6" t="s">
        <v>5161</v>
      </c>
      <c r="AL1121" s="5" t="str">
        <f t="shared" si="210"/>
        <v/>
      </c>
      <c r="AM1121" s="5"/>
      <c r="AN1121" s="58"/>
      <c r="AO1121" s="49" t="s">
        <v>5162</v>
      </c>
      <c r="AP1121" s="50" t="s">
        <v>72</v>
      </c>
      <c r="AQ1121" s="50"/>
      <c r="AR1121" s="50">
        <v>43612</v>
      </c>
      <c r="AS1121" s="50"/>
      <c r="AT1121" s="52"/>
    </row>
    <row r="1122" spans="1:46" ht="14.1" customHeight="1">
      <c r="A1122" s="20" t="s">
        <v>45</v>
      </c>
      <c r="B1122" s="21" t="s">
        <v>5021</v>
      </c>
      <c r="C1122" s="20" t="s">
        <v>5022</v>
      </c>
      <c r="D1122" s="54">
        <v>4951574750</v>
      </c>
      <c r="E1122" s="64" t="s">
        <v>48</v>
      </c>
      <c r="F1122" s="4" t="s">
        <v>5163</v>
      </c>
      <c r="G1122" s="23" t="s">
        <v>5164</v>
      </c>
      <c r="H1122" s="55">
        <v>18300</v>
      </c>
      <c r="I1122" s="4" t="s">
        <v>51</v>
      </c>
      <c r="J1122" s="4" t="s">
        <v>3646</v>
      </c>
      <c r="K1122" s="22" t="s">
        <v>3647</v>
      </c>
      <c r="L1122" s="23" t="s">
        <v>54</v>
      </c>
      <c r="M1122" s="4" t="s">
        <v>55</v>
      </c>
      <c r="N1122" s="29" t="s">
        <v>120</v>
      </c>
      <c r="O1122" s="30">
        <v>10000</v>
      </c>
      <c r="P1122" s="29" t="s">
        <v>57</v>
      </c>
      <c r="Q1122" s="56">
        <v>1</v>
      </c>
      <c r="R1122" s="5" t="s">
        <v>58</v>
      </c>
      <c r="S1122" s="5" t="s">
        <v>59</v>
      </c>
      <c r="T1122" s="36">
        <v>43659</v>
      </c>
      <c r="U1122" s="36">
        <v>43650</v>
      </c>
      <c r="V1122" s="37">
        <v>43661</v>
      </c>
      <c r="W1122" s="38">
        <f t="shared" si="202"/>
        <v>-8</v>
      </c>
      <c r="X1122" s="5" t="str">
        <f t="shared" si="203"/>
        <v>CUMPLE</v>
      </c>
      <c r="Y1122" s="37">
        <v>43661</v>
      </c>
      <c r="Z1122" s="37">
        <v>43661</v>
      </c>
      <c r="AA1122" s="44">
        <v>43662</v>
      </c>
      <c r="AB1122" s="37">
        <v>43663</v>
      </c>
      <c r="AC1122" s="38">
        <f t="shared" si="204"/>
        <v>1</v>
      </c>
      <c r="AD1122" s="5" t="str">
        <f t="shared" si="205"/>
        <v>CUMPLE</v>
      </c>
      <c r="AE1122" s="5"/>
      <c r="AF1122" s="38">
        <f t="shared" si="206"/>
        <v>1</v>
      </c>
      <c r="AG1122" s="5" t="str">
        <f t="shared" si="207"/>
        <v>CUMPLE</v>
      </c>
      <c r="AH1122" s="6"/>
      <c r="AI1122" s="38">
        <f t="shared" si="208"/>
        <v>4</v>
      </c>
      <c r="AJ1122" s="5" t="str">
        <f t="shared" si="209"/>
        <v>CUMPLE</v>
      </c>
      <c r="AK1122" s="6"/>
      <c r="AL1122" s="5" t="str">
        <f t="shared" si="210"/>
        <v/>
      </c>
      <c r="AM1122" s="5"/>
      <c r="AN1122" s="58"/>
      <c r="AO1122" s="49" t="s">
        <v>5165</v>
      </c>
      <c r="AP1122" s="50" t="s">
        <v>61</v>
      </c>
      <c r="AQ1122" s="50"/>
      <c r="AR1122" s="50">
        <v>43636</v>
      </c>
      <c r="AS1122" s="50"/>
      <c r="AT1122" s="52"/>
    </row>
    <row r="1123" spans="1:46" ht="14.1" customHeight="1">
      <c r="A1123" s="20" t="s">
        <v>45</v>
      </c>
      <c r="B1123" s="21" t="s">
        <v>5021</v>
      </c>
      <c r="C1123" s="20" t="s">
        <v>5022</v>
      </c>
      <c r="D1123" s="28" t="s">
        <v>5166</v>
      </c>
      <c r="E1123" s="64" t="s">
        <v>48</v>
      </c>
      <c r="F1123" s="4" t="s">
        <v>5167</v>
      </c>
      <c r="G1123" s="23" t="s">
        <v>5168</v>
      </c>
      <c r="H1123" s="55">
        <v>19692.5</v>
      </c>
      <c r="I1123" s="4" t="s">
        <v>64</v>
      </c>
      <c r="J1123" s="28" t="s">
        <v>5169</v>
      </c>
      <c r="K1123" s="28" t="s">
        <v>5170</v>
      </c>
      <c r="L1123" s="23" t="s">
        <v>54</v>
      </c>
      <c r="M1123" s="4" t="s">
        <v>67</v>
      </c>
      <c r="N1123" s="29" t="s">
        <v>77</v>
      </c>
      <c r="O1123" s="30">
        <v>5540</v>
      </c>
      <c r="P1123" s="29" t="s">
        <v>57</v>
      </c>
      <c r="Q1123" s="56">
        <v>1</v>
      </c>
      <c r="R1123" s="5" t="s">
        <v>58</v>
      </c>
      <c r="S1123" s="5" t="s">
        <v>174</v>
      </c>
      <c r="T1123" s="36">
        <v>43657</v>
      </c>
      <c r="U1123" s="36">
        <v>43649</v>
      </c>
      <c r="V1123" s="37">
        <v>43658</v>
      </c>
      <c r="W1123" s="38">
        <f t="shared" ref="W1123:W1154" si="211">IF(R1123="AIR",U1123-T1123,U1123-(T1123-1))</f>
        <v>-7</v>
      </c>
      <c r="X1123" s="5" t="str">
        <f t="shared" ref="X1123:X1154" si="212">IF(W1123&lt;=0,"CUMPLE","NO CUMPLE")</f>
        <v>CUMPLE</v>
      </c>
      <c r="Y1123" s="37">
        <v>43658</v>
      </c>
      <c r="Z1123" s="37">
        <v>43658</v>
      </c>
      <c r="AA1123" s="44">
        <v>43659</v>
      </c>
      <c r="AB1123" s="37">
        <v>43663</v>
      </c>
      <c r="AC1123" s="38">
        <f t="shared" ref="AC1123:AC1154" si="213">IF(AA1123-MAX(U1123,V1123,Y1123)&lt;=0,1,AA1123-MAX(U1123,V1123,Y1123))</f>
        <v>1</v>
      </c>
      <c r="AD1123" s="5" t="str">
        <f t="shared" ref="AD1123:AD1154" si="214">+IF((R1123="FCL")*AND(AC1123&lt;=2),"CUMPLE",IF((R1123="LCL")*AND(AC1123&lt;=2),"CUMPLE",IF((R1123="AIR")*AND(AC1123&lt;=2),"CUMPLE","NO CUMPLE")))</f>
        <v>CUMPLE</v>
      </c>
      <c r="AE1123" s="5"/>
      <c r="AF1123" s="38">
        <f t="shared" ref="AF1123:AF1154" si="215">IF(AB1123-AA1123&lt;=0,1,AB1123-AA1123)</f>
        <v>4</v>
      </c>
      <c r="AG1123" s="5" t="str">
        <f t="shared" ref="AG1123:AG1154" si="216">+IF((R1123="FCL")*AND(AF1123&lt;=3),"CUMPLE",IF((R1123="LCL")*AND(AF1123&lt;=3),"CUMPLE",IF((R1123="AIR")*AND(AF1123&lt;=1),"CUMPLE","NO CUMPLE")))</f>
        <v>NO CUMPLE</v>
      </c>
      <c r="AH1123" s="6"/>
      <c r="AI1123" s="38">
        <f t="shared" si="208"/>
        <v>6</v>
      </c>
      <c r="AJ1123" s="5" t="str">
        <f t="shared" si="209"/>
        <v>CUMPLE</v>
      </c>
      <c r="AK1123" s="6"/>
      <c r="AL1123" s="5" t="str">
        <f t="shared" ref="AL1123:AL1154" si="217">+IF(F1123="Rojo",IF((R1123="FCL")*AND(AI1123&gt;7),"NO CUMPLE",IF((R1123="LCL")*AND(AI1123&gt;9),"NO CUMPLE",IF((R1123="AIR")*AND(AI1123&gt;2),"NO CUMPLE","CUMPLE"))),"")</f>
        <v/>
      </c>
      <c r="AM1123" s="5"/>
      <c r="AN1123" s="58"/>
      <c r="AO1123" s="49" t="s">
        <v>5171</v>
      </c>
      <c r="AP1123" s="50" t="s">
        <v>72</v>
      </c>
      <c r="AQ1123" s="50"/>
      <c r="AR1123" s="50">
        <v>43634</v>
      </c>
      <c r="AS1123" s="50"/>
      <c r="AT1123" s="52"/>
    </row>
    <row r="1124" spans="1:46" ht="14.1" customHeight="1">
      <c r="A1124" s="20" t="s">
        <v>45</v>
      </c>
      <c r="B1124" s="21" t="s">
        <v>5021</v>
      </c>
      <c r="C1124" s="20" t="s">
        <v>5022</v>
      </c>
      <c r="D1124" s="54">
        <v>4951729054</v>
      </c>
      <c r="E1124" s="64" t="s">
        <v>48</v>
      </c>
      <c r="F1124" s="4" t="s">
        <v>5172</v>
      </c>
      <c r="G1124" s="23" t="s">
        <v>5173</v>
      </c>
      <c r="H1124" s="55">
        <v>1057</v>
      </c>
      <c r="I1124" s="4" t="s">
        <v>605</v>
      </c>
      <c r="J1124" s="4" t="s">
        <v>821</v>
      </c>
      <c r="K1124" s="22" t="s">
        <v>822</v>
      </c>
      <c r="L1124" s="23" t="s">
        <v>650</v>
      </c>
      <c r="M1124" s="4" t="s">
        <v>147</v>
      </c>
      <c r="N1124" s="29" t="s">
        <v>167</v>
      </c>
      <c r="O1124" s="30">
        <v>61.68</v>
      </c>
      <c r="P1124" s="29" t="s">
        <v>57</v>
      </c>
      <c r="Q1124" s="56">
        <v>5</v>
      </c>
      <c r="R1124" s="5" t="s">
        <v>608</v>
      </c>
      <c r="S1124" s="5" t="s">
        <v>79</v>
      </c>
      <c r="T1124" s="36">
        <v>43644</v>
      </c>
      <c r="U1124" s="36">
        <v>43635</v>
      </c>
      <c r="V1124" s="37">
        <v>43648</v>
      </c>
      <c r="W1124" s="38">
        <f t="shared" si="211"/>
        <v>-9</v>
      </c>
      <c r="X1124" s="5" t="str">
        <f t="shared" si="212"/>
        <v>CUMPLE</v>
      </c>
      <c r="Y1124" s="37">
        <v>43648</v>
      </c>
      <c r="Z1124" s="37">
        <v>43648</v>
      </c>
      <c r="AA1124" s="44">
        <v>43649</v>
      </c>
      <c r="AB1124" s="44">
        <v>43649</v>
      </c>
      <c r="AC1124" s="38">
        <f t="shared" si="213"/>
        <v>1</v>
      </c>
      <c r="AD1124" s="5" t="str">
        <f t="shared" si="214"/>
        <v>CUMPLE</v>
      </c>
      <c r="AE1124" s="5"/>
      <c r="AF1124" s="38">
        <f t="shared" si="215"/>
        <v>1</v>
      </c>
      <c r="AG1124" s="5" t="str">
        <f t="shared" si="216"/>
        <v>CUMPLE</v>
      </c>
      <c r="AH1124" s="6"/>
      <c r="AI1124" s="38">
        <f t="shared" si="208"/>
        <v>5</v>
      </c>
      <c r="AJ1124" s="5" t="str">
        <f t="shared" si="209"/>
        <v>NO CUMPLE</v>
      </c>
      <c r="AK1124" s="6" t="s">
        <v>135</v>
      </c>
      <c r="AL1124" s="5" t="str">
        <f t="shared" si="217"/>
        <v/>
      </c>
      <c r="AM1124" s="5"/>
      <c r="AN1124" s="58"/>
      <c r="AO1124" s="49" t="s">
        <v>5174</v>
      </c>
      <c r="AP1124" s="50" t="s">
        <v>72</v>
      </c>
      <c r="AQ1124" s="50"/>
      <c r="AR1124" s="50">
        <v>43637</v>
      </c>
      <c r="AS1124" s="50"/>
      <c r="AT1124" s="52"/>
    </row>
    <row r="1125" spans="1:46" ht="14.1" customHeight="1">
      <c r="A1125" s="20" t="s">
        <v>45</v>
      </c>
      <c r="B1125" s="21" t="s">
        <v>5021</v>
      </c>
      <c r="C1125" s="20" t="s">
        <v>5022</v>
      </c>
      <c r="D1125" s="54">
        <v>4951647405</v>
      </c>
      <c r="E1125" s="64" t="s">
        <v>48</v>
      </c>
      <c r="F1125" s="4" t="s">
        <v>5175</v>
      </c>
      <c r="G1125" s="68" t="s">
        <v>5176</v>
      </c>
      <c r="H1125" s="55">
        <v>6512.1</v>
      </c>
      <c r="I1125" s="4" t="s">
        <v>605</v>
      </c>
      <c r="J1125" s="4" t="s">
        <v>5177</v>
      </c>
      <c r="K1125" s="22" t="s">
        <v>5178</v>
      </c>
      <c r="L1125" s="23" t="s">
        <v>54</v>
      </c>
      <c r="M1125" s="4" t="s">
        <v>67</v>
      </c>
      <c r="N1125" s="29" t="s">
        <v>77</v>
      </c>
      <c r="O1125" s="30">
        <v>90</v>
      </c>
      <c r="P1125" s="29" t="s">
        <v>57</v>
      </c>
      <c r="Q1125" s="56">
        <v>1</v>
      </c>
      <c r="R1125" s="5" t="s">
        <v>608</v>
      </c>
      <c r="S1125" s="5" t="s">
        <v>79</v>
      </c>
      <c r="T1125" s="36">
        <v>43644</v>
      </c>
      <c r="U1125" s="36">
        <v>43637</v>
      </c>
      <c r="V1125" s="37">
        <v>43648</v>
      </c>
      <c r="W1125" s="38">
        <f t="shared" si="211"/>
        <v>-7</v>
      </c>
      <c r="X1125" s="5" t="str">
        <f t="shared" si="212"/>
        <v>CUMPLE</v>
      </c>
      <c r="Y1125" s="37">
        <v>43648</v>
      </c>
      <c r="Z1125" s="37">
        <v>43648</v>
      </c>
      <c r="AA1125" s="44">
        <v>43649</v>
      </c>
      <c r="AB1125" s="44">
        <v>43649</v>
      </c>
      <c r="AC1125" s="38">
        <f t="shared" si="213"/>
        <v>1</v>
      </c>
      <c r="AD1125" s="5" t="str">
        <f t="shared" si="214"/>
        <v>CUMPLE</v>
      </c>
      <c r="AE1125" s="5"/>
      <c r="AF1125" s="38">
        <f t="shared" si="215"/>
        <v>1</v>
      </c>
      <c r="AG1125" s="5" t="str">
        <f t="shared" si="216"/>
        <v>CUMPLE</v>
      </c>
      <c r="AH1125" s="6"/>
      <c r="AI1125" s="38">
        <f t="shared" si="208"/>
        <v>5</v>
      </c>
      <c r="AJ1125" s="5" t="str">
        <f t="shared" si="209"/>
        <v>NO CUMPLE</v>
      </c>
      <c r="AK1125" s="6" t="s">
        <v>135</v>
      </c>
      <c r="AL1125" s="5" t="str">
        <f t="shared" si="217"/>
        <v/>
      </c>
      <c r="AM1125" s="5"/>
      <c r="AN1125" s="58"/>
      <c r="AO1125" s="49" t="s">
        <v>5179</v>
      </c>
      <c r="AP1125" s="50" t="s">
        <v>72</v>
      </c>
      <c r="AQ1125" s="50"/>
      <c r="AR1125" s="50">
        <v>43642</v>
      </c>
      <c r="AS1125" s="50"/>
      <c r="AT1125" s="52"/>
    </row>
    <row r="1126" spans="1:46" ht="14.1" customHeight="1">
      <c r="A1126" s="20" t="s">
        <v>45</v>
      </c>
      <c r="B1126" s="21" t="s">
        <v>5021</v>
      </c>
      <c r="C1126" s="20" t="s">
        <v>5022</v>
      </c>
      <c r="D1126" s="28" t="s">
        <v>5180</v>
      </c>
      <c r="E1126" s="64" t="s">
        <v>48</v>
      </c>
      <c r="F1126" s="4" t="s">
        <v>5181</v>
      </c>
      <c r="G1126" s="68" t="s">
        <v>5182</v>
      </c>
      <c r="H1126" s="55">
        <v>6399.66</v>
      </c>
      <c r="I1126" s="4" t="s">
        <v>605</v>
      </c>
      <c r="J1126" s="28" t="s">
        <v>5183</v>
      </c>
      <c r="K1126" s="28" t="s">
        <v>5184</v>
      </c>
      <c r="L1126" s="23" t="s">
        <v>54</v>
      </c>
      <c r="M1126" s="4" t="s">
        <v>67</v>
      </c>
      <c r="N1126" s="29" t="s">
        <v>77</v>
      </c>
      <c r="O1126" s="30">
        <v>180.8</v>
      </c>
      <c r="P1126" s="29" t="s">
        <v>57</v>
      </c>
      <c r="Q1126" s="56">
        <v>2</v>
      </c>
      <c r="R1126" s="5" t="s">
        <v>608</v>
      </c>
      <c r="S1126" s="5" t="s">
        <v>79</v>
      </c>
      <c r="T1126" s="36">
        <v>43647</v>
      </c>
      <c r="U1126" s="36">
        <v>43643</v>
      </c>
      <c r="V1126" s="37">
        <v>43648</v>
      </c>
      <c r="W1126" s="38">
        <f t="shared" si="211"/>
        <v>-4</v>
      </c>
      <c r="X1126" s="5" t="str">
        <f t="shared" si="212"/>
        <v>CUMPLE</v>
      </c>
      <c r="Y1126" s="37">
        <v>43648</v>
      </c>
      <c r="Z1126" s="37">
        <v>43648</v>
      </c>
      <c r="AA1126" s="44">
        <v>43649</v>
      </c>
      <c r="AB1126" s="44">
        <v>43649</v>
      </c>
      <c r="AC1126" s="38">
        <f t="shared" si="213"/>
        <v>1</v>
      </c>
      <c r="AD1126" s="5" t="str">
        <f t="shared" si="214"/>
        <v>CUMPLE</v>
      </c>
      <c r="AE1126" s="5"/>
      <c r="AF1126" s="38">
        <f t="shared" si="215"/>
        <v>1</v>
      </c>
      <c r="AG1126" s="5" t="str">
        <f t="shared" si="216"/>
        <v>CUMPLE</v>
      </c>
      <c r="AH1126" s="6"/>
      <c r="AI1126" s="38">
        <f t="shared" si="208"/>
        <v>2</v>
      </c>
      <c r="AJ1126" s="5" t="str">
        <f t="shared" si="209"/>
        <v>CUMPLE</v>
      </c>
      <c r="AK1126" s="6"/>
      <c r="AL1126" s="5" t="str">
        <f t="shared" si="217"/>
        <v/>
      </c>
      <c r="AM1126" s="5"/>
      <c r="AN1126" s="58"/>
      <c r="AO1126" s="49" t="s">
        <v>5185</v>
      </c>
      <c r="AP1126" s="50" t="s">
        <v>72</v>
      </c>
      <c r="AQ1126" s="50"/>
      <c r="AR1126" s="50">
        <v>43646</v>
      </c>
      <c r="AS1126" s="50"/>
      <c r="AT1126" s="52"/>
    </row>
    <row r="1127" spans="1:46" ht="14.1" customHeight="1">
      <c r="A1127" s="20" t="s">
        <v>45</v>
      </c>
      <c r="B1127" s="21" t="s">
        <v>5021</v>
      </c>
      <c r="C1127" s="20" t="s">
        <v>5022</v>
      </c>
      <c r="D1127" s="28" t="s">
        <v>5186</v>
      </c>
      <c r="E1127" s="64" t="s">
        <v>48</v>
      </c>
      <c r="F1127" s="4" t="s">
        <v>5187</v>
      </c>
      <c r="G1127" s="23" t="s">
        <v>5188</v>
      </c>
      <c r="H1127" s="55">
        <v>91775.95</v>
      </c>
      <c r="I1127" s="4" t="s">
        <v>64</v>
      </c>
      <c r="J1127" s="28" t="s">
        <v>5189</v>
      </c>
      <c r="K1127" s="28" t="s">
        <v>5190</v>
      </c>
      <c r="L1127" s="23" t="s">
        <v>54</v>
      </c>
      <c r="M1127" s="4" t="s">
        <v>67</v>
      </c>
      <c r="N1127" s="29" t="s">
        <v>336</v>
      </c>
      <c r="O1127" s="30">
        <v>7305</v>
      </c>
      <c r="P1127" s="29" t="s">
        <v>57</v>
      </c>
      <c r="Q1127" s="56">
        <v>1</v>
      </c>
      <c r="R1127" s="5" t="s">
        <v>58</v>
      </c>
      <c r="S1127" s="5" t="s">
        <v>59</v>
      </c>
      <c r="T1127" s="36">
        <v>43642</v>
      </c>
      <c r="U1127" s="36">
        <v>43641</v>
      </c>
      <c r="V1127" s="37">
        <v>43648</v>
      </c>
      <c r="W1127" s="38">
        <f t="shared" si="211"/>
        <v>0</v>
      </c>
      <c r="X1127" s="5" t="str">
        <f t="shared" si="212"/>
        <v>CUMPLE</v>
      </c>
      <c r="Y1127" s="37">
        <v>43648</v>
      </c>
      <c r="Z1127" s="37">
        <v>43648</v>
      </c>
      <c r="AA1127" s="44">
        <v>43649</v>
      </c>
      <c r="AB1127" s="37">
        <v>43654</v>
      </c>
      <c r="AC1127" s="38">
        <f t="shared" si="213"/>
        <v>1</v>
      </c>
      <c r="AD1127" s="5" t="str">
        <f t="shared" si="214"/>
        <v>CUMPLE</v>
      </c>
      <c r="AE1127" s="5"/>
      <c r="AF1127" s="38">
        <f t="shared" si="215"/>
        <v>5</v>
      </c>
      <c r="AG1127" s="5" t="str">
        <f t="shared" si="216"/>
        <v>NO CUMPLE</v>
      </c>
      <c r="AH1127" s="6"/>
      <c r="AI1127" s="38">
        <f t="shared" si="208"/>
        <v>12</v>
      </c>
      <c r="AJ1127" s="5" t="str">
        <f t="shared" si="209"/>
        <v>NO CUMPLE</v>
      </c>
      <c r="AK1127" s="6" t="s">
        <v>135</v>
      </c>
      <c r="AL1127" s="5" t="str">
        <f t="shared" si="217"/>
        <v/>
      </c>
      <c r="AM1127" s="5"/>
      <c r="AN1127" s="58"/>
      <c r="AO1127" s="49" t="s">
        <v>5191</v>
      </c>
      <c r="AP1127" s="50" t="s">
        <v>72</v>
      </c>
      <c r="AQ1127" s="50"/>
      <c r="AR1127" s="50">
        <v>43620</v>
      </c>
      <c r="AS1127" s="50"/>
      <c r="AT1127" s="52"/>
    </row>
    <row r="1128" spans="1:46" ht="14.1" customHeight="1">
      <c r="A1128" s="20" t="s">
        <v>45</v>
      </c>
      <c r="B1128" s="21" t="s">
        <v>5021</v>
      </c>
      <c r="C1128" s="20" t="s">
        <v>5022</v>
      </c>
      <c r="D1128" s="54">
        <v>4950272172</v>
      </c>
      <c r="E1128" s="64" t="s">
        <v>48</v>
      </c>
      <c r="F1128" s="4" t="s">
        <v>5192</v>
      </c>
      <c r="G1128" s="23" t="s">
        <v>5193</v>
      </c>
      <c r="H1128" s="55">
        <v>2485.29</v>
      </c>
      <c r="I1128" s="4" t="s">
        <v>64</v>
      </c>
      <c r="J1128" s="4" t="s">
        <v>3449</v>
      </c>
      <c r="K1128" s="22" t="s">
        <v>3450</v>
      </c>
      <c r="L1128" s="23" t="s">
        <v>119</v>
      </c>
      <c r="M1128" s="4" t="s">
        <v>67</v>
      </c>
      <c r="N1128" s="29" t="s">
        <v>336</v>
      </c>
      <c r="O1128" s="30">
        <v>764</v>
      </c>
      <c r="P1128" s="29" t="s">
        <v>57</v>
      </c>
      <c r="Q1128" s="56">
        <v>1</v>
      </c>
      <c r="R1128" s="5" t="s">
        <v>78</v>
      </c>
      <c r="S1128" s="5" t="s">
        <v>79</v>
      </c>
      <c r="T1128" s="36">
        <v>43642</v>
      </c>
      <c r="U1128" s="36">
        <v>43637</v>
      </c>
      <c r="V1128" s="37">
        <v>43648</v>
      </c>
      <c r="W1128" s="38">
        <f t="shared" si="211"/>
        <v>-4</v>
      </c>
      <c r="X1128" s="5" t="str">
        <f t="shared" si="212"/>
        <v>CUMPLE</v>
      </c>
      <c r="Y1128" s="37">
        <v>43648</v>
      </c>
      <c r="Z1128" s="37">
        <v>43648</v>
      </c>
      <c r="AA1128" s="44">
        <v>43649</v>
      </c>
      <c r="AB1128" s="37">
        <v>43655</v>
      </c>
      <c r="AC1128" s="38">
        <f t="shared" si="213"/>
        <v>1</v>
      </c>
      <c r="AD1128" s="5" t="str">
        <f t="shared" si="214"/>
        <v>CUMPLE</v>
      </c>
      <c r="AE1128" s="5"/>
      <c r="AF1128" s="38">
        <f t="shared" si="215"/>
        <v>6</v>
      </c>
      <c r="AG1128" s="5" t="str">
        <f t="shared" si="216"/>
        <v>NO CUMPLE</v>
      </c>
      <c r="AH1128" s="6"/>
      <c r="AI1128" s="38">
        <f t="shared" si="208"/>
        <v>13</v>
      </c>
      <c r="AJ1128" s="5" t="str">
        <f t="shared" si="209"/>
        <v>NO CUMPLE</v>
      </c>
      <c r="AK1128" s="6" t="s">
        <v>102</v>
      </c>
      <c r="AL1128" s="5" t="str">
        <f t="shared" si="217"/>
        <v/>
      </c>
      <c r="AM1128" s="5"/>
      <c r="AN1128" s="58"/>
      <c r="AO1128" s="49" t="s">
        <v>5194</v>
      </c>
      <c r="AP1128" s="50" t="s">
        <v>72</v>
      </c>
      <c r="AQ1128" s="50"/>
      <c r="AR1128" s="50">
        <v>43613</v>
      </c>
      <c r="AS1128" s="50"/>
      <c r="AT1128" s="52"/>
    </row>
    <row r="1129" spans="1:46" ht="14.1" customHeight="1">
      <c r="A1129" s="20" t="s">
        <v>45</v>
      </c>
      <c r="B1129" s="21" t="s">
        <v>5021</v>
      </c>
      <c r="C1129" s="20" t="s">
        <v>5022</v>
      </c>
      <c r="D1129" s="28" t="s">
        <v>5195</v>
      </c>
      <c r="E1129" s="64" t="s">
        <v>48</v>
      </c>
      <c r="F1129" s="4" t="s">
        <v>5196</v>
      </c>
      <c r="G1129" s="23" t="s">
        <v>5197</v>
      </c>
      <c r="H1129" s="55">
        <v>19722.400000000001</v>
      </c>
      <c r="I1129" s="4" t="s">
        <v>64</v>
      </c>
      <c r="J1129" s="28" t="s">
        <v>5198</v>
      </c>
      <c r="K1129" s="28" t="s">
        <v>5199</v>
      </c>
      <c r="L1129" s="23" t="s">
        <v>54</v>
      </c>
      <c r="M1129" s="4" t="s">
        <v>67</v>
      </c>
      <c r="N1129" s="29" t="s">
        <v>77</v>
      </c>
      <c r="O1129" s="30">
        <v>8060</v>
      </c>
      <c r="P1129" s="29" t="s">
        <v>57</v>
      </c>
      <c r="Q1129" s="56">
        <v>1</v>
      </c>
      <c r="R1129" s="5" t="s">
        <v>58</v>
      </c>
      <c r="S1129" s="5" t="s">
        <v>59</v>
      </c>
      <c r="T1129" s="36">
        <v>43647</v>
      </c>
      <c r="U1129" s="36">
        <v>43642</v>
      </c>
      <c r="V1129" s="37">
        <v>43649</v>
      </c>
      <c r="W1129" s="38">
        <f t="shared" si="211"/>
        <v>-4</v>
      </c>
      <c r="X1129" s="5" t="str">
        <f t="shared" si="212"/>
        <v>CUMPLE</v>
      </c>
      <c r="Y1129" s="37">
        <v>43649</v>
      </c>
      <c r="Z1129" s="37">
        <v>43650</v>
      </c>
      <c r="AA1129" s="44">
        <v>43650</v>
      </c>
      <c r="AB1129" s="37">
        <v>43654</v>
      </c>
      <c r="AC1129" s="38">
        <f t="shared" si="213"/>
        <v>1</v>
      </c>
      <c r="AD1129" s="5" t="str">
        <f t="shared" si="214"/>
        <v>CUMPLE</v>
      </c>
      <c r="AE1129" s="5"/>
      <c r="AF1129" s="38">
        <f t="shared" si="215"/>
        <v>4</v>
      </c>
      <c r="AG1129" s="5" t="str">
        <f t="shared" si="216"/>
        <v>NO CUMPLE</v>
      </c>
      <c r="AH1129" s="6"/>
      <c r="AI1129" s="38">
        <f t="shared" si="208"/>
        <v>7</v>
      </c>
      <c r="AJ1129" s="5" t="str">
        <f t="shared" si="209"/>
        <v>CUMPLE</v>
      </c>
      <c r="AK1129" s="6"/>
      <c r="AL1129" s="5" t="str">
        <f t="shared" si="217"/>
        <v/>
      </c>
      <c r="AM1129" s="5"/>
      <c r="AN1129" s="58"/>
      <c r="AO1129" s="49" t="s">
        <v>5200</v>
      </c>
      <c r="AP1129" s="50" t="s">
        <v>72</v>
      </c>
      <c r="AQ1129" s="50"/>
      <c r="AR1129" s="50">
        <v>43627</v>
      </c>
      <c r="AS1129" s="50"/>
      <c r="AT1129" s="52"/>
    </row>
    <row r="1130" spans="1:46" ht="14.1" customHeight="1">
      <c r="A1130" s="20" t="s">
        <v>45</v>
      </c>
      <c r="B1130" s="21" t="s">
        <v>5021</v>
      </c>
      <c r="C1130" s="20" t="s">
        <v>5022</v>
      </c>
      <c r="D1130" s="54">
        <v>4951104000</v>
      </c>
      <c r="E1130" s="64" t="s">
        <v>156</v>
      </c>
      <c r="F1130" s="4" t="s">
        <v>5201</v>
      </c>
      <c r="G1130" s="23" t="s">
        <v>5202</v>
      </c>
      <c r="H1130" s="55">
        <v>31050</v>
      </c>
      <c r="I1130" s="4" t="s">
        <v>64</v>
      </c>
      <c r="J1130" s="4" t="s">
        <v>3511</v>
      </c>
      <c r="K1130" s="22" t="s">
        <v>5203</v>
      </c>
      <c r="L1130" s="23" t="s">
        <v>119</v>
      </c>
      <c r="M1130" s="4" t="s">
        <v>112</v>
      </c>
      <c r="N1130" s="29" t="s">
        <v>468</v>
      </c>
      <c r="O1130" s="30">
        <v>9000</v>
      </c>
      <c r="P1130" s="29" t="s">
        <v>57</v>
      </c>
      <c r="Q1130" s="56">
        <v>1</v>
      </c>
      <c r="R1130" s="5" t="s">
        <v>58</v>
      </c>
      <c r="S1130" s="5" t="s">
        <v>59</v>
      </c>
      <c r="T1130" s="36">
        <v>43648</v>
      </c>
      <c r="U1130" s="36">
        <v>43644</v>
      </c>
      <c r="V1130" s="37">
        <v>43649</v>
      </c>
      <c r="W1130" s="38">
        <f t="shared" si="211"/>
        <v>-3</v>
      </c>
      <c r="X1130" s="5" t="str">
        <f t="shared" si="212"/>
        <v>CUMPLE</v>
      </c>
      <c r="Y1130" s="37">
        <v>43649</v>
      </c>
      <c r="Z1130" s="37">
        <v>43649</v>
      </c>
      <c r="AA1130" s="44">
        <v>43650</v>
      </c>
      <c r="AB1130" s="37">
        <v>43654</v>
      </c>
      <c r="AC1130" s="38">
        <f t="shared" si="213"/>
        <v>1</v>
      </c>
      <c r="AD1130" s="5" t="str">
        <f t="shared" si="214"/>
        <v>CUMPLE</v>
      </c>
      <c r="AE1130" s="5"/>
      <c r="AF1130" s="38">
        <f t="shared" si="215"/>
        <v>4</v>
      </c>
      <c r="AG1130" s="5" t="str">
        <f t="shared" si="216"/>
        <v>NO CUMPLE</v>
      </c>
      <c r="AH1130" s="6"/>
      <c r="AI1130" s="38">
        <f t="shared" si="208"/>
        <v>6</v>
      </c>
      <c r="AJ1130" s="5" t="str">
        <f t="shared" si="209"/>
        <v>CUMPLE</v>
      </c>
      <c r="AK1130" s="6"/>
      <c r="AL1130" s="5" t="str">
        <f t="shared" si="217"/>
        <v/>
      </c>
      <c r="AM1130" s="5"/>
      <c r="AN1130" s="58"/>
      <c r="AO1130" s="49" t="s">
        <v>5204</v>
      </c>
      <c r="AP1130" s="50" t="s">
        <v>72</v>
      </c>
      <c r="AQ1130" s="50"/>
      <c r="AR1130" s="50">
        <v>43629</v>
      </c>
      <c r="AS1130" s="50"/>
      <c r="AT1130" s="52"/>
    </row>
    <row r="1131" spans="1:46" ht="14.1" customHeight="1">
      <c r="A1131" s="20" t="s">
        <v>45</v>
      </c>
      <c r="B1131" s="21" t="s">
        <v>5021</v>
      </c>
      <c r="C1131" s="20" t="s">
        <v>5022</v>
      </c>
      <c r="D1131" s="54">
        <v>4951977010</v>
      </c>
      <c r="E1131" s="64" t="s">
        <v>48</v>
      </c>
      <c r="F1131" s="4" t="s">
        <v>5205</v>
      </c>
      <c r="G1131" s="23" t="s">
        <v>5206</v>
      </c>
      <c r="H1131" s="55">
        <v>35.43</v>
      </c>
      <c r="I1131" s="4" t="s">
        <v>605</v>
      </c>
      <c r="J1131" s="4" t="s">
        <v>5207</v>
      </c>
      <c r="K1131" s="22">
        <v>50246146</v>
      </c>
      <c r="L1131" s="23" t="s">
        <v>119</v>
      </c>
      <c r="M1131" s="4" t="s">
        <v>147</v>
      </c>
      <c r="N1131" s="29" t="s">
        <v>147</v>
      </c>
      <c r="O1131" s="30">
        <v>7.1890000000000001</v>
      </c>
      <c r="P1131" s="29" t="s">
        <v>57</v>
      </c>
      <c r="Q1131" s="56">
        <v>2</v>
      </c>
      <c r="R1131" s="5" t="s">
        <v>608</v>
      </c>
      <c r="S1131" s="5" t="s">
        <v>79</v>
      </c>
      <c r="T1131" s="36">
        <v>43650</v>
      </c>
      <c r="U1131" s="36">
        <v>43644</v>
      </c>
      <c r="V1131" s="37">
        <v>43650</v>
      </c>
      <c r="W1131" s="38">
        <f t="shared" si="211"/>
        <v>-6</v>
      </c>
      <c r="X1131" s="5" t="str">
        <f t="shared" si="212"/>
        <v>CUMPLE</v>
      </c>
      <c r="Y1131" s="37">
        <v>43650</v>
      </c>
      <c r="Z1131" s="37">
        <v>43650</v>
      </c>
      <c r="AA1131" s="44">
        <v>43651</v>
      </c>
      <c r="AB1131" s="37">
        <v>43651</v>
      </c>
      <c r="AC1131" s="38">
        <f t="shared" si="213"/>
        <v>1</v>
      </c>
      <c r="AD1131" s="5" t="str">
        <f t="shared" si="214"/>
        <v>CUMPLE</v>
      </c>
      <c r="AE1131" s="5"/>
      <c r="AF1131" s="38">
        <f t="shared" si="215"/>
        <v>1</v>
      </c>
      <c r="AG1131" s="5" t="str">
        <f t="shared" si="216"/>
        <v>CUMPLE</v>
      </c>
      <c r="AH1131" s="6"/>
      <c r="AI1131" s="38">
        <f t="shared" si="208"/>
        <v>1</v>
      </c>
      <c r="AJ1131" s="5" t="str">
        <f t="shared" si="209"/>
        <v>CUMPLE</v>
      </c>
      <c r="AK1131" s="6"/>
      <c r="AL1131" s="5" t="str">
        <f t="shared" si="217"/>
        <v/>
      </c>
      <c r="AM1131" s="5"/>
      <c r="AN1131" s="58"/>
      <c r="AO1131" s="49" t="s">
        <v>5208</v>
      </c>
      <c r="AP1131" s="50" t="s">
        <v>72</v>
      </c>
      <c r="AQ1131" s="50"/>
      <c r="AR1131" s="50">
        <v>43650</v>
      </c>
      <c r="AS1131" s="50"/>
      <c r="AT1131" s="52"/>
    </row>
    <row r="1132" spans="1:46" ht="14.1" customHeight="1">
      <c r="A1132" s="20" t="s">
        <v>45</v>
      </c>
      <c r="B1132" s="21" t="s">
        <v>5021</v>
      </c>
      <c r="C1132" s="20" t="s">
        <v>5022</v>
      </c>
      <c r="D1132" s="54">
        <v>4950722791</v>
      </c>
      <c r="E1132" s="64" t="s">
        <v>48</v>
      </c>
      <c r="F1132" s="4" t="s">
        <v>5209</v>
      </c>
      <c r="G1132" s="68" t="s">
        <v>5210</v>
      </c>
      <c r="H1132" s="55">
        <v>3696.48</v>
      </c>
      <c r="I1132" s="4" t="s">
        <v>605</v>
      </c>
      <c r="J1132" s="4" t="s">
        <v>2473</v>
      </c>
      <c r="K1132" s="22" t="s">
        <v>2474</v>
      </c>
      <c r="L1132" s="23" t="s">
        <v>119</v>
      </c>
      <c r="M1132" s="4" t="s">
        <v>67</v>
      </c>
      <c r="N1132" s="29" t="s">
        <v>336</v>
      </c>
      <c r="O1132" s="30">
        <v>816</v>
      </c>
      <c r="P1132" s="29" t="s">
        <v>57</v>
      </c>
      <c r="Q1132" s="56">
        <v>1</v>
      </c>
      <c r="R1132" s="5" t="s">
        <v>608</v>
      </c>
      <c r="S1132" s="5" t="s">
        <v>79</v>
      </c>
      <c r="T1132" s="36">
        <v>43649</v>
      </c>
      <c r="U1132" s="36">
        <v>43642</v>
      </c>
      <c r="V1132" s="37">
        <v>43650</v>
      </c>
      <c r="W1132" s="38">
        <f t="shared" si="211"/>
        <v>-7</v>
      </c>
      <c r="X1132" s="5" t="str">
        <f t="shared" si="212"/>
        <v>CUMPLE</v>
      </c>
      <c r="Y1132" s="37">
        <v>43650</v>
      </c>
      <c r="Z1132" s="37">
        <v>43650</v>
      </c>
      <c r="AA1132" s="44">
        <v>43651</v>
      </c>
      <c r="AB1132" s="37">
        <v>43651</v>
      </c>
      <c r="AC1132" s="38">
        <f t="shared" si="213"/>
        <v>1</v>
      </c>
      <c r="AD1132" s="5" t="str">
        <f t="shared" si="214"/>
        <v>CUMPLE</v>
      </c>
      <c r="AE1132" s="5"/>
      <c r="AF1132" s="38">
        <f t="shared" si="215"/>
        <v>1</v>
      </c>
      <c r="AG1132" s="5" t="str">
        <f t="shared" si="216"/>
        <v>CUMPLE</v>
      </c>
      <c r="AH1132" s="6"/>
      <c r="AI1132" s="38">
        <f t="shared" si="208"/>
        <v>2</v>
      </c>
      <c r="AJ1132" s="5" t="str">
        <f t="shared" si="209"/>
        <v>CUMPLE</v>
      </c>
      <c r="AK1132" s="6"/>
      <c r="AL1132" s="5" t="str">
        <f t="shared" si="217"/>
        <v/>
      </c>
      <c r="AM1132" s="5"/>
      <c r="AN1132" s="58"/>
      <c r="AO1132" s="49" t="s">
        <v>5211</v>
      </c>
      <c r="AP1132" s="50" t="s">
        <v>72</v>
      </c>
      <c r="AQ1132" s="50"/>
      <c r="AR1132" s="50">
        <v>43645</v>
      </c>
      <c r="AS1132" s="50"/>
      <c r="AT1132" s="52"/>
    </row>
    <row r="1133" spans="1:46" ht="14.1" customHeight="1">
      <c r="A1133" s="20" t="s">
        <v>45</v>
      </c>
      <c r="B1133" s="21" t="s">
        <v>5021</v>
      </c>
      <c r="C1133" s="20" t="s">
        <v>5022</v>
      </c>
      <c r="D1133" s="54">
        <v>4952026916</v>
      </c>
      <c r="E1133" s="64" t="s">
        <v>48</v>
      </c>
      <c r="F1133" s="4" t="s">
        <v>5212</v>
      </c>
      <c r="G1133" s="68" t="s">
        <v>5213</v>
      </c>
      <c r="H1133" s="55">
        <v>370.05</v>
      </c>
      <c r="I1133" s="4" t="s">
        <v>605</v>
      </c>
      <c r="J1133" s="4" t="s">
        <v>5214</v>
      </c>
      <c r="K1133" s="22" t="s">
        <v>5215</v>
      </c>
      <c r="L1133" s="23" t="s">
        <v>54</v>
      </c>
      <c r="M1133" s="4" t="s">
        <v>67</v>
      </c>
      <c r="N1133" s="29" t="s">
        <v>77</v>
      </c>
      <c r="O1133" s="30">
        <v>5</v>
      </c>
      <c r="P1133" s="29" t="s">
        <v>57</v>
      </c>
      <c r="Q1133" s="56">
        <v>1</v>
      </c>
      <c r="R1133" s="5" t="s">
        <v>608</v>
      </c>
      <c r="S1133" s="5" t="s">
        <v>79</v>
      </c>
      <c r="T1133" s="36">
        <v>43649</v>
      </c>
      <c r="U1133" s="36">
        <v>43644</v>
      </c>
      <c r="V1133" s="37">
        <v>43651</v>
      </c>
      <c r="W1133" s="38">
        <f t="shared" si="211"/>
        <v>-5</v>
      </c>
      <c r="X1133" s="5" t="str">
        <f t="shared" si="212"/>
        <v>CUMPLE</v>
      </c>
      <c r="Y1133" s="37">
        <v>43650</v>
      </c>
      <c r="Z1133" s="37">
        <v>43651</v>
      </c>
      <c r="AA1133" s="44">
        <v>43651</v>
      </c>
      <c r="AB1133" s="37">
        <v>43651</v>
      </c>
      <c r="AC1133" s="38">
        <f t="shared" si="213"/>
        <v>1</v>
      </c>
      <c r="AD1133" s="5" t="str">
        <f t="shared" si="214"/>
        <v>CUMPLE</v>
      </c>
      <c r="AE1133" s="5"/>
      <c r="AF1133" s="38">
        <f t="shared" si="215"/>
        <v>1</v>
      </c>
      <c r="AG1133" s="5" t="str">
        <f t="shared" si="216"/>
        <v>CUMPLE</v>
      </c>
      <c r="AH1133" s="6"/>
      <c r="AI1133" s="38">
        <f t="shared" si="208"/>
        <v>2</v>
      </c>
      <c r="AJ1133" s="5" t="str">
        <f t="shared" si="209"/>
        <v>CUMPLE</v>
      </c>
      <c r="AK1133" s="6"/>
      <c r="AL1133" s="5" t="str">
        <f t="shared" si="217"/>
        <v/>
      </c>
      <c r="AM1133" s="5"/>
      <c r="AN1133" s="58"/>
      <c r="AO1133" s="49" t="s">
        <v>5216</v>
      </c>
      <c r="AP1133" s="50" t="s">
        <v>72</v>
      </c>
      <c r="AQ1133" s="50"/>
      <c r="AR1133" s="50">
        <v>43649</v>
      </c>
      <c r="AS1133" s="50"/>
      <c r="AT1133" s="52"/>
    </row>
    <row r="1134" spans="1:46" ht="14.1" customHeight="1">
      <c r="A1134" s="20" t="s">
        <v>45</v>
      </c>
      <c r="B1134" s="21" t="s">
        <v>5021</v>
      </c>
      <c r="C1134" s="20" t="s">
        <v>5022</v>
      </c>
      <c r="D1134" s="54">
        <v>4951796904</v>
      </c>
      <c r="E1134" s="64" t="s">
        <v>48</v>
      </c>
      <c r="F1134" s="4" t="s">
        <v>5217</v>
      </c>
      <c r="G1134" s="68" t="s">
        <v>5218</v>
      </c>
      <c r="H1134" s="55">
        <v>1458.7</v>
      </c>
      <c r="I1134" s="4" t="s">
        <v>605</v>
      </c>
      <c r="J1134" s="4" t="s">
        <v>606</v>
      </c>
      <c r="K1134" s="22" t="s">
        <v>607</v>
      </c>
      <c r="L1134" s="23" t="s">
        <v>119</v>
      </c>
      <c r="M1134" s="4" t="s">
        <v>67</v>
      </c>
      <c r="N1134" s="29" t="s">
        <v>77</v>
      </c>
      <c r="O1134" s="30">
        <v>10</v>
      </c>
      <c r="P1134" s="29" t="s">
        <v>57</v>
      </c>
      <c r="Q1134" s="56">
        <v>1</v>
      </c>
      <c r="R1134" s="5" t="s">
        <v>608</v>
      </c>
      <c r="S1134" s="5" t="s">
        <v>79</v>
      </c>
      <c r="T1134" s="36">
        <v>43650</v>
      </c>
      <c r="U1134" s="36">
        <v>43649</v>
      </c>
      <c r="V1134" s="37">
        <v>43652</v>
      </c>
      <c r="W1134" s="38">
        <f t="shared" si="211"/>
        <v>-1</v>
      </c>
      <c r="X1134" s="5" t="str">
        <f t="shared" si="212"/>
        <v>CUMPLE</v>
      </c>
      <c r="Y1134" s="37">
        <v>43652</v>
      </c>
      <c r="Z1134" s="37">
        <v>43652</v>
      </c>
      <c r="AA1134" s="44">
        <v>43652</v>
      </c>
      <c r="AB1134" s="37">
        <v>43654</v>
      </c>
      <c r="AC1134" s="38">
        <f t="shared" si="213"/>
        <v>1</v>
      </c>
      <c r="AD1134" s="5" t="str">
        <f t="shared" si="214"/>
        <v>CUMPLE</v>
      </c>
      <c r="AE1134" s="5"/>
      <c r="AF1134" s="38">
        <f t="shared" si="215"/>
        <v>2</v>
      </c>
      <c r="AG1134" s="5" t="str">
        <f t="shared" si="216"/>
        <v>NO CUMPLE</v>
      </c>
      <c r="AH1134" s="6"/>
      <c r="AI1134" s="38">
        <f t="shared" si="208"/>
        <v>4</v>
      </c>
      <c r="AJ1134" s="5" t="str">
        <f t="shared" si="209"/>
        <v>NO CUMPLE</v>
      </c>
      <c r="AK1134" s="6" t="s">
        <v>5219</v>
      </c>
      <c r="AL1134" s="5" t="str">
        <f t="shared" si="217"/>
        <v/>
      </c>
      <c r="AM1134" s="5"/>
      <c r="AN1134" s="58"/>
      <c r="AO1134" s="49" t="s">
        <v>5220</v>
      </c>
      <c r="AP1134" s="50" t="s">
        <v>72</v>
      </c>
      <c r="AQ1134" s="50"/>
      <c r="AR1134" s="50">
        <v>43650</v>
      </c>
      <c r="AS1134" s="50"/>
      <c r="AT1134" s="52"/>
    </row>
    <row r="1135" spans="1:46" ht="14.1" customHeight="1">
      <c r="A1135" s="20" t="s">
        <v>45</v>
      </c>
      <c r="B1135" s="21" t="s">
        <v>5021</v>
      </c>
      <c r="C1135" s="20" t="s">
        <v>5022</v>
      </c>
      <c r="D1135" s="54">
        <v>4951796905</v>
      </c>
      <c r="E1135" s="64" t="s">
        <v>48</v>
      </c>
      <c r="F1135" s="4" t="s">
        <v>5221</v>
      </c>
      <c r="G1135" s="68" t="s">
        <v>5222</v>
      </c>
      <c r="H1135" s="55">
        <v>996.2</v>
      </c>
      <c r="I1135" s="4" t="s">
        <v>605</v>
      </c>
      <c r="J1135" s="4" t="s">
        <v>1469</v>
      </c>
      <c r="K1135" s="22" t="s">
        <v>1470</v>
      </c>
      <c r="L1135" s="23" t="s">
        <v>54</v>
      </c>
      <c r="M1135" s="4" t="s">
        <v>67</v>
      </c>
      <c r="N1135" s="29" t="s">
        <v>77</v>
      </c>
      <c r="O1135" s="30">
        <v>20</v>
      </c>
      <c r="P1135" s="29" t="s">
        <v>57</v>
      </c>
      <c r="Q1135" s="56">
        <v>1</v>
      </c>
      <c r="R1135" s="5" t="s">
        <v>608</v>
      </c>
      <c r="S1135" s="5" t="s">
        <v>79</v>
      </c>
      <c r="T1135" s="36">
        <v>43653</v>
      </c>
      <c r="U1135" s="36">
        <v>43649</v>
      </c>
      <c r="V1135" s="37">
        <v>43655</v>
      </c>
      <c r="W1135" s="38">
        <f t="shared" si="211"/>
        <v>-4</v>
      </c>
      <c r="X1135" s="5" t="str">
        <f t="shared" si="212"/>
        <v>CUMPLE</v>
      </c>
      <c r="Y1135" s="37">
        <v>43654</v>
      </c>
      <c r="Z1135" s="37">
        <v>43655</v>
      </c>
      <c r="AA1135" s="44">
        <v>43655</v>
      </c>
      <c r="AB1135" s="37">
        <v>43655</v>
      </c>
      <c r="AC1135" s="38">
        <f t="shared" si="213"/>
        <v>1</v>
      </c>
      <c r="AD1135" s="5" t="str">
        <f t="shared" si="214"/>
        <v>CUMPLE</v>
      </c>
      <c r="AE1135" s="5"/>
      <c r="AF1135" s="38">
        <f t="shared" si="215"/>
        <v>1</v>
      </c>
      <c r="AG1135" s="5" t="str">
        <f t="shared" si="216"/>
        <v>CUMPLE</v>
      </c>
      <c r="AH1135" s="6"/>
      <c r="AI1135" s="38">
        <f t="shared" si="208"/>
        <v>2</v>
      </c>
      <c r="AJ1135" s="5" t="str">
        <f t="shared" si="209"/>
        <v>CUMPLE</v>
      </c>
      <c r="AK1135" s="6"/>
      <c r="AL1135" s="5" t="str">
        <f t="shared" si="217"/>
        <v/>
      </c>
      <c r="AM1135" s="5"/>
      <c r="AN1135" s="58"/>
      <c r="AO1135" s="49" t="s">
        <v>5223</v>
      </c>
      <c r="AP1135" s="50" t="s">
        <v>72</v>
      </c>
      <c r="AQ1135" s="50"/>
      <c r="AR1135" s="50">
        <v>43651</v>
      </c>
      <c r="AS1135" s="50"/>
      <c r="AT1135" s="52"/>
    </row>
    <row r="1136" spans="1:46" ht="14.1" customHeight="1">
      <c r="A1136" s="20" t="s">
        <v>45</v>
      </c>
      <c r="B1136" s="21" t="s">
        <v>5021</v>
      </c>
      <c r="C1136" s="20" t="s">
        <v>5022</v>
      </c>
      <c r="D1136" s="54">
        <v>4948542304</v>
      </c>
      <c r="E1136" s="64" t="s">
        <v>48</v>
      </c>
      <c r="F1136" s="4" t="s">
        <v>5224</v>
      </c>
      <c r="G1136" s="68" t="s">
        <v>5225</v>
      </c>
      <c r="H1136" s="55">
        <v>254144</v>
      </c>
      <c r="I1136" s="4" t="s">
        <v>64</v>
      </c>
      <c r="J1136" s="4" t="s">
        <v>5226</v>
      </c>
      <c r="K1136" s="22" t="s">
        <v>5227</v>
      </c>
      <c r="L1136" s="23" t="s">
        <v>408</v>
      </c>
      <c r="M1136" s="4" t="s">
        <v>184</v>
      </c>
      <c r="N1136" s="29" t="s">
        <v>348</v>
      </c>
      <c r="O1136" s="30">
        <v>32000</v>
      </c>
      <c r="P1136" s="29" t="s">
        <v>57</v>
      </c>
      <c r="Q1136" s="56">
        <v>5</v>
      </c>
      <c r="R1136" s="5" t="s">
        <v>58</v>
      </c>
      <c r="S1136" s="5" t="s">
        <v>3297</v>
      </c>
      <c r="T1136" s="36">
        <v>43647</v>
      </c>
      <c r="U1136" s="36">
        <v>43644</v>
      </c>
      <c r="V1136" s="37">
        <v>43651</v>
      </c>
      <c r="W1136" s="38">
        <f t="shared" si="211"/>
        <v>-2</v>
      </c>
      <c r="X1136" s="5" t="str">
        <f t="shared" si="212"/>
        <v>CUMPLE</v>
      </c>
      <c r="Y1136" s="37">
        <v>43649</v>
      </c>
      <c r="Z1136" s="37">
        <v>43651</v>
      </c>
      <c r="AA1136" s="44">
        <v>43652</v>
      </c>
      <c r="AB1136" s="37">
        <v>43654</v>
      </c>
      <c r="AC1136" s="38">
        <f t="shared" si="213"/>
        <v>1</v>
      </c>
      <c r="AD1136" s="5" t="str">
        <f t="shared" si="214"/>
        <v>CUMPLE</v>
      </c>
      <c r="AE1136" s="5"/>
      <c r="AF1136" s="38">
        <f t="shared" si="215"/>
        <v>2</v>
      </c>
      <c r="AG1136" s="5" t="str">
        <f t="shared" si="216"/>
        <v>CUMPLE</v>
      </c>
      <c r="AH1136" s="6"/>
      <c r="AI1136" s="38">
        <f t="shared" si="208"/>
        <v>7</v>
      </c>
      <c r="AJ1136" s="5" t="str">
        <f t="shared" si="209"/>
        <v>CUMPLE</v>
      </c>
      <c r="AK1136" s="6"/>
      <c r="AL1136" s="5" t="str">
        <f t="shared" si="217"/>
        <v/>
      </c>
      <c r="AM1136" s="5"/>
      <c r="AN1136" s="58"/>
      <c r="AO1136" s="49" t="s">
        <v>5228</v>
      </c>
      <c r="AP1136" s="50" t="s">
        <v>72</v>
      </c>
      <c r="AQ1136" s="50"/>
      <c r="AR1136" s="50">
        <v>43622</v>
      </c>
      <c r="AS1136" s="50"/>
      <c r="AT1136" s="52"/>
    </row>
    <row r="1137" spans="1:46" ht="14.1" customHeight="1">
      <c r="A1137" s="20" t="s">
        <v>45</v>
      </c>
      <c r="B1137" s="21" t="s">
        <v>5021</v>
      </c>
      <c r="C1137" s="20" t="s">
        <v>5022</v>
      </c>
      <c r="D1137" s="54">
        <v>4950038778</v>
      </c>
      <c r="E1137" s="64" t="s">
        <v>156</v>
      </c>
      <c r="F1137" s="4" t="s">
        <v>5229</v>
      </c>
      <c r="G1137" s="23" t="s">
        <v>5230</v>
      </c>
      <c r="H1137" s="55">
        <v>7128</v>
      </c>
      <c r="I1137" s="4" t="s">
        <v>64</v>
      </c>
      <c r="J1137" s="4" t="s">
        <v>5231</v>
      </c>
      <c r="K1137" s="22" t="s">
        <v>5232</v>
      </c>
      <c r="L1137" s="23" t="s">
        <v>5233</v>
      </c>
      <c r="M1137" s="4" t="s">
        <v>184</v>
      </c>
      <c r="N1137" s="29" t="s">
        <v>385</v>
      </c>
      <c r="O1137" s="30">
        <v>4752</v>
      </c>
      <c r="P1137" s="29" t="s">
        <v>57</v>
      </c>
      <c r="Q1137" s="56">
        <v>6</v>
      </c>
      <c r="R1137" s="5" t="s">
        <v>78</v>
      </c>
      <c r="S1137" s="5" t="s">
        <v>79</v>
      </c>
      <c r="T1137" s="36">
        <v>43647</v>
      </c>
      <c r="U1137" s="36">
        <v>43642</v>
      </c>
      <c r="V1137" s="37">
        <v>43650</v>
      </c>
      <c r="W1137" s="38">
        <f t="shared" si="211"/>
        <v>-4</v>
      </c>
      <c r="X1137" s="5" t="str">
        <f t="shared" si="212"/>
        <v>CUMPLE</v>
      </c>
      <c r="Y1137" s="37">
        <v>43650</v>
      </c>
      <c r="Z1137" s="37">
        <v>43650</v>
      </c>
      <c r="AA1137" s="44">
        <v>43651</v>
      </c>
      <c r="AB1137" s="37">
        <v>43658</v>
      </c>
      <c r="AC1137" s="38">
        <f t="shared" si="213"/>
        <v>1</v>
      </c>
      <c r="AD1137" s="5" t="str">
        <f t="shared" si="214"/>
        <v>CUMPLE</v>
      </c>
      <c r="AE1137" s="5"/>
      <c r="AF1137" s="38">
        <f t="shared" si="215"/>
        <v>7</v>
      </c>
      <c r="AG1137" s="5" t="str">
        <f t="shared" si="216"/>
        <v>NO CUMPLE</v>
      </c>
      <c r="AH1137" s="6"/>
      <c r="AI1137" s="38">
        <f t="shared" si="208"/>
        <v>11</v>
      </c>
      <c r="AJ1137" s="5" t="str">
        <f t="shared" si="209"/>
        <v>NO CUMPLE</v>
      </c>
      <c r="AK1137" s="6" t="s">
        <v>386</v>
      </c>
      <c r="AL1137" s="5" t="str">
        <f t="shared" si="217"/>
        <v/>
      </c>
      <c r="AM1137" s="5"/>
      <c r="AN1137" s="58"/>
      <c r="AO1137" s="49" t="s">
        <v>5234</v>
      </c>
      <c r="AP1137" s="50" t="s">
        <v>72</v>
      </c>
      <c r="AQ1137" s="50"/>
      <c r="AR1137" s="50">
        <v>43628</v>
      </c>
      <c r="AS1137" s="50"/>
      <c r="AT1137" s="52"/>
    </row>
    <row r="1138" spans="1:46" ht="14.1" customHeight="1">
      <c r="A1138" s="20" t="s">
        <v>45</v>
      </c>
      <c r="B1138" s="21" t="s">
        <v>5021</v>
      </c>
      <c r="C1138" s="20" t="s">
        <v>5022</v>
      </c>
      <c r="D1138" s="54">
        <v>4951576354</v>
      </c>
      <c r="E1138" s="64" t="s">
        <v>48</v>
      </c>
      <c r="F1138" s="4" t="s">
        <v>5235</v>
      </c>
      <c r="G1138" s="23" t="s">
        <v>5236</v>
      </c>
      <c r="H1138" s="55">
        <v>8972.7000000000007</v>
      </c>
      <c r="I1138" s="4" t="s">
        <v>64</v>
      </c>
      <c r="J1138" s="4" t="s">
        <v>769</v>
      </c>
      <c r="K1138" s="22" t="s">
        <v>770</v>
      </c>
      <c r="L1138" s="23" t="s">
        <v>54</v>
      </c>
      <c r="M1138" s="4" t="s">
        <v>55</v>
      </c>
      <c r="N1138" s="29" t="s">
        <v>56</v>
      </c>
      <c r="O1138" s="30">
        <v>330</v>
      </c>
      <c r="P1138" s="29" t="s">
        <v>57</v>
      </c>
      <c r="Q1138" s="56">
        <v>1</v>
      </c>
      <c r="R1138" s="5" t="s">
        <v>78</v>
      </c>
      <c r="S1138" s="5" t="s">
        <v>79</v>
      </c>
      <c r="T1138" s="36">
        <v>43648</v>
      </c>
      <c r="U1138" s="36">
        <v>43643</v>
      </c>
      <c r="V1138" s="37">
        <v>43652</v>
      </c>
      <c r="W1138" s="38">
        <f t="shared" si="211"/>
        <v>-4</v>
      </c>
      <c r="X1138" s="5" t="str">
        <f t="shared" si="212"/>
        <v>CUMPLE</v>
      </c>
      <c r="Y1138" s="37">
        <v>43652</v>
      </c>
      <c r="Z1138" s="37">
        <v>43654</v>
      </c>
      <c r="AA1138" s="44">
        <v>43654</v>
      </c>
      <c r="AB1138" s="37">
        <v>43659</v>
      </c>
      <c r="AC1138" s="38">
        <f t="shared" si="213"/>
        <v>2</v>
      </c>
      <c r="AD1138" s="5" t="str">
        <f t="shared" si="214"/>
        <v>CUMPLE</v>
      </c>
      <c r="AE1138" s="5"/>
      <c r="AF1138" s="38">
        <f t="shared" si="215"/>
        <v>5</v>
      </c>
      <c r="AG1138" s="5" t="str">
        <f t="shared" si="216"/>
        <v>NO CUMPLE</v>
      </c>
      <c r="AH1138" s="6"/>
      <c r="AI1138" s="38">
        <f t="shared" si="208"/>
        <v>11</v>
      </c>
      <c r="AJ1138" s="5" t="str">
        <f t="shared" si="209"/>
        <v>NO CUMPLE</v>
      </c>
      <c r="AK1138" s="6" t="s">
        <v>386</v>
      </c>
      <c r="AL1138" s="5" t="str">
        <f t="shared" si="217"/>
        <v/>
      </c>
      <c r="AM1138" s="5"/>
      <c r="AN1138" s="58"/>
      <c r="AO1138" s="49" t="s">
        <v>5237</v>
      </c>
      <c r="AP1138" s="50" t="s">
        <v>72</v>
      </c>
      <c r="AQ1138" s="50"/>
      <c r="AR1138" s="50">
        <v>43629</v>
      </c>
      <c r="AS1138" s="50"/>
      <c r="AT1138" s="52"/>
    </row>
    <row r="1139" spans="1:46" ht="14.1" customHeight="1">
      <c r="A1139" s="20" t="s">
        <v>45</v>
      </c>
      <c r="B1139" s="21" t="s">
        <v>5021</v>
      </c>
      <c r="C1139" s="20" t="s">
        <v>5022</v>
      </c>
      <c r="D1139" s="54">
        <v>4951241943</v>
      </c>
      <c r="E1139" s="64" t="s">
        <v>48</v>
      </c>
      <c r="F1139" s="4" t="s">
        <v>5238</v>
      </c>
      <c r="G1139" s="23" t="s">
        <v>5239</v>
      </c>
      <c r="H1139" s="55">
        <v>3860</v>
      </c>
      <c r="I1139" s="4" t="s">
        <v>64</v>
      </c>
      <c r="J1139" s="4" t="s">
        <v>5240</v>
      </c>
      <c r="K1139" s="22" t="s">
        <v>5241</v>
      </c>
      <c r="L1139" s="23" t="s">
        <v>54</v>
      </c>
      <c r="M1139" s="4" t="s">
        <v>55</v>
      </c>
      <c r="N1139" s="29" t="s">
        <v>120</v>
      </c>
      <c r="O1139" s="30">
        <v>6000</v>
      </c>
      <c r="P1139" s="29" t="s">
        <v>57</v>
      </c>
      <c r="Q1139" s="56">
        <v>6</v>
      </c>
      <c r="R1139" s="5" t="s">
        <v>78</v>
      </c>
      <c r="S1139" s="5" t="s">
        <v>79</v>
      </c>
      <c r="T1139" s="36">
        <v>43648</v>
      </c>
      <c r="U1139" s="36">
        <v>43644</v>
      </c>
      <c r="V1139" s="37">
        <v>43651</v>
      </c>
      <c r="W1139" s="38">
        <f t="shared" si="211"/>
        <v>-3</v>
      </c>
      <c r="X1139" s="5" t="str">
        <f t="shared" si="212"/>
        <v>CUMPLE</v>
      </c>
      <c r="Y1139" s="37">
        <v>43651</v>
      </c>
      <c r="Z1139" s="37">
        <v>43651</v>
      </c>
      <c r="AA1139" s="44">
        <v>43652</v>
      </c>
      <c r="AB1139" s="37">
        <v>43659</v>
      </c>
      <c r="AC1139" s="38">
        <f t="shared" si="213"/>
        <v>1</v>
      </c>
      <c r="AD1139" s="5" t="str">
        <f t="shared" si="214"/>
        <v>CUMPLE</v>
      </c>
      <c r="AE1139" s="5"/>
      <c r="AF1139" s="38">
        <f t="shared" si="215"/>
        <v>7</v>
      </c>
      <c r="AG1139" s="5" t="str">
        <f t="shared" si="216"/>
        <v>NO CUMPLE</v>
      </c>
      <c r="AH1139" s="6"/>
      <c r="AI1139" s="38">
        <f t="shared" si="208"/>
        <v>11</v>
      </c>
      <c r="AJ1139" s="5" t="str">
        <f t="shared" si="209"/>
        <v>NO CUMPLE</v>
      </c>
      <c r="AK1139" s="6" t="s">
        <v>386</v>
      </c>
      <c r="AL1139" s="5" t="str">
        <f t="shared" si="217"/>
        <v/>
      </c>
      <c r="AM1139" s="5"/>
      <c r="AN1139" s="58"/>
      <c r="AO1139" s="49" t="s">
        <v>5242</v>
      </c>
      <c r="AP1139" s="50" t="s">
        <v>72</v>
      </c>
      <c r="AQ1139" s="50"/>
      <c r="AR1139" s="50">
        <v>43629</v>
      </c>
      <c r="AS1139" s="50"/>
      <c r="AT1139" s="52"/>
    </row>
    <row r="1140" spans="1:46" ht="14.1" customHeight="1">
      <c r="A1140" s="20" t="s">
        <v>45</v>
      </c>
      <c r="B1140" s="21" t="s">
        <v>5021</v>
      </c>
      <c r="C1140" s="20" t="s">
        <v>5022</v>
      </c>
      <c r="D1140" s="54">
        <v>4948123390</v>
      </c>
      <c r="E1140" s="64" t="s">
        <v>48</v>
      </c>
      <c r="F1140" s="4" t="s">
        <v>5243</v>
      </c>
      <c r="G1140" s="23" t="s">
        <v>5244</v>
      </c>
      <c r="H1140" s="55">
        <v>50169</v>
      </c>
      <c r="I1140" s="4" t="s">
        <v>64</v>
      </c>
      <c r="J1140" s="4" t="s">
        <v>5245</v>
      </c>
      <c r="K1140" s="22" t="s">
        <v>5246</v>
      </c>
      <c r="L1140" s="23" t="s">
        <v>54</v>
      </c>
      <c r="M1140" s="4" t="s">
        <v>184</v>
      </c>
      <c r="N1140" s="29" t="s">
        <v>348</v>
      </c>
      <c r="O1140" s="30">
        <v>700</v>
      </c>
      <c r="P1140" s="29" t="s">
        <v>186</v>
      </c>
      <c r="Q1140" s="56">
        <v>1</v>
      </c>
      <c r="R1140" s="5" t="s">
        <v>58</v>
      </c>
      <c r="S1140" s="5" t="s">
        <v>69</v>
      </c>
      <c r="T1140" s="36">
        <v>43652</v>
      </c>
      <c r="U1140" s="36">
        <v>43643</v>
      </c>
      <c r="V1140" s="37">
        <v>43655</v>
      </c>
      <c r="W1140" s="38">
        <f t="shared" si="211"/>
        <v>-8</v>
      </c>
      <c r="X1140" s="5" t="str">
        <f t="shared" si="212"/>
        <v>CUMPLE</v>
      </c>
      <c r="Y1140" s="37">
        <v>43655</v>
      </c>
      <c r="Z1140" s="37">
        <v>43655</v>
      </c>
      <c r="AA1140" s="44">
        <v>43655</v>
      </c>
      <c r="AB1140" s="37">
        <v>43659</v>
      </c>
      <c r="AC1140" s="38">
        <f t="shared" si="213"/>
        <v>1</v>
      </c>
      <c r="AD1140" s="5" t="str">
        <f t="shared" si="214"/>
        <v>CUMPLE</v>
      </c>
      <c r="AE1140" s="5"/>
      <c r="AF1140" s="38">
        <f t="shared" si="215"/>
        <v>4</v>
      </c>
      <c r="AG1140" s="5" t="str">
        <f t="shared" si="216"/>
        <v>NO CUMPLE</v>
      </c>
      <c r="AH1140" s="6"/>
      <c r="AI1140" s="38">
        <f t="shared" si="208"/>
        <v>7</v>
      </c>
      <c r="AJ1140" s="5" t="str">
        <f t="shared" si="209"/>
        <v>CUMPLE</v>
      </c>
      <c r="AK1140" s="6"/>
      <c r="AL1140" s="5" t="str">
        <f t="shared" si="217"/>
        <v/>
      </c>
      <c r="AM1140" s="5"/>
      <c r="AN1140" s="58"/>
      <c r="AO1140" s="49" t="s">
        <v>5247</v>
      </c>
      <c r="AP1140" s="50" t="s">
        <v>72</v>
      </c>
      <c r="AQ1140" s="50"/>
      <c r="AR1140" s="50">
        <v>43629</v>
      </c>
      <c r="AS1140" s="50"/>
      <c r="AT1140" s="52"/>
    </row>
    <row r="1141" spans="1:46" ht="14.1" customHeight="1">
      <c r="A1141" s="20" t="s">
        <v>45</v>
      </c>
      <c r="B1141" s="21" t="s">
        <v>5021</v>
      </c>
      <c r="C1141" s="20" t="s">
        <v>5022</v>
      </c>
      <c r="D1141" s="28" t="s">
        <v>5248</v>
      </c>
      <c r="E1141" s="64" t="s">
        <v>48</v>
      </c>
      <c r="F1141" s="4" t="s">
        <v>5249</v>
      </c>
      <c r="G1141" s="23" t="s">
        <v>5250</v>
      </c>
      <c r="H1141" s="55">
        <v>37173.599999999999</v>
      </c>
      <c r="I1141" s="4" t="s">
        <v>64</v>
      </c>
      <c r="J1141" s="28" t="s">
        <v>5251</v>
      </c>
      <c r="K1141" s="28" t="s">
        <v>5252</v>
      </c>
      <c r="L1141" s="23" t="s">
        <v>408</v>
      </c>
      <c r="M1141" s="4" t="s">
        <v>184</v>
      </c>
      <c r="N1141" s="29" t="s">
        <v>385</v>
      </c>
      <c r="O1141" s="30">
        <v>9120</v>
      </c>
      <c r="P1141" s="29" t="s">
        <v>186</v>
      </c>
      <c r="Q1141" s="56">
        <v>1</v>
      </c>
      <c r="R1141" s="5" t="s">
        <v>58</v>
      </c>
      <c r="S1141" s="5" t="s">
        <v>69</v>
      </c>
      <c r="T1141" s="36">
        <v>43652</v>
      </c>
      <c r="U1141" s="36">
        <v>43644</v>
      </c>
      <c r="V1141" s="37">
        <v>43655</v>
      </c>
      <c r="W1141" s="38">
        <f t="shared" si="211"/>
        <v>-7</v>
      </c>
      <c r="X1141" s="5" t="str">
        <f t="shared" si="212"/>
        <v>CUMPLE</v>
      </c>
      <c r="Y1141" s="37">
        <v>43654</v>
      </c>
      <c r="Z1141" s="37">
        <v>43655</v>
      </c>
      <c r="AA1141" s="44">
        <v>43655</v>
      </c>
      <c r="AB1141" s="37">
        <v>43659</v>
      </c>
      <c r="AC1141" s="38">
        <f t="shared" si="213"/>
        <v>1</v>
      </c>
      <c r="AD1141" s="5" t="str">
        <f t="shared" si="214"/>
        <v>CUMPLE</v>
      </c>
      <c r="AE1141" s="5"/>
      <c r="AF1141" s="38">
        <f t="shared" si="215"/>
        <v>4</v>
      </c>
      <c r="AG1141" s="5" t="str">
        <f t="shared" si="216"/>
        <v>NO CUMPLE</v>
      </c>
      <c r="AH1141" s="6"/>
      <c r="AI1141" s="38">
        <f t="shared" si="208"/>
        <v>7</v>
      </c>
      <c r="AJ1141" s="5" t="str">
        <f t="shared" si="209"/>
        <v>CUMPLE</v>
      </c>
      <c r="AK1141" s="6"/>
      <c r="AL1141" s="5" t="str">
        <f t="shared" si="217"/>
        <v/>
      </c>
      <c r="AM1141" s="5"/>
      <c r="AN1141" s="58"/>
      <c r="AO1141" s="49" t="s">
        <v>5253</v>
      </c>
      <c r="AP1141" s="50" t="s">
        <v>72</v>
      </c>
      <c r="AQ1141" s="50"/>
      <c r="AR1141" s="50">
        <v>43629</v>
      </c>
      <c r="AS1141" s="50"/>
      <c r="AT1141" s="52"/>
    </row>
    <row r="1142" spans="1:46" ht="14.1" customHeight="1">
      <c r="A1142" s="20" t="s">
        <v>45</v>
      </c>
      <c r="B1142" s="21" t="s">
        <v>5021</v>
      </c>
      <c r="C1142" s="20" t="s">
        <v>5022</v>
      </c>
      <c r="D1142" s="54">
        <v>4950783971</v>
      </c>
      <c r="E1142" s="64" t="s">
        <v>48</v>
      </c>
      <c r="F1142" s="4" t="s">
        <v>5254</v>
      </c>
      <c r="G1142" s="23" t="s">
        <v>5255</v>
      </c>
      <c r="H1142" s="55">
        <v>9921.6200000000008</v>
      </c>
      <c r="I1142" s="4" t="s">
        <v>64</v>
      </c>
      <c r="J1142" s="4" t="s">
        <v>5256</v>
      </c>
      <c r="K1142" s="22" t="s">
        <v>5257</v>
      </c>
      <c r="L1142" s="23" t="s">
        <v>119</v>
      </c>
      <c r="M1142" s="4" t="s">
        <v>238</v>
      </c>
      <c r="N1142" s="29" t="s">
        <v>278</v>
      </c>
      <c r="O1142" s="30">
        <v>1446.3</v>
      </c>
      <c r="P1142" s="29" t="s">
        <v>57</v>
      </c>
      <c r="Q1142" s="56">
        <v>5</v>
      </c>
      <c r="R1142" s="5" t="s">
        <v>78</v>
      </c>
      <c r="S1142" s="5" t="s">
        <v>79</v>
      </c>
      <c r="T1142" s="36">
        <v>43648</v>
      </c>
      <c r="U1142" s="36">
        <v>43644</v>
      </c>
      <c r="V1142" s="37">
        <v>43650</v>
      </c>
      <c r="W1142" s="38">
        <f t="shared" si="211"/>
        <v>-3</v>
      </c>
      <c r="X1142" s="5" t="str">
        <f t="shared" si="212"/>
        <v>CUMPLE</v>
      </c>
      <c r="Y1142" s="37">
        <v>43650</v>
      </c>
      <c r="Z1142" s="37">
        <v>43651</v>
      </c>
      <c r="AA1142" s="44">
        <v>43651</v>
      </c>
      <c r="AB1142" s="37">
        <v>43661</v>
      </c>
      <c r="AC1142" s="38">
        <f t="shared" si="213"/>
        <v>1</v>
      </c>
      <c r="AD1142" s="5" t="str">
        <f t="shared" si="214"/>
        <v>CUMPLE</v>
      </c>
      <c r="AE1142" s="5"/>
      <c r="AF1142" s="38">
        <f t="shared" si="215"/>
        <v>10</v>
      </c>
      <c r="AG1142" s="5" t="str">
        <f t="shared" si="216"/>
        <v>NO CUMPLE</v>
      </c>
      <c r="AH1142" s="6"/>
      <c r="AI1142" s="38">
        <f t="shared" si="208"/>
        <v>13</v>
      </c>
      <c r="AJ1142" s="5" t="str">
        <f t="shared" si="209"/>
        <v>NO CUMPLE</v>
      </c>
      <c r="AK1142" s="6" t="s">
        <v>5258</v>
      </c>
      <c r="AL1142" s="5" t="str">
        <f t="shared" si="217"/>
        <v/>
      </c>
      <c r="AM1142" s="5"/>
      <c r="AN1142" s="58"/>
      <c r="AO1142" s="49" t="s">
        <v>5259</v>
      </c>
      <c r="AP1142" s="50" t="s">
        <v>241</v>
      </c>
      <c r="AQ1142" s="50"/>
      <c r="AR1142" s="50">
        <v>43628</v>
      </c>
      <c r="AS1142" s="50"/>
      <c r="AT1142" s="52"/>
    </row>
    <row r="1143" spans="1:46" ht="14.1" customHeight="1">
      <c r="A1143" s="20" t="s">
        <v>45</v>
      </c>
      <c r="B1143" s="21" t="s">
        <v>5021</v>
      </c>
      <c r="C1143" s="20" t="s">
        <v>5022</v>
      </c>
      <c r="D1143" s="54" t="s">
        <v>5260</v>
      </c>
      <c r="E1143" s="64" t="s">
        <v>48</v>
      </c>
      <c r="F1143" s="4" t="s">
        <v>5261</v>
      </c>
      <c r="G1143" s="23" t="s">
        <v>5262</v>
      </c>
      <c r="H1143" s="55">
        <v>12749</v>
      </c>
      <c r="I1143" s="4" t="s">
        <v>605</v>
      </c>
      <c r="J1143" s="4" t="s">
        <v>617</v>
      </c>
      <c r="K1143" s="22">
        <v>57179832</v>
      </c>
      <c r="L1143" s="23" t="s">
        <v>619</v>
      </c>
      <c r="M1143" s="4" t="s">
        <v>238</v>
      </c>
      <c r="N1143" s="29" t="s">
        <v>278</v>
      </c>
      <c r="O1143" s="30">
        <v>550</v>
      </c>
      <c r="P1143" s="29" t="s">
        <v>3353</v>
      </c>
      <c r="Q1143" s="56">
        <v>1</v>
      </c>
      <c r="R1143" s="5" t="s">
        <v>608</v>
      </c>
      <c r="S1143" s="5" t="s">
        <v>79</v>
      </c>
      <c r="T1143" s="36">
        <v>43657</v>
      </c>
      <c r="U1143" s="36">
        <v>43651</v>
      </c>
      <c r="V1143" s="37">
        <v>43658</v>
      </c>
      <c r="W1143" s="38">
        <f t="shared" si="211"/>
        <v>-6</v>
      </c>
      <c r="X1143" s="5" t="str">
        <f t="shared" si="212"/>
        <v>CUMPLE</v>
      </c>
      <c r="Y1143" s="37">
        <v>43658</v>
      </c>
      <c r="Z1143" s="37">
        <v>43658</v>
      </c>
      <c r="AA1143" s="44">
        <v>43659</v>
      </c>
      <c r="AB1143" s="37">
        <v>43661</v>
      </c>
      <c r="AC1143" s="38">
        <f t="shared" si="213"/>
        <v>1</v>
      </c>
      <c r="AD1143" s="5" t="str">
        <f t="shared" si="214"/>
        <v>CUMPLE</v>
      </c>
      <c r="AE1143" s="5"/>
      <c r="AF1143" s="38">
        <f t="shared" si="215"/>
        <v>2</v>
      </c>
      <c r="AG1143" s="5" t="str">
        <f t="shared" si="216"/>
        <v>NO CUMPLE</v>
      </c>
      <c r="AH1143" s="6"/>
      <c r="AI1143" s="38">
        <f t="shared" si="208"/>
        <v>4</v>
      </c>
      <c r="AJ1143" s="5" t="str">
        <f t="shared" si="209"/>
        <v>NO CUMPLE</v>
      </c>
      <c r="AK1143" s="6" t="s">
        <v>149</v>
      </c>
      <c r="AL1143" s="5" t="str">
        <f t="shared" si="217"/>
        <v/>
      </c>
      <c r="AM1143" s="5"/>
      <c r="AN1143" s="58"/>
      <c r="AO1143" s="49" t="s">
        <v>5263</v>
      </c>
      <c r="AP1143" s="50" t="s">
        <v>241</v>
      </c>
      <c r="AQ1143" s="50"/>
      <c r="AR1143" s="50">
        <v>43657</v>
      </c>
      <c r="AS1143" s="50"/>
      <c r="AT1143" s="52"/>
    </row>
    <row r="1144" spans="1:46" ht="14.1" customHeight="1">
      <c r="A1144" s="20" t="s">
        <v>45</v>
      </c>
      <c r="B1144" s="21" t="s">
        <v>5021</v>
      </c>
      <c r="C1144" s="20" t="s">
        <v>5022</v>
      </c>
      <c r="D1144" s="54">
        <v>4951796024</v>
      </c>
      <c r="E1144" s="64" t="s">
        <v>48</v>
      </c>
      <c r="F1144" s="4" t="s">
        <v>5264</v>
      </c>
      <c r="G1144" s="23" t="s">
        <v>5265</v>
      </c>
      <c r="H1144" s="55">
        <v>886.2</v>
      </c>
      <c r="I1144" s="4" t="s">
        <v>605</v>
      </c>
      <c r="J1144" s="4" t="s">
        <v>2288</v>
      </c>
      <c r="K1144" s="22" t="s">
        <v>2289</v>
      </c>
      <c r="L1144" s="23" t="s">
        <v>54</v>
      </c>
      <c r="M1144" s="4" t="s">
        <v>67</v>
      </c>
      <c r="N1144" s="29" t="s">
        <v>77</v>
      </c>
      <c r="O1144" s="30">
        <v>20</v>
      </c>
      <c r="P1144" s="29" t="s">
        <v>57</v>
      </c>
      <c r="Q1144" s="56">
        <v>1</v>
      </c>
      <c r="R1144" s="5" t="s">
        <v>608</v>
      </c>
      <c r="S1144" s="5" t="s">
        <v>79</v>
      </c>
      <c r="T1144" s="36">
        <v>43659</v>
      </c>
      <c r="U1144" s="36">
        <v>43651</v>
      </c>
      <c r="V1144" s="37">
        <v>43661</v>
      </c>
      <c r="W1144" s="38">
        <f t="shared" si="211"/>
        <v>-8</v>
      </c>
      <c r="X1144" s="5" t="str">
        <f t="shared" si="212"/>
        <v>CUMPLE</v>
      </c>
      <c r="Y1144" s="37">
        <v>43661</v>
      </c>
      <c r="Z1144" s="37">
        <v>43661</v>
      </c>
      <c r="AA1144" s="44">
        <v>43662</v>
      </c>
      <c r="AB1144" s="37">
        <v>43662</v>
      </c>
      <c r="AC1144" s="38">
        <f t="shared" si="213"/>
        <v>1</v>
      </c>
      <c r="AD1144" s="5" t="str">
        <f t="shared" si="214"/>
        <v>CUMPLE</v>
      </c>
      <c r="AE1144" s="5"/>
      <c r="AF1144" s="38">
        <f t="shared" si="215"/>
        <v>1</v>
      </c>
      <c r="AG1144" s="5" t="str">
        <f t="shared" si="216"/>
        <v>CUMPLE</v>
      </c>
      <c r="AH1144" s="6"/>
      <c r="AI1144" s="38">
        <f t="shared" si="208"/>
        <v>3</v>
      </c>
      <c r="AJ1144" s="5" t="str">
        <f t="shared" si="209"/>
        <v>CUMPLE</v>
      </c>
      <c r="AK1144" s="6"/>
      <c r="AL1144" s="5" t="str">
        <f t="shared" si="217"/>
        <v/>
      </c>
      <c r="AM1144" s="5"/>
      <c r="AN1144" s="58"/>
      <c r="AO1144" s="49" t="s">
        <v>5266</v>
      </c>
      <c r="AP1144" s="50" t="s">
        <v>72</v>
      </c>
      <c r="AQ1144" s="50"/>
      <c r="AR1144" s="50">
        <v>43656</v>
      </c>
      <c r="AS1144" s="50"/>
      <c r="AT1144" s="52"/>
    </row>
    <row r="1145" spans="1:46" ht="14.1" customHeight="1">
      <c r="A1145" s="20" t="s">
        <v>45</v>
      </c>
      <c r="B1145" s="21" t="s">
        <v>5021</v>
      </c>
      <c r="C1145" s="20" t="s">
        <v>5022</v>
      </c>
      <c r="D1145" s="54">
        <v>4951647416</v>
      </c>
      <c r="E1145" s="64" t="s">
        <v>48</v>
      </c>
      <c r="F1145" s="4" t="s">
        <v>5267</v>
      </c>
      <c r="G1145" s="23" t="s">
        <v>5268</v>
      </c>
      <c r="H1145" s="55">
        <v>443.1</v>
      </c>
      <c r="I1145" s="4" t="s">
        <v>605</v>
      </c>
      <c r="J1145" s="4" t="s">
        <v>2288</v>
      </c>
      <c r="K1145" s="22" t="s">
        <v>2289</v>
      </c>
      <c r="L1145" s="23" t="s">
        <v>54</v>
      </c>
      <c r="M1145" s="4" t="s">
        <v>67</v>
      </c>
      <c r="N1145" s="29" t="s">
        <v>77</v>
      </c>
      <c r="O1145" s="30">
        <v>10</v>
      </c>
      <c r="P1145" s="29" t="s">
        <v>57</v>
      </c>
      <c r="Q1145" s="56">
        <v>1</v>
      </c>
      <c r="R1145" s="5" t="s">
        <v>608</v>
      </c>
      <c r="S1145" s="5" t="s">
        <v>79</v>
      </c>
      <c r="T1145" s="36">
        <v>43659</v>
      </c>
      <c r="U1145" s="36">
        <v>43655</v>
      </c>
      <c r="V1145" s="37">
        <v>43661</v>
      </c>
      <c r="W1145" s="38">
        <f t="shared" si="211"/>
        <v>-4</v>
      </c>
      <c r="X1145" s="5" t="str">
        <f t="shared" si="212"/>
        <v>CUMPLE</v>
      </c>
      <c r="Y1145" s="37">
        <v>43661</v>
      </c>
      <c r="Z1145" s="37">
        <v>43661</v>
      </c>
      <c r="AA1145" s="44">
        <v>43662</v>
      </c>
      <c r="AB1145" s="37">
        <v>43662</v>
      </c>
      <c r="AC1145" s="38">
        <f t="shared" si="213"/>
        <v>1</v>
      </c>
      <c r="AD1145" s="5" t="str">
        <f t="shared" si="214"/>
        <v>CUMPLE</v>
      </c>
      <c r="AE1145" s="5"/>
      <c r="AF1145" s="38">
        <f t="shared" si="215"/>
        <v>1</v>
      </c>
      <c r="AG1145" s="5" t="str">
        <f t="shared" si="216"/>
        <v>CUMPLE</v>
      </c>
      <c r="AH1145" s="6"/>
      <c r="AI1145" s="38">
        <f t="shared" si="208"/>
        <v>3</v>
      </c>
      <c r="AJ1145" s="5" t="str">
        <f t="shared" si="209"/>
        <v>CUMPLE</v>
      </c>
      <c r="AK1145" s="6"/>
      <c r="AL1145" s="5" t="str">
        <f t="shared" si="217"/>
        <v/>
      </c>
      <c r="AM1145" s="5"/>
      <c r="AN1145" s="58"/>
      <c r="AO1145" s="49" t="s">
        <v>5269</v>
      </c>
      <c r="AP1145" s="50" t="s">
        <v>72</v>
      </c>
      <c r="AQ1145" s="50"/>
      <c r="AR1145" s="50">
        <v>43657</v>
      </c>
      <c r="AS1145" s="50"/>
      <c r="AT1145" s="52"/>
    </row>
    <row r="1146" spans="1:46" ht="14.1" customHeight="1">
      <c r="A1146" s="20" t="s">
        <v>45</v>
      </c>
      <c r="B1146" s="21" t="s">
        <v>5021</v>
      </c>
      <c r="C1146" s="20" t="s">
        <v>5022</v>
      </c>
      <c r="D1146" s="54">
        <v>4951516178</v>
      </c>
      <c r="E1146" s="64" t="s">
        <v>48</v>
      </c>
      <c r="F1146" s="4" t="s">
        <v>5270</v>
      </c>
      <c r="G1146" s="23" t="s">
        <v>5271</v>
      </c>
      <c r="H1146" s="55">
        <v>6138</v>
      </c>
      <c r="I1146" s="4" t="s">
        <v>605</v>
      </c>
      <c r="J1146" s="4" t="s">
        <v>5272</v>
      </c>
      <c r="K1146" s="22" t="s">
        <v>5273</v>
      </c>
      <c r="L1146" s="23" t="s">
        <v>54</v>
      </c>
      <c r="M1146" s="4" t="s">
        <v>67</v>
      </c>
      <c r="N1146" s="29" t="s">
        <v>77</v>
      </c>
      <c r="O1146" s="30">
        <v>110</v>
      </c>
      <c r="P1146" s="29" t="s">
        <v>57</v>
      </c>
      <c r="Q1146" s="56">
        <v>1</v>
      </c>
      <c r="R1146" s="5" t="s">
        <v>608</v>
      </c>
      <c r="S1146" s="5" t="s">
        <v>79</v>
      </c>
      <c r="T1146" s="36">
        <v>43659</v>
      </c>
      <c r="U1146" s="36">
        <v>43655</v>
      </c>
      <c r="V1146" s="37">
        <v>43661</v>
      </c>
      <c r="W1146" s="38">
        <f t="shared" si="211"/>
        <v>-4</v>
      </c>
      <c r="X1146" s="5" t="str">
        <f t="shared" si="212"/>
        <v>CUMPLE</v>
      </c>
      <c r="Y1146" s="37">
        <v>43661</v>
      </c>
      <c r="Z1146" s="37">
        <v>43661</v>
      </c>
      <c r="AA1146" s="44">
        <v>43662</v>
      </c>
      <c r="AB1146" s="37">
        <v>43662</v>
      </c>
      <c r="AC1146" s="38">
        <f t="shared" si="213"/>
        <v>1</v>
      </c>
      <c r="AD1146" s="5" t="str">
        <f t="shared" si="214"/>
        <v>CUMPLE</v>
      </c>
      <c r="AE1146" s="5"/>
      <c r="AF1146" s="38">
        <f t="shared" si="215"/>
        <v>1</v>
      </c>
      <c r="AG1146" s="5" t="str">
        <f t="shared" si="216"/>
        <v>CUMPLE</v>
      </c>
      <c r="AH1146" s="6"/>
      <c r="AI1146" s="38">
        <f t="shared" si="208"/>
        <v>3</v>
      </c>
      <c r="AJ1146" s="5" t="str">
        <f t="shared" si="209"/>
        <v>CUMPLE</v>
      </c>
      <c r="AK1146" s="6"/>
      <c r="AL1146" s="5" t="str">
        <f t="shared" si="217"/>
        <v/>
      </c>
      <c r="AM1146" s="5"/>
      <c r="AN1146" s="58"/>
      <c r="AO1146" s="49" t="s">
        <v>5274</v>
      </c>
      <c r="AP1146" s="50" t="s">
        <v>72</v>
      </c>
      <c r="AQ1146" s="50"/>
      <c r="AR1146" s="50">
        <v>43657</v>
      </c>
      <c r="AS1146" s="50"/>
      <c r="AT1146" s="52"/>
    </row>
    <row r="1147" spans="1:46" ht="14.1" customHeight="1">
      <c r="A1147" s="20" t="s">
        <v>45</v>
      </c>
      <c r="B1147" s="21" t="s">
        <v>5021</v>
      </c>
      <c r="C1147" s="20" t="s">
        <v>5022</v>
      </c>
      <c r="D1147" s="54">
        <v>4951517142</v>
      </c>
      <c r="E1147" s="64" t="s">
        <v>48</v>
      </c>
      <c r="F1147" s="4" t="s">
        <v>5275</v>
      </c>
      <c r="G1147" s="23" t="s">
        <v>5276</v>
      </c>
      <c r="H1147" s="55">
        <v>5175.75</v>
      </c>
      <c r="I1147" s="4" t="s">
        <v>64</v>
      </c>
      <c r="J1147" s="4" t="s">
        <v>340</v>
      </c>
      <c r="K1147" s="22" t="s">
        <v>341</v>
      </c>
      <c r="L1147" s="23" t="s">
        <v>119</v>
      </c>
      <c r="M1147" s="4" t="s">
        <v>67</v>
      </c>
      <c r="N1147" s="29" t="s">
        <v>128</v>
      </c>
      <c r="O1147" s="30">
        <v>2575</v>
      </c>
      <c r="P1147" s="29" t="s">
        <v>57</v>
      </c>
      <c r="Q1147" s="56">
        <v>3</v>
      </c>
      <c r="R1147" s="5" t="s">
        <v>78</v>
      </c>
      <c r="S1147" s="5" t="s">
        <v>79</v>
      </c>
      <c r="T1147" s="36">
        <v>43653</v>
      </c>
      <c r="U1147" s="36">
        <v>43650</v>
      </c>
      <c r="V1147" s="37">
        <v>43656</v>
      </c>
      <c r="W1147" s="38">
        <f t="shared" si="211"/>
        <v>-2</v>
      </c>
      <c r="X1147" s="5" t="str">
        <f t="shared" si="212"/>
        <v>CUMPLE</v>
      </c>
      <c r="Y1147" s="37">
        <v>43656</v>
      </c>
      <c r="Z1147" s="37">
        <v>43656</v>
      </c>
      <c r="AA1147" s="44">
        <v>43656</v>
      </c>
      <c r="AB1147" s="37">
        <v>43662</v>
      </c>
      <c r="AC1147" s="38">
        <f t="shared" si="213"/>
        <v>1</v>
      </c>
      <c r="AD1147" s="5" t="str">
        <f t="shared" si="214"/>
        <v>CUMPLE</v>
      </c>
      <c r="AE1147" s="5"/>
      <c r="AF1147" s="38">
        <f t="shared" si="215"/>
        <v>6</v>
      </c>
      <c r="AG1147" s="5" t="str">
        <f t="shared" si="216"/>
        <v>NO CUMPLE</v>
      </c>
      <c r="AH1147" s="6"/>
      <c r="AI1147" s="38">
        <f t="shared" si="208"/>
        <v>9</v>
      </c>
      <c r="AJ1147" s="5" t="str">
        <f t="shared" si="209"/>
        <v>CUMPLE</v>
      </c>
      <c r="AK1147" s="6"/>
      <c r="AL1147" s="5" t="str">
        <f t="shared" si="217"/>
        <v/>
      </c>
      <c r="AM1147" s="5"/>
      <c r="AN1147" s="58"/>
      <c r="AO1147" s="49" t="s">
        <v>5277</v>
      </c>
      <c r="AP1147" s="50" t="s">
        <v>72</v>
      </c>
      <c r="AQ1147" s="50"/>
      <c r="AR1147" s="50">
        <v>43637</v>
      </c>
      <c r="AS1147" s="50"/>
      <c r="AT1147" s="52"/>
    </row>
    <row r="1148" spans="1:46" ht="14.1" customHeight="1">
      <c r="A1148" s="20" t="s">
        <v>45</v>
      </c>
      <c r="B1148" s="21" t="s">
        <v>5021</v>
      </c>
      <c r="C1148" s="20" t="s">
        <v>5022</v>
      </c>
      <c r="D1148" s="54">
        <v>4951726548</v>
      </c>
      <c r="E1148" s="64" t="s">
        <v>48</v>
      </c>
      <c r="F1148" s="4" t="s">
        <v>5278</v>
      </c>
      <c r="G1148" s="23" t="s">
        <v>5279</v>
      </c>
      <c r="H1148" s="55">
        <v>5049.75</v>
      </c>
      <c r="I1148" s="4" t="s">
        <v>64</v>
      </c>
      <c r="J1148" s="4" t="s">
        <v>3798</v>
      </c>
      <c r="K1148" s="22" t="s">
        <v>5280</v>
      </c>
      <c r="L1148" s="23" t="s">
        <v>54</v>
      </c>
      <c r="M1148" s="4" t="s">
        <v>67</v>
      </c>
      <c r="N1148" s="29" t="s">
        <v>336</v>
      </c>
      <c r="O1148" s="30">
        <v>750</v>
      </c>
      <c r="P1148" s="29" t="s">
        <v>57</v>
      </c>
      <c r="Q1148" s="56">
        <v>1</v>
      </c>
      <c r="R1148" s="5" t="s">
        <v>78</v>
      </c>
      <c r="S1148" s="5" t="s">
        <v>79</v>
      </c>
      <c r="T1148" s="36">
        <v>43653</v>
      </c>
      <c r="U1148" s="36">
        <v>43648</v>
      </c>
      <c r="V1148" s="37">
        <v>43656</v>
      </c>
      <c r="W1148" s="38">
        <f t="shared" si="211"/>
        <v>-4</v>
      </c>
      <c r="X1148" s="5" t="str">
        <f t="shared" si="212"/>
        <v>CUMPLE</v>
      </c>
      <c r="Y1148" s="37">
        <v>43656</v>
      </c>
      <c r="Z1148" s="37">
        <v>43656</v>
      </c>
      <c r="AA1148" s="44">
        <v>43657</v>
      </c>
      <c r="AB1148" s="37">
        <v>43662</v>
      </c>
      <c r="AC1148" s="38">
        <f t="shared" si="213"/>
        <v>1</v>
      </c>
      <c r="AD1148" s="5" t="str">
        <f t="shared" si="214"/>
        <v>CUMPLE</v>
      </c>
      <c r="AE1148" s="5"/>
      <c r="AF1148" s="38">
        <f t="shared" si="215"/>
        <v>5</v>
      </c>
      <c r="AG1148" s="5" t="str">
        <f t="shared" si="216"/>
        <v>NO CUMPLE</v>
      </c>
      <c r="AH1148" s="6"/>
      <c r="AI1148" s="38">
        <f t="shared" si="208"/>
        <v>9</v>
      </c>
      <c r="AJ1148" s="5" t="str">
        <f t="shared" si="209"/>
        <v>CUMPLE</v>
      </c>
      <c r="AK1148" s="6"/>
      <c r="AL1148" s="5" t="str">
        <f t="shared" si="217"/>
        <v/>
      </c>
      <c r="AM1148" s="5"/>
      <c r="AN1148" s="58"/>
      <c r="AO1148" s="49" t="s">
        <v>5281</v>
      </c>
      <c r="AP1148" s="50" t="s">
        <v>72</v>
      </c>
      <c r="AQ1148" s="50"/>
      <c r="AR1148" s="50">
        <v>43638</v>
      </c>
      <c r="AS1148" s="50"/>
      <c r="AT1148" s="52"/>
    </row>
    <row r="1149" spans="1:46" ht="14.1" customHeight="1">
      <c r="A1149" s="20" t="s">
        <v>45</v>
      </c>
      <c r="B1149" s="21" t="s">
        <v>5021</v>
      </c>
      <c r="C1149" s="20" t="s">
        <v>5022</v>
      </c>
      <c r="D1149" s="54">
        <v>4951650235</v>
      </c>
      <c r="E1149" s="64" t="s">
        <v>48</v>
      </c>
      <c r="F1149" s="4" t="s">
        <v>5282</v>
      </c>
      <c r="G1149" s="23" t="s">
        <v>5283</v>
      </c>
      <c r="H1149" s="55">
        <v>5340</v>
      </c>
      <c r="I1149" s="4" t="s">
        <v>64</v>
      </c>
      <c r="J1149" s="4" t="s">
        <v>5284</v>
      </c>
      <c r="K1149" s="22" t="s">
        <v>5285</v>
      </c>
      <c r="L1149" s="23" t="s">
        <v>54</v>
      </c>
      <c r="M1149" s="4" t="s">
        <v>55</v>
      </c>
      <c r="N1149" s="29" t="s">
        <v>265</v>
      </c>
      <c r="O1149" s="30">
        <v>1000</v>
      </c>
      <c r="P1149" s="29" t="s">
        <v>57</v>
      </c>
      <c r="Q1149" s="56">
        <v>1</v>
      </c>
      <c r="R1149" s="5" t="s">
        <v>78</v>
      </c>
      <c r="S1149" s="5" t="s">
        <v>79</v>
      </c>
      <c r="T1149" s="36">
        <v>43655</v>
      </c>
      <c r="U1149" s="36">
        <v>43648</v>
      </c>
      <c r="V1149" s="37">
        <v>43657</v>
      </c>
      <c r="W1149" s="38">
        <f t="shared" si="211"/>
        <v>-6</v>
      </c>
      <c r="X1149" s="5" t="str">
        <f t="shared" si="212"/>
        <v>CUMPLE</v>
      </c>
      <c r="Y1149" s="37">
        <v>43657</v>
      </c>
      <c r="Z1149" s="37">
        <v>43657</v>
      </c>
      <c r="AA1149" s="44">
        <v>43658</v>
      </c>
      <c r="AB1149" s="37">
        <v>43662</v>
      </c>
      <c r="AC1149" s="38">
        <f t="shared" si="213"/>
        <v>1</v>
      </c>
      <c r="AD1149" s="5" t="str">
        <f t="shared" si="214"/>
        <v>CUMPLE</v>
      </c>
      <c r="AE1149" s="5"/>
      <c r="AF1149" s="38">
        <f t="shared" si="215"/>
        <v>4</v>
      </c>
      <c r="AG1149" s="5" t="str">
        <f t="shared" si="216"/>
        <v>NO CUMPLE</v>
      </c>
      <c r="AH1149" s="6"/>
      <c r="AI1149" s="38">
        <f t="shared" si="208"/>
        <v>7</v>
      </c>
      <c r="AJ1149" s="5" t="str">
        <f t="shared" si="209"/>
        <v>CUMPLE</v>
      </c>
      <c r="AK1149" s="6"/>
      <c r="AL1149" s="5" t="str">
        <f t="shared" si="217"/>
        <v/>
      </c>
      <c r="AM1149" s="5"/>
      <c r="AN1149" s="58"/>
      <c r="AO1149" s="49" t="s">
        <v>5286</v>
      </c>
      <c r="AP1149" s="50" t="s">
        <v>72</v>
      </c>
      <c r="AQ1149" s="50"/>
      <c r="AR1149" s="50">
        <v>43638</v>
      </c>
      <c r="AS1149" s="50"/>
      <c r="AT1149" s="52"/>
    </row>
    <row r="1150" spans="1:46" ht="14.1" customHeight="1">
      <c r="A1150" s="20" t="s">
        <v>45</v>
      </c>
      <c r="B1150" s="21" t="s">
        <v>5021</v>
      </c>
      <c r="C1150" s="20" t="s">
        <v>5022</v>
      </c>
      <c r="D1150" s="54">
        <v>4951460381</v>
      </c>
      <c r="E1150" s="64" t="s">
        <v>48</v>
      </c>
      <c r="F1150" s="4" t="s">
        <v>5287</v>
      </c>
      <c r="G1150" s="23" t="s">
        <v>5288</v>
      </c>
      <c r="H1150" s="55">
        <v>5290.9</v>
      </c>
      <c r="I1150" s="4" t="s">
        <v>64</v>
      </c>
      <c r="J1150" s="4" t="s">
        <v>3772</v>
      </c>
      <c r="K1150" s="22" t="s">
        <v>5289</v>
      </c>
      <c r="L1150" s="23" t="s">
        <v>119</v>
      </c>
      <c r="M1150" s="4" t="s">
        <v>67</v>
      </c>
      <c r="N1150" s="29" t="s">
        <v>336</v>
      </c>
      <c r="O1150" s="30">
        <v>1632</v>
      </c>
      <c r="P1150" s="29" t="s">
        <v>57</v>
      </c>
      <c r="Q1150" s="56">
        <v>2</v>
      </c>
      <c r="R1150" s="5" t="s">
        <v>78</v>
      </c>
      <c r="S1150" s="5" t="s">
        <v>79</v>
      </c>
      <c r="T1150" s="36">
        <v>43660</v>
      </c>
      <c r="U1150" s="36">
        <v>43661</v>
      </c>
      <c r="V1150" s="37">
        <v>43663</v>
      </c>
      <c r="W1150" s="38">
        <f t="shared" si="211"/>
        <v>2</v>
      </c>
      <c r="X1150" s="5" t="str">
        <f t="shared" si="212"/>
        <v>NO CUMPLE</v>
      </c>
      <c r="Y1150" s="37">
        <v>43662</v>
      </c>
      <c r="Z1150" s="37">
        <v>43663</v>
      </c>
      <c r="AA1150" s="44">
        <v>43663</v>
      </c>
      <c r="AB1150" s="37">
        <v>43664</v>
      </c>
      <c r="AC1150" s="38">
        <f t="shared" si="213"/>
        <v>1</v>
      </c>
      <c r="AD1150" s="5" t="str">
        <f t="shared" si="214"/>
        <v>CUMPLE</v>
      </c>
      <c r="AE1150" s="5"/>
      <c r="AF1150" s="38">
        <f t="shared" si="215"/>
        <v>1</v>
      </c>
      <c r="AG1150" s="5" t="str">
        <f t="shared" si="216"/>
        <v>CUMPLE</v>
      </c>
      <c r="AH1150" s="6"/>
      <c r="AI1150" s="38">
        <f t="shared" si="208"/>
        <v>4</v>
      </c>
      <c r="AJ1150" s="5" t="str">
        <f t="shared" si="209"/>
        <v>CUMPLE</v>
      </c>
      <c r="AK1150" s="6"/>
      <c r="AL1150" s="5" t="str">
        <f t="shared" si="217"/>
        <v/>
      </c>
      <c r="AM1150" s="5"/>
      <c r="AN1150" s="58"/>
      <c r="AO1150" s="49" t="s">
        <v>5290</v>
      </c>
      <c r="AP1150" s="50" t="s">
        <v>325</v>
      </c>
      <c r="AQ1150" s="50"/>
      <c r="AR1150" s="50">
        <v>43640</v>
      </c>
      <c r="AS1150" s="50"/>
      <c r="AT1150" s="52"/>
    </row>
    <row r="1151" spans="1:46" ht="14.1" customHeight="1">
      <c r="A1151" s="20" t="s">
        <v>45</v>
      </c>
      <c r="B1151" s="21" t="s">
        <v>5021</v>
      </c>
      <c r="C1151" s="20" t="s">
        <v>5022</v>
      </c>
      <c r="D1151" s="54">
        <v>4950898139</v>
      </c>
      <c r="E1151" s="64" t="s">
        <v>156</v>
      </c>
      <c r="F1151" s="4" t="s">
        <v>5291</v>
      </c>
      <c r="G1151" s="23" t="s">
        <v>5292</v>
      </c>
      <c r="H1151" s="55">
        <v>136080</v>
      </c>
      <c r="I1151" s="4" t="s">
        <v>64</v>
      </c>
      <c r="J1151" s="4" t="s">
        <v>65</v>
      </c>
      <c r="K1151" s="22" t="s">
        <v>66</v>
      </c>
      <c r="L1151" s="23" t="s">
        <v>54</v>
      </c>
      <c r="M1151" s="4" t="s">
        <v>67</v>
      </c>
      <c r="N1151" s="29" t="s">
        <v>336</v>
      </c>
      <c r="O1151" s="30">
        <v>36000</v>
      </c>
      <c r="P1151" s="29" t="s">
        <v>57</v>
      </c>
      <c r="Q1151" s="56">
        <v>2</v>
      </c>
      <c r="R1151" s="5" t="s">
        <v>58</v>
      </c>
      <c r="S1151" s="5" t="s">
        <v>69</v>
      </c>
      <c r="T1151" s="36">
        <v>43664</v>
      </c>
      <c r="U1151" s="36">
        <v>43661</v>
      </c>
      <c r="V1151" s="37">
        <v>43661</v>
      </c>
      <c r="W1151" s="38">
        <f t="shared" si="211"/>
        <v>-2</v>
      </c>
      <c r="X1151" s="5" t="str">
        <f t="shared" si="212"/>
        <v>CUMPLE</v>
      </c>
      <c r="Y1151" s="37">
        <v>43664</v>
      </c>
      <c r="Z1151" s="37">
        <v>43664</v>
      </c>
      <c r="AA1151" s="44">
        <v>43665</v>
      </c>
      <c r="AB1151" s="37">
        <v>43668</v>
      </c>
      <c r="AC1151" s="38">
        <f t="shared" si="213"/>
        <v>1</v>
      </c>
      <c r="AD1151" s="5" t="str">
        <f t="shared" si="214"/>
        <v>CUMPLE</v>
      </c>
      <c r="AE1151" s="5"/>
      <c r="AF1151" s="38">
        <f t="shared" si="215"/>
        <v>3</v>
      </c>
      <c r="AG1151" s="5" t="str">
        <f t="shared" si="216"/>
        <v>CUMPLE</v>
      </c>
      <c r="AH1151" s="6"/>
      <c r="AI1151" s="38">
        <f t="shared" si="208"/>
        <v>4</v>
      </c>
      <c r="AJ1151" s="5" t="str">
        <f t="shared" si="209"/>
        <v>CUMPLE</v>
      </c>
      <c r="AK1151" s="6"/>
      <c r="AL1151" s="5" t="str">
        <f t="shared" si="217"/>
        <v/>
      </c>
      <c r="AM1151" s="5"/>
      <c r="AN1151" s="58"/>
      <c r="AO1151" s="49" t="s">
        <v>5293</v>
      </c>
      <c r="AP1151" s="50" t="s">
        <v>72</v>
      </c>
      <c r="AQ1151" s="50"/>
      <c r="AR1151" s="50">
        <v>43640</v>
      </c>
      <c r="AS1151" s="50"/>
      <c r="AT1151" s="52"/>
    </row>
    <row r="1152" spans="1:46" ht="14.1" customHeight="1">
      <c r="A1152" s="20" t="s">
        <v>45</v>
      </c>
      <c r="B1152" s="21" t="s">
        <v>5021</v>
      </c>
      <c r="C1152" s="20" t="s">
        <v>5022</v>
      </c>
      <c r="D1152" s="54">
        <v>4950898139</v>
      </c>
      <c r="E1152" s="64" t="s">
        <v>156</v>
      </c>
      <c r="F1152" s="4" t="s">
        <v>5294</v>
      </c>
      <c r="G1152" s="23" t="s">
        <v>5295</v>
      </c>
      <c r="H1152" s="55">
        <v>68040</v>
      </c>
      <c r="I1152" s="4" t="s">
        <v>64</v>
      </c>
      <c r="J1152" s="4" t="s">
        <v>65</v>
      </c>
      <c r="K1152" s="22" t="s">
        <v>66</v>
      </c>
      <c r="L1152" s="23" t="s">
        <v>54</v>
      </c>
      <c r="M1152" s="4" t="s">
        <v>67</v>
      </c>
      <c r="N1152" s="29" t="s">
        <v>336</v>
      </c>
      <c r="O1152" s="30">
        <v>18000</v>
      </c>
      <c r="P1152" s="29" t="s">
        <v>57</v>
      </c>
      <c r="Q1152" s="56">
        <v>1</v>
      </c>
      <c r="R1152" s="5" t="s">
        <v>58</v>
      </c>
      <c r="S1152" s="5" t="s">
        <v>69</v>
      </c>
      <c r="T1152" s="36">
        <v>43664</v>
      </c>
      <c r="U1152" s="36">
        <v>43661</v>
      </c>
      <c r="V1152" s="37">
        <v>43661</v>
      </c>
      <c r="W1152" s="38">
        <f t="shared" si="211"/>
        <v>-2</v>
      </c>
      <c r="X1152" s="5" t="str">
        <f t="shared" si="212"/>
        <v>CUMPLE</v>
      </c>
      <c r="Y1152" s="37">
        <v>43664</v>
      </c>
      <c r="Z1152" s="37">
        <v>43664</v>
      </c>
      <c r="AA1152" s="44">
        <v>43665</v>
      </c>
      <c r="AB1152" s="37">
        <v>43669</v>
      </c>
      <c r="AC1152" s="38">
        <f t="shared" si="213"/>
        <v>1</v>
      </c>
      <c r="AD1152" s="5" t="str">
        <f t="shared" si="214"/>
        <v>CUMPLE</v>
      </c>
      <c r="AE1152" s="5"/>
      <c r="AF1152" s="38">
        <f t="shared" si="215"/>
        <v>4</v>
      </c>
      <c r="AG1152" s="5" t="str">
        <f t="shared" si="216"/>
        <v>NO CUMPLE</v>
      </c>
      <c r="AH1152" s="6"/>
      <c r="AI1152" s="38">
        <f t="shared" si="208"/>
        <v>5</v>
      </c>
      <c r="AJ1152" s="5" t="str">
        <f t="shared" si="209"/>
        <v>CUMPLE</v>
      </c>
      <c r="AK1152" s="6"/>
      <c r="AL1152" s="5" t="str">
        <f t="shared" si="217"/>
        <v/>
      </c>
      <c r="AM1152" s="5"/>
      <c r="AN1152" s="58"/>
      <c r="AO1152" s="49" t="s">
        <v>5296</v>
      </c>
      <c r="AP1152" s="50" t="s">
        <v>72</v>
      </c>
      <c r="AQ1152" s="50"/>
      <c r="AR1152" s="50">
        <v>43637</v>
      </c>
      <c r="AS1152" s="50"/>
      <c r="AT1152" s="52"/>
    </row>
    <row r="1153" spans="1:46" ht="14.1" customHeight="1">
      <c r="A1153" s="20" t="s">
        <v>45</v>
      </c>
      <c r="B1153" s="21" t="s">
        <v>5021</v>
      </c>
      <c r="C1153" s="20" t="s">
        <v>5022</v>
      </c>
      <c r="D1153" s="28" t="s">
        <v>5297</v>
      </c>
      <c r="E1153" s="64" t="s">
        <v>48</v>
      </c>
      <c r="F1153" s="4" t="s">
        <v>5298</v>
      </c>
      <c r="G1153" s="23" t="s">
        <v>5299</v>
      </c>
      <c r="H1153" s="55">
        <v>37885.599999999999</v>
      </c>
      <c r="I1153" s="4" t="s">
        <v>64</v>
      </c>
      <c r="J1153" s="28" t="s">
        <v>5300</v>
      </c>
      <c r="K1153" s="28" t="s">
        <v>5301</v>
      </c>
      <c r="L1153" s="23" t="s">
        <v>54</v>
      </c>
      <c r="M1153" s="4" t="s">
        <v>67</v>
      </c>
      <c r="N1153" s="29" t="s">
        <v>77</v>
      </c>
      <c r="O1153" s="30">
        <v>14495</v>
      </c>
      <c r="P1153" s="29" t="s">
        <v>57</v>
      </c>
      <c r="Q1153" s="56">
        <v>1</v>
      </c>
      <c r="R1153" s="5" t="s">
        <v>58</v>
      </c>
      <c r="S1153" s="5" t="s">
        <v>69</v>
      </c>
      <c r="T1153" s="36">
        <v>43662</v>
      </c>
      <c r="U1153" s="36">
        <v>43661</v>
      </c>
      <c r="V1153" s="37">
        <v>43661</v>
      </c>
      <c r="W1153" s="38">
        <f t="shared" si="211"/>
        <v>0</v>
      </c>
      <c r="X1153" s="5" t="str">
        <f t="shared" si="212"/>
        <v>CUMPLE</v>
      </c>
      <c r="Y1153" s="37">
        <v>43663</v>
      </c>
      <c r="Z1153" s="37">
        <v>43663</v>
      </c>
      <c r="AA1153" s="44">
        <v>43664</v>
      </c>
      <c r="AB1153" s="37">
        <v>43668</v>
      </c>
      <c r="AC1153" s="38">
        <f t="shared" si="213"/>
        <v>1</v>
      </c>
      <c r="AD1153" s="5" t="str">
        <f t="shared" si="214"/>
        <v>CUMPLE</v>
      </c>
      <c r="AE1153" s="5"/>
      <c r="AF1153" s="38">
        <f t="shared" si="215"/>
        <v>4</v>
      </c>
      <c r="AG1153" s="5" t="str">
        <f t="shared" si="216"/>
        <v>NO CUMPLE</v>
      </c>
      <c r="AH1153" s="6"/>
      <c r="AI1153" s="38">
        <f t="shared" si="208"/>
        <v>6</v>
      </c>
      <c r="AJ1153" s="5" t="str">
        <f t="shared" si="209"/>
        <v>CUMPLE</v>
      </c>
      <c r="AK1153" s="6"/>
      <c r="AL1153" s="5" t="str">
        <f t="shared" si="217"/>
        <v/>
      </c>
      <c r="AM1153" s="5"/>
      <c r="AN1153" s="58"/>
      <c r="AO1153" s="49" t="s">
        <v>5302</v>
      </c>
      <c r="AP1153" s="50" t="s">
        <v>72</v>
      </c>
      <c r="AQ1153" s="50"/>
      <c r="AR1153" s="50">
        <v>43667</v>
      </c>
      <c r="AS1153" s="50"/>
      <c r="AT1153" s="52"/>
    </row>
    <row r="1154" spans="1:46" ht="14.1" customHeight="1">
      <c r="A1154" s="20" t="s">
        <v>45</v>
      </c>
      <c r="B1154" s="21" t="s">
        <v>5021</v>
      </c>
      <c r="C1154" s="20" t="s">
        <v>5022</v>
      </c>
      <c r="D1154" s="54">
        <v>4951104760</v>
      </c>
      <c r="E1154" s="64" t="s">
        <v>48</v>
      </c>
      <c r="F1154" s="4" t="s">
        <v>5303</v>
      </c>
      <c r="G1154" s="23" t="s">
        <v>5304</v>
      </c>
      <c r="H1154" s="55">
        <v>16300</v>
      </c>
      <c r="I1154" s="4" t="s">
        <v>64</v>
      </c>
      <c r="J1154" s="4" t="s">
        <v>2046</v>
      </c>
      <c r="K1154" s="22" t="s">
        <v>2047</v>
      </c>
      <c r="L1154" s="23" t="s">
        <v>54</v>
      </c>
      <c r="M1154" s="4" t="s">
        <v>184</v>
      </c>
      <c r="N1154" s="29" t="s">
        <v>348</v>
      </c>
      <c r="O1154" s="30">
        <v>5000</v>
      </c>
      <c r="P1154" s="29" t="s">
        <v>57</v>
      </c>
      <c r="Q1154" s="56">
        <v>1</v>
      </c>
      <c r="R1154" s="5" t="s">
        <v>58</v>
      </c>
      <c r="S1154" s="5" t="s">
        <v>59</v>
      </c>
      <c r="T1154" s="36">
        <v>43662</v>
      </c>
      <c r="U1154" s="36">
        <v>43650</v>
      </c>
      <c r="V1154" s="37">
        <v>43650</v>
      </c>
      <c r="W1154" s="38">
        <f t="shared" si="211"/>
        <v>-11</v>
      </c>
      <c r="X1154" s="5" t="str">
        <f t="shared" si="212"/>
        <v>CUMPLE</v>
      </c>
      <c r="Y1154" s="37">
        <v>43663</v>
      </c>
      <c r="Z1154" s="37">
        <v>43663</v>
      </c>
      <c r="AA1154" s="44">
        <v>43664</v>
      </c>
      <c r="AB1154" s="37">
        <v>43670</v>
      </c>
      <c r="AC1154" s="38">
        <f t="shared" si="213"/>
        <v>1</v>
      </c>
      <c r="AD1154" s="5" t="str">
        <f t="shared" si="214"/>
        <v>CUMPLE</v>
      </c>
      <c r="AE1154" s="5"/>
      <c r="AF1154" s="38">
        <f t="shared" si="215"/>
        <v>6</v>
      </c>
      <c r="AG1154" s="5" t="str">
        <f t="shared" si="216"/>
        <v>NO CUMPLE</v>
      </c>
      <c r="AH1154" s="6"/>
      <c r="AI1154" s="38">
        <f t="shared" si="208"/>
        <v>8</v>
      </c>
      <c r="AJ1154" s="5" t="str">
        <f t="shared" si="209"/>
        <v>CUMPLE</v>
      </c>
      <c r="AK1154" s="6"/>
      <c r="AL1154" s="5" t="str">
        <f t="shared" si="217"/>
        <v/>
      </c>
      <c r="AM1154" s="5"/>
      <c r="AN1154" s="58"/>
      <c r="AO1154" s="49" t="s">
        <v>5305</v>
      </c>
      <c r="AP1154" s="50" t="s">
        <v>325</v>
      </c>
      <c r="AQ1154" s="50"/>
      <c r="AR1154" s="50">
        <v>43637</v>
      </c>
      <c r="AS1154" s="50"/>
      <c r="AT1154" s="52"/>
    </row>
    <row r="1155" spans="1:46" ht="14.1" customHeight="1">
      <c r="A1155" s="20" t="s">
        <v>45</v>
      </c>
      <c r="B1155" s="21" t="s">
        <v>5021</v>
      </c>
      <c r="C1155" s="20" t="s">
        <v>5022</v>
      </c>
      <c r="D1155" s="54">
        <v>4948537318</v>
      </c>
      <c r="E1155" s="64" t="s">
        <v>48</v>
      </c>
      <c r="F1155" s="4" t="s">
        <v>5306</v>
      </c>
      <c r="G1155" s="23" t="s">
        <v>5307</v>
      </c>
      <c r="H1155" s="55">
        <v>61272</v>
      </c>
      <c r="I1155" s="4" t="s">
        <v>64</v>
      </c>
      <c r="J1155" s="4" t="s">
        <v>406</v>
      </c>
      <c r="K1155" s="22" t="s">
        <v>407</v>
      </c>
      <c r="L1155" s="23" t="s">
        <v>408</v>
      </c>
      <c r="M1155" s="4" t="s">
        <v>347</v>
      </c>
      <c r="N1155" s="29" t="s">
        <v>348</v>
      </c>
      <c r="O1155" s="30">
        <v>16560</v>
      </c>
      <c r="P1155" s="29" t="s">
        <v>57</v>
      </c>
      <c r="Q1155" s="56">
        <v>1</v>
      </c>
      <c r="R1155" s="5" t="s">
        <v>58</v>
      </c>
      <c r="S1155" s="5" t="s">
        <v>69</v>
      </c>
      <c r="T1155" s="36">
        <v>43660</v>
      </c>
      <c r="U1155" s="36">
        <v>43656</v>
      </c>
      <c r="V1155" s="37">
        <v>43656</v>
      </c>
      <c r="W1155" s="38">
        <f t="shared" ref="W1155:W1186" si="218">IF(R1155="AIR",U1155-T1155,U1155-(T1155-1))</f>
        <v>-3</v>
      </c>
      <c r="X1155" s="5" t="str">
        <f t="shared" ref="X1155:X1186" si="219">IF(W1155&lt;=0,"CUMPLE","NO CUMPLE")</f>
        <v>CUMPLE</v>
      </c>
      <c r="Y1155" s="37">
        <v>43661</v>
      </c>
      <c r="Z1155" s="37">
        <v>43662</v>
      </c>
      <c r="AA1155" s="44">
        <v>43662</v>
      </c>
      <c r="AB1155" s="37">
        <v>43668</v>
      </c>
      <c r="AC1155" s="38">
        <f t="shared" ref="AC1155:AC1186" si="220">IF(AA1155-MAX(U1155,V1155,Y1155)&lt;=0,1,AA1155-MAX(U1155,V1155,Y1155))</f>
        <v>1</v>
      </c>
      <c r="AD1155" s="5" t="str">
        <f t="shared" ref="AD1155:AD1186" si="221">+IF((R1155="FCL")*AND(AC1155&lt;=2),"CUMPLE",IF((R1155="LCL")*AND(AC1155&lt;=2),"CUMPLE",IF((R1155="AIR")*AND(AC1155&lt;=2),"CUMPLE","NO CUMPLE")))</f>
        <v>CUMPLE</v>
      </c>
      <c r="AE1155" s="5"/>
      <c r="AF1155" s="38">
        <f t="shared" ref="AF1155:AF1186" si="222">IF(AB1155-AA1155&lt;=0,1,AB1155-AA1155)</f>
        <v>6</v>
      </c>
      <c r="AG1155" s="5" t="str">
        <f t="shared" ref="AG1155:AG1186" si="223">+IF((R1155="FCL")*AND(AF1155&lt;=3),"CUMPLE",IF((R1155="LCL")*AND(AF1155&lt;=3),"CUMPLE",IF((R1155="AIR")*AND(AF1155&lt;=1),"CUMPLE","NO CUMPLE")))</f>
        <v>NO CUMPLE</v>
      </c>
      <c r="AH1155" s="6"/>
      <c r="AI1155" s="38">
        <f t="shared" ref="AI1155:AI1218" si="224">AB1155-T1155</f>
        <v>8</v>
      </c>
      <c r="AJ1155" s="5" t="str">
        <f t="shared" ref="AJ1155:AJ1218" si="225">+IF((R1155="FCL")*AND(AI1155&gt;8),"NO CUMPLE",IF((R1155="LCL")*AND(AI1155&gt;10),"NO CUMPLE",IF((R1155="AIR")*AND(AI1155&gt;3),"NO CUMPLE","CUMPLE")))</f>
        <v>CUMPLE</v>
      </c>
      <c r="AK1155" s="6"/>
      <c r="AL1155" s="5" t="str">
        <f t="shared" ref="AL1155:AL1186" si="226">+IF(F1155="Rojo",IF((R1155="FCL")*AND(AI1155&gt;7),"NO CUMPLE",IF((R1155="LCL")*AND(AI1155&gt;9),"NO CUMPLE",IF((R1155="AIR")*AND(AI1155&gt;2),"NO CUMPLE","CUMPLE"))),"")</f>
        <v/>
      </c>
      <c r="AM1155" s="5"/>
      <c r="AN1155" s="58"/>
      <c r="AO1155" s="49" t="s">
        <v>5308</v>
      </c>
      <c r="AP1155" s="50" t="s">
        <v>350</v>
      </c>
      <c r="AQ1155" s="50"/>
      <c r="AR1155" s="50">
        <v>43640</v>
      </c>
      <c r="AS1155" s="50"/>
      <c r="AT1155" s="52"/>
    </row>
    <row r="1156" spans="1:46" ht="14.1" customHeight="1">
      <c r="A1156" s="20" t="s">
        <v>45</v>
      </c>
      <c r="B1156" s="21" t="s">
        <v>5021</v>
      </c>
      <c r="C1156" s="20" t="s">
        <v>5022</v>
      </c>
      <c r="D1156" s="54">
        <v>4948417580</v>
      </c>
      <c r="E1156" s="64" t="s">
        <v>48</v>
      </c>
      <c r="F1156" s="4" t="s">
        <v>5309</v>
      </c>
      <c r="G1156" s="23" t="s">
        <v>5310</v>
      </c>
      <c r="H1156" s="55">
        <v>61272</v>
      </c>
      <c r="I1156" s="4" t="s">
        <v>64</v>
      </c>
      <c r="J1156" s="4" t="s">
        <v>406</v>
      </c>
      <c r="K1156" s="22" t="s">
        <v>407</v>
      </c>
      <c r="L1156" s="23" t="s">
        <v>408</v>
      </c>
      <c r="M1156" s="4" t="s">
        <v>347</v>
      </c>
      <c r="N1156" s="29" t="s">
        <v>184</v>
      </c>
      <c r="O1156" s="30">
        <v>16560</v>
      </c>
      <c r="P1156" s="29" t="s">
        <v>57</v>
      </c>
      <c r="Q1156" s="56">
        <v>1</v>
      </c>
      <c r="R1156" s="5" t="s">
        <v>58</v>
      </c>
      <c r="S1156" s="5" t="s">
        <v>69</v>
      </c>
      <c r="T1156" s="36">
        <v>43660</v>
      </c>
      <c r="U1156" s="36">
        <v>43661</v>
      </c>
      <c r="V1156" s="37">
        <v>43661</v>
      </c>
      <c r="W1156" s="38">
        <f t="shared" si="218"/>
        <v>2</v>
      </c>
      <c r="X1156" s="5" t="str">
        <f t="shared" si="219"/>
        <v>NO CUMPLE</v>
      </c>
      <c r="Y1156" s="37">
        <v>43661</v>
      </c>
      <c r="Z1156" s="37">
        <v>43662</v>
      </c>
      <c r="AA1156" s="44">
        <v>43662</v>
      </c>
      <c r="AB1156" s="37">
        <v>43669</v>
      </c>
      <c r="AC1156" s="38">
        <f t="shared" si="220"/>
        <v>1</v>
      </c>
      <c r="AD1156" s="5" t="str">
        <f t="shared" si="221"/>
        <v>CUMPLE</v>
      </c>
      <c r="AE1156" s="5"/>
      <c r="AF1156" s="38">
        <f t="shared" si="222"/>
        <v>7</v>
      </c>
      <c r="AG1156" s="5" t="str">
        <f t="shared" si="223"/>
        <v>NO CUMPLE</v>
      </c>
      <c r="AH1156" s="6"/>
      <c r="AI1156" s="38">
        <f t="shared" si="224"/>
        <v>9</v>
      </c>
      <c r="AJ1156" s="5" t="str">
        <f t="shared" si="225"/>
        <v>NO CUMPLE</v>
      </c>
      <c r="AK1156" s="6" t="s">
        <v>96</v>
      </c>
      <c r="AL1156" s="5" t="str">
        <f t="shared" si="226"/>
        <v/>
      </c>
      <c r="AM1156" s="5"/>
      <c r="AN1156" s="58"/>
      <c r="AO1156" s="49" t="s">
        <v>5311</v>
      </c>
      <c r="AP1156" s="50" t="s">
        <v>350</v>
      </c>
      <c r="AQ1156" s="50"/>
      <c r="AR1156" s="50">
        <v>43640</v>
      </c>
      <c r="AS1156" s="50"/>
      <c r="AT1156" s="52"/>
    </row>
    <row r="1157" spans="1:46" ht="14.1" customHeight="1">
      <c r="A1157" s="20" t="s">
        <v>45</v>
      </c>
      <c r="B1157" s="21" t="s">
        <v>5021</v>
      </c>
      <c r="C1157" s="20" t="s">
        <v>5022</v>
      </c>
      <c r="D1157" s="54">
        <v>4948269704</v>
      </c>
      <c r="E1157" s="64" t="s">
        <v>48</v>
      </c>
      <c r="F1157" s="4" t="s">
        <v>5312</v>
      </c>
      <c r="G1157" s="23" t="s">
        <v>5313</v>
      </c>
      <c r="H1157" s="55">
        <v>12005</v>
      </c>
      <c r="I1157" s="4" t="s">
        <v>64</v>
      </c>
      <c r="J1157" s="4" t="s">
        <v>5314</v>
      </c>
      <c r="K1157" s="22" t="s">
        <v>5315</v>
      </c>
      <c r="L1157" s="23" t="s">
        <v>54</v>
      </c>
      <c r="M1157" s="4" t="s">
        <v>347</v>
      </c>
      <c r="N1157" s="29" t="s">
        <v>348</v>
      </c>
      <c r="O1157" s="30">
        <v>12250</v>
      </c>
      <c r="P1157" s="29" t="s">
        <v>57</v>
      </c>
      <c r="Q1157" s="56">
        <v>1</v>
      </c>
      <c r="R1157" s="5" t="s">
        <v>58</v>
      </c>
      <c r="S1157" s="5" t="s">
        <v>59</v>
      </c>
      <c r="T1157" s="36">
        <v>43657</v>
      </c>
      <c r="U1157" s="36">
        <v>43648</v>
      </c>
      <c r="V1157" s="37">
        <v>43648</v>
      </c>
      <c r="W1157" s="38">
        <f t="shared" si="218"/>
        <v>-8</v>
      </c>
      <c r="X1157" s="5" t="str">
        <f t="shared" si="219"/>
        <v>CUMPLE</v>
      </c>
      <c r="Y1157" s="37">
        <v>43658</v>
      </c>
      <c r="Z1157" s="37">
        <v>43658</v>
      </c>
      <c r="AA1157" s="44">
        <v>43659</v>
      </c>
      <c r="AB1157" s="37">
        <v>43665</v>
      </c>
      <c r="AC1157" s="38">
        <f t="shared" si="220"/>
        <v>1</v>
      </c>
      <c r="AD1157" s="5" t="str">
        <f t="shared" si="221"/>
        <v>CUMPLE</v>
      </c>
      <c r="AE1157" s="5"/>
      <c r="AF1157" s="38">
        <f t="shared" si="222"/>
        <v>6</v>
      </c>
      <c r="AG1157" s="5" t="str">
        <f t="shared" si="223"/>
        <v>NO CUMPLE</v>
      </c>
      <c r="AH1157" s="6"/>
      <c r="AI1157" s="38">
        <f t="shared" si="224"/>
        <v>8</v>
      </c>
      <c r="AJ1157" s="5" t="str">
        <f t="shared" si="225"/>
        <v>CUMPLE</v>
      </c>
      <c r="AK1157" s="6"/>
      <c r="AL1157" s="5" t="str">
        <f t="shared" si="226"/>
        <v/>
      </c>
      <c r="AM1157" s="5"/>
      <c r="AN1157" s="58"/>
      <c r="AO1157" s="49" t="s">
        <v>5316</v>
      </c>
      <c r="AP1157" s="50" t="s">
        <v>350</v>
      </c>
      <c r="AQ1157" s="50"/>
      <c r="AR1157" s="50">
        <v>43633</v>
      </c>
      <c r="AS1157" s="50"/>
      <c r="AT1157" s="52"/>
    </row>
    <row r="1158" spans="1:46" ht="14.1" customHeight="1">
      <c r="A1158" s="20" t="s">
        <v>45</v>
      </c>
      <c r="B1158" s="21" t="s">
        <v>5021</v>
      </c>
      <c r="C1158" s="20" t="s">
        <v>5022</v>
      </c>
      <c r="D1158" s="54">
        <v>4950059662</v>
      </c>
      <c r="E1158" s="64" t="s">
        <v>48</v>
      </c>
      <c r="F1158" s="4" t="s">
        <v>5317</v>
      </c>
      <c r="G1158" s="23" t="s">
        <v>5318</v>
      </c>
      <c r="H1158" s="55">
        <v>32508</v>
      </c>
      <c r="I1158" s="4" t="s">
        <v>64</v>
      </c>
      <c r="J1158" s="4" t="s">
        <v>190</v>
      </c>
      <c r="K1158" s="22" t="s">
        <v>191</v>
      </c>
      <c r="L1158" s="23" t="s">
        <v>119</v>
      </c>
      <c r="M1158" s="4" t="s">
        <v>67</v>
      </c>
      <c r="N1158" s="29" t="s">
        <v>77</v>
      </c>
      <c r="O1158" s="30">
        <v>15480</v>
      </c>
      <c r="P1158" s="29" t="s">
        <v>57</v>
      </c>
      <c r="Q1158" s="56">
        <v>1</v>
      </c>
      <c r="R1158" s="5" t="s">
        <v>58</v>
      </c>
      <c r="S1158" s="5" t="s">
        <v>59</v>
      </c>
      <c r="T1158" s="36">
        <v>43659</v>
      </c>
      <c r="U1158" s="36">
        <v>43643</v>
      </c>
      <c r="V1158" s="37">
        <v>43643</v>
      </c>
      <c r="W1158" s="38">
        <f t="shared" si="218"/>
        <v>-15</v>
      </c>
      <c r="X1158" s="5" t="str">
        <f t="shared" si="219"/>
        <v>CUMPLE</v>
      </c>
      <c r="Y1158" s="37">
        <v>43661</v>
      </c>
      <c r="Z1158" s="37">
        <v>43661</v>
      </c>
      <c r="AA1158" s="44">
        <v>43661</v>
      </c>
      <c r="AB1158" s="37">
        <v>43668</v>
      </c>
      <c r="AC1158" s="38">
        <f t="shared" si="220"/>
        <v>1</v>
      </c>
      <c r="AD1158" s="5" t="str">
        <f t="shared" si="221"/>
        <v>CUMPLE</v>
      </c>
      <c r="AE1158" s="5"/>
      <c r="AF1158" s="38">
        <f t="shared" si="222"/>
        <v>7</v>
      </c>
      <c r="AG1158" s="5" t="str">
        <f t="shared" si="223"/>
        <v>NO CUMPLE</v>
      </c>
      <c r="AH1158" s="6"/>
      <c r="AI1158" s="38">
        <f t="shared" si="224"/>
        <v>9</v>
      </c>
      <c r="AJ1158" s="5" t="str">
        <f t="shared" si="225"/>
        <v>NO CUMPLE</v>
      </c>
      <c r="AK1158" s="6" t="s">
        <v>135</v>
      </c>
      <c r="AL1158" s="5" t="str">
        <f t="shared" si="226"/>
        <v/>
      </c>
      <c r="AM1158" s="5"/>
      <c r="AN1158" s="58"/>
      <c r="AO1158" s="49" t="s">
        <v>5319</v>
      </c>
      <c r="AP1158" s="50" t="s">
        <v>61</v>
      </c>
      <c r="AQ1158" s="50"/>
      <c r="AR1158" s="50">
        <v>43614</v>
      </c>
      <c r="AS1158" s="50"/>
      <c r="AT1158" s="52"/>
    </row>
    <row r="1159" spans="1:46" ht="14.1" customHeight="1">
      <c r="A1159" s="20" t="s">
        <v>45</v>
      </c>
      <c r="B1159" s="21" t="s">
        <v>5021</v>
      </c>
      <c r="C1159" s="20" t="s">
        <v>5022</v>
      </c>
      <c r="D1159" s="54">
        <v>4951754680</v>
      </c>
      <c r="E1159" s="64" t="s">
        <v>48</v>
      </c>
      <c r="F1159" s="4" t="s">
        <v>5320</v>
      </c>
      <c r="G1159" s="23" t="s">
        <v>5321</v>
      </c>
      <c r="H1159" s="55">
        <v>26100</v>
      </c>
      <c r="I1159" s="4" t="s">
        <v>64</v>
      </c>
      <c r="J1159" s="4" t="s">
        <v>1779</v>
      </c>
      <c r="K1159" s="22" t="s">
        <v>1780</v>
      </c>
      <c r="L1159" s="23" t="s">
        <v>54</v>
      </c>
      <c r="M1159" s="4" t="s">
        <v>67</v>
      </c>
      <c r="N1159" s="29" t="s">
        <v>128</v>
      </c>
      <c r="O1159" s="30">
        <v>18000</v>
      </c>
      <c r="P1159" s="29" t="s">
        <v>57</v>
      </c>
      <c r="Q1159" s="56">
        <v>1</v>
      </c>
      <c r="R1159" s="5" t="s">
        <v>58</v>
      </c>
      <c r="S1159" s="5" t="s">
        <v>59</v>
      </c>
      <c r="T1159" s="36">
        <v>43657</v>
      </c>
      <c r="U1159" s="36">
        <v>43650</v>
      </c>
      <c r="V1159" s="37">
        <v>43658</v>
      </c>
      <c r="W1159" s="38">
        <f t="shared" si="218"/>
        <v>-6</v>
      </c>
      <c r="X1159" s="5" t="str">
        <f t="shared" si="219"/>
        <v>CUMPLE</v>
      </c>
      <c r="Y1159" s="37">
        <v>43658</v>
      </c>
      <c r="Z1159" s="37">
        <v>43658</v>
      </c>
      <c r="AA1159" s="44">
        <v>43659</v>
      </c>
      <c r="AB1159" s="37">
        <v>43669</v>
      </c>
      <c r="AC1159" s="38">
        <f t="shared" si="220"/>
        <v>1</v>
      </c>
      <c r="AD1159" s="5" t="str">
        <f t="shared" si="221"/>
        <v>CUMPLE</v>
      </c>
      <c r="AE1159" s="5"/>
      <c r="AF1159" s="38">
        <f t="shared" si="222"/>
        <v>10</v>
      </c>
      <c r="AG1159" s="5" t="str">
        <f t="shared" si="223"/>
        <v>NO CUMPLE</v>
      </c>
      <c r="AH1159" s="6"/>
      <c r="AI1159" s="38">
        <f t="shared" si="224"/>
        <v>12</v>
      </c>
      <c r="AJ1159" s="5" t="str">
        <f t="shared" si="225"/>
        <v>NO CUMPLE</v>
      </c>
      <c r="AK1159" s="6" t="s">
        <v>135</v>
      </c>
      <c r="AL1159" s="5" t="str">
        <f t="shared" si="226"/>
        <v/>
      </c>
      <c r="AM1159" s="5"/>
      <c r="AN1159" s="58"/>
      <c r="AO1159" s="49" t="s">
        <v>5322</v>
      </c>
      <c r="AP1159" s="50" t="s">
        <v>61</v>
      </c>
      <c r="AQ1159" s="50"/>
      <c r="AR1159" s="50">
        <v>43627</v>
      </c>
      <c r="AS1159" s="50"/>
      <c r="AT1159" s="52"/>
    </row>
    <row r="1160" spans="1:46" ht="14.1" customHeight="1">
      <c r="A1160" s="20" t="s">
        <v>45</v>
      </c>
      <c r="B1160" s="21" t="s">
        <v>5021</v>
      </c>
      <c r="C1160" s="20" t="s">
        <v>5022</v>
      </c>
      <c r="D1160" s="54" t="s">
        <v>5323</v>
      </c>
      <c r="E1160" s="64" t="s">
        <v>48</v>
      </c>
      <c r="F1160" s="4" t="s">
        <v>5324</v>
      </c>
      <c r="G1160" s="23" t="s">
        <v>5325</v>
      </c>
      <c r="H1160" s="55">
        <v>19146.400000000001</v>
      </c>
      <c r="I1160" s="4" t="s">
        <v>64</v>
      </c>
      <c r="J1160" s="4" t="s">
        <v>145</v>
      </c>
      <c r="K1160" s="22">
        <v>52857786</v>
      </c>
      <c r="L1160" s="23" t="s">
        <v>119</v>
      </c>
      <c r="M1160" s="4" t="s">
        <v>147</v>
      </c>
      <c r="N1160" s="29" t="s">
        <v>148</v>
      </c>
      <c r="O1160" s="30">
        <v>8792.2800000000007</v>
      </c>
      <c r="P1160" s="29" t="s">
        <v>57</v>
      </c>
      <c r="Q1160" s="56">
        <v>1</v>
      </c>
      <c r="R1160" s="5" t="s">
        <v>58</v>
      </c>
      <c r="S1160" s="5" t="s">
        <v>69</v>
      </c>
      <c r="T1160" s="36">
        <v>43658</v>
      </c>
      <c r="U1160" s="36">
        <v>43641</v>
      </c>
      <c r="V1160" s="37">
        <v>43661</v>
      </c>
      <c r="W1160" s="38">
        <f t="shared" si="218"/>
        <v>-16</v>
      </c>
      <c r="X1160" s="5" t="str">
        <f t="shared" si="219"/>
        <v>CUMPLE</v>
      </c>
      <c r="Y1160" s="37">
        <v>43661</v>
      </c>
      <c r="Z1160" s="37">
        <v>43661</v>
      </c>
      <c r="AA1160" s="44">
        <v>43661</v>
      </c>
      <c r="AB1160" s="37">
        <v>43665</v>
      </c>
      <c r="AC1160" s="38">
        <f t="shared" si="220"/>
        <v>1</v>
      </c>
      <c r="AD1160" s="5" t="str">
        <f t="shared" si="221"/>
        <v>CUMPLE</v>
      </c>
      <c r="AE1160" s="5"/>
      <c r="AF1160" s="38">
        <f t="shared" si="222"/>
        <v>4</v>
      </c>
      <c r="AG1160" s="5" t="str">
        <f t="shared" si="223"/>
        <v>NO CUMPLE</v>
      </c>
      <c r="AH1160" s="6"/>
      <c r="AI1160" s="38">
        <f t="shared" si="224"/>
        <v>7</v>
      </c>
      <c r="AJ1160" s="5" t="str">
        <f t="shared" si="225"/>
        <v>CUMPLE</v>
      </c>
      <c r="AK1160" s="6"/>
      <c r="AL1160" s="5" t="str">
        <f t="shared" si="226"/>
        <v/>
      </c>
      <c r="AM1160" s="5"/>
      <c r="AN1160" s="58"/>
      <c r="AO1160" s="49" t="s">
        <v>5326</v>
      </c>
      <c r="AP1160" s="50" t="s">
        <v>72</v>
      </c>
      <c r="AQ1160" s="50"/>
      <c r="AR1160" s="50">
        <v>43658</v>
      </c>
      <c r="AS1160" s="50"/>
      <c r="AT1160" s="52"/>
    </row>
    <row r="1161" spans="1:46" ht="14.1" customHeight="1">
      <c r="A1161" s="20" t="s">
        <v>45</v>
      </c>
      <c r="B1161" s="21" t="s">
        <v>5021</v>
      </c>
      <c r="C1161" s="20" t="s">
        <v>5022</v>
      </c>
      <c r="D1161" s="54">
        <v>4951086317</v>
      </c>
      <c r="E1161" s="64" t="s">
        <v>48</v>
      </c>
      <c r="F1161" s="4" t="s">
        <v>5327</v>
      </c>
      <c r="G1161" s="23" t="s">
        <v>5328</v>
      </c>
      <c r="H1161" s="55">
        <v>75659.02</v>
      </c>
      <c r="I1161" s="4" t="s">
        <v>64</v>
      </c>
      <c r="J1161" s="4" t="s">
        <v>821</v>
      </c>
      <c r="K1161" s="22">
        <v>53079117</v>
      </c>
      <c r="L1161" s="23" t="s">
        <v>650</v>
      </c>
      <c r="M1161" s="4" t="s">
        <v>147</v>
      </c>
      <c r="N1161" s="29" t="s">
        <v>147</v>
      </c>
      <c r="O1161" s="30">
        <v>75659.02</v>
      </c>
      <c r="P1161" s="29" t="s">
        <v>57</v>
      </c>
      <c r="Q1161" s="56">
        <v>1</v>
      </c>
      <c r="R1161" s="5" t="s">
        <v>58</v>
      </c>
      <c r="S1161" s="5" t="s">
        <v>69</v>
      </c>
      <c r="T1161" s="36">
        <v>43659</v>
      </c>
      <c r="U1161" s="36">
        <v>43641</v>
      </c>
      <c r="V1161" s="37">
        <v>43661</v>
      </c>
      <c r="W1161" s="38">
        <f t="shared" si="218"/>
        <v>-17</v>
      </c>
      <c r="X1161" s="5" t="str">
        <f t="shared" si="219"/>
        <v>CUMPLE</v>
      </c>
      <c r="Y1161" s="37">
        <v>43661</v>
      </c>
      <c r="Z1161" s="37">
        <v>43662</v>
      </c>
      <c r="AA1161" s="44">
        <v>43662</v>
      </c>
      <c r="AB1161" s="37">
        <v>43668</v>
      </c>
      <c r="AC1161" s="38">
        <f t="shared" si="220"/>
        <v>1</v>
      </c>
      <c r="AD1161" s="5" t="str">
        <f t="shared" si="221"/>
        <v>CUMPLE</v>
      </c>
      <c r="AE1161" s="5"/>
      <c r="AF1161" s="38">
        <f t="shared" si="222"/>
        <v>6</v>
      </c>
      <c r="AG1161" s="5" t="str">
        <f t="shared" si="223"/>
        <v>NO CUMPLE</v>
      </c>
      <c r="AH1161" s="6"/>
      <c r="AI1161" s="38">
        <f t="shared" si="224"/>
        <v>9</v>
      </c>
      <c r="AJ1161" s="5" t="str">
        <f t="shared" si="225"/>
        <v>NO CUMPLE</v>
      </c>
      <c r="AK1161" s="6" t="s">
        <v>5329</v>
      </c>
      <c r="AL1161" s="5" t="str">
        <f t="shared" si="226"/>
        <v/>
      </c>
      <c r="AM1161" s="5"/>
      <c r="AN1161" s="58"/>
      <c r="AO1161" s="49" t="s">
        <v>5330</v>
      </c>
      <c r="AP1161" s="50" t="s">
        <v>72</v>
      </c>
      <c r="AQ1161" s="50"/>
      <c r="AR1161" s="50">
        <v>43623</v>
      </c>
      <c r="AS1161" s="50"/>
      <c r="AT1161" s="52"/>
    </row>
    <row r="1162" spans="1:46" ht="14.1" customHeight="1">
      <c r="A1162" s="20" t="s">
        <v>45</v>
      </c>
      <c r="B1162" s="21" t="s">
        <v>5021</v>
      </c>
      <c r="C1162" s="20" t="s">
        <v>5022</v>
      </c>
      <c r="D1162" s="28" t="s">
        <v>5331</v>
      </c>
      <c r="E1162" s="64" t="s">
        <v>48</v>
      </c>
      <c r="F1162" s="4" t="s">
        <v>5332</v>
      </c>
      <c r="G1162" s="23" t="s">
        <v>5333</v>
      </c>
      <c r="H1162" s="55">
        <v>73931.899999999994</v>
      </c>
      <c r="I1162" s="4" t="s">
        <v>64</v>
      </c>
      <c r="J1162" s="28" t="s">
        <v>5334</v>
      </c>
      <c r="K1162" s="28" t="s">
        <v>5335</v>
      </c>
      <c r="L1162" s="23" t="s">
        <v>54</v>
      </c>
      <c r="M1162" s="4" t="s">
        <v>67</v>
      </c>
      <c r="N1162" s="29" t="s">
        <v>77</v>
      </c>
      <c r="O1162" s="30">
        <v>22800</v>
      </c>
      <c r="P1162" s="29" t="s">
        <v>57</v>
      </c>
      <c r="Q1162" s="56">
        <v>1</v>
      </c>
      <c r="R1162" s="5" t="s">
        <v>58</v>
      </c>
      <c r="S1162" s="5" t="s">
        <v>69</v>
      </c>
      <c r="T1162" s="36">
        <v>43656</v>
      </c>
      <c r="U1162" s="36">
        <v>43643</v>
      </c>
      <c r="V1162" s="37">
        <v>43657</v>
      </c>
      <c r="W1162" s="38">
        <f t="shared" si="218"/>
        <v>-12</v>
      </c>
      <c r="X1162" s="5" t="str">
        <f t="shared" si="219"/>
        <v>CUMPLE</v>
      </c>
      <c r="Y1162" s="37">
        <v>43657</v>
      </c>
      <c r="Z1162" s="37">
        <v>43658</v>
      </c>
      <c r="AA1162" s="44">
        <v>43659</v>
      </c>
      <c r="AB1162" s="37">
        <v>43668</v>
      </c>
      <c r="AC1162" s="38">
        <f t="shared" si="220"/>
        <v>2</v>
      </c>
      <c r="AD1162" s="5" t="str">
        <f t="shared" si="221"/>
        <v>CUMPLE</v>
      </c>
      <c r="AE1162" s="5"/>
      <c r="AF1162" s="38">
        <f t="shared" si="222"/>
        <v>9</v>
      </c>
      <c r="AG1162" s="5" t="str">
        <f t="shared" si="223"/>
        <v>NO CUMPLE</v>
      </c>
      <c r="AH1162" s="6"/>
      <c r="AI1162" s="38">
        <f t="shared" si="224"/>
        <v>12</v>
      </c>
      <c r="AJ1162" s="5" t="str">
        <f t="shared" si="225"/>
        <v>NO CUMPLE</v>
      </c>
      <c r="AK1162" s="6" t="s">
        <v>135</v>
      </c>
      <c r="AL1162" s="5" t="str">
        <f t="shared" si="226"/>
        <v/>
      </c>
      <c r="AM1162" s="5"/>
      <c r="AN1162" s="58"/>
      <c r="AO1162" s="49" t="s">
        <v>5336</v>
      </c>
      <c r="AP1162" s="50" t="s">
        <v>72</v>
      </c>
      <c r="AQ1162" s="50"/>
      <c r="AR1162" s="50">
        <v>43628</v>
      </c>
      <c r="AS1162" s="50"/>
      <c r="AT1162" s="52"/>
    </row>
    <row r="1163" spans="1:46" ht="14.1" customHeight="1">
      <c r="A1163" s="20" t="s">
        <v>45</v>
      </c>
      <c r="B1163" s="21" t="s">
        <v>5021</v>
      </c>
      <c r="C1163" s="20" t="s">
        <v>5022</v>
      </c>
      <c r="D1163" s="54" t="s">
        <v>5337</v>
      </c>
      <c r="E1163" s="64" t="s">
        <v>48</v>
      </c>
      <c r="F1163" s="4" t="s">
        <v>5338</v>
      </c>
      <c r="G1163" s="23" t="s">
        <v>5339</v>
      </c>
      <c r="H1163" s="55">
        <v>153679.67999999999</v>
      </c>
      <c r="I1163" s="4" t="s">
        <v>64</v>
      </c>
      <c r="J1163" s="4" t="s">
        <v>5340</v>
      </c>
      <c r="K1163" s="22" t="s">
        <v>5341</v>
      </c>
      <c r="L1163" s="23" t="s">
        <v>54</v>
      </c>
      <c r="M1163" s="4" t="s">
        <v>112</v>
      </c>
      <c r="N1163" s="29" t="s">
        <v>468</v>
      </c>
      <c r="O1163" s="30">
        <v>19051.2</v>
      </c>
      <c r="P1163" s="29" t="s">
        <v>57</v>
      </c>
      <c r="Q1163" s="56">
        <v>2</v>
      </c>
      <c r="R1163" s="5" t="s">
        <v>58</v>
      </c>
      <c r="S1163" s="5" t="s">
        <v>2441</v>
      </c>
      <c r="T1163" s="36">
        <v>43656</v>
      </c>
      <c r="U1163" s="36">
        <v>43648</v>
      </c>
      <c r="V1163" s="37">
        <v>43658</v>
      </c>
      <c r="W1163" s="38">
        <f t="shared" si="218"/>
        <v>-7</v>
      </c>
      <c r="X1163" s="5" t="str">
        <f t="shared" si="219"/>
        <v>CUMPLE</v>
      </c>
      <c r="Y1163" s="37">
        <v>43658</v>
      </c>
      <c r="Z1163" s="37">
        <v>43658</v>
      </c>
      <c r="AA1163" s="44">
        <v>43659</v>
      </c>
      <c r="AB1163" s="37">
        <v>43665</v>
      </c>
      <c r="AC1163" s="38">
        <f t="shared" si="220"/>
        <v>1</v>
      </c>
      <c r="AD1163" s="5" t="str">
        <f t="shared" si="221"/>
        <v>CUMPLE</v>
      </c>
      <c r="AE1163" s="5"/>
      <c r="AF1163" s="38">
        <f t="shared" si="222"/>
        <v>6</v>
      </c>
      <c r="AG1163" s="5" t="str">
        <f t="shared" si="223"/>
        <v>NO CUMPLE</v>
      </c>
      <c r="AH1163" s="6"/>
      <c r="AI1163" s="38">
        <f t="shared" si="224"/>
        <v>9</v>
      </c>
      <c r="AJ1163" s="5" t="str">
        <f t="shared" si="225"/>
        <v>NO CUMPLE</v>
      </c>
      <c r="AK1163" s="6" t="s">
        <v>149</v>
      </c>
      <c r="AL1163" s="5" t="str">
        <f t="shared" si="226"/>
        <v/>
      </c>
      <c r="AM1163" s="5"/>
      <c r="AN1163" s="58"/>
      <c r="AO1163" s="49" t="s">
        <v>5342</v>
      </c>
      <c r="AP1163" s="50" t="s">
        <v>72</v>
      </c>
      <c r="AQ1163" s="50"/>
      <c r="AR1163" s="50">
        <v>43640</v>
      </c>
      <c r="AS1163" s="50"/>
      <c r="AT1163" s="52"/>
    </row>
    <row r="1164" spans="1:46" ht="14.1" customHeight="1">
      <c r="A1164" s="20" t="s">
        <v>45</v>
      </c>
      <c r="B1164" s="21" t="s">
        <v>5021</v>
      </c>
      <c r="C1164" s="20" t="s">
        <v>5022</v>
      </c>
      <c r="D1164" s="54">
        <v>4950962136</v>
      </c>
      <c r="E1164" s="64" t="s">
        <v>48</v>
      </c>
      <c r="F1164" s="4" t="s">
        <v>5343</v>
      </c>
      <c r="G1164" s="23" t="s">
        <v>5344</v>
      </c>
      <c r="H1164" s="55">
        <v>16112</v>
      </c>
      <c r="I1164" s="4" t="s">
        <v>64</v>
      </c>
      <c r="J1164" s="4" t="s">
        <v>1217</v>
      </c>
      <c r="K1164" s="22" t="s">
        <v>1218</v>
      </c>
      <c r="L1164" s="23" t="s">
        <v>119</v>
      </c>
      <c r="M1164" s="4" t="s">
        <v>112</v>
      </c>
      <c r="N1164" s="29" t="s">
        <v>624</v>
      </c>
      <c r="O1164" s="30">
        <v>3040</v>
      </c>
      <c r="P1164" s="29" t="s">
        <v>57</v>
      </c>
      <c r="Q1164" s="56">
        <v>4</v>
      </c>
      <c r="R1164" s="5" t="s">
        <v>78</v>
      </c>
      <c r="S1164" s="5" t="s">
        <v>79</v>
      </c>
      <c r="T1164" s="36">
        <v>43655</v>
      </c>
      <c r="U1164" s="36">
        <v>43654</v>
      </c>
      <c r="V1164" s="37">
        <v>43658</v>
      </c>
      <c r="W1164" s="38">
        <f t="shared" si="218"/>
        <v>0</v>
      </c>
      <c r="X1164" s="5" t="str">
        <f t="shared" si="219"/>
        <v>CUMPLE</v>
      </c>
      <c r="Y1164" s="37">
        <v>43658</v>
      </c>
      <c r="Z1164" s="37">
        <v>43658</v>
      </c>
      <c r="AA1164" s="44">
        <v>43659</v>
      </c>
      <c r="AB1164" s="37">
        <v>43665</v>
      </c>
      <c r="AC1164" s="38">
        <f t="shared" si="220"/>
        <v>1</v>
      </c>
      <c r="AD1164" s="5" t="str">
        <f t="shared" si="221"/>
        <v>CUMPLE</v>
      </c>
      <c r="AE1164" s="5"/>
      <c r="AF1164" s="38">
        <f t="shared" si="222"/>
        <v>6</v>
      </c>
      <c r="AG1164" s="5" t="str">
        <f t="shared" si="223"/>
        <v>NO CUMPLE</v>
      </c>
      <c r="AH1164" s="6"/>
      <c r="AI1164" s="38">
        <f t="shared" si="224"/>
        <v>10</v>
      </c>
      <c r="AJ1164" s="5" t="str">
        <f t="shared" si="225"/>
        <v>CUMPLE</v>
      </c>
      <c r="AK1164" s="6" t="s">
        <v>5345</v>
      </c>
      <c r="AL1164" s="5" t="str">
        <f t="shared" si="226"/>
        <v/>
      </c>
      <c r="AM1164" s="5"/>
      <c r="AN1164" s="58"/>
      <c r="AO1164" s="49" t="s">
        <v>5346</v>
      </c>
      <c r="AP1164" s="50" t="s">
        <v>325</v>
      </c>
      <c r="AQ1164" s="50"/>
      <c r="AR1164" s="50">
        <v>43643</v>
      </c>
      <c r="AS1164" s="50"/>
      <c r="AT1164" s="52"/>
    </row>
    <row r="1165" spans="1:46" ht="14.1" customHeight="1">
      <c r="A1165" s="20" t="s">
        <v>45</v>
      </c>
      <c r="B1165" s="21" t="s">
        <v>5021</v>
      </c>
      <c r="C1165" s="20" t="s">
        <v>5022</v>
      </c>
      <c r="D1165" s="28" t="s">
        <v>5347</v>
      </c>
      <c r="E1165" s="25" t="s">
        <v>156</v>
      </c>
      <c r="F1165" s="4" t="s">
        <v>5348</v>
      </c>
      <c r="G1165" s="23" t="s">
        <v>5349</v>
      </c>
      <c r="H1165" s="55">
        <v>148896</v>
      </c>
      <c r="I1165" s="4" t="s">
        <v>64</v>
      </c>
      <c r="J1165" s="28" t="s">
        <v>5350</v>
      </c>
      <c r="K1165" s="28" t="s">
        <v>5351</v>
      </c>
      <c r="L1165" s="23" t="s">
        <v>54</v>
      </c>
      <c r="M1165" s="4" t="s">
        <v>94</v>
      </c>
      <c r="N1165" s="29" t="s">
        <v>95</v>
      </c>
      <c r="O1165" s="30">
        <v>20000</v>
      </c>
      <c r="P1165" s="29" t="s">
        <v>57</v>
      </c>
      <c r="Q1165" s="56">
        <v>1</v>
      </c>
      <c r="R1165" s="5" t="s">
        <v>58</v>
      </c>
      <c r="S1165" s="5" t="s">
        <v>726</v>
      </c>
      <c r="T1165" s="36">
        <v>43657</v>
      </c>
      <c r="U1165" s="36">
        <v>43649</v>
      </c>
      <c r="V1165" s="37">
        <v>43658</v>
      </c>
      <c r="W1165" s="38">
        <f t="shared" si="218"/>
        <v>-7</v>
      </c>
      <c r="X1165" s="5" t="str">
        <f t="shared" si="219"/>
        <v>CUMPLE</v>
      </c>
      <c r="Y1165" s="37">
        <v>43658</v>
      </c>
      <c r="Z1165" s="37">
        <v>43658</v>
      </c>
      <c r="AA1165" s="44">
        <v>43659</v>
      </c>
      <c r="AB1165" s="37">
        <v>43668</v>
      </c>
      <c r="AC1165" s="38">
        <f t="shared" si="220"/>
        <v>1</v>
      </c>
      <c r="AD1165" s="5" t="str">
        <f t="shared" si="221"/>
        <v>CUMPLE</v>
      </c>
      <c r="AE1165" s="5"/>
      <c r="AF1165" s="38">
        <f t="shared" si="222"/>
        <v>9</v>
      </c>
      <c r="AG1165" s="5" t="str">
        <f t="shared" si="223"/>
        <v>NO CUMPLE</v>
      </c>
      <c r="AH1165" s="6"/>
      <c r="AI1165" s="38">
        <f t="shared" si="224"/>
        <v>11</v>
      </c>
      <c r="AJ1165" s="5" t="str">
        <f t="shared" si="225"/>
        <v>NO CUMPLE</v>
      </c>
      <c r="AK1165" s="6" t="s">
        <v>135</v>
      </c>
      <c r="AL1165" s="5" t="str">
        <f t="shared" si="226"/>
        <v/>
      </c>
      <c r="AM1165" s="5"/>
      <c r="AN1165" s="58"/>
      <c r="AO1165" s="49" t="s">
        <v>5352</v>
      </c>
      <c r="AP1165" s="50" t="s">
        <v>72</v>
      </c>
      <c r="AQ1165" s="50"/>
      <c r="AR1165" s="50">
        <v>43629</v>
      </c>
      <c r="AS1165" s="50" t="s">
        <v>1082</v>
      </c>
      <c r="AT1165" s="52"/>
    </row>
    <row r="1166" spans="1:46" ht="14.1" customHeight="1">
      <c r="A1166" s="20" t="s">
        <v>45</v>
      </c>
      <c r="B1166" s="21" t="s">
        <v>5021</v>
      </c>
      <c r="C1166" s="20" t="s">
        <v>5022</v>
      </c>
      <c r="D1166" s="54">
        <v>4950979629</v>
      </c>
      <c r="E1166" s="64" t="s">
        <v>48</v>
      </c>
      <c r="F1166" s="4" t="s">
        <v>5353</v>
      </c>
      <c r="G1166" s="23" t="s">
        <v>5354</v>
      </c>
      <c r="H1166" s="55">
        <v>49500</v>
      </c>
      <c r="I1166" s="4" t="s">
        <v>64</v>
      </c>
      <c r="J1166" s="4" t="s">
        <v>2856</v>
      </c>
      <c r="K1166" s="22" t="s">
        <v>595</v>
      </c>
      <c r="L1166" s="23" t="s">
        <v>596</v>
      </c>
      <c r="M1166" s="4" t="s">
        <v>238</v>
      </c>
      <c r="N1166" s="29" t="s">
        <v>239</v>
      </c>
      <c r="O1166" s="30">
        <v>39600</v>
      </c>
      <c r="P1166" s="29" t="s">
        <v>57</v>
      </c>
      <c r="Q1166" s="56">
        <v>2</v>
      </c>
      <c r="R1166" s="5" t="s">
        <v>58</v>
      </c>
      <c r="S1166" s="5" t="s">
        <v>59</v>
      </c>
      <c r="T1166" s="36">
        <v>43648</v>
      </c>
      <c r="U1166" s="36">
        <v>43637</v>
      </c>
      <c r="V1166" s="37">
        <v>43650</v>
      </c>
      <c r="W1166" s="38">
        <f t="shared" si="218"/>
        <v>-10</v>
      </c>
      <c r="X1166" s="5" t="str">
        <f t="shared" si="219"/>
        <v>CUMPLE</v>
      </c>
      <c r="Y1166" s="37">
        <v>43650</v>
      </c>
      <c r="Z1166" s="37">
        <v>43651</v>
      </c>
      <c r="AA1166" s="44">
        <v>43652</v>
      </c>
      <c r="AB1166" s="37">
        <v>43668</v>
      </c>
      <c r="AC1166" s="38">
        <f t="shared" si="220"/>
        <v>2</v>
      </c>
      <c r="AD1166" s="5" t="str">
        <f t="shared" si="221"/>
        <v>CUMPLE</v>
      </c>
      <c r="AE1166" s="5"/>
      <c r="AF1166" s="38">
        <f t="shared" si="222"/>
        <v>16</v>
      </c>
      <c r="AG1166" s="5" t="str">
        <f t="shared" si="223"/>
        <v>NO CUMPLE</v>
      </c>
      <c r="AH1166" s="6"/>
      <c r="AI1166" s="38">
        <f t="shared" si="224"/>
        <v>20</v>
      </c>
      <c r="AJ1166" s="5" t="str">
        <f t="shared" si="225"/>
        <v>NO CUMPLE</v>
      </c>
      <c r="AK1166" s="6" t="s">
        <v>135</v>
      </c>
      <c r="AL1166" s="5" t="str">
        <f t="shared" si="226"/>
        <v/>
      </c>
      <c r="AM1166" s="5"/>
      <c r="AN1166" s="58"/>
      <c r="AO1166" s="49" t="s">
        <v>5355</v>
      </c>
      <c r="AP1166" s="50" t="s">
        <v>241</v>
      </c>
      <c r="AQ1166" s="50"/>
      <c r="AR1166" s="50">
        <v>43622</v>
      </c>
      <c r="AS1166" s="50" t="s">
        <v>1082</v>
      </c>
      <c r="AT1166" s="52"/>
    </row>
    <row r="1167" spans="1:46" ht="14.1" customHeight="1">
      <c r="A1167" s="20" t="s">
        <v>45</v>
      </c>
      <c r="B1167" s="21" t="s">
        <v>5021</v>
      </c>
      <c r="C1167" s="20" t="s">
        <v>5022</v>
      </c>
      <c r="D1167" s="54">
        <v>4950899242</v>
      </c>
      <c r="E1167" s="64" t="s">
        <v>48</v>
      </c>
      <c r="F1167" s="4" t="s">
        <v>5356</v>
      </c>
      <c r="G1167" s="23" t="s">
        <v>5357</v>
      </c>
      <c r="H1167" s="55">
        <v>5010</v>
      </c>
      <c r="I1167" s="4" t="s">
        <v>64</v>
      </c>
      <c r="J1167" s="4" t="s">
        <v>1624</v>
      </c>
      <c r="K1167" s="22" t="s">
        <v>1625</v>
      </c>
      <c r="L1167" s="23" t="s">
        <v>54</v>
      </c>
      <c r="M1167" s="4" t="s">
        <v>94</v>
      </c>
      <c r="N1167" s="29" t="s">
        <v>108</v>
      </c>
      <c r="O1167" s="30">
        <v>200</v>
      </c>
      <c r="P1167" s="29" t="s">
        <v>57</v>
      </c>
      <c r="Q1167" s="56">
        <v>1</v>
      </c>
      <c r="R1167" s="5" t="s">
        <v>78</v>
      </c>
      <c r="S1167" s="5" t="s">
        <v>79</v>
      </c>
      <c r="T1167" s="36">
        <v>43655</v>
      </c>
      <c r="U1167" s="36">
        <v>43642</v>
      </c>
      <c r="V1167" s="37">
        <v>43659</v>
      </c>
      <c r="W1167" s="38">
        <f t="shared" si="218"/>
        <v>-12</v>
      </c>
      <c r="X1167" s="5" t="str">
        <f t="shared" si="219"/>
        <v>CUMPLE</v>
      </c>
      <c r="Y1167" s="37">
        <v>43658</v>
      </c>
      <c r="Z1167" s="37">
        <v>43659</v>
      </c>
      <c r="AA1167" s="44">
        <v>43661</v>
      </c>
      <c r="AB1167" s="37">
        <v>43670</v>
      </c>
      <c r="AC1167" s="38">
        <f t="shared" si="220"/>
        <v>2</v>
      </c>
      <c r="AD1167" s="5" t="str">
        <f t="shared" si="221"/>
        <v>CUMPLE</v>
      </c>
      <c r="AE1167" s="5"/>
      <c r="AF1167" s="38">
        <f t="shared" si="222"/>
        <v>9</v>
      </c>
      <c r="AG1167" s="5" t="str">
        <f t="shared" si="223"/>
        <v>NO CUMPLE</v>
      </c>
      <c r="AH1167" s="6"/>
      <c r="AI1167" s="38">
        <f t="shared" si="224"/>
        <v>15</v>
      </c>
      <c r="AJ1167" s="5" t="str">
        <f t="shared" si="225"/>
        <v>NO CUMPLE</v>
      </c>
      <c r="AK1167" s="6" t="s">
        <v>5358</v>
      </c>
      <c r="AL1167" s="5" t="str">
        <f t="shared" si="226"/>
        <v/>
      </c>
      <c r="AM1167" s="5"/>
      <c r="AN1167" s="58"/>
      <c r="AO1167" s="49" t="s">
        <v>5359</v>
      </c>
      <c r="AP1167" s="50" t="s">
        <v>72</v>
      </c>
      <c r="AQ1167" s="50"/>
      <c r="AR1167" s="50">
        <v>43643</v>
      </c>
      <c r="AS1167" s="50" t="s">
        <v>1149</v>
      </c>
      <c r="AT1167" s="52"/>
    </row>
    <row r="1168" spans="1:46" ht="14.1" customHeight="1">
      <c r="A1168" s="20" t="s">
        <v>45</v>
      </c>
      <c r="B1168" s="21" t="s">
        <v>5021</v>
      </c>
      <c r="C1168" s="20" t="s">
        <v>5022</v>
      </c>
      <c r="D1168" s="54">
        <v>4951726527</v>
      </c>
      <c r="E1168" s="64" t="s">
        <v>48</v>
      </c>
      <c r="F1168" s="4" t="s">
        <v>5360</v>
      </c>
      <c r="G1168" s="23" t="s">
        <v>5361</v>
      </c>
      <c r="H1168" s="55">
        <v>26100</v>
      </c>
      <c r="I1168" s="4" t="s">
        <v>64</v>
      </c>
      <c r="J1168" s="4" t="s">
        <v>1779</v>
      </c>
      <c r="K1168" s="22" t="s">
        <v>1780</v>
      </c>
      <c r="L1168" s="23" t="s">
        <v>54</v>
      </c>
      <c r="M1168" s="4" t="s">
        <v>67</v>
      </c>
      <c r="N1168" s="29" t="s">
        <v>128</v>
      </c>
      <c r="O1168" s="30">
        <v>18000</v>
      </c>
      <c r="P1168" s="29" t="s">
        <v>57</v>
      </c>
      <c r="Q1168" s="56">
        <v>1</v>
      </c>
      <c r="R1168" s="5" t="s">
        <v>58</v>
      </c>
      <c r="S1168" s="5" t="s">
        <v>59</v>
      </c>
      <c r="T1168" s="36">
        <v>43657</v>
      </c>
      <c r="U1168" s="36">
        <v>43654</v>
      </c>
      <c r="V1168" s="37">
        <v>43659</v>
      </c>
      <c r="W1168" s="38">
        <f t="shared" si="218"/>
        <v>-2</v>
      </c>
      <c r="X1168" s="5" t="str">
        <f t="shared" si="219"/>
        <v>CUMPLE</v>
      </c>
      <c r="Y1168" s="37">
        <v>43659</v>
      </c>
      <c r="Z1168" s="37">
        <v>43659</v>
      </c>
      <c r="AA1168" s="44">
        <v>43661</v>
      </c>
      <c r="AB1168" s="37">
        <v>43669</v>
      </c>
      <c r="AC1168" s="38">
        <f t="shared" si="220"/>
        <v>2</v>
      </c>
      <c r="AD1168" s="5" t="str">
        <f t="shared" si="221"/>
        <v>CUMPLE</v>
      </c>
      <c r="AE1168" s="5"/>
      <c r="AF1168" s="38">
        <f t="shared" si="222"/>
        <v>8</v>
      </c>
      <c r="AG1168" s="5" t="str">
        <f t="shared" si="223"/>
        <v>NO CUMPLE</v>
      </c>
      <c r="AH1168" s="6"/>
      <c r="AI1168" s="38">
        <f t="shared" si="224"/>
        <v>12</v>
      </c>
      <c r="AJ1168" s="5" t="str">
        <f t="shared" si="225"/>
        <v>NO CUMPLE</v>
      </c>
      <c r="AK1168" s="6" t="s">
        <v>135</v>
      </c>
      <c r="AL1168" s="5" t="str">
        <f t="shared" si="226"/>
        <v/>
      </c>
      <c r="AM1168" s="5"/>
      <c r="AN1168" s="58"/>
      <c r="AO1168" s="49" t="s">
        <v>5362</v>
      </c>
      <c r="AP1168" s="50" t="s">
        <v>61</v>
      </c>
      <c r="AQ1168" s="50"/>
      <c r="AR1168" s="50">
        <v>43634</v>
      </c>
      <c r="AS1168" s="50"/>
      <c r="AT1168" s="52"/>
    </row>
    <row r="1169" spans="1:46" ht="14.1" customHeight="1">
      <c r="A1169" s="20" t="s">
        <v>45</v>
      </c>
      <c r="B1169" s="21" t="s">
        <v>5021</v>
      </c>
      <c r="C1169" s="20" t="s">
        <v>5022</v>
      </c>
      <c r="D1169" s="54">
        <v>4951726527</v>
      </c>
      <c r="E1169" s="64" t="s">
        <v>48</v>
      </c>
      <c r="F1169" s="4" t="s">
        <v>5363</v>
      </c>
      <c r="G1169" s="23" t="s">
        <v>5364</v>
      </c>
      <c r="H1169" s="55">
        <v>25447.5</v>
      </c>
      <c r="I1169" s="4" t="s">
        <v>64</v>
      </c>
      <c r="J1169" s="4" t="s">
        <v>1779</v>
      </c>
      <c r="K1169" s="22" t="s">
        <v>1780</v>
      </c>
      <c r="L1169" s="23" t="s">
        <v>54</v>
      </c>
      <c r="M1169" s="4" t="s">
        <v>67</v>
      </c>
      <c r="N1169" s="29" t="s">
        <v>128</v>
      </c>
      <c r="O1169" s="30">
        <v>17750</v>
      </c>
      <c r="P1169" s="29" t="s">
        <v>57</v>
      </c>
      <c r="Q1169" s="56">
        <v>1</v>
      </c>
      <c r="R1169" s="5" t="s">
        <v>58</v>
      </c>
      <c r="S1169" s="5" t="s">
        <v>59</v>
      </c>
      <c r="T1169" s="36">
        <v>43657</v>
      </c>
      <c r="U1169" s="36">
        <v>43655</v>
      </c>
      <c r="V1169" s="37">
        <v>43659</v>
      </c>
      <c r="W1169" s="38">
        <f t="shared" si="218"/>
        <v>-1</v>
      </c>
      <c r="X1169" s="5" t="str">
        <f t="shared" si="219"/>
        <v>CUMPLE</v>
      </c>
      <c r="Y1169" s="37">
        <v>43659</v>
      </c>
      <c r="Z1169" s="37">
        <v>43659</v>
      </c>
      <c r="AA1169" s="44">
        <v>43661</v>
      </c>
      <c r="AB1169" s="37">
        <v>43668</v>
      </c>
      <c r="AC1169" s="38">
        <f t="shared" si="220"/>
        <v>2</v>
      </c>
      <c r="AD1169" s="5" t="str">
        <f t="shared" si="221"/>
        <v>CUMPLE</v>
      </c>
      <c r="AE1169" s="5"/>
      <c r="AF1169" s="38">
        <f t="shared" si="222"/>
        <v>7</v>
      </c>
      <c r="AG1169" s="5" t="str">
        <f t="shared" si="223"/>
        <v>NO CUMPLE</v>
      </c>
      <c r="AH1169" s="6"/>
      <c r="AI1169" s="38">
        <f t="shared" si="224"/>
        <v>11</v>
      </c>
      <c r="AJ1169" s="5" t="str">
        <f t="shared" si="225"/>
        <v>NO CUMPLE</v>
      </c>
      <c r="AK1169" s="6" t="s">
        <v>135</v>
      </c>
      <c r="AL1169" s="5" t="str">
        <f t="shared" si="226"/>
        <v/>
      </c>
      <c r="AM1169" s="5"/>
      <c r="AN1169" s="58"/>
      <c r="AO1169" s="49" t="s">
        <v>5365</v>
      </c>
      <c r="AP1169" s="50" t="s">
        <v>61</v>
      </c>
      <c r="AQ1169" s="50"/>
      <c r="AR1169" s="50">
        <v>43628</v>
      </c>
      <c r="AS1169" s="50"/>
      <c r="AT1169" s="52"/>
    </row>
    <row r="1170" spans="1:46" ht="14.1" customHeight="1">
      <c r="A1170" s="20" t="s">
        <v>45</v>
      </c>
      <c r="B1170" s="21" t="s">
        <v>5021</v>
      </c>
      <c r="C1170" s="20" t="s">
        <v>5022</v>
      </c>
      <c r="D1170" s="54">
        <v>4951595834</v>
      </c>
      <c r="E1170" s="64" t="s">
        <v>48</v>
      </c>
      <c r="F1170" s="4" t="s">
        <v>5366</v>
      </c>
      <c r="G1170" s="23" t="s">
        <v>5367</v>
      </c>
      <c r="H1170" s="55">
        <v>49060.800000000003</v>
      </c>
      <c r="I1170" s="4" t="s">
        <v>64</v>
      </c>
      <c r="J1170" s="4" t="s">
        <v>5368</v>
      </c>
      <c r="K1170" s="22" t="s">
        <v>5369</v>
      </c>
      <c r="L1170" s="23" t="s">
        <v>204</v>
      </c>
      <c r="M1170" s="4" t="s">
        <v>67</v>
      </c>
      <c r="N1170" s="29" t="s">
        <v>77</v>
      </c>
      <c r="O1170" s="30">
        <v>480</v>
      </c>
      <c r="P1170" s="29" t="s">
        <v>57</v>
      </c>
      <c r="Q1170" s="56">
        <v>1</v>
      </c>
      <c r="R1170" s="5" t="s">
        <v>58</v>
      </c>
      <c r="S1170" s="5" t="s">
        <v>59</v>
      </c>
      <c r="T1170" s="36">
        <v>43656</v>
      </c>
      <c r="U1170" s="36">
        <v>43649</v>
      </c>
      <c r="V1170" s="37">
        <v>43659</v>
      </c>
      <c r="W1170" s="38">
        <f t="shared" si="218"/>
        <v>-6</v>
      </c>
      <c r="X1170" s="5" t="str">
        <f t="shared" si="219"/>
        <v>CUMPLE</v>
      </c>
      <c r="Y1170" s="37">
        <v>43658</v>
      </c>
      <c r="Z1170" s="37">
        <v>43659</v>
      </c>
      <c r="AA1170" s="44">
        <v>43661</v>
      </c>
      <c r="AB1170" s="37">
        <v>43665</v>
      </c>
      <c r="AC1170" s="38">
        <f t="shared" si="220"/>
        <v>2</v>
      </c>
      <c r="AD1170" s="5" t="str">
        <f t="shared" si="221"/>
        <v>CUMPLE</v>
      </c>
      <c r="AE1170" s="5"/>
      <c r="AF1170" s="38">
        <f t="shared" si="222"/>
        <v>4</v>
      </c>
      <c r="AG1170" s="5" t="str">
        <f t="shared" si="223"/>
        <v>NO CUMPLE</v>
      </c>
      <c r="AH1170" s="6"/>
      <c r="AI1170" s="38">
        <f t="shared" si="224"/>
        <v>9</v>
      </c>
      <c r="AJ1170" s="5" t="str">
        <f t="shared" si="225"/>
        <v>NO CUMPLE</v>
      </c>
      <c r="AK1170" s="6" t="s">
        <v>149</v>
      </c>
      <c r="AL1170" s="5" t="str">
        <f t="shared" si="226"/>
        <v/>
      </c>
      <c r="AM1170" s="5"/>
      <c r="AN1170" s="58"/>
      <c r="AO1170" s="49" t="s">
        <v>5370</v>
      </c>
      <c r="AP1170" s="50" t="s">
        <v>72</v>
      </c>
      <c r="AQ1170" s="50"/>
      <c r="AR1170" s="50">
        <v>43638</v>
      </c>
      <c r="AS1170" s="50"/>
      <c r="AT1170" s="52"/>
    </row>
    <row r="1171" spans="1:46" ht="14.1" customHeight="1">
      <c r="A1171" s="20" t="s">
        <v>45</v>
      </c>
      <c r="B1171" s="21" t="s">
        <v>5021</v>
      </c>
      <c r="C1171" s="20" t="s">
        <v>5022</v>
      </c>
      <c r="D1171" s="54">
        <v>4951817781</v>
      </c>
      <c r="E1171" s="64" t="s">
        <v>156</v>
      </c>
      <c r="F1171" s="4" t="s">
        <v>5371</v>
      </c>
      <c r="G1171" s="23" t="s">
        <v>5372</v>
      </c>
      <c r="H1171" s="55">
        <v>7329</v>
      </c>
      <c r="I1171" s="4" t="s">
        <v>64</v>
      </c>
      <c r="J1171" s="4" t="s">
        <v>5373</v>
      </c>
      <c r="K1171" s="22" t="s">
        <v>5374</v>
      </c>
      <c r="L1171" s="23" t="s">
        <v>54</v>
      </c>
      <c r="M1171" s="4" t="s">
        <v>94</v>
      </c>
      <c r="N1171" s="29" t="s">
        <v>108</v>
      </c>
      <c r="O1171" s="30">
        <v>700</v>
      </c>
      <c r="P1171" s="29" t="s">
        <v>57</v>
      </c>
      <c r="Q1171" s="56">
        <v>2</v>
      </c>
      <c r="R1171" s="5" t="s">
        <v>78</v>
      </c>
      <c r="S1171" s="5" t="s">
        <v>79</v>
      </c>
      <c r="T1171" s="36">
        <v>43656</v>
      </c>
      <c r="U1171" s="36">
        <v>43648</v>
      </c>
      <c r="V1171" s="37">
        <v>43659</v>
      </c>
      <c r="W1171" s="38">
        <f t="shared" si="218"/>
        <v>-7</v>
      </c>
      <c r="X1171" s="5" t="str">
        <f t="shared" si="219"/>
        <v>CUMPLE</v>
      </c>
      <c r="Y1171" s="37">
        <v>43658</v>
      </c>
      <c r="Z1171" s="37">
        <v>43659</v>
      </c>
      <c r="AA1171" s="44">
        <v>43661</v>
      </c>
      <c r="AB1171" s="37">
        <v>43668</v>
      </c>
      <c r="AC1171" s="38">
        <f t="shared" si="220"/>
        <v>2</v>
      </c>
      <c r="AD1171" s="5" t="str">
        <f t="shared" si="221"/>
        <v>CUMPLE</v>
      </c>
      <c r="AE1171" s="5"/>
      <c r="AF1171" s="38">
        <f t="shared" si="222"/>
        <v>7</v>
      </c>
      <c r="AG1171" s="5" t="str">
        <f t="shared" si="223"/>
        <v>NO CUMPLE</v>
      </c>
      <c r="AH1171" s="6"/>
      <c r="AI1171" s="38">
        <f t="shared" si="224"/>
        <v>12</v>
      </c>
      <c r="AJ1171" s="5" t="str">
        <f t="shared" si="225"/>
        <v>NO CUMPLE</v>
      </c>
      <c r="AK1171" s="6" t="s">
        <v>5358</v>
      </c>
      <c r="AL1171" s="5" t="str">
        <f t="shared" si="226"/>
        <v/>
      </c>
      <c r="AM1171" s="5"/>
      <c r="AN1171" s="58"/>
      <c r="AO1171" s="49" t="s">
        <v>5375</v>
      </c>
      <c r="AP1171" s="50" t="s">
        <v>232</v>
      </c>
      <c r="AQ1171" s="50" t="s">
        <v>5376</v>
      </c>
      <c r="AR1171" s="50">
        <v>43638</v>
      </c>
      <c r="AS1171" s="50" t="s">
        <v>1149</v>
      </c>
      <c r="AT1171" s="52"/>
    </row>
    <row r="1172" spans="1:46" ht="14.1" customHeight="1">
      <c r="A1172" s="20" t="s">
        <v>45</v>
      </c>
      <c r="B1172" s="21" t="s">
        <v>5021</v>
      </c>
      <c r="C1172" s="20" t="s">
        <v>5022</v>
      </c>
      <c r="D1172" s="54">
        <v>4947224857</v>
      </c>
      <c r="E1172" s="64" t="s">
        <v>48</v>
      </c>
      <c r="F1172" s="4" t="s">
        <v>5377</v>
      </c>
      <c r="G1172" s="23" t="s">
        <v>5378</v>
      </c>
      <c r="H1172" s="55">
        <v>5775</v>
      </c>
      <c r="I1172" s="4" t="s">
        <v>64</v>
      </c>
      <c r="J1172" s="4" t="s">
        <v>1848</v>
      </c>
      <c r="K1172" s="22" t="s">
        <v>1849</v>
      </c>
      <c r="L1172" s="23" t="s">
        <v>54</v>
      </c>
      <c r="M1172" s="4" t="s">
        <v>184</v>
      </c>
      <c r="N1172" s="29" t="s">
        <v>348</v>
      </c>
      <c r="O1172" s="30">
        <v>3500</v>
      </c>
      <c r="P1172" s="29" t="s">
        <v>57</v>
      </c>
      <c r="Q1172" s="56">
        <v>4</v>
      </c>
      <c r="R1172" s="5" t="s">
        <v>78</v>
      </c>
      <c r="S1172" s="5" t="s">
        <v>79</v>
      </c>
      <c r="T1172" s="36">
        <v>43656</v>
      </c>
      <c r="U1172" s="36">
        <v>43648</v>
      </c>
      <c r="V1172" s="37">
        <v>43659</v>
      </c>
      <c r="W1172" s="38">
        <f t="shared" si="218"/>
        <v>-7</v>
      </c>
      <c r="X1172" s="5" t="str">
        <f t="shared" si="219"/>
        <v>CUMPLE</v>
      </c>
      <c r="Y1172" s="37">
        <v>43659</v>
      </c>
      <c r="Z1172" s="37">
        <v>43659</v>
      </c>
      <c r="AA1172" s="44">
        <v>43661</v>
      </c>
      <c r="AB1172" s="37">
        <v>43668</v>
      </c>
      <c r="AC1172" s="38">
        <f t="shared" si="220"/>
        <v>2</v>
      </c>
      <c r="AD1172" s="5" t="str">
        <f t="shared" si="221"/>
        <v>CUMPLE</v>
      </c>
      <c r="AE1172" s="5"/>
      <c r="AF1172" s="38">
        <f t="shared" si="222"/>
        <v>7</v>
      </c>
      <c r="AG1172" s="5" t="str">
        <f t="shared" si="223"/>
        <v>NO CUMPLE</v>
      </c>
      <c r="AH1172" s="6"/>
      <c r="AI1172" s="38">
        <f t="shared" si="224"/>
        <v>12</v>
      </c>
      <c r="AJ1172" s="5" t="str">
        <f t="shared" si="225"/>
        <v>NO CUMPLE</v>
      </c>
      <c r="AK1172" s="6" t="s">
        <v>102</v>
      </c>
      <c r="AL1172" s="5" t="str">
        <f t="shared" si="226"/>
        <v/>
      </c>
      <c r="AM1172" s="5"/>
      <c r="AN1172" s="58"/>
      <c r="AO1172" s="49" t="s">
        <v>5379</v>
      </c>
      <c r="AP1172" s="50" t="s">
        <v>72</v>
      </c>
      <c r="AQ1172" s="50"/>
      <c r="AR1172" s="50">
        <v>43638</v>
      </c>
      <c r="AS1172" s="50"/>
      <c r="AT1172" s="52"/>
    </row>
    <row r="1173" spans="1:46" ht="14.1" customHeight="1">
      <c r="A1173" s="20" t="s">
        <v>45</v>
      </c>
      <c r="B1173" s="21" t="s">
        <v>5021</v>
      </c>
      <c r="C1173" s="20" t="s">
        <v>5022</v>
      </c>
      <c r="D1173" s="54" t="s">
        <v>5380</v>
      </c>
      <c r="E1173" s="64" t="s">
        <v>156</v>
      </c>
      <c r="F1173" s="4" t="s">
        <v>5381</v>
      </c>
      <c r="G1173" s="23" t="s">
        <v>5382</v>
      </c>
      <c r="H1173" s="55">
        <v>19350</v>
      </c>
      <c r="I1173" s="4" t="s">
        <v>64</v>
      </c>
      <c r="J1173" s="4" t="s">
        <v>5383</v>
      </c>
      <c r="K1173" s="22" t="s">
        <v>5384</v>
      </c>
      <c r="L1173" s="23" t="s">
        <v>54</v>
      </c>
      <c r="M1173" s="4" t="s">
        <v>94</v>
      </c>
      <c r="N1173" s="29" t="s">
        <v>108</v>
      </c>
      <c r="O1173" s="30">
        <v>6600</v>
      </c>
      <c r="P1173" s="29" t="s">
        <v>57</v>
      </c>
      <c r="Q1173" s="56">
        <v>1</v>
      </c>
      <c r="R1173" s="5" t="s">
        <v>58</v>
      </c>
      <c r="S1173" s="5" t="s">
        <v>59</v>
      </c>
      <c r="T1173" s="36">
        <v>43659</v>
      </c>
      <c r="U1173" s="36">
        <v>43648</v>
      </c>
      <c r="V1173" s="37">
        <v>43662</v>
      </c>
      <c r="W1173" s="38">
        <f t="shared" si="218"/>
        <v>-10</v>
      </c>
      <c r="X1173" s="5" t="str">
        <f t="shared" si="219"/>
        <v>CUMPLE</v>
      </c>
      <c r="Y1173" s="37">
        <v>43661</v>
      </c>
      <c r="Z1173" s="37">
        <v>43662</v>
      </c>
      <c r="AA1173" s="44">
        <v>43662</v>
      </c>
      <c r="AB1173" s="37">
        <v>43662</v>
      </c>
      <c r="AC1173" s="38">
        <f t="shared" si="220"/>
        <v>1</v>
      </c>
      <c r="AD1173" s="5" t="str">
        <f t="shared" si="221"/>
        <v>CUMPLE</v>
      </c>
      <c r="AE1173" s="5"/>
      <c r="AF1173" s="38">
        <f t="shared" si="222"/>
        <v>1</v>
      </c>
      <c r="AG1173" s="5" t="str">
        <f t="shared" si="223"/>
        <v>CUMPLE</v>
      </c>
      <c r="AH1173" s="6"/>
      <c r="AI1173" s="38">
        <f t="shared" si="224"/>
        <v>3</v>
      </c>
      <c r="AJ1173" s="5" t="str">
        <f t="shared" si="225"/>
        <v>CUMPLE</v>
      </c>
      <c r="AK1173" s="6"/>
      <c r="AL1173" s="5" t="str">
        <f t="shared" si="226"/>
        <v/>
      </c>
      <c r="AM1173" s="5"/>
      <c r="AN1173" s="58"/>
      <c r="AO1173" s="49" t="s">
        <v>5385</v>
      </c>
      <c r="AP1173" s="50" t="s">
        <v>72</v>
      </c>
      <c r="AQ1173" s="50"/>
      <c r="AR1173" s="50">
        <v>43627</v>
      </c>
      <c r="AS1173" s="50" t="s">
        <v>1149</v>
      </c>
      <c r="AT1173" s="52"/>
    </row>
    <row r="1174" spans="1:46" ht="14.1" customHeight="1">
      <c r="A1174" s="20" t="s">
        <v>45</v>
      </c>
      <c r="B1174" s="21" t="s">
        <v>5021</v>
      </c>
      <c r="C1174" s="20" t="s">
        <v>5022</v>
      </c>
      <c r="D1174" s="54">
        <v>4951458571</v>
      </c>
      <c r="E1174" s="64" t="s">
        <v>48</v>
      </c>
      <c r="F1174" s="4" t="s">
        <v>5386</v>
      </c>
      <c r="G1174" s="23" t="s">
        <v>5387</v>
      </c>
      <c r="H1174" s="55">
        <v>20140</v>
      </c>
      <c r="I1174" s="4" t="s">
        <v>64</v>
      </c>
      <c r="J1174" s="4" t="s">
        <v>1217</v>
      </c>
      <c r="K1174" s="22" t="s">
        <v>1218</v>
      </c>
      <c r="L1174" s="23" t="s">
        <v>119</v>
      </c>
      <c r="M1174" s="4" t="s">
        <v>112</v>
      </c>
      <c r="N1174" s="29" t="s">
        <v>624</v>
      </c>
      <c r="O1174" s="30">
        <v>3800</v>
      </c>
      <c r="P1174" s="29" t="s">
        <v>57</v>
      </c>
      <c r="Q1174" s="56">
        <v>20</v>
      </c>
      <c r="R1174" s="5" t="s">
        <v>58</v>
      </c>
      <c r="S1174" s="5" t="s">
        <v>59</v>
      </c>
      <c r="T1174" s="36">
        <v>43660</v>
      </c>
      <c r="U1174" s="36">
        <v>43655</v>
      </c>
      <c r="V1174" s="37">
        <v>43662</v>
      </c>
      <c r="W1174" s="38">
        <f t="shared" si="218"/>
        <v>-4</v>
      </c>
      <c r="X1174" s="5" t="str">
        <f t="shared" si="219"/>
        <v>CUMPLE</v>
      </c>
      <c r="Y1174" s="37">
        <v>43661</v>
      </c>
      <c r="Z1174" s="37">
        <v>43662</v>
      </c>
      <c r="AA1174" s="44">
        <v>43663</v>
      </c>
      <c r="AB1174" s="37">
        <v>43668</v>
      </c>
      <c r="AC1174" s="38">
        <f t="shared" si="220"/>
        <v>1</v>
      </c>
      <c r="AD1174" s="5" t="str">
        <f t="shared" si="221"/>
        <v>CUMPLE</v>
      </c>
      <c r="AE1174" s="5"/>
      <c r="AF1174" s="38">
        <f t="shared" si="222"/>
        <v>5</v>
      </c>
      <c r="AG1174" s="5" t="str">
        <f t="shared" si="223"/>
        <v>NO CUMPLE</v>
      </c>
      <c r="AH1174" s="6"/>
      <c r="AI1174" s="38">
        <f t="shared" si="224"/>
        <v>8</v>
      </c>
      <c r="AJ1174" s="5" t="str">
        <f t="shared" si="225"/>
        <v>CUMPLE</v>
      </c>
      <c r="AK1174" s="6"/>
      <c r="AL1174" s="5" t="str">
        <f t="shared" si="226"/>
        <v/>
      </c>
      <c r="AM1174" s="5"/>
      <c r="AN1174" s="58"/>
      <c r="AO1174" s="49" t="s">
        <v>5388</v>
      </c>
      <c r="AP1174" s="50" t="s">
        <v>325</v>
      </c>
      <c r="AQ1174" s="50"/>
      <c r="AR1174" s="50">
        <v>43656</v>
      </c>
      <c r="AS1174" s="50"/>
      <c r="AT1174" s="52"/>
    </row>
    <row r="1175" spans="1:46" ht="14.1" customHeight="1">
      <c r="A1175" s="20" t="s">
        <v>45</v>
      </c>
      <c r="B1175" s="21" t="s">
        <v>5021</v>
      </c>
      <c r="C1175" s="20" t="s">
        <v>5022</v>
      </c>
      <c r="D1175" s="54">
        <v>4951458585</v>
      </c>
      <c r="E1175" s="64" t="s">
        <v>48</v>
      </c>
      <c r="F1175" s="4" t="s">
        <v>5389</v>
      </c>
      <c r="G1175" s="23" t="s">
        <v>5390</v>
      </c>
      <c r="H1175" s="55">
        <v>12266.4</v>
      </c>
      <c r="I1175" s="4" t="s">
        <v>64</v>
      </c>
      <c r="J1175" s="4" t="s">
        <v>1788</v>
      </c>
      <c r="K1175" s="22" t="s">
        <v>1789</v>
      </c>
      <c r="L1175" s="23" t="s">
        <v>246</v>
      </c>
      <c r="M1175" s="4" t="s">
        <v>112</v>
      </c>
      <c r="N1175" s="29" t="s">
        <v>624</v>
      </c>
      <c r="O1175" s="30">
        <v>2280</v>
      </c>
      <c r="P1175" s="29" t="s">
        <v>57</v>
      </c>
      <c r="Q1175" s="56">
        <v>3</v>
      </c>
      <c r="R1175" s="5" t="s">
        <v>78</v>
      </c>
      <c r="S1175" s="5" t="s">
        <v>79</v>
      </c>
      <c r="T1175" s="36">
        <v>43659</v>
      </c>
      <c r="U1175" s="36">
        <v>43648</v>
      </c>
      <c r="V1175" s="37">
        <v>43663</v>
      </c>
      <c r="W1175" s="38">
        <f t="shared" si="218"/>
        <v>-10</v>
      </c>
      <c r="X1175" s="5" t="str">
        <f t="shared" si="219"/>
        <v>CUMPLE</v>
      </c>
      <c r="Y1175" s="37">
        <v>43662</v>
      </c>
      <c r="Z1175" s="37">
        <v>43663</v>
      </c>
      <c r="AA1175" s="44">
        <v>43663</v>
      </c>
      <c r="AB1175" s="37">
        <v>43669</v>
      </c>
      <c r="AC1175" s="38">
        <f t="shared" si="220"/>
        <v>1</v>
      </c>
      <c r="AD1175" s="5" t="str">
        <f t="shared" si="221"/>
        <v>CUMPLE</v>
      </c>
      <c r="AE1175" s="5"/>
      <c r="AF1175" s="38">
        <f t="shared" si="222"/>
        <v>6</v>
      </c>
      <c r="AG1175" s="5" t="str">
        <f t="shared" si="223"/>
        <v>NO CUMPLE</v>
      </c>
      <c r="AH1175" s="6"/>
      <c r="AI1175" s="38">
        <f t="shared" si="224"/>
        <v>10</v>
      </c>
      <c r="AJ1175" s="5" t="str">
        <f t="shared" si="225"/>
        <v>CUMPLE</v>
      </c>
      <c r="AK1175" s="6" t="s">
        <v>102</v>
      </c>
      <c r="AL1175" s="5" t="str">
        <f t="shared" si="226"/>
        <v/>
      </c>
      <c r="AM1175" s="5"/>
      <c r="AN1175" s="58"/>
      <c r="AO1175" s="49" t="s">
        <v>5391</v>
      </c>
      <c r="AP1175" s="50" t="s">
        <v>325</v>
      </c>
      <c r="AQ1175" s="50"/>
      <c r="AR1175" s="50">
        <v>43645</v>
      </c>
      <c r="AS1175" s="50"/>
      <c r="AT1175" s="52"/>
    </row>
    <row r="1176" spans="1:46" ht="14.1" customHeight="1">
      <c r="A1176" s="20" t="s">
        <v>45</v>
      </c>
      <c r="B1176" s="21" t="s">
        <v>5021</v>
      </c>
      <c r="C1176" s="20" t="s">
        <v>5022</v>
      </c>
      <c r="D1176" s="54" t="s">
        <v>5392</v>
      </c>
      <c r="E1176" s="64" t="s">
        <v>48</v>
      </c>
      <c r="F1176" s="4" t="s">
        <v>5393</v>
      </c>
      <c r="G1176" s="23" t="s">
        <v>5394</v>
      </c>
      <c r="H1176" s="55">
        <v>1342.8</v>
      </c>
      <c r="I1176" s="4" t="s">
        <v>64</v>
      </c>
      <c r="J1176" s="4" t="s">
        <v>5395</v>
      </c>
      <c r="K1176" s="22" t="s">
        <v>5396</v>
      </c>
      <c r="L1176" s="23" t="s">
        <v>86</v>
      </c>
      <c r="M1176" s="4" t="s">
        <v>87</v>
      </c>
      <c r="N1176" s="29" t="s">
        <v>88</v>
      </c>
      <c r="O1176" s="30">
        <v>600</v>
      </c>
      <c r="P1176" s="29" t="s">
        <v>57</v>
      </c>
      <c r="Q1176" s="56">
        <v>2</v>
      </c>
      <c r="R1176" s="5" t="s">
        <v>78</v>
      </c>
      <c r="S1176" s="5" t="s">
        <v>79</v>
      </c>
      <c r="T1176" s="36">
        <v>43665</v>
      </c>
      <c r="U1176" s="36">
        <v>43648</v>
      </c>
      <c r="V1176" s="37">
        <v>43668</v>
      </c>
      <c r="W1176" s="38">
        <f t="shared" si="218"/>
        <v>-16</v>
      </c>
      <c r="X1176" s="5" t="str">
        <f t="shared" si="219"/>
        <v>CUMPLE</v>
      </c>
      <c r="Y1176" s="37">
        <v>43668</v>
      </c>
      <c r="Z1176" s="37">
        <v>43668</v>
      </c>
      <c r="AA1176" s="44">
        <v>43669</v>
      </c>
      <c r="AB1176" s="37">
        <v>43670</v>
      </c>
      <c r="AC1176" s="38">
        <f t="shared" si="220"/>
        <v>1</v>
      </c>
      <c r="AD1176" s="5" t="str">
        <f t="shared" si="221"/>
        <v>CUMPLE</v>
      </c>
      <c r="AE1176" s="5"/>
      <c r="AF1176" s="38">
        <f t="shared" si="222"/>
        <v>1</v>
      </c>
      <c r="AG1176" s="5" t="str">
        <f t="shared" si="223"/>
        <v>CUMPLE</v>
      </c>
      <c r="AH1176" s="6"/>
      <c r="AI1176" s="38">
        <f t="shared" si="224"/>
        <v>5</v>
      </c>
      <c r="AJ1176" s="5" t="str">
        <f t="shared" si="225"/>
        <v>CUMPLE</v>
      </c>
      <c r="AK1176" s="6"/>
      <c r="AL1176" s="5" t="str">
        <f t="shared" si="226"/>
        <v/>
      </c>
      <c r="AM1176" s="5"/>
      <c r="AN1176" s="58"/>
      <c r="AO1176" s="49" t="s">
        <v>5397</v>
      </c>
      <c r="AP1176" s="50" t="s">
        <v>325</v>
      </c>
      <c r="AQ1176" s="50"/>
      <c r="AR1176" s="50">
        <v>43655</v>
      </c>
      <c r="AS1176" s="50"/>
      <c r="AT1176" s="52"/>
    </row>
    <row r="1177" spans="1:46" ht="14.1" customHeight="1">
      <c r="A1177" s="20" t="s">
        <v>45</v>
      </c>
      <c r="B1177" s="21" t="s">
        <v>5021</v>
      </c>
      <c r="C1177" s="20" t="s">
        <v>5022</v>
      </c>
      <c r="D1177" s="54">
        <v>4951352473</v>
      </c>
      <c r="E1177" s="64" t="s">
        <v>48</v>
      </c>
      <c r="F1177" s="4" t="s">
        <v>5398</v>
      </c>
      <c r="G1177" s="23" t="s">
        <v>5399</v>
      </c>
      <c r="H1177" s="55">
        <v>12810</v>
      </c>
      <c r="I1177" s="4" t="s">
        <v>51</v>
      </c>
      <c r="J1177" s="4" t="s">
        <v>3610</v>
      </c>
      <c r="K1177" s="22" t="s">
        <v>3611</v>
      </c>
      <c r="L1177" s="23" t="s">
        <v>3612</v>
      </c>
      <c r="M1177" s="4" t="s">
        <v>238</v>
      </c>
      <c r="N1177" s="29" t="s">
        <v>278</v>
      </c>
      <c r="O1177" s="30">
        <v>420</v>
      </c>
      <c r="P1177" s="29" t="s">
        <v>168</v>
      </c>
      <c r="Q1177" s="56">
        <v>1</v>
      </c>
      <c r="R1177" s="5" t="s">
        <v>58</v>
      </c>
      <c r="S1177" s="5" t="s">
        <v>59</v>
      </c>
      <c r="T1177" s="36">
        <v>43658</v>
      </c>
      <c r="U1177" s="36">
        <v>43654</v>
      </c>
      <c r="V1177" s="37">
        <v>43663</v>
      </c>
      <c r="W1177" s="38">
        <f t="shared" si="218"/>
        <v>-3</v>
      </c>
      <c r="X1177" s="5" t="str">
        <f t="shared" si="219"/>
        <v>CUMPLE</v>
      </c>
      <c r="Y1177" s="37">
        <v>43660</v>
      </c>
      <c r="Z1177" s="37">
        <v>43663</v>
      </c>
      <c r="AA1177" s="44">
        <v>43663</v>
      </c>
      <c r="AB1177" s="37">
        <v>43669</v>
      </c>
      <c r="AC1177" s="38">
        <f t="shared" si="220"/>
        <v>1</v>
      </c>
      <c r="AD1177" s="5" t="str">
        <f t="shared" si="221"/>
        <v>CUMPLE</v>
      </c>
      <c r="AE1177" s="5"/>
      <c r="AF1177" s="38">
        <f t="shared" si="222"/>
        <v>6</v>
      </c>
      <c r="AG1177" s="5" t="str">
        <f t="shared" si="223"/>
        <v>NO CUMPLE</v>
      </c>
      <c r="AH1177" s="6"/>
      <c r="AI1177" s="38">
        <f t="shared" si="224"/>
        <v>11</v>
      </c>
      <c r="AJ1177" s="5" t="str">
        <f t="shared" si="225"/>
        <v>NO CUMPLE</v>
      </c>
      <c r="AK1177" s="6" t="s">
        <v>135</v>
      </c>
      <c r="AL1177" s="5" t="str">
        <f t="shared" si="226"/>
        <v/>
      </c>
      <c r="AM1177" s="5"/>
      <c r="AN1177" s="58"/>
      <c r="AO1177" s="49" t="s">
        <v>5400</v>
      </c>
      <c r="AP1177" s="50" t="s">
        <v>241</v>
      </c>
      <c r="AQ1177" s="50"/>
      <c r="AR1177" s="50">
        <v>43651</v>
      </c>
      <c r="AS1177" s="50"/>
      <c r="AT1177" s="52"/>
    </row>
    <row r="1178" spans="1:46" ht="14.1" customHeight="1">
      <c r="A1178" s="20" t="s">
        <v>45</v>
      </c>
      <c r="B1178" s="21" t="s">
        <v>5021</v>
      </c>
      <c r="C1178" s="20" t="s">
        <v>5022</v>
      </c>
      <c r="D1178" s="54">
        <v>4951772230</v>
      </c>
      <c r="E1178" s="64" t="s">
        <v>48</v>
      </c>
      <c r="F1178" s="4" t="s">
        <v>5401</v>
      </c>
      <c r="G1178" s="68" t="s">
        <v>5402</v>
      </c>
      <c r="H1178" s="55">
        <v>736.96</v>
      </c>
      <c r="I1178" s="4" t="s">
        <v>605</v>
      </c>
      <c r="J1178" s="4" t="s">
        <v>821</v>
      </c>
      <c r="K1178" s="22" t="s">
        <v>822</v>
      </c>
      <c r="L1178" s="23" t="s">
        <v>650</v>
      </c>
      <c r="M1178" s="4" t="s">
        <v>147</v>
      </c>
      <c r="N1178" s="29" t="s">
        <v>167</v>
      </c>
      <c r="O1178" s="30">
        <v>51.2</v>
      </c>
      <c r="P1178" s="29" t="s">
        <v>57</v>
      </c>
      <c r="Q1178" s="56">
        <v>1</v>
      </c>
      <c r="R1178" s="5" t="s">
        <v>608</v>
      </c>
      <c r="S1178" s="5" t="s">
        <v>79</v>
      </c>
      <c r="T1178" s="36">
        <v>43664</v>
      </c>
      <c r="U1178" s="36">
        <v>43661</v>
      </c>
      <c r="V1178" s="37">
        <v>43665</v>
      </c>
      <c r="W1178" s="38">
        <f t="shared" si="218"/>
        <v>-3</v>
      </c>
      <c r="X1178" s="5" t="str">
        <f t="shared" si="219"/>
        <v>CUMPLE</v>
      </c>
      <c r="Y1178" s="37">
        <v>43665</v>
      </c>
      <c r="Z1178" s="37">
        <v>43665</v>
      </c>
      <c r="AA1178" s="44">
        <v>43668</v>
      </c>
      <c r="AB1178" s="37">
        <v>43668</v>
      </c>
      <c r="AC1178" s="38">
        <f t="shared" si="220"/>
        <v>3</v>
      </c>
      <c r="AD1178" s="5" t="str">
        <f t="shared" si="221"/>
        <v>NO CUMPLE</v>
      </c>
      <c r="AE1178" s="5" t="s">
        <v>135</v>
      </c>
      <c r="AF1178" s="38">
        <f t="shared" si="222"/>
        <v>1</v>
      </c>
      <c r="AG1178" s="5" t="str">
        <f t="shared" si="223"/>
        <v>CUMPLE</v>
      </c>
      <c r="AH1178" s="6"/>
      <c r="AI1178" s="38">
        <f t="shared" si="224"/>
        <v>4</v>
      </c>
      <c r="AJ1178" s="5" t="str">
        <f t="shared" si="225"/>
        <v>NO CUMPLE</v>
      </c>
      <c r="AK1178" s="5" t="s">
        <v>135</v>
      </c>
      <c r="AL1178" s="5" t="str">
        <f t="shared" si="226"/>
        <v/>
      </c>
      <c r="AM1178" s="5"/>
      <c r="AN1178" s="58"/>
      <c r="AO1178" s="49" t="s">
        <v>5403</v>
      </c>
      <c r="AP1178" s="50" t="s">
        <v>72</v>
      </c>
      <c r="AQ1178" s="50"/>
      <c r="AR1178" s="50">
        <v>43663</v>
      </c>
      <c r="AS1178" s="50"/>
      <c r="AT1178" s="52"/>
    </row>
    <row r="1179" spans="1:46" ht="14.1" customHeight="1">
      <c r="A1179" s="20" t="s">
        <v>45</v>
      </c>
      <c r="B1179" s="21" t="s">
        <v>5021</v>
      </c>
      <c r="C1179" s="20" t="s">
        <v>5022</v>
      </c>
      <c r="D1179" s="54">
        <v>4951411190</v>
      </c>
      <c r="E1179" s="64" t="s">
        <v>48</v>
      </c>
      <c r="F1179" s="4" t="s">
        <v>5404</v>
      </c>
      <c r="G1179" s="68" t="s">
        <v>5405</v>
      </c>
      <c r="H1179" s="55">
        <v>2490</v>
      </c>
      <c r="I1179" s="4" t="s">
        <v>605</v>
      </c>
      <c r="J1179" s="4" t="s">
        <v>5406</v>
      </c>
      <c r="K1179" s="22" t="s">
        <v>5407</v>
      </c>
      <c r="L1179" s="23" t="s">
        <v>5408</v>
      </c>
      <c r="M1179" s="4" t="s">
        <v>238</v>
      </c>
      <c r="N1179" s="29" t="s">
        <v>239</v>
      </c>
      <c r="O1179" s="30">
        <v>1000</v>
      </c>
      <c r="P1179" s="29" t="s">
        <v>57</v>
      </c>
      <c r="Q1179" s="56">
        <v>5</v>
      </c>
      <c r="R1179" s="5" t="s">
        <v>608</v>
      </c>
      <c r="S1179" s="5" t="s">
        <v>79</v>
      </c>
      <c r="T1179" s="36">
        <v>43664</v>
      </c>
      <c r="U1179" s="36">
        <v>43654</v>
      </c>
      <c r="V1179" s="37">
        <v>43665</v>
      </c>
      <c r="W1179" s="38">
        <f t="shared" si="218"/>
        <v>-10</v>
      </c>
      <c r="X1179" s="5" t="str">
        <f t="shared" si="219"/>
        <v>CUMPLE</v>
      </c>
      <c r="Y1179" s="37">
        <v>43665</v>
      </c>
      <c r="Z1179" s="37">
        <v>43665</v>
      </c>
      <c r="AA1179" s="44">
        <v>43668</v>
      </c>
      <c r="AB1179" s="37">
        <v>43669</v>
      </c>
      <c r="AC1179" s="38">
        <f t="shared" si="220"/>
        <v>3</v>
      </c>
      <c r="AD1179" s="5" t="str">
        <f t="shared" si="221"/>
        <v>NO CUMPLE</v>
      </c>
      <c r="AE1179" s="5" t="s">
        <v>135</v>
      </c>
      <c r="AF1179" s="38">
        <f t="shared" si="222"/>
        <v>1</v>
      </c>
      <c r="AG1179" s="5" t="str">
        <f t="shared" si="223"/>
        <v>CUMPLE</v>
      </c>
      <c r="AH1179" s="6"/>
      <c r="AI1179" s="38">
        <f t="shared" si="224"/>
        <v>5</v>
      </c>
      <c r="AJ1179" s="5" t="str">
        <f t="shared" si="225"/>
        <v>NO CUMPLE</v>
      </c>
      <c r="AK1179" s="5" t="s">
        <v>135</v>
      </c>
      <c r="AL1179" s="5" t="str">
        <f t="shared" si="226"/>
        <v/>
      </c>
      <c r="AM1179" s="5"/>
      <c r="AN1179" s="58"/>
      <c r="AO1179" s="49" t="s">
        <v>5409</v>
      </c>
      <c r="AP1179" s="50" t="s">
        <v>241</v>
      </c>
      <c r="AQ1179" s="50"/>
      <c r="AR1179" s="50">
        <v>43664</v>
      </c>
      <c r="AS1179" s="50"/>
      <c r="AT1179" s="52"/>
    </row>
    <row r="1180" spans="1:46" ht="14.1" customHeight="1">
      <c r="A1180" s="20" t="s">
        <v>45</v>
      </c>
      <c r="B1180" s="21" t="s">
        <v>5021</v>
      </c>
      <c r="C1180" s="20" t="s">
        <v>5022</v>
      </c>
      <c r="D1180" s="28" t="s">
        <v>5410</v>
      </c>
      <c r="E1180" s="64" t="s">
        <v>48</v>
      </c>
      <c r="F1180" s="4" t="s">
        <v>5411</v>
      </c>
      <c r="G1180" s="68" t="s">
        <v>5412</v>
      </c>
      <c r="H1180" s="55">
        <v>36912.68</v>
      </c>
      <c r="I1180" s="4" t="s">
        <v>605</v>
      </c>
      <c r="J1180" s="28" t="s">
        <v>5413</v>
      </c>
      <c r="K1180" s="28" t="s">
        <v>5414</v>
      </c>
      <c r="L1180" s="23" t="s">
        <v>54</v>
      </c>
      <c r="M1180" s="4" t="s">
        <v>67</v>
      </c>
      <c r="N1180" s="29" t="s">
        <v>77</v>
      </c>
      <c r="O1180" s="30">
        <v>395.5</v>
      </c>
      <c r="P1180" s="29" t="s">
        <v>57</v>
      </c>
      <c r="Q1180" s="56">
        <v>4</v>
      </c>
      <c r="R1180" s="5" t="s">
        <v>608</v>
      </c>
      <c r="S1180" s="5" t="s">
        <v>79</v>
      </c>
      <c r="T1180" s="36">
        <v>43665</v>
      </c>
      <c r="U1180" s="36">
        <v>43657</v>
      </c>
      <c r="V1180" s="37">
        <v>43668</v>
      </c>
      <c r="W1180" s="38">
        <f t="shared" si="218"/>
        <v>-8</v>
      </c>
      <c r="X1180" s="5" t="str">
        <f t="shared" si="219"/>
        <v>CUMPLE</v>
      </c>
      <c r="Y1180" s="37">
        <v>43668</v>
      </c>
      <c r="Z1180" s="37">
        <v>43668</v>
      </c>
      <c r="AA1180" s="44">
        <v>43669</v>
      </c>
      <c r="AB1180" s="37">
        <v>43669</v>
      </c>
      <c r="AC1180" s="38">
        <f t="shared" si="220"/>
        <v>1</v>
      </c>
      <c r="AD1180" s="5" t="str">
        <f t="shared" si="221"/>
        <v>CUMPLE</v>
      </c>
      <c r="AE1180" s="5"/>
      <c r="AF1180" s="38">
        <f t="shared" si="222"/>
        <v>1</v>
      </c>
      <c r="AG1180" s="5" t="str">
        <f t="shared" si="223"/>
        <v>CUMPLE</v>
      </c>
      <c r="AH1180" s="6"/>
      <c r="AI1180" s="38">
        <f t="shared" si="224"/>
        <v>4</v>
      </c>
      <c r="AJ1180" s="5" t="str">
        <f t="shared" si="225"/>
        <v>NO CUMPLE</v>
      </c>
      <c r="AK1180" s="5" t="s">
        <v>135</v>
      </c>
      <c r="AL1180" s="5" t="str">
        <f t="shared" si="226"/>
        <v/>
      </c>
      <c r="AM1180" s="5"/>
      <c r="AN1180" s="58"/>
      <c r="AO1180" s="49" t="s">
        <v>5415</v>
      </c>
      <c r="AP1180" s="50" t="s">
        <v>72</v>
      </c>
      <c r="AQ1180" s="50"/>
      <c r="AR1180" s="50">
        <v>43663</v>
      </c>
      <c r="AS1180" s="50"/>
      <c r="AT1180" s="52"/>
    </row>
    <row r="1181" spans="1:46" ht="14.1" customHeight="1">
      <c r="A1181" s="20" t="s">
        <v>45</v>
      </c>
      <c r="B1181" s="21" t="s">
        <v>5021</v>
      </c>
      <c r="C1181" s="20" t="s">
        <v>5022</v>
      </c>
      <c r="D1181" s="54">
        <v>4952026923</v>
      </c>
      <c r="E1181" s="64" t="s">
        <v>48</v>
      </c>
      <c r="F1181" s="4" t="s">
        <v>5416</v>
      </c>
      <c r="G1181" s="68" t="s">
        <v>5417</v>
      </c>
      <c r="H1181" s="55">
        <v>1178.8</v>
      </c>
      <c r="I1181" s="4" t="s">
        <v>605</v>
      </c>
      <c r="J1181" s="4" t="s">
        <v>2383</v>
      </c>
      <c r="K1181" s="22" t="s">
        <v>2384</v>
      </c>
      <c r="L1181" s="23" t="s">
        <v>54</v>
      </c>
      <c r="M1181" s="4" t="s">
        <v>67</v>
      </c>
      <c r="N1181" s="29" t="s">
        <v>77</v>
      </c>
      <c r="O1181" s="30">
        <v>40</v>
      </c>
      <c r="P1181" s="29" t="s">
        <v>57</v>
      </c>
      <c r="Q1181" s="56">
        <v>1</v>
      </c>
      <c r="R1181" s="5" t="s">
        <v>608</v>
      </c>
      <c r="S1181" s="5" t="s">
        <v>79</v>
      </c>
      <c r="T1181" s="36">
        <v>43665</v>
      </c>
      <c r="U1181" s="36">
        <v>43658</v>
      </c>
      <c r="V1181" s="37">
        <v>43668</v>
      </c>
      <c r="W1181" s="38">
        <f t="shared" si="218"/>
        <v>-7</v>
      </c>
      <c r="X1181" s="5" t="str">
        <f t="shared" si="219"/>
        <v>CUMPLE</v>
      </c>
      <c r="Y1181" s="37">
        <v>43668</v>
      </c>
      <c r="Z1181" s="37">
        <v>43668</v>
      </c>
      <c r="AA1181" s="44">
        <v>43669</v>
      </c>
      <c r="AB1181" s="37">
        <v>43669</v>
      </c>
      <c r="AC1181" s="38">
        <f t="shared" si="220"/>
        <v>1</v>
      </c>
      <c r="AD1181" s="5" t="str">
        <f t="shared" si="221"/>
        <v>CUMPLE</v>
      </c>
      <c r="AE1181" s="5"/>
      <c r="AF1181" s="38">
        <f t="shared" si="222"/>
        <v>1</v>
      </c>
      <c r="AG1181" s="5" t="str">
        <f t="shared" si="223"/>
        <v>CUMPLE</v>
      </c>
      <c r="AH1181" s="6"/>
      <c r="AI1181" s="38">
        <f t="shared" si="224"/>
        <v>4</v>
      </c>
      <c r="AJ1181" s="5" t="str">
        <f t="shared" si="225"/>
        <v>NO CUMPLE</v>
      </c>
      <c r="AK1181" s="5" t="s">
        <v>135</v>
      </c>
      <c r="AL1181" s="5" t="str">
        <f t="shared" si="226"/>
        <v/>
      </c>
      <c r="AM1181" s="5"/>
      <c r="AN1181" s="58"/>
      <c r="AO1181" s="49" t="s">
        <v>5418</v>
      </c>
      <c r="AP1181" s="50" t="s">
        <v>72</v>
      </c>
      <c r="AQ1181" s="50"/>
      <c r="AR1181" s="50">
        <v>43663</v>
      </c>
      <c r="AS1181" s="50"/>
      <c r="AT1181" s="52"/>
    </row>
    <row r="1182" spans="1:46" ht="14.1" customHeight="1">
      <c r="A1182" s="20" t="s">
        <v>45</v>
      </c>
      <c r="B1182" s="21" t="s">
        <v>5021</v>
      </c>
      <c r="C1182" s="20" t="s">
        <v>5022</v>
      </c>
      <c r="D1182" s="54">
        <v>4951516178</v>
      </c>
      <c r="E1182" s="64" t="s">
        <v>48</v>
      </c>
      <c r="F1182" s="4" t="s">
        <v>5419</v>
      </c>
      <c r="G1182" s="68" t="s">
        <v>5420</v>
      </c>
      <c r="H1182" s="55">
        <v>3396</v>
      </c>
      <c r="I1182" s="4" t="s">
        <v>605</v>
      </c>
      <c r="J1182" s="4" t="s">
        <v>5421</v>
      </c>
      <c r="K1182" s="22" t="s">
        <v>5422</v>
      </c>
      <c r="L1182" s="23" t="s">
        <v>54</v>
      </c>
      <c r="M1182" s="4" t="s">
        <v>67</v>
      </c>
      <c r="N1182" s="29" t="s">
        <v>77</v>
      </c>
      <c r="O1182" s="30">
        <v>200</v>
      </c>
      <c r="P1182" s="29" t="s">
        <v>57</v>
      </c>
      <c r="Q1182" s="56">
        <v>1</v>
      </c>
      <c r="R1182" s="5" t="s">
        <v>608</v>
      </c>
      <c r="S1182" s="5" t="s">
        <v>79</v>
      </c>
      <c r="T1182" s="36">
        <v>43665</v>
      </c>
      <c r="U1182" s="36">
        <v>43663</v>
      </c>
      <c r="V1182" s="37">
        <v>43668</v>
      </c>
      <c r="W1182" s="38">
        <f t="shared" si="218"/>
        <v>-2</v>
      </c>
      <c r="X1182" s="5" t="str">
        <f t="shared" si="219"/>
        <v>CUMPLE</v>
      </c>
      <c r="Y1182" s="37">
        <v>43668</v>
      </c>
      <c r="Z1182" s="37">
        <v>43668</v>
      </c>
      <c r="AA1182" s="44">
        <v>43669</v>
      </c>
      <c r="AB1182" s="37">
        <v>43669</v>
      </c>
      <c r="AC1182" s="38">
        <f t="shared" si="220"/>
        <v>1</v>
      </c>
      <c r="AD1182" s="5" t="str">
        <f t="shared" si="221"/>
        <v>CUMPLE</v>
      </c>
      <c r="AE1182" s="5"/>
      <c r="AF1182" s="38">
        <f t="shared" si="222"/>
        <v>1</v>
      </c>
      <c r="AG1182" s="5" t="str">
        <f t="shared" si="223"/>
        <v>CUMPLE</v>
      </c>
      <c r="AH1182" s="6"/>
      <c r="AI1182" s="38">
        <f t="shared" si="224"/>
        <v>4</v>
      </c>
      <c r="AJ1182" s="5" t="str">
        <f t="shared" si="225"/>
        <v>NO CUMPLE</v>
      </c>
      <c r="AK1182" s="5" t="s">
        <v>135</v>
      </c>
      <c r="AL1182" s="5" t="str">
        <f t="shared" si="226"/>
        <v/>
      </c>
      <c r="AM1182" s="5"/>
      <c r="AN1182" s="58"/>
      <c r="AO1182" s="49" t="s">
        <v>5423</v>
      </c>
      <c r="AP1182" s="50" t="s">
        <v>72</v>
      </c>
      <c r="AQ1182" s="50"/>
      <c r="AR1182" s="50">
        <v>43664</v>
      </c>
      <c r="AS1182" s="50"/>
      <c r="AT1182" s="52"/>
    </row>
    <row r="1183" spans="1:46" ht="14.1" customHeight="1">
      <c r="A1183" s="20" t="s">
        <v>45</v>
      </c>
      <c r="B1183" s="21" t="s">
        <v>5021</v>
      </c>
      <c r="C1183" s="20" t="s">
        <v>5022</v>
      </c>
      <c r="D1183" s="54">
        <v>4952024019</v>
      </c>
      <c r="E1183" s="64" t="s">
        <v>48</v>
      </c>
      <c r="F1183" s="4" t="s">
        <v>5424</v>
      </c>
      <c r="G1183" s="68" t="s">
        <v>5425</v>
      </c>
      <c r="H1183" s="55">
        <v>773.4</v>
      </c>
      <c r="I1183" s="4" t="s">
        <v>605</v>
      </c>
      <c r="J1183" s="4" t="s">
        <v>5426</v>
      </c>
      <c r="K1183" s="22" t="s">
        <v>5427</v>
      </c>
      <c r="L1183" s="23" t="s">
        <v>119</v>
      </c>
      <c r="M1183" s="4" t="s">
        <v>67</v>
      </c>
      <c r="N1183" s="29" t="s">
        <v>77</v>
      </c>
      <c r="O1183" s="30">
        <v>20</v>
      </c>
      <c r="P1183" s="29" t="s">
        <v>57</v>
      </c>
      <c r="Q1183" s="56">
        <v>1</v>
      </c>
      <c r="R1183" s="5" t="s">
        <v>608</v>
      </c>
      <c r="S1183" s="5" t="s">
        <v>79</v>
      </c>
      <c r="T1183" s="36">
        <v>43666</v>
      </c>
      <c r="U1183" s="36">
        <v>43661</v>
      </c>
      <c r="V1183" s="37">
        <v>43668</v>
      </c>
      <c r="W1183" s="38">
        <f t="shared" si="218"/>
        <v>-5</v>
      </c>
      <c r="X1183" s="5" t="str">
        <f t="shared" si="219"/>
        <v>CUMPLE</v>
      </c>
      <c r="Y1183" s="37">
        <v>43668</v>
      </c>
      <c r="Z1183" s="37">
        <v>43668</v>
      </c>
      <c r="AA1183" s="44">
        <v>43669</v>
      </c>
      <c r="AB1183" s="37">
        <v>43669</v>
      </c>
      <c r="AC1183" s="38">
        <f t="shared" si="220"/>
        <v>1</v>
      </c>
      <c r="AD1183" s="5" t="str">
        <f t="shared" si="221"/>
        <v>CUMPLE</v>
      </c>
      <c r="AE1183" s="5"/>
      <c r="AF1183" s="38">
        <f t="shared" si="222"/>
        <v>1</v>
      </c>
      <c r="AG1183" s="5" t="str">
        <f t="shared" si="223"/>
        <v>CUMPLE</v>
      </c>
      <c r="AH1183" s="6"/>
      <c r="AI1183" s="38">
        <f t="shared" si="224"/>
        <v>3</v>
      </c>
      <c r="AJ1183" s="5" t="str">
        <f t="shared" si="225"/>
        <v>CUMPLE</v>
      </c>
      <c r="AK1183" s="6"/>
      <c r="AL1183" s="5" t="str">
        <f t="shared" si="226"/>
        <v/>
      </c>
      <c r="AM1183" s="5"/>
      <c r="AN1183" s="58"/>
      <c r="AO1183" s="49" t="s">
        <v>5428</v>
      </c>
      <c r="AP1183" s="50" t="s">
        <v>72</v>
      </c>
      <c r="AQ1183" s="50"/>
      <c r="AR1183" s="50">
        <v>43662</v>
      </c>
      <c r="AS1183" s="50"/>
      <c r="AT1183" s="52"/>
    </row>
    <row r="1184" spans="1:46" ht="14.1" customHeight="1">
      <c r="A1184" s="20" t="s">
        <v>45</v>
      </c>
      <c r="B1184" s="21" t="s">
        <v>5021</v>
      </c>
      <c r="C1184" s="20" t="s">
        <v>5022</v>
      </c>
      <c r="D1184" s="54">
        <v>4951650351</v>
      </c>
      <c r="E1184" s="64" t="s">
        <v>48</v>
      </c>
      <c r="F1184" s="4" t="s">
        <v>5429</v>
      </c>
      <c r="G1184" s="68" t="s">
        <v>5430</v>
      </c>
      <c r="H1184" s="55">
        <v>458.3</v>
      </c>
      <c r="I1184" s="4" t="s">
        <v>605</v>
      </c>
      <c r="J1184" s="4" t="s">
        <v>5431</v>
      </c>
      <c r="K1184" s="22" t="s">
        <v>5432</v>
      </c>
      <c r="L1184" s="23" t="s">
        <v>54</v>
      </c>
      <c r="M1184" s="4" t="s">
        <v>67</v>
      </c>
      <c r="N1184" s="29" t="s">
        <v>77</v>
      </c>
      <c r="O1184" s="30">
        <v>10</v>
      </c>
      <c r="P1184" s="29" t="s">
        <v>57</v>
      </c>
      <c r="Q1184" s="56">
        <v>1</v>
      </c>
      <c r="R1184" s="5" t="s">
        <v>608</v>
      </c>
      <c r="S1184" s="5" t="s">
        <v>79</v>
      </c>
      <c r="T1184" s="36">
        <v>43668</v>
      </c>
      <c r="U1184" s="36">
        <v>43665</v>
      </c>
      <c r="V1184" s="37">
        <v>43669</v>
      </c>
      <c r="W1184" s="38">
        <f t="shared" si="218"/>
        <v>-3</v>
      </c>
      <c r="X1184" s="5" t="str">
        <f t="shared" si="219"/>
        <v>CUMPLE</v>
      </c>
      <c r="Y1184" s="37">
        <v>43669</v>
      </c>
      <c r="Z1184" s="37">
        <v>43669</v>
      </c>
      <c r="AA1184" s="44">
        <v>43670</v>
      </c>
      <c r="AB1184" s="37">
        <v>43670</v>
      </c>
      <c r="AC1184" s="38">
        <f t="shared" si="220"/>
        <v>1</v>
      </c>
      <c r="AD1184" s="5" t="str">
        <f t="shared" si="221"/>
        <v>CUMPLE</v>
      </c>
      <c r="AE1184" s="5"/>
      <c r="AF1184" s="38">
        <f t="shared" si="222"/>
        <v>1</v>
      </c>
      <c r="AG1184" s="5" t="str">
        <f t="shared" si="223"/>
        <v>CUMPLE</v>
      </c>
      <c r="AH1184" s="6"/>
      <c r="AI1184" s="38">
        <f t="shared" si="224"/>
        <v>2</v>
      </c>
      <c r="AJ1184" s="5" t="str">
        <f t="shared" si="225"/>
        <v>CUMPLE</v>
      </c>
      <c r="AK1184" s="6"/>
      <c r="AL1184" s="5" t="str">
        <f t="shared" si="226"/>
        <v/>
      </c>
      <c r="AM1184" s="5"/>
      <c r="AN1184" s="58"/>
      <c r="AO1184" s="49" t="s">
        <v>5433</v>
      </c>
      <c r="AP1184" s="50" t="s">
        <v>72</v>
      </c>
      <c r="AQ1184" s="50"/>
      <c r="AR1184" s="50">
        <v>43667</v>
      </c>
      <c r="AS1184" s="50"/>
      <c r="AT1184" s="52"/>
    </row>
    <row r="1185" spans="1:46" ht="14.1" customHeight="1">
      <c r="A1185" s="20" t="s">
        <v>45</v>
      </c>
      <c r="B1185" s="21" t="s">
        <v>5021</v>
      </c>
      <c r="C1185" s="20" t="s">
        <v>5022</v>
      </c>
      <c r="D1185" s="54">
        <v>4951267374</v>
      </c>
      <c r="E1185" s="64" t="s">
        <v>48</v>
      </c>
      <c r="F1185" s="4" t="s">
        <v>5434</v>
      </c>
      <c r="G1185" s="23" t="s">
        <v>5435</v>
      </c>
      <c r="H1185" s="55">
        <v>82927.600000000006</v>
      </c>
      <c r="I1185" s="4" t="s">
        <v>64</v>
      </c>
      <c r="J1185" s="4" t="s">
        <v>3986</v>
      </c>
      <c r="K1185" s="22" t="s">
        <v>3987</v>
      </c>
      <c r="L1185" s="23" t="s">
        <v>54</v>
      </c>
      <c r="M1185" s="4" t="s">
        <v>210</v>
      </c>
      <c r="N1185" s="29" t="s">
        <v>516</v>
      </c>
      <c r="O1185" s="30">
        <v>84620</v>
      </c>
      <c r="P1185" s="29" t="s">
        <v>57</v>
      </c>
      <c r="Q1185" s="56">
        <v>4</v>
      </c>
      <c r="R1185" s="5" t="s">
        <v>58</v>
      </c>
      <c r="S1185" s="5" t="s">
        <v>230</v>
      </c>
      <c r="T1185" s="36">
        <v>43656</v>
      </c>
      <c r="U1185" s="36">
        <v>43651</v>
      </c>
      <c r="V1185" s="37">
        <v>43657</v>
      </c>
      <c r="W1185" s="38">
        <f t="shared" si="218"/>
        <v>-4</v>
      </c>
      <c r="X1185" s="5" t="str">
        <f t="shared" si="219"/>
        <v>CUMPLE</v>
      </c>
      <c r="Y1185" s="37">
        <v>43657</v>
      </c>
      <c r="Z1185" s="37">
        <v>43657</v>
      </c>
      <c r="AA1185" s="44">
        <v>43657</v>
      </c>
      <c r="AB1185" s="37">
        <v>43657</v>
      </c>
      <c r="AC1185" s="38">
        <f t="shared" si="220"/>
        <v>1</v>
      </c>
      <c r="AD1185" s="5" t="str">
        <f t="shared" si="221"/>
        <v>CUMPLE</v>
      </c>
      <c r="AE1185" s="5"/>
      <c r="AF1185" s="38">
        <f t="shared" si="222"/>
        <v>1</v>
      </c>
      <c r="AG1185" s="5" t="str">
        <f t="shared" si="223"/>
        <v>CUMPLE</v>
      </c>
      <c r="AH1185" s="6"/>
      <c r="AI1185" s="38">
        <f t="shared" si="224"/>
        <v>1</v>
      </c>
      <c r="AJ1185" s="5" t="str">
        <f t="shared" si="225"/>
        <v>CUMPLE</v>
      </c>
      <c r="AK1185" s="6"/>
      <c r="AL1185" s="5" t="str">
        <f t="shared" si="226"/>
        <v/>
      </c>
      <c r="AM1185" s="5"/>
      <c r="AN1185" s="58"/>
      <c r="AO1185" s="49" t="s">
        <v>5436</v>
      </c>
      <c r="AP1185" s="50" t="s">
        <v>232</v>
      </c>
      <c r="AQ1185" s="50"/>
      <c r="AR1185" s="50">
        <v>43643</v>
      </c>
      <c r="AS1185" s="50"/>
      <c r="AT1185" s="52"/>
    </row>
    <row r="1186" spans="1:46" ht="14.1" customHeight="1">
      <c r="A1186" s="20" t="s">
        <v>45</v>
      </c>
      <c r="B1186" s="21" t="s">
        <v>5021</v>
      </c>
      <c r="C1186" s="20" t="s">
        <v>5022</v>
      </c>
      <c r="D1186" s="28" t="s">
        <v>5437</v>
      </c>
      <c r="E1186" s="64" t="s">
        <v>48</v>
      </c>
      <c r="F1186" s="4" t="s">
        <v>5438</v>
      </c>
      <c r="G1186" s="23" t="s">
        <v>5439</v>
      </c>
      <c r="H1186" s="55">
        <v>98864.5</v>
      </c>
      <c r="I1186" s="4" t="s">
        <v>64</v>
      </c>
      <c r="J1186" s="28" t="s">
        <v>5440</v>
      </c>
      <c r="K1186" s="28" t="s">
        <v>5441</v>
      </c>
      <c r="L1186" s="23" t="s">
        <v>54</v>
      </c>
      <c r="M1186" s="4" t="s">
        <v>67</v>
      </c>
      <c r="N1186" s="29" t="s">
        <v>77</v>
      </c>
      <c r="O1186" s="30">
        <v>15330</v>
      </c>
      <c r="P1186" s="29" t="s">
        <v>57</v>
      </c>
      <c r="Q1186" s="56">
        <v>1</v>
      </c>
      <c r="R1186" s="5" t="s">
        <v>58</v>
      </c>
      <c r="S1186" s="5" t="s">
        <v>726</v>
      </c>
      <c r="T1186" s="36">
        <v>43664</v>
      </c>
      <c r="U1186" s="36">
        <v>43661</v>
      </c>
      <c r="V1186" s="37">
        <v>43661</v>
      </c>
      <c r="W1186" s="38">
        <f t="shared" si="218"/>
        <v>-2</v>
      </c>
      <c r="X1186" s="5" t="str">
        <f t="shared" si="219"/>
        <v>CUMPLE</v>
      </c>
      <c r="Y1186" s="37">
        <v>43665</v>
      </c>
      <c r="Z1186" s="37">
        <v>43665</v>
      </c>
      <c r="AA1186" s="44">
        <v>43665</v>
      </c>
      <c r="AB1186" s="37">
        <v>43672</v>
      </c>
      <c r="AC1186" s="38">
        <f t="shared" si="220"/>
        <v>1</v>
      </c>
      <c r="AD1186" s="5" t="str">
        <f t="shared" si="221"/>
        <v>CUMPLE</v>
      </c>
      <c r="AE1186" s="5"/>
      <c r="AF1186" s="38">
        <f t="shared" si="222"/>
        <v>7</v>
      </c>
      <c r="AG1186" s="5" t="str">
        <f t="shared" si="223"/>
        <v>NO CUMPLE</v>
      </c>
      <c r="AH1186" s="6"/>
      <c r="AI1186" s="38">
        <f t="shared" si="224"/>
        <v>8</v>
      </c>
      <c r="AJ1186" s="5" t="str">
        <f t="shared" si="225"/>
        <v>CUMPLE</v>
      </c>
      <c r="AK1186" s="6"/>
      <c r="AL1186" s="5" t="str">
        <f t="shared" si="226"/>
        <v/>
      </c>
      <c r="AM1186" s="5"/>
      <c r="AN1186" s="58"/>
      <c r="AO1186" s="49" t="s">
        <v>5442</v>
      </c>
      <c r="AP1186" s="50" t="s">
        <v>72</v>
      </c>
      <c r="AQ1186" s="50"/>
      <c r="AR1186" s="50">
        <v>43641</v>
      </c>
      <c r="AS1186" s="50"/>
      <c r="AT1186" s="52"/>
    </row>
    <row r="1187" spans="1:46" ht="14.1" customHeight="1">
      <c r="A1187" s="20" t="s">
        <v>45</v>
      </c>
      <c r="B1187" s="21" t="s">
        <v>5021</v>
      </c>
      <c r="C1187" s="20" t="s">
        <v>5022</v>
      </c>
      <c r="D1187" s="54">
        <v>4951275459</v>
      </c>
      <c r="E1187" s="64" t="s">
        <v>48</v>
      </c>
      <c r="F1187" s="4" t="s">
        <v>5443</v>
      </c>
      <c r="G1187" s="23" t="s">
        <v>5444</v>
      </c>
      <c r="H1187" s="55">
        <v>49664</v>
      </c>
      <c r="I1187" s="4" t="s">
        <v>64</v>
      </c>
      <c r="J1187" s="4" t="s">
        <v>5445</v>
      </c>
      <c r="K1187" s="22" t="s">
        <v>5446</v>
      </c>
      <c r="L1187" s="23" t="s">
        <v>54</v>
      </c>
      <c r="M1187" s="4" t="s">
        <v>67</v>
      </c>
      <c r="N1187" s="29" t="s">
        <v>77</v>
      </c>
      <c r="O1187" s="30">
        <v>640</v>
      </c>
      <c r="P1187" s="29" t="s">
        <v>57</v>
      </c>
      <c r="Q1187" s="56">
        <v>2</v>
      </c>
      <c r="R1187" s="5" t="s">
        <v>78</v>
      </c>
      <c r="S1187" s="5" t="s">
        <v>79</v>
      </c>
      <c r="T1187" s="36">
        <v>43662</v>
      </c>
      <c r="U1187" s="36">
        <v>43656</v>
      </c>
      <c r="V1187" s="37">
        <v>43656</v>
      </c>
      <c r="W1187" s="38">
        <f t="shared" ref="W1187:W1218" si="227">IF(R1187="AIR",U1187-T1187,U1187-(T1187-1))</f>
        <v>-5</v>
      </c>
      <c r="X1187" s="5" t="str">
        <f t="shared" ref="X1187:X1218" si="228">IF(W1187&lt;=0,"CUMPLE","NO CUMPLE")</f>
        <v>CUMPLE</v>
      </c>
      <c r="Y1187" s="37">
        <v>43665</v>
      </c>
      <c r="Z1187" s="37">
        <v>43665</v>
      </c>
      <c r="AA1187" s="44">
        <v>43665</v>
      </c>
      <c r="AB1187" s="37">
        <v>43671</v>
      </c>
      <c r="AC1187" s="38">
        <f t="shared" ref="AC1187:AC1218" si="229">IF(AA1187-MAX(U1187,V1187,Y1187)&lt;=0,1,AA1187-MAX(U1187,V1187,Y1187))</f>
        <v>1</v>
      </c>
      <c r="AD1187" s="5" t="str">
        <f t="shared" ref="AD1187:AD1218" si="230">+IF((R1187="FCL")*AND(AC1187&lt;=2),"CUMPLE",IF((R1187="LCL")*AND(AC1187&lt;=2),"CUMPLE",IF((R1187="AIR")*AND(AC1187&lt;=2),"CUMPLE","NO CUMPLE")))</f>
        <v>CUMPLE</v>
      </c>
      <c r="AE1187" s="5"/>
      <c r="AF1187" s="38">
        <f t="shared" ref="AF1187:AF1218" si="231">IF(AB1187-AA1187&lt;=0,1,AB1187-AA1187)</f>
        <v>6</v>
      </c>
      <c r="AG1187" s="5" t="str">
        <f t="shared" ref="AG1187:AG1218" si="232">+IF((R1187="FCL")*AND(AF1187&lt;=3),"CUMPLE",IF((R1187="LCL")*AND(AF1187&lt;=3),"CUMPLE",IF((R1187="AIR")*AND(AF1187&lt;=1),"CUMPLE","NO CUMPLE")))</f>
        <v>NO CUMPLE</v>
      </c>
      <c r="AH1187" s="6"/>
      <c r="AI1187" s="38">
        <f t="shared" si="224"/>
        <v>9</v>
      </c>
      <c r="AJ1187" s="5" t="str">
        <f t="shared" si="225"/>
        <v>CUMPLE</v>
      </c>
      <c r="AK1187" s="6"/>
      <c r="AL1187" s="5" t="str">
        <f t="shared" ref="AL1187:AL1218" si="233">+IF(F1187="Rojo",IF((R1187="FCL")*AND(AI1187&gt;7),"NO CUMPLE",IF((R1187="LCL")*AND(AI1187&gt;9),"NO CUMPLE",IF((R1187="AIR")*AND(AI1187&gt;2),"NO CUMPLE","CUMPLE"))),"")</f>
        <v/>
      </c>
      <c r="AM1187" s="5"/>
      <c r="AN1187" s="58"/>
      <c r="AO1187" s="49" t="s">
        <v>5447</v>
      </c>
      <c r="AP1187" s="50" t="s">
        <v>72</v>
      </c>
      <c r="AQ1187" s="50"/>
      <c r="AR1187" s="50">
        <v>43670</v>
      </c>
      <c r="AS1187" s="50"/>
      <c r="AT1187" s="52"/>
    </row>
    <row r="1188" spans="1:46" ht="14.1" customHeight="1">
      <c r="A1188" s="20" t="s">
        <v>45</v>
      </c>
      <c r="B1188" s="21" t="s">
        <v>5021</v>
      </c>
      <c r="C1188" s="20" t="s">
        <v>5022</v>
      </c>
      <c r="D1188" s="54" t="s">
        <v>5448</v>
      </c>
      <c r="E1188" s="64" t="s">
        <v>48</v>
      </c>
      <c r="F1188" s="4" t="s">
        <v>5449</v>
      </c>
      <c r="G1188" s="23" t="s">
        <v>5450</v>
      </c>
      <c r="H1188" s="55">
        <v>9744</v>
      </c>
      <c r="I1188" s="4" t="s">
        <v>64</v>
      </c>
      <c r="J1188" s="4" t="s">
        <v>5451</v>
      </c>
      <c r="K1188" s="22" t="s">
        <v>5452</v>
      </c>
      <c r="L1188" s="23" t="s">
        <v>54</v>
      </c>
      <c r="M1188" s="4" t="s">
        <v>112</v>
      </c>
      <c r="N1188" s="29" t="s">
        <v>5453</v>
      </c>
      <c r="O1188" s="30">
        <v>5000</v>
      </c>
      <c r="P1188" s="29" t="s">
        <v>57</v>
      </c>
      <c r="Q1188" s="56">
        <v>6</v>
      </c>
      <c r="R1188" s="5" t="s">
        <v>78</v>
      </c>
      <c r="S1188" s="5" t="s">
        <v>79</v>
      </c>
      <c r="T1188" s="36">
        <v>43662</v>
      </c>
      <c r="U1188" s="36">
        <v>43655</v>
      </c>
      <c r="V1188" s="37">
        <v>43655</v>
      </c>
      <c r="W1188" s="38">
        <f t="shared" si="227"/>
        <v>-6</v>
      </c>
      <c r="X1188" s="5" t="str">
        <f t="shared" si="228"/>
        <v>CUMPLE</v>
      </c>
      <c r="Y1188" s="37">
        <v>43665</v>
      </c>
      <c r="Z1188" s="37">
        <v>43665</v>
      </c>
      <c r="AA1188" s="44">
        <v>43668</v>
      </c>
      <c r="AB1188" s="37">
        <v>43673</v>
      </c>
      <c r="AC1188" s="38">
        <f t="shared" si="229"/>
        <v>3</v>
      </c>
      <c r="AD1188" s="5" t="str">
        <f t="shared" si="230"/>
        <v>NO CUMPLE</v>
      </c>
      <c r="AE1188" s="5" t="s">
        <v>135</v>
      </c>
      <c r="AF1188" s="38">
        <f t="shared" si="231"/>
        <v>5</v>
      </c>
      <c r="AG1188" s="5" t="str">
        <f t="shared" si="232"/>
        <v>NO CUMPLE</v>
      </c>
      <c r="AH1188" s="6"/>
      <c r="AI1188" s="38">
        <f t="shared" si="224"/>
        <v>11</v>
      </c>
      <c r="AJ1188" s="5" t="str">
        <f t="shared" si="225"/>
        <v>NO CUMPLE</v>
      </c>
      <c r="AK1188" s="6" t="s">
        <v>102</v>
      </c>
      <c r="AL1188" s="5" t="str">
        <f t="shared" si="233"/>
        <v/>
      </c>
      <c r="AM1188" s="5"/>
      <c r="AN1188" s="58"/>
      <c r="AO1188" s="49" t="s">
        <v>5454</v>
      </c>
      <c r="AP1188" s="50" t="s">
        <v>72</v>
      </c>
      <c r="AQ1188" s="50"/>
      <c r="AR1188" s="50">
        <v>43670</v>
      </c>
      <c r="AS1188" s="50"/>
      <c r="AT1188" s="52"/>
    </row>
    <row r="1189" spans="1:46" ht="14.1" customHeight="1">
      <c r="A1189" s="20" t="s">
        <v>45</v>
      </c>
      <c r="B1189" s="21" t="s">
        <v>5021</v>
      </c>
      <c r="C1189" s="20" t="s">
        <v>5022</v>
      </c>
      <c r="D1189" s="54" t="s">
        <v>5455</v>
      </c>
      <c r="E1189" s="64" t="s">
        <v>156</v>
      </c>
      <c r="F1189" s="4" t="s">
        <v>5456</v>
      </c>
      <c r="G1189" s="23" t="s">
        <v>5457</v>
      </c>
      <c r="H1189" s="55">
        <v>521600</v>
      </c>
      <c r="I1189" s="4" t="s">
        <v>64</v>
      </c>
      <c r="J1189" s="4" t="s">
        <v>5458</v>
      </c>
      <c r="K1189" s="22" t="s">
        <v>5459</v>
      </c>
      <c r="L1189" s="23" t="s">
        <v>54</v>
      </c>
      <c r="M1189" s="4" t="s">
        <v>94</v>
      </c>
      <c r="N1189" s="29" t="s">
        <v>95</v>
      </c>
      <c r="O1189" s="30">
        <v>6400</v>
      </c>
      <c r="P1189" s="29" t="s">
        <v>57</v>
      </c>
      <c r="Q1189" s="56">
        <v>1</v>
      </c>
      <c r="R1189" s="5" t="s">
        <v>58</v>
      </c>
      <c r="S1189" s="5" t="s">
        <v>726</v>
      </c>
      <c r="T1189" s="36">
        <v>43664</v>
      </c>
      <c r="U1189" s="36">
        <v>43658</v>
      </c>
      <c r="V1189" s="37">
        <v>43658</v>
      </c>
      <c r="W1189" s="38">
        <f t="shared" si="227"/>
        <v>-5</v>
      </c>
      <c r="X1189" s="5" t="str">
        <f t="shared" si="228"/>
        <v>CUMPLE</v>
      </c>
      <c r="Y1189" s="37">
        <v>43664</v>
      </c>
      <c r="Z1189" s="37">
        <v>43664</v>
      </c>
      <c r="AA1189" s="44">
        <v>43665</v>
      </c>
      <c r="AB1189" s="37">
        <v>43671</v>
      </c>
      <c r="AC1189" s="38">
        <f t="shared" si="229"/>
        <v>1</v>
      </c>
      <c r="AD1189" s="5" t="str">
        <f t="shared" si="230"/>
        <v>CUMPLE</v>
      </c>
      <c r="AE1189" s="5"/>
      <c r="AF1189" s="38">
        <f t="shared" si="231"/>
        <v>6</v>
      </c>
      <c r="AG1189" s="5" t="str">
        <f t="shared" si="232"/>
        <v>NO CUMPLE</v>
      </c>
      <c r="AH1189" s="6"/>
      <c r="AI1189" s="38">
        <f t="shared" si="224"/>
        <v>7</v>
      </c>
      <c r="AJ1189" s="5" t="str">
        <f t="shared" si="225"/>
        <v>CUMPLE</v>
      </c>
      <c r="AK1189" s="6"/>
      <c r="AL1189" s="5" t="str">
        <f t="shared" si="233"/>
        <v/>
      </c>
      <c r="AM1189" s="5"/>
      <c r="AN1189" s="58"/>
      <c r="AO1189" s="49" t="s">
        <v>5460</v>
      </c>
      <c r="AP1189" s="50" t="s">
        <v>72</v>
      </c>
      <c r="AQ1189" s="50"/>
      <c r="AR1189" s="50">
        <v>43640</v>
      </c>
      <c r="AS1189" s="50"/>
      <c r="AT1189" s="52"/>
    </row>
    <row r="1190" spans="1:46" ht="14.1" customHeight="1">
      <c r="A1190" s="20" t="s">
        <v>45</v>
      </c>
      <c r="B1190" s="21" t="s">
        <v>5021</v>
      </c>
      <c r="C1190" s="20" t="s">
        <v>5022</v>
      </c>
      <c r="D1190" s="54">
        <v>4950898139</v>
      </c>
      <c r="E1190" s="64" t="s">
        <v>156</v>
      </c>
      <c r="F1190" s="4" t="s">
        <v>5461</v>
      </c>
      <c r="G1190" s="23" t="s">
        <v>5462</v>
      </c>
      <c r="H1190" s="55">
        <v>68040</v>
      </c>
      <c r="I1190" s="4" t="s">
        <v>64</v>
      </c>
      <c r="J1190" s="4" t="s">
        <v>65</v>
      </c>
      <c r="K1190" s="22">
        <v>50164255</v>
      </c>
      <c r="L1190" s="23" t="s">
        <v>54</v>
      </c>
      <c r="M1190" s="4" t="s">
        <v>67</v>
      </c>
      <c r="N1190" s="29" t="s">
        <v>336</v>
      </c>
      <c r="O1190" s="30">
        <v>18000</v>
      </c>
      <c r="P1190" s="29" t="s">
        <v>57</v>
      </c>
      <c r="Q1190" s="56">
        <v>1</v>
      </c>
      <c r="R1190" s="5" t="s">
        <v>58</v>
      </c>
      <c r="S1190" s="5" t="s">
        <v>69</v>
      </c>
      <c r="T1190" s="36">
        <v>43664</v>
      </c>
      <c r="U1190" s="36">
        <v>43661</v>
      </c>
      <c r="V1190" s="37">
        <v>43661</v>
      </c>
      <c r="W1190" s="38">
        <f t="shared" si="227"/>
        <v>-2</v>
      </c>
      <c r="X1190" s="5" t="str">
        <f t="shared" si="228"/>
        <v>CUMPLE</v>
      </c>
      <c r="Y1190" s="37">
        <v>43664</v>
      </c>
      <c r="Z1190" s="37">
        <v>43664</v>
      </c>
      <c r="AA1190" s="44">
        <v>43665</v>
      </c>
      <c r="AB1190" s="37">
        <v>43671</v>
      </c>
      <c r="AC1190" s="38">
        <f t="shared" si="229"/>
        <v>1</v>
      </c>
      <c r="AD1190" s="5" t="str">
        <f t="shared" si="230"/>
        <v>CUMPLE</v>
      </c>
      <c r="AE1190" s="5"/>
      <c r="AF1190" s="38">
        <f t="shared" si="231"/>
        <v>6</v>
      </c>
      <c r="AG1190" s="5" t="str">
        <f t="shared" si="232"/>
        <v>NO CUMPLE</v>
      </c>
      <c r="AH1190" s="6"/>
      <c r="AI1190" s="38">
        <f t="shared" si="224"/>
        <v>7</v>
      </c>
      <c r="AJ1190" s="5" t="str">
        <f t="shared" si="225"/>
        <v>CUMPLE</v>
      </c>
      <c r="AK1190" s="6"/>
      <c r="AL1190" s="5" t="str">
        <f t="shared" si="233"/>
        <v/>
      </c>
      <c r="AM1190" s="5"/>
      <c r="AN1190" s="58"/>
      <c r="AO1190" s="49" t="s">
        <v>5463</v>
      </c>
      <c r="AP1190" s="50" t="s">
        <v>72</v>
      </c>
      <c r="AQ1190" s="50"/>
      <c r="AR1190" s="50">
        <v>43640</v>
      </c>
      <c r="AS1190" s="50"/>
      <c r="AT1190" s="52"/>
    </row>
    <row r="1191" spans="1:46" ht="14.1" customHeight="1">
      <c r="A1191" s="20" t="s">
        <v>45</v>
      </c>
      <c r="B1191" s="21" t="s">
        <v>5021</v>
      </c>
      <c r="C1191" s="20" t="s">
        <v>5022</v>
      </c>
      <c r="D1191" s="28" t="s">
        <v>5464</v>
      </c>
      <c r="E1191" s="64" t="s">
        <v>156</v>
      </c>
      <c r="F1191" s="4" t="s">
        <v>5465</v>
      </c>
      <c r="G1191" s="23" t="s">
        <v>5466</v>
      </c>
      <c r="H1191" s="55">
        <v>43800</v>
      </c>
      <c r="I1191" s="4" t="s">
        <v>64</v>
      </c>
      <c r="J1191" s="28" t="s">
        <v>5467</v>
      </c>
      <c r="K1191" s="28" t="s">
        <v>5468</v>
      </c>
      <c r="L1191" s="23" t="s">
        <v>54</v>
      </c>
      <c r="M1191" s="4" t="s">
        <v>67</v>
      </c>
      <c r="N1191" s="29" t="s">
        <v>77</v>
      </c>
      <c r="O1191" s="30">
        <v>1800</v>
      </c>
      <c r="P1191" s="29" t="s">
        <v>57</v>
      </c>
      <c r="Q1191" s="56">
        <v>4</v>
      </c>
      <c r="R1191" s="5" t="s">
        <v>78</v>
      </c>
      <c r="S1191" s="5" t="s">
        <v>79</v>
      </c>
      <c r="T1191" s="36">
        <v>43662</v>
      </c>
      <c r="U1191" s="36">
        <v>43656</v>
      </c>
      <c r="V1191" s="37">
        <v>43656</v>
      </c>
      <c r="W1191" s="38">
        <f t="shared" si="227"/>
        <v>-5</v>
      </c>
      <c r="X1191" s="5" t="str">
        <f t="shared" si="228"/>
        <v>CUMPLE</v>
      </c>
      <c r="Y1191" s="37">
        <v>43664</v>
      </c>
      <c r="Z1191" s="37">
        <v>43664</v>
      </c>
      <c r="AA1191" s="44">
        <v>43664</v>
      </c>
      <c r="AB1191" s="37">
        <v>43675</v>
      </c>
      <c r="AC1191" s="38">
        <f t="shared" si="229"/>
        <v>1</v>
      </c>
      <c r="AD1191" s="5" t="str">
        <f t="shared" si="230"/>
        <v>CUMPLE</v>
      </c>
      <c r="AE1191" s="5"/>
      <c r="AF1191" s="38">
        <f t="shared" si="231"/>
        <v>11</v>
      </c>
      <c r="AG1191" s="5" t="str">
        <f t="shared" si="232"/>
        <v>NO CUMPLE</v>
      </c>
      <c r="AH1191" s="6"/>
      <c r="AI1191" s="38">
        <f t="shared" si="224"/>
        <v>13</v>
      </c>
      <c r="AJ1191" s="5" t="str">
        <f t="shared" si="225"/>
        <v>NO CUMPLE</v>
      </c>
      <c r="AK1191" s="6" t="s">
        <v>102</v>
      </c>
      <c r="AL1191" s="5" t="str">
        <f t="shared" si="233"/>
        <v/>
      </c>
      <c r="AM1191" s="5"/>
      <c r="AN1191" s="58"/>
      <c r="AO1191" s="49" t="s">
        <v>5469</v>
      </c>
      <c r="AP1191" s="50" t="s">
        <v>61</v>
      </c>
      <c r="AQ1191" s="50"/>
      <c r="AR1191" s="50">
        <v>43670</v>
      </c>
      <c r="AS1191" s="50"/>
      <c r="AT1191" s="52"/>
    </row>
    <row r="1192" spans="1:46" ht="14.1" customHeight="1">
      <c r="A1192" s="20" t="s">
        <v>45</v>
      </c>
      <c r="B1192" s="21" t="s">
        <v>5021</v>
      </c>
      <c r="C1192" s="20" t="s">
        <v>5022</v>
      </c>
      <c r="D1192" s="54">
        <v>4948123391</v>
      </c>
      <c r="E1192" s="64" t="s">
        <v>48</v>
      </c>
      <c r="F1192" s="4" t="s">
        <v>5470</v>
      </c>
      <c r="G1192" s="23" t="s">
        <v>5471</v>
      </c>
      <c r="H1192" s="55">
        <v>31944</v>
      </c>
      <c r="I1192" s="4" t="s">
        <v>64</v>
      </c>
      <c r="J1192" s="4" t="s">
        <v>1283</v>
      </c>
      <c r="K1192" s="22" t="s">
        <v>1284</v>
      </c>
      <c r="L1192" s="23" t="s">
        <v>408</v>
      </c>
      <c r="M1192" s="4" t="s">
        <v>184</v>
      </c>
      <c r="N1192" s="29" t="s">
        <v>584</v>
      </c>
      <c r="O1192" s="30">
        <v>2400</v>
      </c>
      <c r="P1192" s="29" t="s">
        <v>186</v>
      </c>
      <c r="Q1192" s="56">
        <v>4</v>
      </c>
      <c r="R1192" s="5" t="s">
        <v>78</v>
      </c>
      <c r="S1192" s="5" t="s">
        <v>79</v>
      </c>
      <c r="T1192" s="36">
        <v>43660</v>
      </c>
      <c r="U1192" s="36">
        <v>43656</v>
      </c>
      <c r="V1192" s="37">
        <v>43656</v>
      </c>
      <c r="W1192" s="38">
        <f t="shared" si="227"/>
        <v>-3</v>
      </c>
      <c r="X1192" s="5" t="str">
        <f t="shared" si="228"/>
        <v>CUMPLE</v>
      </c>
      <c r="Y1192" s="37">
        <v>43663</v>
      </c>
      <c r="Z1192" s="37">
        <v>43663</v>
      </c>
      <c r="AA1192" s="44">
        <v>43663</v>
      </c>
      <c r="AB1192" s="37">
        <v>43673</v>
      </c>
      <c r="AC1192" s="38">
        <f t="shared" si="229"/>
        <v>1</v>
      </c>
      <c r="AD1192" s="5" t="str">
        <f t="shared" si="230"/>
        <v>CUMPLE</v>
      </c>
      <c r="AE1192" s="5"/>
      <c r="AF1192" s="38">
        <f t="shared" si="231"/>
        <v>10</v>
      </c>
      <c r="AG1192" s="5" t="str">
        <f t="shared" si="232"/>
        <v>NO CUMPLE</v>
      </c>
      <c r="AH1192" s="6"/>
      <c r="AI1192" s="38">
        <f t="shared" si="224"/>
        <v>13</v>
      </c>
      <c r="AJ1192" s="5" t="str">
        <f t="shared" si="225"/>
        <v>NO CUMPLE</v>
      </c>
      <c r="AK1192" s="6" t="s">
        <v>102</v>
      </c>
      <c r="AL1192" s="5" t="str">
        <f t="shared" si="233"/>
        <v/>
      </c>
      <c r="AM1192" s="5"/>
      <c r="AN1192" s="58"/>
      <c r="AO1192" s="49" t="s">
        <v>5472</v>
      </c>
      <c r="AP1192" s="50" t="s">
        <v>72</v>
      </c>
      <c r="AQ1192" s="50"/>
      <c r="AR1192" s="50">
        <v>43640</v>
      </c>
      <c r="AS1192" s="50"/>
      <c r="AT1192" s="52"/>
    </row>
    <row r="1193" spans="1:46" ht="14.1" customHeight="1">
      <c r="A1193" s="20" t="s">
        <v>45</v>
      </c>
      <c r="B1193" s="21" t="s">
        <v>5021</v>
      </c>
      <c r="C1193" s="20" t="s">
        <v>5022</v>
      </c>
      <c r="D1193" s="54">
        <v>4951138773</v>
      </c>
      <c r="E1193" s="64" t="s">
        <v>156</v>
      </c>
      <c r="F1193" s="4" t="s">
        <v>5473</v>
      </c>
      <c r="G1193" s="23" t="s">
        <v>5474</v>
      </c>
      <c r="H1193" s="55">
        <v>65016</v>
      </c>
      <c r="I1193" s="4" t="s">
        <v>64</v>
      </c>
      <c r="J1193" s="4" t="s">
        <v>190</v>
      </c>
      <c r="K1193" s="22" t="s">
        <v>191</v>
      </c>
      <c r="L1193" s="23" t="s">
        <v>119</v>
      </c>
      <c r="M1193" s="4" t="s">
        <v>67</v>
      </c>
      <c r="N1193" s="29" t="s">
        <v>77</v>
      </c>
      <c r="O1193" s="30">
        <v>30960</v>
      </c>
      <c r="P1193" s="29" t="s">
        <v>57</v>
      </c>
      <c r="Q1193" s="56">
        <v>2</v>
      </c>
      <c r="R1193" s="5" t="s">
        <v>58</v>
      </c>
      <c r="S1193" s="5" t="s">
        <v>59</v>
      </c>
      <c r="T1193" s="36">
        <v>43659</v>
      </c>
      <c r="U1193" s="36">
        <v>43641</v>
      </c>
      <c r="V1193" s="37">
        <v>43641</v>
      </c>
      <c r="W1193" s="38">
        <f t="shared" si="227"/>
        <v>-17</v>
      </c>
      <c r="X1193" s="5" t="str">
        <f t="shared" si="228"/>
        <v>CUMPLE</v>
      </c>
      <c r="Y1193" s="37">
        <v>43661</v>
      </c>
      <c r="Z1193" s="37">
        <v>43661</v>
      </c>
      <c r="AA1193" s="44">
        <v>43661</v>
      </c>
      <c r="AB1193" s="37">
        <v>43671</v>
      </c>
      <c r="AC1193" s="38">
        <f t="shared" si="229"/>
        <v>1</v>
      </c>
      <c r="AD1193" s="5" t="str">
        <f t="shared" si="230"/>
        <v>CUMPLE</v>
      </c>
      <c r="AE1193" s="5"/>
      <c r="AF1193" s="38">
        <f t="shared" si="231"/>
        <v>10</v>
      </c>
      <c r="AG1193" s="5" t="str">
        <f t="shared" si="232"/>
        <v>NO CUMPLE</v>
      </c>
      <c r="AH1193" s="6"/>
      <c r="AI1193" s="38">
        <f t="shared" si="224"/>
        <v>12</v>
      </c>
      <c r="AJ1193" s="5" t="str">
        <f t="shared" si="225"/>
        <v>NO CUMPLE</v>
      </c>
      <c r="AK1193" s="5" t="s">
        <v>135</v>
      </c>
      <c r="AL1193" s="5" t="str">
        <f t="shared" si="233"/>
        <v/>
      </c>
      <c r="AM1193" s="5"/>
      <c r="AN1193" s="58"/>
      <c r="AO1193" s="49" t="s">
        <v>5475</v>
      </c>
      <c r="AP1193" s="50" t="s">
        <v>61</v>
      </c>
      <c r="AQ1193" s="50"/>
      <c r="AR1193" s="50">
        <v>43614</v>
      </c>
      <c r="AS1193" s="50"/>
      <c r="AT1193" s="52"/>
    </row>
    <row r="1194" spans="1:46" ht="14.1" customHeight="1">
      <c r="A1194" s="20" t="s">
        <v>45</v>
      </c>
      <c r="B1194" s="21" t="s">
        <v>5021</v>
      </c>
      <c r="C1194" s="20" t="s">
        <v>5022</v>
      </c>
      <c r="D1194" s="28" t="s">
        <v>5476</v>
      </c>
      <c r="E1194" s="64" t="s">
        <v>48</v>
      </c>
      <c r="F1194" s="4" t="s">
        <v>5477</v>
      </c>
      <c r="G1194" s="23" t="s">
        <v>5478</v>
      </c>
      <c r="H1194" s="55">
        <v>54611.199999999997</v>
      </c>
      <c r="I1194" s="4" t="s">
        <v>64</v>
      </c>
      <c r="J1194" s="28" t="s">
        <v>5479</v>
      </c>
      <c r="K1194" s="28" t="s">
        <v>5480</v>
      </c>
      <c r="L1194" s="23" t="s">
        <v>54</v>
      </c>
      <c r="M1194" s="4" t="s">
        <v>67</v>
      </c>
      <c r="N1194" s="29" t="s">
        <v>77</v>
      </c>
      <c r="O1194" s="30">
        <v>30075</v>
      </c>
      <c r="P1194" s="29" t="s">
        <v>57</v>
      </c>
      <c r="Q1194" s="56">
        <v>2</v>
      </c>
      <c r="R1194" s="5" t="s">
        <v>58</v>
      </c>
      <c r="S1194" s="5" t="s">
        <v>59</v>
      </c>
      <c r="T1194" s="36">
        <v>43660</v>
      </c>
      <c r="U1194" s="36">
        <v>43644</v>
      </c>
      <c r="V1194" s="37">
        <v>43644</v>
      </c>
      <c r="W1194" s="38">
        <f t="shared" si="227"/>
        <v>-15</v>
      </c>
      <c r="X1194" s="5" t="str">
        <f t="shared" si="228"/>
        <v>CUMPLE</v>
      </c>
      <c r="Y1194" s="37">
        <v>43661</v>
      </c>
      <c r="Z1194" s="37">
        <v>43661</v>
      </c>
      <c r="AA1194" s="44">
        <v>43662</v>
      </c>
      <c r="AB1194" s="37">
        <v>43672</v>
      </c>
      <c r="AC1194" s="38">
        <f t="shared" si="229"/>
        <v>1</v>
      </c>
      <c r="AD1194" s="5" t="str">
        <f t="shared" si="230"/>
        <v>CUMPLE</v>
      </c>
      <c r="AE1194" s="5"/>
      <c r="AF1194" s="38">
        <f t="shared" si="231"/>
        <v>10</v>
      </c>
      <c r="AG1194" s="5" t="str">
        <f t="shared" si="232"/>
        <v>NO CUMPLE</v>
      </c>
      <c r="AH1194" s="6"/>
      <c r="AI1194" s="38">
        <f t="shared" si="224"/>
        <v>12</v>
      </c>
      <c r="AJ1194" s="5" t="str">
        <f t="shared" si="225"/>
        <v>NO CUMPLE</v>
      </c>
      <c r="AK1194" s="5" t="s">
        <v>135</v>
      </c>
      <c r="AL1194" s="5" t="str">
        <f t="shared" si="233"/>
        <v/>
      </c>
      <c r="AM1194" s="5"/>
      <c r="AN1194" s="58"/>
      <c r="AO1194" s="49" t="s">
        <v>5481</v>
      </c>
      <c r="AP1194" s="50" t="s">
        <v>72</v>
      </c>
      <c r="AQ1194" s="50"/>
      <c r="AR1194" s="50">
        <v>43637</v>
      </c>
      <c r="AS1194" s="50"/>
      <c r="AT1194" s="52"/>
    </row>
    <row r="1195" spans="1:46" ht="14.1" customHeight="1">
      <c r="A1195" s="20" t="s">
        <v>45</v>
      </c>
      <c r="B1195" s="21" t="s">
        <v>5021</v>
      </c>
      <c r="C1195" s="20" t="s">
        <v>5022</v>
      </c>
      <c r="D1195" s="54">
        <v>4951017917</v>
      </c>
      <c r="E1195" s="64" t="s">
        <v>48</v>
      </c>
      <c r="F1195" s="4" t="s">
        <v>5482</v>
      </c>
      <c r="G1195" s="23" t="s">
        <v>5483</v>
      </c>
      <c r="H1195" s="55">
        <v>21375</v>
      </c>
      <c r="I1195" s="4" t="s">
        <v>64</v>
      </c>
      <c r="J1195" s="4" t="s">
        <v>430</v>
      </c>
      <c r="K1195" s="22" t="s">
        <v>431</v>
      </c>
      <c r="L1195" s="23" t="s">
        <v>54</v>
      </c>
      <c r="M1195" s="4" t="s">
        <v>94</v>
      </c>
      <c r="N1195" s="29" t="s">
        <v>95</v>
      </c>
      <c r="O1195" s="30">
        <v>17100</v>
      </c>
      <c r="P1195" s="29" t="s">
        <v>57</v>
      </c>
      <c r="Q1195" s="56">
        <v>1</v>
      </c>
      <c r="R1195" s="5" t="s">
        <v>58</v>
      </c>
      <c r="S1195" s="5" t="s">
        <v>59</v>
      </c>
      <c r="T1195" s="36">
        <v>43659</v>
      </c>
      <c r="U1195" s="36">
        <v>43648</v>
      </c>
      <c r="V1195" s="37">
        <v>43661</v>
      </c>
      <c r="W1195" s="38">
        <f t="shared" si="227"/>
        <v>-10</v>
      </c>
      <c r="X1195" s="5" t="str">
        <f t="shared" si="228"/>
        <v>CUMPLE</v>
      </c>
      <c r="Y1195" s="37">
        <v>43661</v>
      </c>
      <c r="Z1195" s="37">
        <v>43661</v>
      </c>
      <c r="AA1195" s="44">
        <v>43661</v>
      </c>
      <c r="AB1195" s="37">
        <v>43672</v>
      </c>
      <c r="AC1195" s="38">
        <f t="shared" si="229"/>
        <v>1</v>
      </c>
      <c r="AD1195" s="5" t="str">
        <f t="shared" si="230"/>
        <v>CUMPLE</v>
      </c>
      <c r="AE1195" s="5"/>
      <c r="AF1195" s="38">
        <f t="shared" si="231"/>
        <v>11</v>
      </c>
      <c r="AG1195" s="5" t="str">
        <f t="shared" si="232"/>
        <v>NO CUMPLE</v>
      </c>
      <c r="AH1195" s="6"/>
      <c r="AI1195" s="38">
        <f t="shared" si="224"/>
        <v>13</v>
      </c>
      <c r="AJ1195" s="5" t="str">
        <f t="shared" si="225"/>
        <v>NO CUMPLE</v>
      </c>
      <c r="AK1195" s="5" t="s">
        <v>135</v>
      </c>
      <c r="AL1195" s="5" t="str">
        <f t="shared" si="233"/>
        <v/>
      </c>
      <c r="AM1195" s="5"/>
      <c r="AN1195" s="58"/>
      <c r="AO1195" s="49" t="s">
        <v>5484</v>
      </c>
      <c r="AP1195" s="50" t="s">
        <v>72</v>
      </c>
      <c r="AQ1195" s="50"/>
      <c r="AR1195" s="50">
        <v>43627</v>
      </c>
      <c r="AS1195" s="50"/>
      <c r="AT1195" s="52"/>
    </row>
    <row r="1196" spans="1:46" ht="14.1" customHeight="1">
      <c r="A1196" s="20" t="s">
        <v>45</v>
      </c>
      <c r="B1196" s="21" t="s">
        <v>5021</v>
      </c>
      <c r="C1196" s="20" t="s">
        <v>5022</v>
      </c>
      <c r="D1196" s="54">
        <v>4951348228</v>
      </c>
      <c r="E1196" s="64" t="s">
        <v>48</v>
      </c>
      <c r="F1196" s="4" t="s">
        <v>5485</v>
      </c>
      <c r="G1196" s="23" t="s">
        <v>5486</v>
      </c>
      <c r="H1196" s="55">
        <v>26100</v>
      </c>
      <c r="I1196" s="4" t="s">
        <v>64</v>
      </c>
      <c r="J1196" s="4" t="s">
        <v>1779</v>
      </c>
      <c r="K1196" s="22" t="s">
        <v>1780</v>
      </c>
      <c r="L1196" s="23" t="s">
        <v>54</v>
      </c>
      <c r="M1196" s="4" t="s">
        <v>67</v>
      </c>
      <c r="N1196" s="29" t="s">
        <v>128</v>
      </c>
      <c r="O1196" s="30">
        <v>18000</v>
      </c>
      <c r="P1196" s="29" t="s">
        <v>57</v>
      </c>
      <c r="Q1196" s="56">
        <v>1</v>
      </c>
      <c r="R1196" s="5" t="s">
        <v>58</v>
      </c>
      <c r="S1196" s="5" t="s">
        <v>59</v>
      </c>
      <c r="T1196" s="36">
        <v>43659</v>
      </c>
      <c r="U1196" s="36">
        <v>43648</v>
      </c>
      <c r="V1196" s="37">
        <v>43661</v>
      </c>
      <c r="W1196" s="38">
        <f t="shared" si="227"/>
        <v>-10</v>
      </c>
      <c r="X1196" s="5" t="str">
        <f t="shared" si="228"/>
        <v>CUMPLE</v>
      </c>
      <c r="Y1196" s="37">
        <v>43661</v>
      </c>
      <c r="Z1196" s="37">
        <v>43661</v>
      </c>
      <c r="AA1196" s="44">
        <v>43661</v>
      </c>
      <c r="AB1196" s="37">
        <v>43672</v>
      </c>
      <c r="AC1196" s="38">
        <f t="shared" si="229"/>
        <v>1</v>
      </c>
      <c r="AD1196" s="5" t="str">
        <f t="shared" si="230"/>
        <v>CUMPLE</v>
      </c>
      <c r="AE1196" s="5"/>
      <c r="AF1196" s="38">
        <f t="shared" si="231"/>
        <v>11</v>
      </c>
      <c r="AG1196" s="5" t="str">
        <f t="shared" si="232"/>
        <v>NO CUMPLE</v>
      </c>
      <c r="AH1196" s="6"/>
      <c r="AI1196" s="38">
        <f t="shared" si="224"/>
        <v>13</v>
      </c>
      <c r="AJ1196" s="5" t="str">
        <f t="shared" si="225"/>
        <v>NO CUMPLE</v>
      </c>
      <c r="AK1196" s="5" t="s">
        <v>135</v>
      </c>
      <c r="AL1196" s="5" t="str">
        <f t="shared" si="233"/>
        <v/>
      </c>
      <c r="AM1196" s="5"/>
      <c r="AN1196" s="58"/>
      <c r="AO1196" s="49" t="s">
        <v>5487</v>
      </c>
      <c r="AP1196" s="50" t="s">
        <v>61</v>
      </c>
      <c r="AQ1196" s="50"/>
      <c r="AR1196" s="50">
        <v>43642</v>
      </c>
      <c r="AS1196" s="50"/>
      <c r="AT1196" s="52"/>
    </row>
    <row r="1197" spans="1:46" ht="14.1" customHeight="1">
      <c r="A1197" s="20" t="s">
        <v>45</v>
      </c>
      <c r="B1197" s="21" t="s">
        <v>5021</v>
      </c>
      <c r="C1197" s="20" t="s">
        <v>5022</v>
      </c>
      <c r="D1197" s="54" t="s">
        <v>5488</v>
      </c>
      <c r="E1197" s="64" t="s">
        <v>48</v>
      </c>
      <c r="F1197" s="4" t="s">
        <v>5489</v>
      </c>
      <c r="G1197" s="23" t="s">
        <v>5490</v>
      </c>
      <c r="H1197" s="55">
        <v>14064</v>
      </c>
      <c r="I1197" s="4" t="s">
        <v>64</v>
      </c>
      <c r="J1197" s="4" t="s">
        <v>5491</v>
      </c>
      <c r="K1197" s="22" t="s">
        <v>5492</v>
      </c>
      <c r="L1197" s="23" t="s">
        <v>54</v>
      </c>
      <c r="M1197" s="4" t="s">
        <v>67</v>
      </c>
      <c r="N1197" s="29" t="s">
        <v>77</v>
      </c>
      <c r="O1197" s="30">
        <v>2000</v>
      </c>
      <c r="P1197" s="29" t="s">
        <v>57</v>
      </c>
      <c r="Q1197" s="56">
        <v>4</v>
      </c>
      <c r="R1197" s="5" t="s">
        <v>78</v>
      </c>
      <c r="S1197" s="5" t="s">
        <v>79</v>
      </c>
      <c r="T1197" s="36">
        <v>43657</v>
      </c>
      <c r="U1197" s="36">
        <v>43654</v>
      </c>
      <c r="V1197" s="37">
        <v>43663</v>
      </c>
      <c r="W1197" s="38">
        <f t="shared" si="227"/>
        <v>-2</v>
      </c>
      <c r="X1197" s="5" t="str">
        <f t="shared" si="228"/>
        <v>CUMPLE</v>
      </c>
      <c r="Y1197" s="37">
        <v>43663</v>
      </c>
      <c r="Z1197" s="37">
        <v>43663</v>
      </c>
      <c r="AA1197" s="44">
        <v>43663</v>
      </c>
      <c r="AB1197" s="37">
        <v>43672</v>
      </c>
      <c r="AC1197" s="38">
        <f t="shared" si="229"/>
        <v>1</v>
      </c>
      <c r="AD1197" s="5" t="str">
        <f t="shared" si="230"/>
        <v>CUMPLE</v>
      </c>
      <c r="AE1197" s="5"/>
      <c r="AF1197" s="38">
        <f t="shared" si="231"/>
        <v>9</v>
      </c>
      <c r="AG1197" s="5" t="str">
        <f t="shared" si="232"/>
        <v>NO CUMPLE</v>
      </c>
      <c r="AH1197" s="6"/>
      <c r="AI1197" s="38">
        <f t="shared" si="224"/>
        <v>15</v>
      </c>
      <c r="AJ1197" s="5" t="str">
        <f t="shared" si="225"/>
        <v>NO CUMPLE</v>
      </c>
      <c r="AK1197" s="6" t="s">
        <v>102</v>
      </c>
      <c r="AL1197" s="5" t="str">
        <f t="shared" si="233"/>
        <v/>
      </c>
      <c r="AM1197" s="5"/>
      <c r="AN1197" s="58"/>
      <c r="AO1197" s="49" t="s">
        <v>5493</v>
      </c>
      <c r="AP1197" s="50" t="s">
        <v>72</v>
      </c>
      <c r="AQ1197" s="50"/>
      <c r="AR1197" s="50">
        <v>43643</v>
      </c>
      <c r="AS1197" s="50"/>
      <c r="AT1197" s="52"/>
    </row>
    <row r="1198" spans="1:46" ht="14.1" customHeight="1">
      <c r="A1198" s="20" t="s">
        <v>45</v>
      </c>
      <c r="B1198" s="21" t="s">
        <v>5021</v>
      </c>
      <c r="C1198" s="20" t="s">
        <v>5022</v>
      </c>
      <c r="D1198" s="54">
        <v>4946611858</v>
      </c>
      <c r="E1198" s="64" t="s">
        <v>48</v>
      </c>
      <c r="F1198" s="4" t="s">
        <v>5494</v>
      </c>
      <c r="G1198" s="23" t="s">
        <v>5495</v>
      </c>
      <c r="H1198" s="55">
        <v>16646.400000000001</v>
      </c>
      <c r="I1198" s="4" t="s">
        <v>64</v>
      </c>
      <c r="J1198" s="4" t="s">
        <v>4375</v>
      </c>
      <c r="K1198" s="22" t="s">
        <v>4376</v>
      </c>
      <c r="L1198" s="23" t="s">
        <v>54</v>
      </c>
      <c r="M1198" s="4" t="s">
        <v>184</v>
      </c>
      <c r="N1198" s="29" t="s">
        <v>385</v>
      </c>
      <c r="O1198" s="30">
        <v>1920</v>
      </c>
      <c r="P1198" s="29" t="s">
        <v>57</v>
      </c>
      <c r="Q1198" s="56">
        <v>4</v>
      </c>
      <c r="R1198" s="5" t="s">
        <v>78</v>
      </c>
      <c r="S1198" s="5" t="s">
        <v>79</v>
      </c>
      <c r="T1198" s="36">
        <v>43662</v>
      </c>
      <c r="U1198" s="36">
        <v>43655</v>
      </c>
      <c r="V1198" s="37">
        <v>43664</v>
      </c>
      <c r="W1198" s="38">
        <f t="shared" si="227"/>
        <v>-6</v>
      </c>
      <c r="X1198" s="5" t="str">
        <f t="shared" si="228"/>
        <v>CUMPLE</v>
      </c>
      <c r="Y1198" s="37">
        <v>43664</v>
      </c>
      <c r="Z1198" s="37">
        <v>43664</v>
      </c>
      <c r="AA1198" s="44">
        <v>43664</v>
      </c>
      <c r="AB1198" s="37">
        <v>43673</v>
      </c>
      <c r="AC1198" s="38">
        <f t="shared" si="229"/>
        <v>1</v>
      </c>
      <c r="AD1198" s="5" t="str">
        <f t="shared" si="230"/>
        <v>CUMPLE</v>
      </c>
      <c r="AE1198" s="5"/>
      <c r="AF1198" s="38">
        <f t="shared" si="231"/>
        <v>9</v>
      </c>
      <c r="AG1198" s="5" t="str">
        <f t="shared" si="232"/>
        <v>NO CUMPLE</v>
      </c>
      <c r="AH1198" s="6"/>
      <c r="AI1198" s="38">
        <f t="shared" si="224"/>
        <v>11</v>
      </c>
      <c r="AJ1198" s="5" t="str">
        <f t="shared" si="225"/>
        <v>NO CUMPLE</v>
      </c>
      <c r="AK1198" s="6" t="s">
        <v>102</v>
      </c>
      <c r="AL1198" s="5" t="str">
        <f t="shared" si="233"/>
        <v/>
      </c>
      <c r="AM1198" s="5"/>
      <c r="AN1198" s="58"/>
      <c r="AO1198" s="49" t="s">
        <v>5496</v>
      </c>
      <c r="AP1198" s="50" t="s">
        <v>72</v>
      </c>
      <c r="AQ1198" s="50"/>
      <c r="AR1198" s="50">
        <v>43670</v>
      </c>
      <c r="AS1198" s="50"/>
      <c r="AT1198" s="52"/>
    </row>
    <row r="1199" spans="1:46" ht="14.1" customHeight="1">
      <c r="A1199" s="20" t="s">
        <v>45</v>
      </c>
      <c r="B1199" s="21" t="s">
        <v>5021</v>
      </c>
      <c r="C1199" s="20" t="s">
        <v>5022</v>
      </c>
      <c r="D1199" s="54">
        <v>4951086317</v>
      </c>
      <c r="E1199" s="64" t="s">
        <v>48</v>
      </c>
      <c r="F1199" s="4" t="s">
        <v>5497</v>
      </c>
      <c r="G1199" s="23" t="s">
        <v>5498</v>
      </c>
      <c r="H1199" s="55">
        <v>62798.87</v>
      </c>
      <c r="I1199" s="4" t="s">
        <v>64</v>
      </c>
      <c r="J1199" s="4" t="s">
        <v>821</v>
      </c>
      <c r="K1199" s="22">
        <v>53140226</v>
      </c>
      <c r="L1199" s="23" t="s">
        <v>650</v>
      </c>
      <c r="M1199" s="4" t="s">
        <v>147</v>
      </c>
      <c r="N1199" s="29" t="s">
        <v>147</v>
      </c>
      <c r="O1199" s="30">
        <v>16967.088</v>
      </c>
      <c r="P1199" s="29" t="s">
        <v>57</v>
      </c>
      <c r="Q1199" s="56">
        <v>1</v>
      </c>
      <c r="R1199" s="5" t="s">
        <v>58</v>
      </c>
      <c r="S1199" s="5" t="s">
        <v>69</v>
      </c>
      <c r="T1199" s="36">
        <v>43659</v>
      </c>
      <c r="U1199" s="36">
        <v>43641</v>
      </c>
      <c r="V1199" s="37">
        <v>43665</v>
      </c>
      <c r="W1199" s="38">
        <f t="shared" si="227"/>
        <v>-17</v>
      </c>
      <c r="X1199" s="5" t="str">
        <f t="shared" si="228"/>
        <v>CUMPLE</v>
      </c>
      <c r="Y1199" s="37">
        <v>43661</v>
      </c>
      <c r="Z1199" s="37">
        <v>43665</v>
      </c>
      <c r="AA1199" s="44">
        <v>43665</v>
      </c>
      <c r="AB1199" s="37">
        <v>43672</v>
      </c>
      <c r="AC1199" s="38">
        <f t="shared" si="229"/>
        <v>1</v>
      </c>
      <c r="AD1199" s="5" t="str">
        <f t="shared" si="230"/>
        <v>CUMPLE</v>
      </c>
      <c r="AE1199" s="5"/>
      <c r="AF1199" s="38">
        <f t="shared" si="231"/>
        <v>7</v>
      </c>
      <c r="AG1199" s="5" t="str">
        <f t="shared" si="232"/>
        <v>NO CUMPLE</v>
      </c>
      <c r="AH1199" s="6"/>
      <c r="AI1199" s="38">
        <f t="shared" si="224"/>
        <v>13</v>
      </c>
      <c r="AJ1199" s="5" t="str">
        <f t="shared" si="225"/>
        <v>NO CUMPLE</v>
      </c>
      <c r="AK1199" s="6" t="s">
        <v>5499</v>
      </c>
      <c r="AL1199" s="5" t="str">
        <f t="shared" si="233"/>
        <v/>
      </c>
      <c r="AM1199" s="5"/>
      <c r="AN1199" s="58"/>
      <c r="AO1199" s="49" t="s">
        <v>5500</v>
      </c>
      <c r="AP1199" s="50" t="s">
        <v>72</v>
      </c>
      <c r="AQ1199" s="50"/>
      <c r="AR1199" s="50">
        <v>43623</v>
      </c>
      <c r="AS1199" s="50"/>
      <c r="AT1199" s="52"/>
    </row>
    <row r="1200" spans="1:46" ht="14.1" customHeight="1">
      <c r="A1200" s="20" t="s">
        <v>45</v>
      </c>
      <c r="B1200" s="21" t="s">
        <v>5021</v>
      </c>
      <c r="C1200" s="20" t="s">
        <v>5022</v>
      </c>
      <c r="D1200" s="54">
        <v>4951772229</v>
      </c>
      <c r="E1200" s="64" t="s">
        <v>48</v>
      </c>
      <c r="F1200" s="4" t="s">
        <v>5501</v>
      </c>
      <c r="G1200" s="23" t="s">
        <v>5502</v>
      </c>
      <c r="H1200" s="55">
        <v>94058.38</v>
      </c>
      <c r="I1200" s="4" t="s">
        <v>64</v>
      </c>
      <c r="J1200" s="4" t="s">
        <v>821</v>
      </c>
      <c r="K1200" s="22" t="s">
        <v>5503</v>
      </c>
      <c r="L1200" s="23" t="s">
        <v>650</v>
      </c>
      <c r="M1200" s="4" t="s">
        <v>147</v>
      </c>
      <c r="N1200" s="29" t="s">
        <v>167</v>
      </c>
      <c r="O1200" s="30">
        <v>17129.659</v>
      </c>
      <c r="P1200" s="29" t="s">
        <v>57</v>
      </c>
      <c r="Q1200" s="56">
        <v>1</v>
      </c>
      <c r="R1200" s="5" t="s">
        <v>58</v>
      </c>
      <c r="S1200" s="5" t="s">
        <v>69</v>
      </c>
      <c r="T1200" s="36">
        <v>43662</v>
      </c>
      <c r="U1200" s="36">
        <v>43654</v>
      </c>
      <c r="V1200" s="37">
        <v>43665</v>
      </c>
      <c r="W1200" s="38">
        <f t="shared" si="227"/>
        <v>-7</v>
      </c>
      <c r="X1200" s="5" t="str">
        <f t="shared" si="228"/>
        <v>CUMPLE</v>
      </c>
      <c r="Y1200" s="37">
        <v>43664</v>
      </c>
      <c r="Z1200" s="37">
        <v>43665</v>
      </c>
      <c r="AA1200" s="44">
        <v>43665</v>
      </c>
      <c r="AB1200" s="37">
        <v>43672</v>
      </c>
      <c r="AC1200" s="38">
        <f t="shared" si="229"/>
        <v>1</v>
      </c>
      <c r="AD1200" s="5" t="str">
        <f t="shared" si="230"/>
        <v>CUMPLE</v>
      </c>
      <c r="AE1200" s="5"/>
      <c r="AF1200" s="38">
        <f t="shared" si="231"/>
        <v>7</v>
      </c>
      <c r="AG1200" s="5" t="str">
        <f t="shared" si="232"/>
        <v>NO CUMPLE</v>
      </c>
      <c r="AH1200" s="6"/>
      <c r="AI1200" s="38">
        <f t="shared" si="224"/>
        <v>10</v>
      </c>
      <c r="AJ1200" s="5" t="str">
        <f t="shared" si="225"/>
        <v>NO CUMPLE</v>
      </c>
      <c r="AK1200" s="6" t="s">
        <v>135</v>
      </c>
      <c r="AL1200" s="5" t="str">
        <f t="shared" si="233"/>
        <v/>
      </c>
      <c r="AM1200" s="5"/>
      <c r="AN1200" s="58"/>
      <c r="AO1200" s="49" t="s">
        <v>5504</v>
      </c>
      <c r="AP1200" s="50" t="s">
        <v>72</v>
      </c>
      <c r="AQ1200" s="50"/>
      <c r="AR1200" s="50">
        <v>43670</v>
      </c>
      <c r="AS1200" s="50"/>
      <c r="AT1200" s="52"/>
    </row>
    <row r="1201" spans="1:46" ht="14.1" customHeight="1">
      <c r="A1201" s="20" t="s">
        <v>45</v>
      </c>
      <c r="B1201" s="21" t="s">
        <v>5021</v>
      </c>
      <c r="C1201" s="20" t="s">
        <v>5022</v>
      </c>
      <c r="D1201" s="54">
        <v>4951772229</v>
      </c>
      <c r="E1201" s="64" t="s">
        <v>48</v>
      </c>
      <c r="F1201" s="4" t="s">
        <v>5505</v>
      </c>
      <c r="G1201" s="23" t="s">
        <v>5506</v>
      </c>
      <c r="H1201" s="55">
        <v>54045.33</v>
      </c>
      <c r="I1201" s="4" t="s">
        <v>64</v>
      </c>
      <c r="J1201" s="4" t="s">
        <v>821</v>
      </c>
      <c r="K1201" s="22" t="s">
        <v>2737</v>
      </c>
      <c r="L1201" s="23" t="s">
        <v>650</v>
      </c>
      <c r="M1201" s="4" t="s">
        <v>147</v>
      </c>
      <c r="N1201" s="29" t="s">
        <v>167</v>
      </c>
      <c r="O1201" s="30">
        <v>54045.33</v>
      </c>
      <c r="P1201" s="29" t="s">
        <v>57</v>
      </c>
      <c r="Q1201" s="56">
        <v>1</v>
      </c>
      <c r="R1201" s="5" t="s">
        <v>58</v>
      </c>
      <c r="S1201" s="5" t="s">
        <v>59</v>
      </c>
      <c r="T1201" s="36">
        <v>43662</v>
      </c>
      <c r="U1201" s="36">
        <v>43664</v>
      </c>
      <c r="V1201" s="37">
        <v>43665</v>
      </c>
      <c r="W1201" s="38">
        <f t="shared" si="227"/>
        <v>3</v>
      </c>
      <c r="X1201" s="5" t="str">
        <f t="shared" si="228"/>
        <v>NO CUMPLE</v>
      </c>
      <c r="Y1201" s="37">
        <v>43664</v>
      </c>
      <c r="Z1201" s="37">
        <v>43671</v>
      </c>
      <c r="AA1201" s="44">
        <v>43671</v>
      </c>
      <c r="AB1201" s="37">
        <v>43675</v>
      </c>
      <c r="AC1201" s="38">
        <f t="shared" si="229"/>
        <v>6</v>
      </c>
      <c r="AD1201" s="5" t="str">
        <f t="shared" si="230"/>
        <v>NO CUMPLE</v>
      </c>
      <c r="AE1201" s="5" t="s">
        <v>135</v>
      </c>
      <c r="AF1201" s="38">
        <f t="shared" si="231"/>
        <v>4</v>
      </c>
      <c r="AG1201" s="5" t="str">
        <f t="shared" si="232"/>
        <v>NO CUMPLE</v>
      </c>
      <c r="AH1201" s="6"/>
      <c r="AI1201" s="38">
        <f t="shared" si="224"/>
        <v>13</v>
      </c>
      <c r="AJ1201" s="5" t="str">
        <f t="shared" si="225"/>
        <v>NO CUMPLE</v>
      </c>
      <c r="AK1201" s="6" t="s">
        <v>96</v>
      </c>
      <c r="AL1201" s="5" t="str">
        <f t="shared" si="233"/>
        <v/>
      </c>
      <c r="AM1201" s="5"/>
      <c r="AN1201" s="58"/>
      <c r="AO1201" s="49" t="s">
        <v>5507</v>
      </c>
      <c r="AP1201" s="50" t="s">
        <v>72</v>
      </c>
      <c r="AQ1201" s="50"/>
      <c r="AR1201" s="50">
        <v>43670</v>
      </c>
      <c r="AS1201" s="50"/>
      <c r="AT1201" s="52"/>
    </row>
    <row r="1202" spans="1:46" ht="14.1" customHeight="1">
      <c r="A1202" s="20" t="s">
        <v>45</v>
      </c>
      <c r="B1202" s="21" t="s">
        <v>5021</v>
      </c>
      <c r="C1202" s="20" t="s">
        <v>5022</v>
      </c>
      <c r="D1202" s="54">
        <v>4951574713</v>
      </c>
      <c r="E1202" s="64" t="s">
        <v>48</v>
      </c>
      <c r="F1202" s="4" t="s">
        <v>5508</v>
      </c>
      <c r="G1202" s="23" t="s">
        <v>5509</v>
      </c>
      <c r="H1202" s="55">
        <v>14560</v>
      </c>
      <c r="I1202" s="4" t="s">
        <v>64</v>
      </c>
      <c r="J1202" s="4" t="s">
        <v>5510</v>
      </c>
      <c r="K1202" s="22" t="s">
        <v>5511</v>
      </c>
      <c r="L1202" s="23" t="s">
        <v>54</v>
      </c>
      <c r="M1202" s="4" t="s">
        <v>94</v>
      </c>
      <c r="N1202" s="29" t="s">
        <v>95</v>
      </c>
      <c r="O1202" s="30">
        <v>4000</v>
      </c>
      <c r="P1202" s="29" t="s">
        <v>57</v>
      </c>
      <c r="Q1202" s="56">
        <v>4</v>
      </c>
      <c r="R1202" s="5" t="s">
        <v>78</v>
      </c>
      <c r="S1202" s="5" t="s">
        <v>79</v>
      </c>
      <c r="T1202" s="36">
        <v>43662</v>
      </c>
      <c r="U1202" s="36">
        <v>43658</v>
      </c>
      <c r="V1202" s="37">
        <v>43665</v>
      </c>
      <c r="W1202" s="38">
        <f t="shared" si="227"/>
        <v>-3</v>
      </c>
      <c r="X1202" s="5" t="str">
        <f t="shared" si="228"/>
        <v>CUMPLE</v>
      </c>
      <c r="Y1202" s="37">
        <v>43664</v>
      </c>
      <c r="Z1202" s="37">
        <v>43665</v>
      </c>
      <c r="AA1202" s="44">
        <v>43665</v>
      </c>
      <c r="AB1202" s="37">
        <v>43671</v>
      </c>
      <c r="AC1202" s="38">
        <f t="shared" si="229"/>
        <v>1</v>
      </c>
      <c r="AD1202" s="5" t="str">
        <f t="shared" si="230"/>
        <v>CUMPLE</v>
      </c>
      <c r="AE1202" s="5"/>
      <c r="AF1202" s="38">
        <f t="shared" si="231"/>
        <v>6</v>
      </c>
      <c r="AG1202" s="5" t="str">
        <f t="shared" si="232"/>
        <v>NO CUMPLE</v>
      </c>
      <c r="AH1202" s="6"/>
      <c r="AI1202" s="38">
        <f t="shared" si="224"/>
        <v>9</v>
      </c>
      <c r="AJ1202" s="5" t="str">
        <f t="shared" si="225"/>
        <v>CUMPLE</v>
      </c>
      <c r="AK1202" s="6"/>
      <c r="AL1202" s="5" t="str">
        <f t="shared" si="233"/>
        <v/>
      </c>
      <c r="AM1202" s="5"/>
      <c r="AN1202" s="58"/>
      <c r="AO1202" s="49" t="s">
        <v>5512</v>
      </c>
      <c r="AP1202" s="50" t="s">
        <v>72</v>
      </c>
      <c r="AQ1202" s="50"/>
      <c r="AR1202" s="50">
        <v>43670</v>
      </c>
      <c r="AS1202" s="50"/>
      <c r="AT1202" s="52"/>
    </row>
    <row r="1203" spans="1:46" ht="14.1" customHeight="1">
      <c r="A1203" s="20" t="s">
        <v>45</v>
      </c>
      <c r="B1203" s="21" t="s">
        <v>5021</v>
      </c>
      <c r="C1203" s="20" t="s">
        <v>5022</v>
      </c>
      <c r="D1203" s="54">
        <v>4951408235</v>
      </c>
      <c r="E1203" s="64" t="s">
        <v>156</v>
      </c>
      <c r="F1203" s="4" t="s">
        <v>5513</v>
      </c>
      <c r="G1203" s="23" t="s">
        <v>5514</v>
      </c>
      <c r="H1203" s="55">
        <v>53844</v>
      </c>
      <c r="I1203" s="4" t="s">
        <v>64</v>
      </c>
      <c r="J1203" s="4" t="s">
        <v>1856</v>
      </c>
      <c r="K1203" s="22" t="s">
        <v>1857</v>
      </c>
      <c r="L1203" s="23" t="s">
        <v>54</v>
      </c>
      <c r="M1203" s="4" t="s">
        <v>94</v>
      </c>
      <c r="N1203" s="29" t="s">
        <v>108</v>
      </c>
      <c r="O1203" s="30">
        <v>1050</v>
      </c>
      <c r="P1203" s="29" t="s">
        <v>57</v>
      </c>
      <c r="Q1203" s="56">
        <v>3</v>
      </c>
      <c r="R1203" s="5" t="s">
        <v>78</v>
      </c>
      <c r="S1203" s="5" t="s">
        <v>79</v>
      </c>
      <c r="T1203" s="36">
        <v>43662</v>
      </c>
      <c r="U1203" s="36">
        <v>43658</v>
      </c>
      <c r="V1203" s="37">
        <v>43665</v>
      </c>
      <c r="W1203" s="38">
        <f t="shared" si="227"/>
        <v>-3</v>
      </c>
      <c r="X1203" s="5" t="str">
        <f t="shared" si="228"/>
        <v>CUMPLE</v>
      </c>
      <c r="Y1203" s="37">
        <v>43664</v>
      </c>
      <c r="Z1203" s="37">
        <v>43664</v>
      </c>
      <c r="AA1203" s="44">
        <v>43664</v>
      </c>
      <c r="AB1203" s="37">
        <v>43672</v>
      </c>
      <c r="AC1203" s="38">
        <f t="shared" si="229"/>
        <v>1</v>
      </c>
      <c r="AD1203" s="5" t="str">
        <f t="shared" si="230"/>
        <v>CUMPLE</v>
      </c>
      <c r="AE1203" s="5"/>
      <c r="AF1203" s="38">
        <f t="shared" si="231"/>
        <v>8</v>
      </c>
      <c r="AG1203" s="5" t="str">
        <f t="shared" si="232"/>
        <v>NO CUMPLE</v>
      </c>
      <c r="AH1203" s="6"/>
      <c r="AI1203" s="38">
        <f t="shared" si="224"/>
        <v>10</v>
      </c>
      <c r="AJ1203" s="5" t="str">
        <f t="shared" si="225"/>
        <v>CUMPLE</v>
      </c>
      <c r="AK1203" s="6" t="s">
        <v>5515</v>
      </c>
      <c r="AL1203" s="5" t="str">
        <f t="shared" si="233"/>
        <v/>
      </c>
      <c r="AM1203" s="5"/>
      <c r="AN1203" s="58"/>
      <c r="AO1203" s="49" t="s">
        <v>5516</v>
      </c>
      <c r="AP1203" s="50" t="s">
        <v>72</v>
      </c>
      <c r="AQ1203" s="50"/>
      <c r="AR1203" s="50">
        <v>43620</v>
      </c>
      <c r="AS1203" s="50" t="s">
        <v>1149</v>
      </c>
      <c r="AT1203" s="52"/>
    </row>
    <row r="1204" spans="1:46" ht="14.1" customHeight="1">
      <c r="A1204" s="20" t="s">
        <v>45</v>
      </c>
      <c r="B1204" s="21" t="s">
        <v>5021</v>
      </c>
      <c r="C1204" s="20" t="s">
        <v>5022</v>
      </c>
      <c r="D1204" s="54" t="s">
        <v>5517</v>
      </c>
      <c r="E1204" s="64" t="s">
        <v>156</v>
      </c>
      <c r="F1204" s="4" t="s">
        <v>5518</v>
      </c>
      <c r="G1204" s="23" t="s">
        <v>5519</v>
      </c>
      <c r="H1204" s="55">
        <v>34761</v>
      </c>
      <c r="I1204" s="4" t="s">
        <v>64</v>
      </c>
      <c r="J1204" s="4" t="s">
        <v>5520</v>
      </c>
      <c r="K1204" s="22" t="s">
        <v>5521</v>
      </c>
      <c r="L1204" s="23" t="s">
        <v>54</v>
      </c>
      <c r="M1204" s="4" t="s">
        <v>94</v>
      </c>
      <c r="N1204" s="29" t="s">
        <v>108</v>
      </c>
      <c r="O1204" s="30">
        <v>1150</v>
      </c>
      <c r="P1204" s="29" t="s">
        <v>57</v>
      </c>
      <c r="Q1204" s="56">
        <v>3</v>
      </c>
      <c r="R1204" s="5" t="s">
        <v>78</v>
      </c>
      <c r="S1204" s="5" t="s">
        <v>79</v>
      </c>
      <c r="T1204" s="36">
        <v>43662</v>
      </c>
      <c r="U1204" s="36">
        <v>43655</v>
      </c>
      <c r="V1204" s="37">
        <v>43665</v>
      </c>
      <c r="W1204" s="38">
        <f t="shared" si="227"/>
        <v>-6</v>
      </c>
      <c r="X1204" s="5" t="str">
        <f t="shared" si="228"/>
        <v>CUMPLE</v>
      </c>
      <c r="Y1204" s="37">
        <v>43664</v>
      </c>
      <c r="Z1204" s="37">
        <v>43665</v>
      </c>
      <c r="AA1204" s="44">
        <v>43668</v>
      </c>
      <c r="AB1204" s="37">
        <v>43672</v>
      </c>
      <c r="AC1204" s="38">
        <f t="shared" si="229"/>
        <v>3</v>
      </c>
      <c r="AD1204" s="5" t="str">
        <f t="shared" si="230"/>
        <v>NO CUMPLE</v>
      </c>
      <c r="AE1204" s="5" t="s">
        <v>135</v>
      </c>
      <c r="AF1204" s="38">
        <f t="shared" si="231"/>
        <v>4</v>
      </c>
      <c r="AG1204" s="5" t="str">
        <f t="shared" si="232"/>
        <v>NO CUMPLE</v>
      </c>
      <c r="AH1204" s="6"/>
      <c r="AI1204" s="38">
        <f t="shared" si="224"/>
        <v>10</v>
      </c>
      <c r="AJ1204" s="5" t="str">
        <f t="shared" si="225"/>
        <v>CUMPLE</v>
      </c>
      <c r="AK1204" s="6" t="s">
        <v>5522</v>
      </c>
      <c r="AL1204" s="5" t="str">
        <f t="shared" si="233"/>
        <v/>
      </c>
      <c r="AM1204" s="5"/>
      <c r="AN1204" s="58"/>
      <c r="AO1204" s="49" t="s">
        <v>5523</v>
      </c>
      <c r="AP1204" s="50" t="s">
        <v>72</v>
      </c>
      <c r="AQ1204" s="50"/>
      <c r="AR1204" s="50">
        <v>43620</v>
      </c>
      <c r="AS1204" s="50" t="s">
        <v>1149</v>
      </c>
      <c r="AT1204" s="52"/>
    </row>
    <row r="1205" spans="1:46" ht="14.1" customHeight="1">
      <c r="A1205" s="20" t="s">
        <v>45</v>
      </c>
      <c r="B1205" s="21" t="s">
        <v>5021</v>
      </c>
      <c r="C1205" s="20" t="s">
        <v>5022</v>
      </c>
      <c r="D1205" s="54">
        <v>4951574707</v>
      </c>
      <c r="E1205" s="64" t="s">
        <v>48</v>
      </c>
      <c r="F1205" s="4" t="s">
        <v>5524</v>
      </c>
      <c r="G1205" s="23" t="s">
        <v>5525</v>
      </c>
      <c r="H1205" s="55">
        <v>21375</v>
      </c>
      <c r="I1205" s="4" t="s">
        <v>64</v>
      </c>
      <c r="J1205" s="4" t="s">
        <v>430</v>
      </c>
      <c r="K1205" s="22" t="s">
        <v>431</v>
      </c>
      <c r="L1205" s="23" t="s">
        <v>54</v>
      </c>
      <c r="M1205" s="4" t="s">
        <v>94</v>
      </c>
      <c r="N1205" s="29" t="s">
        <v>95</v>
      </c>
      <c r="O1205" s="30">
        <v>17100</v>
      </c>
      <c r="P1205" s="29" t="s">
        <v>57</v>
      </c>
      <c r="Q1205" s="56">
        <v>1</v>
      </c>
      <c r="R1205" s="5" t="s">
        <v>58</v>
      </c>
      <c r="S1205" s="5" t="s">
        <v>59</v>
      </c>
      <c r="T1205" s="36">
        <v>43664</v>
      </c>
      <c r="U1205" s="36">
        <v>43665</v>
      </c>
      <c r="V1205" s="37">
        <v>43671</v>
      </c>
      <c r="W1205" s="38">
        <f t="shared" si="227"/>
        <v>2</v>
      </c>
      <c r="X1205" s="5" t="str">
        <f t="shared" si="228"/>
        <v>NO CUMPLE</v>
      </c>
      <c r="Y1205" s="37">
        <v>43668</v>
      </c>
      <c r="Z1205" s="37">
        <v>43671</v>
      </c>
      <c r="AA1205" s="44">
        <v>43671</v>
      </c>
      <c r="AB1205" s="37">
        <v>43675</v>
      </c>
      <c r="AC1205" s="38">
        <f t="shared" si="229"/>
        <v>1</v>
      </c>
      <c r="AD1205" s="5" t="str">
        <f t="shared" si="230"/>
        <v>CUMPLE</v>
      </c>
      <c r="AE1205" s="5"/>
      <c r="AF1205" s="38">
        <f t="shared" si="231"/>
        <v>4</v>
      </c>
      <c r="AG1205" s="5" t="str">
        <f t="shared" si="232"/>
        <v>NO CUMPLE</v>
      </c>
      <c r="AH1205" s="6"/>
      <c r="AI1205" s="38">
        <f t="shared" si="224"/>
        <v>11</v>
      </c>
      <c r="AJ1205" s="5" t="str">
        <f t="shared" si="225"/>
        <v>NO CUMPLE</v>
      </c>
      <c r="AK1205" s="6" t="s">
        <v>96</v>
      </c>
      <c r="AL1205" s="5" t="str">
        <f t="shared" si="233"/>
        <v/>
      </c>
      <c r="AM1205" s="5"/>
      <c r="AN1205" s="58"/>
      <c r="AO1205" s="49" t="s">
        <v>5526</v>
      </c>
      <c r="AP1205" s="50" t="s">
        <v>72</v>
      </c>
      <c r="AQ1205" s="50"/>
      <c r="AR1205" s="50">
        <v>43664</v>
      </c>
      <c r="AS1205" s="50"/>
      <c r="AT1205" s="52"/>
    </row>
    <row r="1206" spans="1:46" ht="14.1" customHeight="1">
      <c r="A1206" s="20" t="s">
        <v>45</v>
      </c>
      <c r="B1206" s="21" t="s">
        <v>5021</v>
      </c>
      <c r="C1206" s="20" t="s">
        <v>5022</v>
      </c>
      <c r="D1206" s="54">
        <v>4951726544</v>
      </c>
      <c r="E1206" s="64" t="s">
        <v>48</v>
      </c>
      <c r="F1206" s="4" t="s">
        <v>5527</v>
      </c>
      <c r="G1206" s="23" t="s">
        <v>5528</v>
      </c>
      <c r="H1206" s="55">
        <v>1091.2</v>
      </c>
      <c r="I1206" s="4" t="s">
        <v>64</v>
      </c>
      <c r="J1206" s="4" t="s">
        <v>1419</v>
      </c>
      <c r="K1206" s="22" t="s">
        <v>1420</v>
      </c>
      <c r="L1206" s="23" t="s">
        <v>54</v>
      </c>
      <c r="M1206" s="4" t="s">
        <v>67</v>
      </c>
      <c r="N1206" s="29" t="s">
        <v>128</v>
      </c>
      <c r="O1206" s="30">
        <v>880</v>
      </c>
      <c r="P1206" s="29" t="s">
        <v>57</v>
      </c>
      <c r="Q1206" s="56">
        <v>1</v>
      </c>
      <c r="R1206" s="5" t="s">
        <v>78</v>
      </c>
      <c r="S1206" s="5" t="s">
        <v>79</v>
      </c>
      <c r="T1206" s="36">
        <v>43662</v>
      </c>
      <c r="U1206" s="36">
        <v>43661</v>
      </c>
      <c r="V1206" s="37">
        <v>43670</v>
      </c>
      <c r="W1206" s="38">
        <f t="shared" si="227"/>
        <v>0</v>
      </c>
      <c r="X1206" s="5" t="str">
        <f t="shared" si="228"/>
        <v>CUMPLE</v>
      </c>
      <c r="Y1206" s="37">
        <v>43668</v>
      </c>
      <c r="Z1206" s="37">
        <v>43671</v>
      </c>
      <c r="AA1206" s="44">
        <v>43671</v>
      </c>
      <c r="AB1206" s="37">
        <v>43675</v>
      </c>
      <c r="AC1206" s="38">
        <f t="shared" si="229"/>
        <v>1</v>
      </c>
      <c r="AD1206" s="5" t="str">
        <f t="shared" si="230"/>
        <v>CUMPLE</v>
      </c>
      <c r="AE1206" s="5"/>
      <c r="AF1206" s="38">
        <f t="shared" si="231"/>
        <v>4</v>
      </c>
      <c r="AG1206" s="5" t="str">
        <f t="shared" si="232"/>
        <v>NO CUMPLE</v>
      </c>
      <c r="AH1206" s="6"/>
      <c r="AI1206" s="38">
        <f t="shared" si="224"/>
        <v>13</v>
      </c>
      <c r="AJ1206" s="5" t="str">
        <f t="shared" si="225"/>
        <v>NO CUMPLE</v>
      </c>
      <c r="AK1206" s="6" t="s">
        <v>5529</v>
      </c>
      <c r="AL1206" s="5" t="str">
        <f t="shared" si="233"/>
        <v/>
      </c>
      <c r="AM1206" s="5"/>
      <c r="AN1206" s="58"/>
      <c r="AO1206" s="49" t="s">
        <v>5530</v>
      </c>
      <c r="AP1206" s="50" t="s">
        <v>72</v>
      </c>
      <c r="AQ1206" s="50"/>
      <c r="AR1206" s="50">
        <v>43670</v>
      </c>
      <c r="AS1206" s="50"/>
      <c r="AT1206" s="52"/>
    </row>
    <row r="1207" spans="1:46" ht="14.1" customHeight="1">
      <c r="A1207" s="20" t="s">
        <v>45</v>
      </c>
      <c r="B1207" s="21" t="s">
        <v>5021</v>
      </c>
      <c r="C1207" s="20" t="s">
        <v>5022</v>
      </c>
      <c r="D1207" s="54" t="s">
        <v>5531</v>
      </c>
      <c r="E1207" s="64" t="s">
        <v>48</v>
      </c>
      <c r="F1207" s="4" t="s">
        <v>5532</v>
      </c>
      <c r="G1207" s="23" t="s">
        <v>5533</v>
      </c>
      <c r="H1207" s="55">
        <v>214794</v>
      </c>
      <c r="I1207" s="4" t="s">
        <v>64</v>
      </c>
      <c r="J1207" s="4" t="s">
        <v>5534</v>
      </c>
      <c r="K1207" s="22" t="s">
        <v>5535</v>
      </c>
      <c r="L1207" s="23" t="s">
        <v>54</v>
      </c>
      <c r="M1207" s="4" t="s">
        <v>184</v>
      </c>
      <c r="N1207" s="29" t="s">
        <v>348</v>
      </c>
      <c r="O1207" s="30">
        <v>12600</v>
      </c>
      <c r="P1207" s="29" t="s">
        <v>186</v>
      </c>
      <c r="Q1207" s="56">
        <v>1</v>
      </c>
      <c r="R1207" s="5" t="s">
        <v>58</v>
      </c>
      <c r="S1207" s="5" t="s">
        <v>69</v>
      </c>
      <c r="T1207" s="36">
        <v>43665</v>
      </c>
      <c r="U1207" s="36">
        <v>43656</v>
      </c>
      <c r="V1207" s="37">
        <v>43656</v>
      </c>
      <c r="W1207" s="38">
        <f t="shared" si="227"/>
        <v>-8</v>
      </c>
      <c r="X1207" s="5" t="str">
        <f t="shared" si="228"/>
        <v>CUMPLE</v>
      </c>
      <c r="Y1207" s="37">
        <v>43668</v>
      </c>
      <c r="Z1207" s="37">
        <v>43669</v>
      </c>
      <c r="AA1207" s="44">
        <v>43670</v>
      </c>
      <c r="AB1207" s="37">
        <v>43673</v>
      </c>
      <c r="AC1207" s="38">
        <f t="shared" si="229"/>
        <v>2</v>
      </c>
      <c r="AD1207" s="5" t="str">
        <f t="shared" si="230"/>
        <v>CUMPLE</v>
      </c>
      <c r="AE1207" s="5"/>
      <c r="AF1207" s="38">
        <f t="shared" si="231"/>
        <v>3</v>
      </c>
      <c r="AG1207" s="5" t="str">
        <f t="shared" si="232"/>
        <v>CUMPLE</v>
      </c>
      <c r="AH1207" s="6"/>
      <c r="AI1207" s="38">
        <f t="shared" si="224"/>
        <v>8</v>
      </c>
      <c r="AJ1207" s="5" t="str">
        <f t="shared" si="225"/>
        <v>CUMPLE</v>
      </c>
      <c r="AK1207" s="6"/>
      <c r="AL1207" s="5" t="str">
        <f t="shared" si="233"/>
        <v/>
      </c>
      <c r="AM1207" s="5"/>
      <c r="AN1207" s="58"/>
      <c r="AO1207" s="49" t="s">
        <v>5536</v>
      </c>
      <c r="AP1207" s="50" t="s">
        <v>72</v>
      </c>
      <c r="AQ1207" s="50"/>
      <c r="AR1207" s="50">
        <v>43643</v>
      </c>
      <c r="AS1207" s="50"/>
      <c r="AT1207" s="52"/>
    </row>
    <row r="1208" spans="1:46" ht="14.1" customHeight="1">
      <c r="A1208" s="20" t="s">
        <v>45</v>
      </c>
      <c r="B1208" s="21" t="s">
        <v>5021</v>
      </c>
      <c r="C1208" s="20" t="s">
        <v>5022</v>
      </c>
      <c r="D1208" s="54">
        <v>4951722693</v>
      </c>
      <c r="E1208" s="64" t="s">
        <v>48</v>
      </c>
      <c r="F1208" s="4" t="s">
        <v>5537</v>
      </c>
      <c r="G1208" s="23" t="s">
        <v>5538</v>
      </c>
      <c r="H1208" s="55">
        <v>14420</v>
      </c>
      <c r="I1208" s="4" t="s">
        <v>64</v>
      </c>
      <c r="J1208" s="4" t="s">
        <v>5539</v>
      </c>
      <c r="K1208" s="22" t="s">
        <v>5540</v>
      </c>
      <c r="L1208" s="23" t="s">
        <v>54</v>
      </c>
      <c r="M1208" s="4" t="s">
        <v>347</v>
      </c>
      <c r="N1208" s="29" t="s">
        <v>184</v>
      </c>
      <c r="O1208" s="30">
        <v>1000</v>
      </c>
      <c r="P1208" s="29" t="s">
        <v>57</v>
      </c>
      <c r="Q1208" s="56">
        <v>1</v>
      </c>
      <c r="R1208" s="5" t="s">
        <v>78</v>
      </c>
      <c r="S1208" s="5" t="s">
        <v>79</v>
      </c>
      <c r="T1208" s="36">
        <v>43665</v>
      </c>
      <c r="U1208" s="36">
        <v>43648</v>
      </c>
      <c r="V1208" s="37">
        <v>43648</v>
      </c>
      <c r="W1208" s="38">
        <f t="shared" si="227"/>
        <v>-16</v>
      </c>
      <c r="X1208" s="5" t="str">
        <f t="shared" si="228"/>
        <v>CUMPLE</v>
      </c>
      <c r="Y1208" s="37">
        <v>43669</v>
      </c>
      <c r="Z1208" s="37">
        <v>43669</v>
      </c>
      <c r="AA1208" s="44">
        <v>43670</v>
      </c>
      <c r="AB1208" s="37">
        <v>43672</v>
      </c>
      <c r="AC1208" s="38">
        <f t="shared" si="229"/>
        <v>1</v>
      </c>
      <c r="AD1208" s="5" t="str">
        <f t="shared" si="230"/>
        <v>CUMPLE</v>
      </c>
      <c r="AE1208" s="5"/>
      <c r="AF1208" s="38">
        <f t="shared" si="231"/>
        <v>2</v>
      </c>
      <c r="AG1208" s="5" t="str">
        <f t="shared" si="232"/>
        <v>CUMPLE</v>
      </c>
      <c r="AH1208" s="6"/>
      <c r="AI1208" s="38">
        <f t="shared" si="224"/>
        <v>7</v>
      </c>
      <c r="AJ1208" s="5" t="str">
        <f t="shared" si="225"/>
        <v>CUMPLE</v>
      </c>
      <c r="AK1208" s="6"/>
      <c r="AL1208" s="5" t="str">
        <f t="shared" si="233"/>
        <v/>
      </c>
      <c r="AM1208" s="5"/>
      <c r="AN1208" s="58"/>
      <c r="AO1208" s="49" t="s">
        <v>5541</v>
      </c>
      <c r="AP1208" s="50" t="s">
        <v>350</v>
      </c>
      <c r="AQ1208" s="50"/>
      <c r="AR1208" s="50">
        <v>43655</v>
      </c>
      <c r="AS1208" s="50"/>
      <c r="AT1208" s="52"/>
    </row>
    <row r="1209" spans="1:46" ht="14.1" customHeight="1">
      <c r="A1209" s="20" t="s">
        <v>45</v>
      </c>
      <c r="B1209" s="21" t="s">
        <v>5021</v>
      </c>
      <c r="C1209" s="20" t="s">
        <v>5022</v>
      </c>
      <c r="D1209" s="54">
        <v>4951379397</v>
      </c>
      <c r="E1209" s="64" t="s">
        <v>48</v>
      </c>
      <c r="F1209" s="4" t="s">
        <v>5542</v>
      </c>
      <c r="G1209" s="23" t="s">
        <v>5543</v>
      </c>
      <c r="H1209" s="55">
        <v>14420</v>
      </c>
      <c r="I1209" s="4" t="s">
        <v>64</v>
      </c>
      <c r="J1209" s="4" t="s">
        <v>5539</v>
      </c>
      <c r="K1209" s="22" t="s">
        <v>5540</v>
      </c>
      <c r="L1209" s="23" t="s">
        <v>86</v>
      </c>
      <c r="M1209" s="4" t="s">
        <v>347</v>
      </c>
      <c r="N1209" s="29" t="s">
        <v>348</v>
      </c>
      <c r="O1209" s="30">
        <v>1000</v>
      </c>
      <c r="P1209" s="29" t="s">
        <v>186</v>
      </c>
      <c r="Q1209" s="56">
        <v>1</v>
      </c>
      <c r="R1209" s="5" t="s">
        <v>78</v>
      </c>
      <c r="S1209" s="5" t="s">
        <v>79</v>
      </c>
      <c r="T1209" s="36">
        <v>43665</v>
      </c>
      <c r="U1209" s="36">
        <v>43644</v>
      </c>
      <c r="V1209" s="37">
        <v>43644</v>
      </c>
      <c r="W1209" s="38">
        <f t="shared" si="227"/>
        <v>-20</v>
      </c>
      <c r="X1209" s="5" t="str">
        <f t="shared" si="228"/>
        <v>CUMPLE</v>
      </c>
      <c r="Y1209" s="37">
        <v>43669</v>
      </c>
      <c r="Z1209" s="37">
        <v>43669</v>
      </c>
      <c r="AA1209" s="44">
        <v>43670</v>
      </c>
      <c r="AB1209" s="37">
        <v>43672</v>
      </c>
      <c r="AC1209" s="38">
        <f t="shared" si="229"/>
        <v>1</v>
      </c>
      <c r="AD1209" s="5" t="str">
        <f t="shared" si="230"/>
        <v>CUMPLE</v>
      </c>
      <c r="AE1209" s="5"/>
      <c r="AF1209" s="38">
        <f t="shared" si="231"/>
        <v>2</v>
      </c>
      <c r="AG1209" s="5" t="str">
        <f t="shared" si="232"/>
        <v>CUMPLE</v>
      </c>
      <c r="AH1209" s="6"/>
      <c r="AI1209" s="38">
        <f t="shared" si="224"/>
        <v>7</v>
      </c>
      <c r="AJ1209" s="5" t="str">
        <f t="shared" si="225"/>
        <v>CUMPLE</v>
      </c>
      <c r="AK1209" s="6"/>
      <c r="AL1209" s="5" t="str">
        <f t="shared" si="233"/>
        <v/>
      </c>
      <c r="AM1209" s="5"/>
      <c r="AN1209" s="58"/>
      <c r="AO1209" s="49" t="s">
        <v>5544</v>
      </c>
      <c r="AP1209" s="50" t="s">
        <v>350</v>
      </c>
      <c r="AQ1209" s="50"/>
      <c r="AR1209" s="50">
        <v>43655</v>
      </c>
      <c r="AS1209" s="50"/>
      <c r="AT1209" s="52"/>
    </row>
    <row r="1210" spans="1:46" ht="14.1" customHeight="1">
      <c r="A1210" s="20" t="s">
        <v>45</v>
      </c>
      <c r="B1210" s="21" t="s">
        <v>5021</v>
      </c>
      <c r="C1210" s="20" t="s">
        <v>5022</v>
      </c>
      <c r="D1210" s="54">
        <v>4951846955</v>
      </c>
      <c r="E1210" s="64" t="s">
        <v>48</v>
      </c>
      <c r="F1210" s="4" t="s">
        <v>5545</v>
      </c>
      <c r="G1210" s="23" t="s">
        <v>5546</v>
      </c>
      <c r="H1210" s="55">
        <v>5443.2</v>
      </c>
      <c r="I1210" s="4" t="s">
        <v>64</v>
      </c>
      <c r="J1210" s="4" t="s">
        <v>795</v>
      </c>
      <c r="K1210" s="22">
        <v>50227793</v>
      </c>
      <c r="L1210" s="23" t="s">
        <v>86</v>
      </c>
      <c r="M1210" s="4" t="s">
        <v>55</v>
      </c>
      <c r="N1210" s="29" t="s">
        <v>461</v>
      </c>
      <c r="O1210" s="30">
        <v>1080</v>
      </c>
      <c r="P1210" s="29" t="s">
        <v>57</v>
      </c>
      <c r="Q1210" s="56">
        <v>2</v>
      </c>
      <c r="R1210" s="5" t="s">
        <v>78</v>
      </c>
      <c r="S1210" s="5" t="s">
        <v>79</v>
      </c>
      <c r="T1210" s="36">
        <v>43665</v>
      </c>
      <c r="U1210" s="36">
        <v>43651</v>
      </c>
      <c r="V1210" s="37">
        <v>43651</v>
      </c>
      <c r="W1210" s="38">
        <f t="shared" si="227"/>
        <v>-13</v>
      </c>
      <c r="X1210" s="5" t="str">
        <f t="shared" si="228"/>
        <v>CUMPLE</v>
      </c>
      <c r="Y1210" s="37">
        <v>43669</v>
      </c>
      <c r="Z1210" s="37">
        <v>43669</v>
      </c>
      <c r="AA1210" s="44">
        <v>43669</v>
      </c>
      <c r="AB1210" s="37">
        <v>43675</v>
      </c>
      <c r="AC1210" s="38">
        <f t="shared" si="229"/>
        <v>1</v>
      </c>
      <c r="AD1210" s="5" t="str">
        <f t="shared" si="230"/>
        <v>CUMPLE</v>
      </c>
      <c r="AE1210" s="5"/>
      <c r="AF1210" s="38">
        <f t="shared" si="231"/>
        <v>6</v>
      </c>
      <c r="AG1210" s="5" t="str">
        <f t="shared" si="232"/>
        <v>NO CUMPLE</v>
      </c>
      <c r="AH1210" s="6"/>
      <c r="AI1210" s="38">
        <f t="shared" si="224"/>
        <v>10</v>
      </c>
      <c r="AJ1210" s="5" t="str">
        <f t="shared" si="225"/>
        <v>CUMPLE</v>
      </c>
      <c r="AK1210" s="6" t="s">
        <v>102</v>
      </c>
      <c r="AL1210" s="5" t="str">
        <f t="shared" si="233"/>
        <v/>
      </c>
      <c r="AM1210" s="5"/>
      <c r="AN1210" s="58"/>
      <c r="AO1210" s="49" t="s">
        <v>5547</v>
      </c>
      <c r="AP1210" s="50" t="s">
        <v>72</v>
      </c>
      <c r="AQ1210" s="50"/>
      <c r="AR1210" s="50">
        <v>43655</v>
      </c>
      <c r="AS1210" s="50"/>
      <c r="AT1210" s="52"/>
    </row>
    <row r="1211" spans="1:46" ht="14.1" customHeight="1">
      <c r="A1211" s="20" t="s">
        <v>45</v>
      </c>
      <c r="B1211" s="21" t="s">
        <v>5021</v>
      </c>
      <c r="C1211" s="20" t="s">
        <v>5022</v>
      </c>
      <c r="D1211" s="54">
        <v>4949424055</v>
      </c>
      <c r="E1211" s="64" t="s">
        <v>48</v>
      </c>
      <c r="F1211" s="4" t="s">
        <v>5548</v>
      </c>
      <c r="G1211" s="23" t="s">
        <v>5549</v>
      </c>
      <c r="H1211" s="55">
        <v>16942.830000000002</v>
      </c>
      <c r="I1211" s="4" t="s">
        <v>64</v>
      </c>
      <c r="J1211" s="4" t="s">
        <v>145</v>
      </c>
      <c r="K1211" s="22" t="s">
        <v>1080</v>
      </c>
      <c r="L1211" s="23" t="s">
        <v>86</v>
      </c>
      <c r="M1211" s="4" t="s">
        <v>147</v>
      </c>
      <c r="N1211" s="29" t="s">
        <v>167</v>
      </c>
      <c r="O1211" s="30">
        <v>7271.6</v>
      </c>
      <c r="P1211" s="29" t="s">
        <v>57</v>
      </c>
      <c r="Q1211" s="56">
        <v>1</v>
      </c>
      <c r="R1211" s="5" t="s">
        <v>58</v>
      </c>
      <c r="S1211" s="5" t="s">
        <v>59</v>
      </c>
      <c r="T1211" s="36">
        <v>43665</v>
      </c>
      <c r="U1211" s="36">
        <v>43648</v>
      </c>
      <c r="V1211" s="37">
        <v>43668</v>
      </c>
      <c r="W1211" s="38">
        <f t="shared" si="227"/>
        <v>-16</v>
      </c>
      <c r="X1211" s="5" t="str">
        <f t="shared" si="228"/>
        <v>CUMPLE</v>
      </c>
      <c r="Y1211" s="37">
        <v>43669</v>
      </c>
      <c r="Z1211" s="37">
        <v>43669</v>
      </c>
      <c r="AA1211" s="44">
        <v>43669</v>
      </c>
      <c r="AB1211" s="37">
        <v>43672</v>
      </c>
      <c r="AC1211" s="38">
        <f t="shared" si="229"/>
        <v>1</v>
      </c>
      <c r="AD1211" s="5" t="str">
        <f t="shared" si="230"/>
        <v>CUMPLE</v>
      </c>
      <c r="AE1211" s="5"/>
      <c r="AF1211" s="38">
        <f t="shared" si="231"/>
        <v>3</v>
      </c>
      <c r="AG1211" s="5" t="str">
        <f t="shared" si="232"/>
        <v>CUMPLE</v>
      </c>
      <c r="AH1211" s="6"/>
      <c r="AI1211" s="38">
        <f t="shared" si="224"/>
        <v>7</v>
      </c>
      <c r="AJ1211" s="5" t="str">
        <f t="shared" si="225"/>
        <v>CUMPLE</v>
      </c>
      <c r="AK1211" s="6"/>
      <c r="AL1211" s="5" t="str">
        <f t="shared" si="233"/>
        <v/>
      </c>
      <c r="AM1211" s="5"/>
      <c r="AN1211" s="58"/>
      <c r="AO1211" s="49" t="s">
        <v>5550</v>
      </c>
      <c r="AP1211" s="50" t="s">
        <v>72</v>
      </c>
      <c r="AQ1211" s="50"/>
      <c r="AR1211" s="50">
        <v>43643</v>
      </c>
      <c r="AS1211" s="50" t="s">
        <v>1082</v>
      </c>
      <c r="AT1211" s="52"/>
    </row>
    <row r="1212" spans="1:46" ht="14.1" customHeight="1">
      <c r="A1212" s="20" t="s">
        <v>45</v>
      </c>
      <c r="B1212" s="21" t="s">
        <v>5021</v>
      </c>
      <c r="C1212" s="20" t="s">
        <v>5022</v>
      </c>
      <c r="D1212" s="54">
        <v>4950750282</v>
      </c>
      <c r="E1212" s="64" t="s">
        <v>156</v>
      </c>
      <c r="F1212" s="4" t="s">
        <v>5551</v>
      </c>
      <c r="G1212" s="23" t="s">
        <v>5552</v>
      </c>
      <c r="H1212" s="55">
        <v>135936</v>
      </c>
      <c r="I1212" s="4" t="s">
        <v>64</v>
      </c>
      <c r="J1212" s="4" t="s">
        <v>1322</v>
      </c>
      <c r="K1212" s="22" t="s">
        <v>1323</v>
      </c>
      <c r="L1212" s="23" t="s">
        <v>408</v>
      </c>
      <c r="M1212" s="4" t="s">
        <v>184</v>
      </c>
      <c r="N1212" s="29" t="s">
        <v>385</v>
      </c>
      <c r="O1212" s="30">
        <v>15360</v>
      </c>
      <c r="P1212" s="29" t="s">
        <v>186</v>
      </c>
      <c r="Q1212" s="56">
        <v>1</v>
      </c>
      <c r="R1212" s="5" t="s">
        <v>58</v>
      </c>
      <c r="S1212" s="5" t="s">
        <v>69</v>
      </c>
      <c r="T1212" s="36">
        <v>43665</v>
      </c>
      <c r="U1212" s="36">
        <v>43650</v>
      </c>
      <c r="V1212" s="37">
        <v>43670</v>
      </c>
      <c r="W1212" s="38">
        <f t="shared" si="227"/>
        <v>-14</v>
      </c>
      <c r="X1212" s="5" t="str">
        <f t="shared" si="228"/>
        <v>CUMPLE</v>
      </c>
      <c r="Y1212" s="37">
        <v>43668</v>
      </c>
      <c r="Z1212" s="37">
        <v>43672</v>
      </c>
      <c r="AA1212" s="44">
        <v>43672</v>
      </c>
      <c r="AB1212" s="37">
        <v>43675</v>
      </c>
      <c r="AC1212" s="38">
        <f t="shared" si="229"/>
        <v>2</v>
      </c>
      <c r="AD1212" s="5" t="str">
        <f t="shared" si="230"/>
        <v>CUMPLE</v>
      </c>
      <c r="AE1212" s="5"/>
      <c r="AF1212" s="38">
        <f t="shared" si="231"/>
        <v>3</v>
      </c>
      <c r="AG1212" s="5" t="str">
        <f t="shared" si="232"/>
        <v>CUMPLE</v>
      </c>
      <c r="AH1212" s="6"/>
      <c r="AI1212" s="38">
        <f t="shared" si="224"/>
        <v>10</v>
      </c>
      <c r="AJ1212" s="5" t="str">
        <f t="shared" si="225"/>
        <v>NO CUMPLE</v>
      </c>
      <c r="AK1212" s="6" t="s">
        <v>4689</v>
      </c>
      <c r="AL1212" s="5" t="str">
        <f t="shared" si="233"/>
        <v/>
      </c>
      <c r="AM1212" s="5"/>
      <c r="AN1212" s="58"/>
      <c r="AO1212" s="49" t="s">
        <v>5553</v>
      </c>
      <c r="AP1212" s="50" t="s">
        <v>72</v>
      </c>
      <c r="AQ1212" s="50"/>
      <c r="AR1212" s="50">
        <v>43643</v>
      </c>
      <c r="AS1212" s="50"/>
      <c r="AT1212" s="52"/>
    </row>
    <row r="1213" spans="1:46" ht="14.1" customHeight="1">
      <c r="A1213" s="20" t="s">
        <v>45</v>
      </c>
      <c r="B1213" s="21" t="s">
        <v>5021</v>
      </c>
      <c r="C1213" s="20" t="s">
        <v>5022</v>
      </c>
      <c r="D1213" s="54">
        <v>4947226238</v>
      </c>
      <c r="E1213" s="64" t="s">
        <v>48</v>
      </c>
      <c r="F1213" s="4" t="s">
        <v>5554</v>
      </c>
      <c r="G1213" s="23" t="s">
        <v>5555</v>
      </c>
      <c r="H1213" s="55">
        <v>11130</v>
      </c>
      <c r="I1213" s="4" t="s">
        <v>64</v>
      </c>
      <c r="J1213" s="4" t="s">
        <v>1806</v>
      </c>
      <c r="K1213" s="22" t="s">
        <v>1807</v>
      </c>
      <c r="L1213" s="23" t="s">
        <v>408</v>
      </c>
      <c r="M1213" s="4" t="s">
        <v>184</v>
      </c>
      <c r="N1213" s="29" t="s">
        <v>584</v>
      </c>
      <c r="O1213" s="30">
        <v>3000</v>
      </c>
      <c r="P1213" s="29" t="s">
        <v>57</v>
      </c>
      <c r="Q1213" s="56">
        <v>1</v>
      </c>
      <c r="R1213" s="5" t="s">
        <v>58</v>
      </c>
      <c r="S1213" s="5" t="s">
        <v>59</v>
      </c>
      <c r="T1213" s="36">
        <v>43667</v>
      </c>
      <c r="U1213" s="36">
        <v>43662</v>
      </c>
      <c r="V1213" s="37">
        <v>43668</v>
      </c>
      <c r="W1213" s="38">
        <f t="shared" si="227"/>
        <v>-4</v>
      </c>
      <c r="X1213" s="5" t="str">
        <f t="shared" si="228"/>
        <v>CUMPLE</v>
      </c>
      <c r="Y1213" s="37">
        <v>43668</v>
      </c>
      <c r="Z1213" s="37">
        <v>43668</v>
      </c>
      <c r="AA1213" s="44">
        <v>43669</v>
      </c>
      <c r="AB1213" s="37">
        <v>43672</v>
      </c>
      <c r="AC1213" s="38">
        <f t="shared" si="229"/>
        <v>1</v>
      </c>
      <c r="AD1213" s="5" t="str">
        <f t="shared" si="230"/>
        <v>CUMPLE</v>
      </c>
      <c r="AE1213" s="5"/>
      <c r="AF1213" s="38">
        <f t="shared" si="231"/>
        <v>3</v>
      </c>
      <c r="AG1213" s="5" t="str">
        <f t="shared" si="232"/>
        <v>CUMPLE</v>
      </c>
      <c r="AH1213" s="6"/>
      <c r="AI1213" s="38">
        <f t="shared" si="224"/>
        <v>5</v>
      </c>
      <c r="AJ1213" s="5" t="str">
        <f t="shared" si="225"/>
        <v>CUMPLE</v>
      </c>
      <c r="AK1213" s="6"/>
      <c r="AL1213" s="5" t="str">
        <f t="shared" si="233"/>
        <v/>
      </c>
      <c r="AM1213" s="5"/>
      <c r="AN1213" s="58"/>
      <c r="AO1213" s="49" t="s">
        <v>5556</v>
      </c>
      <c r="AP1213" s="50" t="s">
        <v>72</v>
      </c>
      <c r="AQ1213" s="50"/>
      <c r="AR1213" s="50">
        <v>43647</v>
      </c>
      <c r="AS1213" s="50"/>
      <c r="AT1213" s="52"/>
    </row>
    <row r="1214" spans="1:46" ht="14.1" customHeight="1">
      <c r="A1214" s="20" t="s">
        <v>45</v>
      </c>
      <c r="B1214" s="21" t="s">
        <v>5021</v>
      </c>
      <c r="C1214" s="20" t="s">
        <v>5022</v>
      </c>
      <c r="D1214" s="54">
        <v>4948417580</v>
      </c>
      <c r="E1214" s="64" t="s">
        <v>48</v>
      </c>
      <c r="F1214" s="4" t="s">
        <v>5557</v>
      </c>
      <c r="G1214" s="23" t="s">
        <v>5558</v>
      </c>
      <c r="H1214" s="55">
        <v>61272</v>
      </c>
      <c r="I1214" s="4" t="s">
        <v>64</v>
      </c>
      <c r="J1214" s="4" t="s">
        <v>406</v>
      </c>
      <c r="K1214" s="22" t="s">
        <v>407</v>
      </c>
      <c r="L1214" s="23" t="s">
        <v>408</v>
      </c>
      <c r="M1214" s="4" t="s">
        <v>347</v>
      </c>
      <c r="N1214" s="29" t="s">
        <v>385</v>
      </c>
      <c r="O1214" s="30">
        <v>16560</v>
      </c>
      <c r="P1214" s="29" t="s">
        <v>57</v>
      </c>
      <c r="Q1214" s="56">
        <v>1</v>
      </c>
      <c r="R1214" s="5" t="s">
        <v>58</v>
      </c>
      <c r="S1214" s="5" t="s">
        <v>69</v>
      </c>
      <c r="T1214" s="36">
        <v>43667</v>
      </c>
      <c r="U1214" s="36">
        <v>43663</v>
      </c>
      <c r="V1214" s="37">
        <v>43663</v>
      </c>
      <c r="W1214" s="38">
        <f t="shared" si="227"/>
        <v>-3</v>
      </c>
      <c r="X1214" s="5" t="str">
        <f t="shared" si="228"/>
        <v>CUMPLE</v>
      </c>
      <c r="Y1214" s="37">
        <v>43669</v>
      </c>
      <c r="Z1214" s="37">
        <v>43669</v>
      </c>
      <c r="AA1214" s="44">
        <v>43670</v>
      </c>
      <c r="AB1214" s="37">
        <v>43675</v>
      </c>
      <c r="AC1214" s="38">
        <f t="shared" si="229"/>
        <v>1</v>
      </c>
      <c r="AD1214" s="5" t="str">
        <f t="shared" si="230"/>
        <v>CUMPLE</v>
      </c>
      <c r="AE1214" s="5"/>
      <c r="AF1214" s="38">
        <f t="shared" si="231"/>
        <v>5</v>
      </c>
      <c r="AG1214" s="5" t="str">
        <f t="shared" si="232"/>
        <v>NO CUMPLE</v>
      </c>
      <c r="AH1214" s="6"/>
      <c r="AI1214" s="38">
        <f t="shared" si="224"/>
        <v>8</v>
      </c>
      <c r="AJ1214" s="5" t="str">
        <f t="shared" si="225"/>
        <v>CUMPLE</v>
      </c>
      <c r="AK1214" s="6"/>
      <c r="AL1214" s="5" t="str">
        <f t="shared" si="233"/>
        <v/>
      </c>
      <c r="AM1214" s="5"/>
      <c r="AN1214" s="58"/>
      <c r="AO1214" s="49" t="s">
        <v>5559</v>
      </c>
      <c r="AP1214" s="50" t="s">
        <v>350</v>
      </c>
      <c r="AQ1214" s="50"/>
      <c r="AR1214" s="50">
        <v>43640</v>
      </c>
      <c r="AS1214" s="50"/>
      <c r="AT1214" s="52"/>
    </row>
    <row r="1215" spans="1:46" ht="14.1" customHeight="1">
      <c r="A1215" s="20" t="s">
        <v>45</v>
      </c>
      <c r="B1215" s="21" t="s">
        <v>5021</v>
      </c>
      <c r="C1215" s="20" t="s">
        <v>5022</v>
      </c>
      <c r="D1215" s="54">
        <v>4951647419</v>
      </c>
      <c r="E1215" s="64" t="s">
        <v>48</v>
      </c>
      <c r="F1215" s="4" t="s">
        <v>5560</v>
      </c>
      <c r="G1215" s="68" t="s">
        <v>5561</v>
      </c>
      <c r="H1215" s="55">
        <v>2693</v>
      </c>
      <c r="I1215" s="4" t="s">
        <v>64</v>
      </c>
      <c r="J1215" s="4" t="s">
        <v>3790</v>
      </c>
      <c r="K1215" s="22" t="s">
        <v>3791</v>
      </c>
      <c r="L1215" s="23" t="s">
        <v>54</v>
      </c>
      <c r="M1215" s="4" t="s">
        <v>67</v>
      </c>
      <c r="N1215" s="29" t="s">
        <v>77</v>
      </c>
      <c r="O1215" s="30">
        <v>100</v>
      </c>
      <c r="P1215" s="29" t="s">
        <v>57</v>
      </c>
      <c r="Q1215" s="56">
        <v>1</v>
      </c>
      <c r="R1215" s="5" t="s">
        <v>78</v>
      </c>
      <c r="S1215" s="5" t="s">
        <v>79</v>
      </c>
      <c r="T1215" s="36">
        <v>43667</v>
      </c>
      <c r="U1215" s="36">
        <v>43656</v>
      </c>
      <c r="V1215" s="37">
        <v>43656</v>
      </c>
      <c r="W1215" s="38">
        <f t="shared" si="227"/>
        <v>-10</v>
      </c>
      <c r="X1215" s="5" t="str">
        <f t="shared" si="228"/>
        <v>CUMPLE</v>
      </c>
      <c r="Y1215" s="37">
        <v>43671</v>
      </c>
      <c r="Z1215" s="37">
        <v>43671</v>
      </c>
      <c r="AA1215" s="44">
        <v>43671</v>
      </c>
      <c r="AB1215" s="37">
        <v>43675</v>
      </c>
      <c r="AC1215" s="38">
        <f t="shared" si="229"/>
        <v>1</v>
      </c>
      <c r="AD1215" s="5" t="str">
        <f t="shared" si="230"/>
        <v>CUMPLE</v>
      </c>
      <c r="AE1215" s="5"/>
      <c r="AF1215" s="38">
        <f t="shared" si="231"/>
        <v>4</v>
      </c>
      <c r="AG1215" s="5" t="str">
        <f t="shared" si="232"/>
        <v>NO CUMPLE</v>
      </c>
      <c r="AH1215" s="6"/>
      <c r="AI1215" s="38">
        <f t="shared" si="224"/>
        <v>8</v>
      </c>
      <c r="AJ1215" s="5" t="str">
        <f t="shared" si="225"/>
        <v>CUMPLE</v>
      </c>
      <c r="AK1215" s="6"/>
      <c r="AL1215" s="5" t="str">
        <f t="shared" si="233"/>
        <v/>
      </c>
      <c r="AM1215" s="5"/>
      <c r="AN1215" s="58"/>
      <c r="AO1215" s="49" t="s">
        <v>5562</v>
      </c>
      <c r="AP1215" s="50" t="s">
        <v>72</v>
      </c>
      <c r="AQ1215" s="50"/>
      <c r="AR1215" s="50">
        <v>43653</v>
      </c>
      <c r="AS1215" s="50"/>
      <c r="AT1215" s="52"/>
    </row>
    <row r="1216" spans="1:46" ht="14.1" customHeight="1">
      <c r="A1216" s="20" t="s">
        <v>45</v>
      </c>
      <c r="B1216" s="21" t="s">
        <v>5021</v>
      </c>
      <c r="C1216" s="20" t="s">
        <v>5022</v>
      </c>
      <c r="D1216" s="54">
        <v>4947229910</v>
      </c>
      <c r="E1216" s="64" t="s">
        <v>48</v>
      </c>
      <c r="F1216" s="4" t="s">
        <v>5563</v>
      </c>
      <c r="G1216" s="68" t="s">
        <v>5564</v>
      </c>
      <c r="H1216" s="55">
        <v>12801.6</v>
      </c>
      <c r="I1216" s="4" t="s">
        <v>64</v>
      </c>
      <c r="J1216" s="4" t="s">
        <v>5565</v>
      </c>
      <c r="K1216" s="22" t="s">
        <v>5566</v>
      </c>
      <c r="L1216" s="23" t="s">
        <v>54</v>
      </c>
      <c r="M1216" s="4" t="s">
        <v>184</v>
      </c>
      <c r="N1216" s="29" t="s">
        <v>348</v>
      </c>
      <c r="O1216" s="30">
        <v>720</v>
      </c>
      <c r="P1216" s="29" t="s">
        <v>57</v>
      </c>
      <c r="Q1216" s="56">
        <v>1</v>
      </c>
      <c r="R1216" s="5" t="s">
        <v>78</v>
      </c>
      <c r="S1216" s="5" t="s">
        <v>79</v>
      </c>
      <c r="T1216" s="36">
        <v>43667</v>
      </c>
      <c r="U1216" s="36">
        <v>43657</v>
      </c>
      <c r="V1216" s="37">
        <v>43670</v>
      </c>
      <c r="W1216" s="38">
        <f t="shared" si="227"/>
        <v>-9</v>
      </c>
      <c r="X1216" s="5" t="str">
        <f t="shared" si="228"/>
        <v>CUMPLE</v>
      </c>
      <c r="Y1216" s="37">
        <v>43670</v>
      </c>
      <c r="Z1216" s="37">
        <v>43671</v>
      </c>
      <c r="AA1216" s="44">
        <v>43671</v>
      </c>
      <c r="AB1216" s="37">
        <v>43675</v>
      </c>
      <c r="AC1216" s="38">
        <f t="shared" si="229"/>
        <v>1</v>
      </c>
      <c r="AD1216" s="5" t="str">
        <f t="shared" si="230"/>
        <v>CUMPLE</v>
      </c>
      <c r="AE1216" s="5"/>
      <c r="AF1216" s="38">
        <f t="shared" si="231"/>
        <v>4</v>
      </c>
      <c r="AG1216" s="5" t="str">
        <f t="shared" si="232"/>
        <v>NO CUMPLE</v>
      </c>
      <c r="AH1216" s="6"/>
      <c r="AI1216" s="38">
        <f t="shared" si="224"/>
        <v>8</v>
      </c>
      <c r="AJ1216" s="5" t="str">
        <f t="shared" si="225"/>
        <v>CUMPLE</v>
      </c>
      <c r="AK1216" s="6"/>
      <c r="AL1216" s="5" t="str">
        <f t="shared" si="233"/>
        <v/>
      </c>
      <c r="AM1216" s="5"/>
      <c r="AN1216" s="58"/>
      <c r="AO1216" s="49" t="s">
        <v>5567</v>
      </c>
      <c r="AP1216" s="50" t="s">
        <v>72</v>
      </c>
      <c r="AQ1216" s="50"/>
      <c r="AR1216" s="50">
        <v>43653</v>
      </c>
      <c r="AS1216" s="50"/>
      <c r="AT1216" s="52"/>
    </row>
    <row r="1217" spans="1:46" ht="14.1" customHeight="1">
      <c r="A1217" s="20" t="s">
        <v>45</v>
      </c>
      <c r="B1217" s="21" t="s">
        <v>5021</v>
      </c>
      <c r="C1217" s="20" t="s">
        <v>5022</v>
      </c>
      <c r="D1217" s="54" t="s">
        <v>5568</v>
      </c>
      <c r="E1217" s="64" t="s">
        <v>48</v>
      </c>
      <c r="F1217" s="4" t="s">
        <v>5569</v>
      </c>
      <c r="G1217" s="23" t="s">
        <v>5570</v>
      </c>
      <c r="H1217" s="55">
        <v>1813.99</v>
      </c>
      <c r="I1217" s="4" t="s">
        <v>64</v>
      </c>
      <c r="J1217" s="4" t="s">
        <v>5571</v>
      </c>
      <c r="K1217" s="22" t="s">
        <v>5572</v>
      </c>
      <c r="L1217" s="23" t="s">
        <v>650</v>
      </c>
      <c r="M1217" s="4" t="s">
        <v>147</v>
      </c>
      <c r="N1217" s="29" t="s">
        <v>147</v>
      </c>
      <c r="O1217" s="30">
        <v>1303.74</v>
      </c>
      <c r="P1217" s="29" t="s">
        <v>57</v>
      </c>
      <c r="Q1217" s="56">
        <v>3</v>
      </c>
      <c r="R1217" s="5" t="s">
        <v>78</v>
      </c>
      <c r="S1217" s="5" t="s">
        <v>79</v>
      </c>
      <c r="T1217" s="36">
        <v>43669</v>
      </c>
      <c r="U1217" s="36">
        <v>43657</v>
      </c>
      <c r="V1217" s="37">
        <v>43671</v>
      </c>
      <c r="W1217" s="38">
        <f t="shared" si="227"/>
        <v>-11</v>
      </c>
      <c r="X1217" s="5" t="str">
        <f t="shared" si="228"/>
        <v>CUMPLE</v>
      </c>
      <c r="Y1217" s="37">
        <v>43671</v>
      </c>
      <c r="Z1217" s="37">
        <v>43672</v>
      </c>
      <c r="AA1217" s="44">
        <v>43672</v>
      </c>
      <c r="AB1217" s="37">
        <v>43675</v>
      </c>
      <c r="AC1217" s="38">
        <f t="shared" si="229"/>
        <v>1</v>
      </c>
      <c r="AD1217" s="5" t="str">
        <f t="shared" si="230"/>
        <v>CUMPLE</v>
      </c>
      <c r="AE1217" s="5"/>
      <c r="AF1217" s="38">
        <f t="shared" si="231"/>
        <v>3</v>
      </c>
      <c r="AG1217" s="5" t="str">
        <f t="shared" si="232"/>
        <v>CUMPLE</v>
      </c>
      <c r="AH1217" s="6"/>
      <c r="AI1217" s="38">
        <f t="shared" si="224"/>
        <v>6</v>
      </c>
      <c r="AJ1217" s="5" t="str">
        <f t="shared" si="225"/>
        <v>CUMPLE</v>
      </c>
      <c r="AK1217" s="6"/>
      <c r="AL1217" s="5" t="str">
        <f t="shared" si="233"/>
        <v/>
      </c>
      <c r="AM1217" s="5"/>
      <c r="AN1217" s="58"/>
      <c r="AO1217" s="49" t="s">
        <v>5573</v>
      </c>
      <c r="AP1217" s="50" t="s">
        <v>72</v>
      </c>
      <c r="AQ1217" s="50"/>
      <c r="AR1217" s="50">
        <v>43648</v>
      </c>
      <c r="AS1217" s="50"/>
      <c r="AT1217" s="52"/>
    </row>
    <row r="1218" spans="1:46" ht="14.1" customHeight="1">
      <c r="A1218" s="20" t="s">
        <v>45</v>
      </c>
      <c r="B1218" s="21" t="s">
        <v>5021</v>
      </c>
      <c r="C1218" s="20" t="s">
        <v>5022</v>
      </c>
      <c r="D1218" s="54" t="s">
        <v>5574</v>
      </c>
      <c r="E1218" s="64" t="s">
        <v>48</v>
      </c>
      <c r="F1218" s="4" t="s">
        <v>5575</v>
      </c>
      <c r="G1218" s="23" t="s">
        <v>5576</v>
      </c>
      <c r="H1218" s="55">
        <v>113620</v>
      </c>
      <c r="I1218" s="4" t="s">
        <v>64</v>
      </c>
      <c r="J1218" s="4" t="s">
        <v>435</v>
      </c>
      <c r="K1218" s="22" t="s">
        <v>436</v>
      </c>
      <c r="L1218" s="23" t="s">
        <v>54</v>
      </c>
      <c r="M1218" s="4" t="s">
        <v>94</v>
      </c>
      <c r="N1218" s="29" t="s">
        <v>95</v>
      </c>
      <c r="O1218" s="30">
        <v>26000</v>
      </c>
      <c r="P1218" s="29" t="s">
        <v>57</v>
      </c>
      <c r="Q1218" s="56">
        <v>2</v>
      </c>
      <c r="R1218" s="5" t="s">
        <v>58</v>
      </c>
      <c r="S1218" s="5" t="s">
        <v>69</v>
      </c>
      <c r="T1218" s="36">
        <v>43669</v>
      </c>
      <c r="U1218" s="36">
        <v>43668</v>
      </c>
      <c r="V1218" s="37">
        <v>43672</v>
      </c>
      <c r="W1218" s="38">
        <f t="shared" si="227"/>
        <v>0</v>
      </c>
      <c r="X1218" s="5" t="str">
        <f t="shared" si="228"/>
        <v>CUMPLE</v>
      </c>
      <c r="Y1218" s="37">
        <v>43671</v>
      </c>
      <c r="Z1218" s="37">
        <v>43672</v>
      </c>
      <c r="AA1218" s="44">
        <v>43672</v>
      </c>
      <c r="AB1218" s="37">
        <v>43675</v>
      </c>
      <c r="AC1218" s="38">
        <f t="shared" si="229"/>
        <v>1</v>
      </c>
      <c r="AD1218" s="5" t="str">
        <f t="shared" si="230"/>
        <v>CUMPLE</v>
      </c>
      <c r="AE1218" s="5"/>
      <c r="AF1218" s="38">
        <f t="shared" si="231"/>
        <v>3</v>
      </c>
      <c r="AG1218" s="5" t="str">
        <f t="shared" si="232"/>
        <v>CUMPLE</v>
      </c>
      <c r="AH1218" s="6"/>
      <c r="AI1218" s="38">
        <f t="shared" si="224"/>
        <v>6</v>
      </c>
      <c r="AJ1218" s="5" t="str">
        <f t="shared" si="225"/>
        <v>CUMPLE</v>
      </c>
      <c r="AK1218" s="6"/>
      <c r="AL1218" s="5" t="str">
        <f t="shared" si="233"/>
        <v/>
      </c>
      <c r="AM1218" s="5"/>
      <c r="AN1218" s="58"/>
      <c r="AO1218" s="49" t="s">
        <v>5577</v>
      </c>
      <c r="AP1218" s="50" t="s">
        <v>72</v>
      </c>
      <c r="AQ1218" s="50"/>
      <c r="AR1218" s="50">
        <v>43650</v>
      </c>
      <c r="AS1218" s="50"/>
      <c r="AT1218" s="52"/>
    </row>
    <row r="1219" spans="1:46" ht="14.1" customHeight="1">
      <c r="A1219" s="20" t="s">
        <v>45</v>
      </c>
      <c r="B1219" s="21" t="s">
        <v>5021</v>
      </c>
      <c r="C1219" s="20" t="s">
        <v>5022</v>
      </c>
      <c r="D1219" s="54">
        <v>4951798440</v>
      </c>
      <c r="E1219" s="64" t="s">
        <v>48</v>
      </c>
      <c r="F1219" s="4" t="s">
        <v>5578</v>
      </c>
      <c r="G1219" s="23" t="s">
        <v>5579</v>
      </c>
      <c r="H1219" s="55">
        <v>27163.5</v>
      </c>
      <c r="I1219" s="4" t="s">
        <v>64</v>
      </c>
      <c r="J1219" s="4" t="s">
        <v>5580</v>
      </c>
      <c r="K1219" s="22" t="s">
        <v>5581</v>
      </c>
      <c r="L1219" s="23" t="s">
        <v>54</v>
      </c>
      <c r="M1219" s="4" t="s">
        <v>67</v>
      </c>
      <c r="N1219" s="29" t="s">
        <v>77</v>
      </c>
      <c r="O1219" s="30">
        <v>1150</v>
      </c>
      <c r="P1219" s="29" t="s">
        <v>57</v>
      </c>
      <c r="Q1219" s="56">
        <v>3</v>
      </c>
      <c r="R1219" s="5" t="s">
        <v>78</v>
      </c>
      <c r="S1219" s="5" t="s">
        <v>79</v>
      </c>
      <c r="T1219" s="36">
        <v>43669</v>
      </c>
      <c r="U1219" s="36">
        <v>43661</v>
      </c>
      <c r="V1219" s="37">
        <v>43672</v>
      </c>
      <c r="W1219" s="38">
        <f t="shared" ref="W1219:W1262" si="234">IF(R1219="AIR",U1219-T1219,U1219-(T1219-1))</f>
        <v>-7</v>
      </c>
      <c r="X1219" s="5" t="str">
        <f t="shared" ref="X1219:X1262" si="235">IF(W1219&lt;=0,"CUMPLE","NO CUMPLE")</f>
        <v>CUMPLE</v>
      </c>
      <c r="Y1219" s="37">
        <v>43671</v>
      </c>
      <c r="Z1219" s="37">
        <v>43672</v>
      </c>
      <c r="AA1219" s="44">
        <v>43672</v>
      </c>
      <c r="AB1219" s="37">
        <v>43675</v>
      </c>
      <c r="AC1219" s="38">
        <f t="shared" ref="AC1219:AC1262" si="236">IF(AA1219-MAX(U1219,V1219,Y1219)&lt;=0,1,AA1219-MAX(U1219,V1219,Y1219))</f>
        <v>1</v>
      </c>
      <c r="AD1219" s="5" t="str">
        <f t="shared" ref="AD1219:AD1250" si="237">+IF((R1219="FCL")*AND(AC1219&lt;=2),"CUMPLE",IF((R1219="LCL")*AND(AC1219&lt;=2),"CUMPLE",IF((R1219="AIR")*AND(AC1219&lt;=2),"CUMPLE","NO CUMPLE")))</f>
        <v>CUMPLE</v>
      </c>
      <c r="AE1219" s="5"/>
      <c r="AF1219" s="38">
        <f t="shared" ref="AF1219:AF1263" si="238">IF(AB1219-AA1219&lt;=0,1,AB1219-AA1219)</f>
        <v>3</v>
      </c>
      <c r="AG1219" s="5" t="str">
        <f t="shared" ref="AG1219:AG1263" si="239">+IF((R1219="FCL")*AND(AF1219&lt;=3),"CUMPLE",IF((R1219="LCL")*AND(AF1219&lt;=3),"CUMPLE",IF((R1219="AIR")*AND(AF1219&lt;=1),"CUMPLE","NO CUMPLE")))</f>
        <v>CUMPLE</v>
      </c>
      <c r="AH1219" s="6"/>
      <c r="AI1219" s="38">
        <f t="shared" ref="AI1219:AI1282" si="240">AB1219-T1219</f>
        <v>6</v>
      </c>
      <c r="AJ1219" s="5" t="str">
        <f t="shared" ref="AJ1219:AJ1282" si="241">+IF((R1219="FCL")*AND(AI1219&gt;8),"NO CUMPLE",IF((R1219="LCL")*AND(AI1219&gt;10),"NO CUMPLE",IF((R1219="AIR")*AND(AI1219&gt;3),"NO CUMPLE","CUMPLE")))</f>
        <v>CUMPLE</v>
      </c>
      <c r="AK1219" s="6"/>
      <c r="AL1219" s="5" t="str">
        <f t="shared" ref="AL1219:AL1281" si="242">+IF(F1219="Rojo",IF((R1219="FCL")*AND(AI1219&gt;7),"NO CUMPLE",IF((R1219="LCL")*AND(AI1219&gt;9),"NO CUMPLE",IF((R1219="AIR")*AND(AI1219&gt;2),"NO CUMPLE","CUMPLE"))),"")</f>
        <v/>
      </c>
      <c r="AM1219" s="5"/>
      <c r="AN1219" s="58"/>
      <c r="AO1219" s="49" t="s">
        <v>5582</v>
      </c>
      <c r="AP1219" s="50" t="s">
        <v>72</v>
      </c>
      <c r="AQ1219" s="50"/>
      <c r="AR1219" s="50">
        <v>43648</v>
      </c>
      <c r="AS1219" s="50"/>
      <c r="AT1219" s="52"/>
    </row>
    <row r="1220" spans="1:46" ht="14.1" customHeight="1">
      <c r="A1220" s="20" t="s">
        <v>45</v>
      </c>
      <c r="B1220" s="21" t="s">
        <v>5021</v>
      </c>
      <c r="C1220" s="20" t="s">
        <v>5022</v>
      </c>
      <c r="D1220" s="54">
        <v>4951574717</v>
      </c>
      <c r="E1220" s="64" t="s">
        <v>48</v>
      </c>
      <c r="F1220" s="4" t="s">
        <v>5583</v>
      </c>
      <c r="G1220" s="23" t="s">
        <v>5584</v>
      </c>
      <c r="H1220" s="55">
        <v>6400</v>
      </c>
      <c r="I1220" s="4" t="s">
        <v>64</v>
      </c>
      <c r="J1220" s="4" t="s">
        <v>4863</v>
      </c>
      <c r="K1220" s="22" t="s">
        <v>4864</v>
      </c>
      <c r="L1220" s="23" t="s">
        <v>54</v>
      </c>
      <c r="M1220" s="4" t="s">
        <v>94</v>
      </c>
      <c r="N1220" s="29" t="s">
        <v>95</v>
      </c>
      <c r="O1220" s="30">
        <v>2000</v>
      </c>
      <c r="P1220" s="29" t="s">
        <v>57</v>
      </c>
      <c r="Q1220" s="56">
        <v>2</v>
      </c>
      <c r="R1220" s="5" t="s">
        <v>78</v>
      </c>
      <c r="S1220" s="5" t="s">
        <v>79</v>
      </c>
      <c r="T1220" s="36">
        <v>43669</v>
      </c>
      <c r="U1220" s="36">
        <v>43661</v>
      </c>
      <c r="V1220" s="37">
        <v>43672</v>
      </c>
      <c r="W1220" s="38">
        <f t="shared" si="234"/>
        <v>-7</v>
      </c>
      <c r="X1220" s="5" t="str">
        <f t="shared" si="235"/>
        <v>CUMPLE</v>
      </c>
      <c r="Y1220" s="37">
        <v>43671</v>
      </c>
      <c r="Z1220" s="37">
        <v>43672</v>
      </c>
      <c r="AA1220" s="44">
        <v>43672</v>
      </c>
      <c r="AB1220" s="37">
        <v>43675</v>
      </c>
      <c r="AC1220" s="38">
        <f t="shared" si="236"/>
        <v>1</v>
      </c>
      <c r="AD1220" s="5" t="str">
        <f t="shared" si="237"/>
        <v>CUMPLE</v>
      </c>
      <c r="AE1220" s="5"/>
      <c r="AF1220" s="38">
        <f t="shared" si="238"/>
        <v>3</v>
      </c>
      <c r="AG1220" s="5" t="str">
        <f t="shared" si="239"/>
        <v>CUMPLE</v>
      </c>
      <c r="AH1220" s="6"/>
      <c r="AI1220" s="38">
        <f t="shared" si="240"/>
        <v>6</v>
      </c>
      <c r="AJ1220" s="5" t="str">
        <f t="shared" si="241"/>
        <v>CUMPLE</v>
      </c>
      <c r="AK1220" s="6"/>
      <c r="AL1220" s="5" t="str">
        <f t="shared" si="242"/>
        <v/>
      </c>
      <c r="AM1220" s="5"/>
      <c r="AN1220" s="58"/>
      <c r="AO1220" s="49" t="s">
        <v>5585</v>
      </c>
      <c r="AP1220" s="50" t="s">
        <v>72</v>
      </c>
      <c r="AQ1220" s="50"/>
      <c r="AR1220" s="50">
        <v>43648</v>
      </c>
      <c r="AS1220" s="50"/>
      <c r="AT1220" s="52"/>
    </row>
    <row r="1221" spans="1:46" ht="14.1" customHeight="1">
      <c r="A1221" s="20" t="s">
        <v>45</v>
      </c>
      <c r="B1221" s="21" t="s">
        <v>5021</v>
      </c>
      <c r="C1221" s="20" t="s">
        <v>5022</v>
      </c>
      <c r="D1221" s="54">
        <v>4951315491</v>
      </c>
      <c r="E1221" s="64" t="s">
        <v>48</v>
      </c>
      <c r="F1221" s="4" t="s">
        <v>5586</v>
      </c>
      <c r="G1221" s="23" t="s">
        <v>5587</v>
      </c>
      <c r="H1221" s="55">
        <v>52046.400000000001</v>
      </c>
      <c r="I1221" s="4" t="s">
        <v>51</v>
      </c>
      <c r="J1221" s="4" t="s">
        <v>208</v>
      </c>
      <c r="K1221" s="22" t="s">
        <v>209</v>
      </c>
      <c r="L1221" s="23" t="s">
        <v>119</v>
      </c>
      <c r="M1221" s="4" t="s">
        <v>210</v>
      </c>
      <c r="N1221" s="29" t="s">
        <v>211</v>
      </c>
      <c r="O1221" s="30">
        <v>33600</v>
      </c>
      <c r="P1221" s="29" t="s">
        <v>57</v>
      </c>
      <c r="Q1221" s="56">
        <v>2</v>
      </c>
      <c r="R1221" s="5" t="s">
        <v>58</v>
      </c>
      <c r="S1221" s="5" t="s">
        <v>59</v>
      </c>
      <c r="T1221" s="36">
        <v>43652</v>
      </c>
      <c r="U1221" s="36">
        <v>43648</v>
      </c>
      <c r="V1221" s="37">
        <v>43671</v>
      </c>
      <c r="W1221" s="38">
        <f t="shared" si="234"/>
        <v>-3</v>
      </c>
      <c r="X1221" s="5" t="str">
        <f t="shared" si="235"/>
        <v>CUMPLE</v>
      </c>
      <c r="Y1221" s="37">
        <v>43655</v>
      </c>
      <c r="Z1221" s="37">
        <v>43671</v>
      </c>
      <c r="AA1221" s="44">
        <v>43672</v>
      </c>
      <c r="AB1221" s="37">
        <v>43675</v>
      </c>
      <c r="AC1221" s="38">
        <f t="shared" si="236"/>
        <v>1</v>
      </c>
      <c r="AD1221" s="5" t="str">
        <f t="shared" si="237"/>
        <v>CUMPLE</v>
      </c>
      <c r="AE1221" s="5"/>
      <c r="AF1221" s="38">
        <f t="shared" si="238"/>
        <v>3</v>
      </c>
      <c r="AG1221" s="5" t="str">
        <f t="shared" si="239"/>
        <v>CUMPLE</v>
      </c>
      <c r="AH1221" s="6"/>
      <c r="AI1221" s="38">
        <f t="shared" si="240"/>
        <v>23</v>
      </c>
      <c r="AJ1221" s="5" t="str">
        <f t="shared" si="241"/>
        <v>NO CUMPLE</v>
      </c>
      <c r="AK1221" s="6" t="s">
        <v>5588</v>
      </c>
      <c r="AL1221" s="5" t="str">
        <f t="shared" si="242"/>
        <v/>
      </c>
      <c r="AM1221" s="5"/>
      <c r="AN1221" s="58"/>
      <c r="AO1221" s="49" t="s">
        <v>5589</v>
      </c>
      <c r="AP1221" s="50" t="s">
        <v>61</v>
      </c>
      <c r="AQ1221" s="50"/>
      <c r="AR1221" s="50">
        <v>43636</v>
      </c>
      <c r="AS1221" s="50"/>
      <c r="AT1221" s="52"/>
    </row>
    <row r="1222" spans="1:46" ht="14.1" customHeight="1">
      <c r="A1222" s="20" t="s">
        <v>45</v>
      </c>
      <c r="B1222" s="21" t="s">
        <v>5021</v>
      </c>
      <c r="C1222" s="20" t="s">
        <v>5022</v>
      </c>
      <c r="D1222" s="28" t="s">
        <v>5590</v>
      </c>
      <c r="E1222" s="64" t="s">
        <v>48</v>
      </c>
      <c r="F1222" s="4" t="s">
        <v>5591</v>
      </c>
      <c r="G1222" s="23" t="s">
        <v>5592</v>
      </c>
      <c r="H1222" s="55">
        <v>88320</v>
      </c>
      <c r="I1222" s="4" t="s">
        <v>51</v>
      </c>
      <c r="J1222" s="4" t="s">
        <v>291</v>
      </c>
      <c r="K1222" s="22" t="s">
        <v>292</v>
      </c>
      <c r="L1222" s="23" t="s">
        <v>204</v>
      </c>
      <c r="M1222" s="4" t="s">
        <v>55</v>
      </c>
      <c r="N1222" s="29" t="s">
        <v>265</v>
      </c>
      <c r="O1222" s="30">
        <v>72000</v>
      </c>
      <c r="P1222" s="29" t="s">
        <v>57</v>
      </c>
      <c r="Q1222" s="56">
        <v>3</v>
      </c>
      <c r="R1222" s="5" t="s">
        <v>58</v>
      </c>
      <c r="S1222" s="5" t="s">
        <v>69</v>
      </c>
      <c r="T1222" s="36">
        <v>43665</v>
      </c>
      <c r="U1222" s="36">
        <v>43661</v>
      </c>
      <c r="V1222" s="37">
        <v>43668</v>
      </c>
      <c r="W1222" s="38">
        <f t="shared" si="234"/>
        <v>-3</v>
      </c>
      <c r="X1222" s="5" t="str">
        <f t="shared" si="235"/>
        <v>CUMPLE</v>
      </c>
      <c r="Y1222" s="37">
        <v>43668</v>
      </c>
      <c r="Z1222" s="37">
        <v>43668</v>
      </c>
      <c r="AA1222" s="44">
        <v>43670</v>
      </c>
      <c r="AB1222" s="37">
        <v>43668</v>
      </c>
      <c r="AC1222" s="38">
        <f t="shared" si="236"/>
        <v>2</v>
      </c>
      <c r="AD1222" s="5" t="str">
        <f t="shared" si="237"/>
        <v>CUMPLE</v>
      </c>
      <c r="AE1222" s="5"/>
      <c r="AF1222" s="38">
        <f t="shared" si="238"/>
        <v>1</v>
      </c>
      <c r="AG1222" s="5" t="str">
        <f t="shared" si="239"/>
        <v>CUMPLE</v>
      </c>
      <c r="AH1222" s="6"/>
      <c r="AI1222" s="38">
        <f t="shared" si="240"/>
        <v>3</v>
      </c>
      <c r="AJ1222" s="5" t="str">
        <f t="shared" si="241"/>
        <v>CUMPLE</v>
      </c>
      <c r="AK1222" s="6"/>
      <c r="AL1222" s="5" t="str">
        <f t="shared" si="242"/>
        <v/>
      </c>
      <c r="AM1222" s="5"/>
      <c r="AN1222" s="58"/>
      <c r="AO1222" s="49" t="s">
        <v>5593</v>
      </c>
      <c r="AP1222" s="50" t="s">
        <v>232</v>
      </c>
      <c r="AQ1222" s="50"/>
      <c r="AR1222" s="50">
        <v>43665</v>
      </c>
      <c r="AS1222" s="50"/>
      <c r="AT1222" s="52"/>
    </row>
    <row r="1223" spans="1:46" ht="14.1" customHeight="1">
      <c r="A1223" s="20" t="s">
        <v>45</v>
      </c>
      <c r="B1223" s="21" t="s">
        <v>5021</v>
      </c>
      <c r="C1223" s="20" t="s">
        <v>5022</v>
      </c>
      <c r="D1223" s="54">
        <v>4951841981</v>
      </c>
      <c r="E1223" s="64" t="s">
        <v>48</v>
      </c>
      <c r="F1223" s="4" t="s">
        <v>5594</v>
      </c>
      <c r="G1223" s="23" t="s">
        <v>5595</v>
      </c>
      <c r="H1223" s="55">
        <v>5074</v>
      </c>
      <c r="I1223" s="4" t="s">
        <v>51</v>
      </c>
      <c r="J1223" s="4" t="s">
        <v>153</v>
      </c>
      <c r="K1223" s="22" t="s">
        <v>154</v>
      </c>
      <c r="L1223" s="23" t="s">
        <v>54</v>
      </c>
      <c r="M1223" s="4" t="s">
        <v>55</v>
      </c>
      <c r="N1223" s="29" t="s">
        <v>56</v>
      </c>
      <c r="O1223" s="30">
        <v>200</v>
      </c>
      <c r="P1223" s="29" t="s">
        <v>57</v>
      </c>
      <c r="Q1223" s="56">
        <v>1</v>
      </c>
      <c r="R1223" s="5" t="s">
        <v>78</v>
      </c>
      <c r="S1223" s="5" t="s">
        <v>79</v>
      </c>
      <c r="T1223" s="36">
        <v>43666</v>
      </c>
      <c r="U1223" s="36">
        <v>43658</v>
      </c>
      <c r="V1223" s="37">
        <v>43671</v>
      </c>
      <c r="W1223" s="38">
        <f t="shared" si="234"/>
        <v>-7</v>
      </c>
      <c r="X1223" s="5" t="str">
        <f t="shared" si="235"/>
        <v>CUMPLE</v>
      </c>
      <c r="Y1223" s="37">
        <v>43669</v>
      </c>
      <c r="Z1223" s="37">
        <v>43672</v>
      </c>
      <c r="AA1223" s="44">
        <v>43672</v>
      </c>
      <c r="AB1223" s="37">
        <v>43675</v>
      </c>
      <c r="AC1223" s="38">
        <f t="shared" si="236"/>
        <v>1</v>
      </c>
      <c r="AD1223" s="5" t="str">
        <f t="shared" si="237"/>
        <v>CUMPLE</v>
      </c>
      <c r="AE1223" s="5"/>
      <c r="AF1223" s="38">
        <f t="shared" si="238"/>
        <v>3</v>
      </c>
      <c r="AG1223" s="5" t="str">
        <f t="shared" si="239"/>
        <v>CUMPLE</v>
      </c>
      <c r="AH1223" s="6"/>
      <c r="AI1223" s="38">
        <f t="shared" si="240"/>
        <v>9</v>
      </c>
      <c r="AJ1223" s="5" t="str">
        <f t="shared" si="241"/>
        <v>CUMPLE</v>
      </c>
      <c r="AK1223" s="6"/>
      <c r="AL1223" s="5" t="str">
        <f t="shared" si="242"/>
        <v/>
      </c>
      <c r="AM1223" s="5"/>
      <c r="AN1223" s="58"/>
      <c r="AO1223" s="49" t="s">
        <v>5596</v>
      </c>
      <c r="AP1223" s="50" t="s">
        <v>61</v>
      </c>
      <c r="AQ1223" s="50"/>
      <c r="AR1223" s="50">
        <v>43649</v>
      </c>
      <c r="AS1223" s="50"/>
      <c r="AT1223" s="52"/>
    </row>
    <row r="1224" spans="1:46" ht="14.1" customHeight="1">
      <c r="A1224" s="20" t="s">
        <v>45</v>
      </c>
      <c r="B1224" s="21" t="s">
        <v>5021</v>
      </c>
      <c r="C1224" s="20" t="s">
        <v>5022</v>
      </c>
      <c r="D1224" s="54">
        <v>4951315485</v>
      </c>
      <c r="E1224" s="64" t="s">
        <v>48</v>
      </c>
      <c r="F1224" s="4" t="s">
        <v>5597</v>
      </c>
      <c r="G1224" s="23" t="s">
        <v>5598</v>
      </c>
      <c r="H1224" s="55">
        <v>104620.98</v>
      </c>
      <c r="I1224" s="4" t="s">
        <v>64</v>
      </c>
      <c r="J1224" s="4" t="s">
        <v>1743</v>
      </c>
      <c r="K1224" s="22" t="s">
        <v>442</v>
      </c>
      <c r="L1224" s="23" t="s">
        <v>119</v>
      </c>
      <c r="M1224" s="4" t="s">
        <v>210</v>
      </c>
      <c r="N1224" s="29" t="s">
        <v>211</v>
      </c>
      <c r="O1224" s="30">
        <v>59443.73</v>
      </c>
      <c r="P1224" s="29" t="s">
        <v>57</v>
      </c>
      <c r="Q1224" s="56">
        <v>3</v>
      </c>
      <c r="R1224" s="5" t="s">
        <v>58</v>
      </c>
      <c r="S1224" s="5" t="s">
        <v>230</v>
      </c>
      <c r="T1224" s="36">
        <v>43660</v>
      </c>
      <c r="U1224" s="36">
        <v>43661</v>
      </c>
      <c r="V1224" s="37">
        <v>43662</v>
      </c>
      <c r="W1224" s="38">
        <f t="shared" si="234"/>
        <v>2</v>
      </c>
      <c r="X1224" s="5" t="str">
        <f t="shared" si="235"/>
        <v>NO CUMPLE</v>
      </c>
      <c r="Y1224" s="37">
        <v>43662</v>
      </c>
      <c r="Z1224" s="37">
        <v>43662</v>
      </c>
      <c r="AA1224" s="44">
        <v>43662</v>
      </c>
      <c r="AB1224" s="37">
        <v>43662</v>
      </c>
      <c r="AC1224" s="38">
        <f t="shared" si="236"/>
        <v>1</v>
      </c>
      <c r="AD1224" s="5" t="str">
        <f t="shared" si="237"/>
        <v>CUMPLE</v>
      </c>
      <c r="AE1224" s="5"/>
      <c r="AF1224" s="38">
        <f t="shared" si="238"/>
        <v>1</v>
      </c>
      <c r="AG1224" s="5" t="str">
        <f t="shared" si="239"/>
        <v>CUMPLE</v>
      </c>
      <c r="AH1224" s="6"/>
      <c r="AI1224" s="38">
        <f t="shared" si="240"/>
        <v>2</v>
      </c>
      <c r="AJ1224" s="5" t="str">
        <f t="shared" si="241"/>
        <v>CUMPLE</v>
      </c>
      <c r="AK1224" s="6"/>
      <c r="AL1224" s="5" t="str">
        <f t="shared" si="242"/>
        <v/>
      </c>
      <c r="AM1224" s="5"/>
      <c r="AN1224" s="58"/>
      <c r="AO1224" s="49" t="s">
        <v>5599</v>
      </c>
      <c r="AP1224" s="50" t="s">
        <v>232</v>
      </c>
      <c r="AQ1224" s="50"/>
      <c r="AR1224" s="50">
        <v>43640</v>
      </c>
      <c r="AS1224" s="50"/>
      <c r="AT1224" s="52"/>
    </row>
    <row r="1225" spans="1:46" ht="14.1" customHeight="1">
      <c r="A1225" s="20" t="s">
        <v>45</v>
      </c>
      <c r="B1225" s="21" t="s">
        <v>5021</v>
      </c>
      <c r="C1225" s="20" t="s">
        <v>5022</v>
      </c>
      <c r="D1225" s="54">
        <v>4951267381</v>
      </c>
      <c r="E1225" s="64" t="s">
        <v>48</v>
      </c>
      <c r="F1225" s="4" t="s">
        <v>5600</v>
      </c>
      <c r="G1225" s="23" t="s">
        <v>5601</v>
      </c>
      <c r="H1225" s="55">
        <v>84299.6</v>
      </c>
      <c r="I1225" s="4" t="s">
        <v>64</v>
      </c>
      <c r="J1225" s="4" t="s">
        <v>3986</v>
      </c>
      <c r="K1225" s="22" t="s">
        <v>3987</v>
      </c>
      <c r="L1225" s="23" t="s">
        <v>54</v>
      </c>
      <c r="M1225" s="4" t="s">
        <v>210</v>
      </c>
      <c r="N1225" s="29" t="s">
        <v>516</v>
      </c>
      <c r="O1225" s="30">
        <v>86020</v>
      </c>
      <c r="P1225" s="29" t="s">
        <v>57</v>
      </c>
      <c r="Q1225" s="56">
        <v>4</v>
      </c>
      <c r="R1225" s="5" t="s">
        <v>58</v>
      </c>
      <c r="S1225" s="5" t="s">
        <v>230</v>
      </c>
      <c r="T1225" s="36">
        <v>43662</v>
      </c>
      <c r="U1225" s="36">
        <v>43657</v>
      </c>
      <c r="V1225" s="37">
        <v>43657</v>
      </c>
      <c r="W1225" s="38">
        <f t="shared" si="234"/>
        <v>-4</v>
      </c>
      <c r="X1225" s="5" t="str">
        <f t="shared" si="235"/>
        <v>CUMPLE</v>
      </c>
      <c r="Y1225" s="37">
        <v>43663</v>
      </c>
      <c r="Z1225" s="37">
        <v>43663</v>
      </c>
      <c r="AA1225" s="44">
        <v>43663</v>
      </c>
      <c r="AB1225" s="37">
        <v>43663</v>
      </c>
      <c r="AC1225" s="38">
        <f t="shared" si="236"/>
        <v>1</v>
      </c>
      <c r="AD1225" s="5" t="str">
        <f t="shared" si="237"/>
        <v>CUMPLE</v>
      </c>
      <c r="AE1225" s="5"/>
      <c r="AF1225" s="38">
        <f t="shared" si="238"/>
        <v>1</v>
      </c>
      <c r="AG1225" s="5" t="str">
        <f t="shared" si="239"/>
        <v>CUMPLE</v>
      </c>
      <c r="AH1225" s="6"/>
      <c r="AI1225" s="38">
        <f t="shared" si="240"/>
        <v>1</v>
      </c>
      <c r="AJ1225" s="5" t="str">
        <f t="shared" si="241"/>
        <v>CUMPLE</v>
      </c>
      <c r="AK1225" s="6"/>
      <c r="AL1225" s="5" t="str">
        <f t="shared" si="242"/>
        <v/>
      </c>
      <c r="AM1225" s="5"/>
      <c r="AN1225" s="58"/>
      <c r="AO1225" s="49" t="s">
        <v>5602</v>
      </c>
      <c r="AP1225" s="50" t="s">
        <v>232</v>
      </c>
      <c r="AQ1225" s="50"/>
      <c r="AR1225" s="50">
        <v>43634</v>
      </c>
      <c r="AS1225" s="50"/>
      <c r="AT1225" s="52"/>
    </row>
    <row r="1226" spans="1:46" ht="14.1" customHeight="1">
      <c r="A1226" s="20" t="s">
        <v>45</v>
      </c>
      <c r="B1226" s="21" t="s">
        <v>5021</v>
      </c>
      <c r="C1226" s="20" t="s">
        <v>5022</v>
      </c>
      <c r="D1226" s="54">
        <v>4951267382</v>
      </c>
      <c r="E1226" s="64" t="s">
        <v>48</v>
      </c>
      <c r="F1226" s="4" t="s">
        <v>5603</v>
      </c>
      <c r="G1226" s="23" t="s">
        <v>5604</v>
      </c>
      <c r="H1226" s="55">
        <v>81673.2</v>
      </c>
      <c r="I1226" s="4" t="s">
        <v>64</v>
      </c>
      <c r="J1226" s="4" t="s">
        <v>3986</v>
      </c>
      <c r="K1226" s="22" t="s">
        <v>3987</v>
      </c>
      <c r="L1226" s="23" t="s">
        <v>54</v>
      </c>
      <c r="M1226" s="4" t="s">
        <v>210</v>
      </c>
      <c r="N1226" s="29" t="s">
        <v>516</v>
      </c>
      <c r="O1226" s="30">
        <v>83340</v>
      </c>
      <c r="P1226" s="29" t="s">
        <v>57</v>
      </c>
      <c r="Q1226" s="56">
        <v>4</v>
      </c>
      <c r="R1226" s="5" t="s">
        <v>58</v>
      </c>
      <c r="S1226" s="5" t="s">
        <v>230</v>
      </c>
      <c r="T1226" s="36">
        <v>43662</v>
      </c>
      <c r="U1226" s="36">
        <v>43657</v>
      </c>
      <c r="V1226" s="37">
        <v>43657</v>
      </c>
      <c r="W1226" s="38">
        <f t="shared" si="234"/>
        <v>-4</v>
      </c>
      <c r="X1226" s="5" t="str">
        <f t="shared" si="235"/>
        <v>CUMPLE</v>
      </c>
      <c r="Y1226" s="37">
        <v>43663</v>
      </c>
      <c r="Z1226" s="37">
        <v>43663</v>
      </c>
      <c r="AA1226" s="44">
        <v>43663</v>
      </c>
      <c r="AB1226" s="37">
        <v>43663</v>
      </c>
      <c r="AC1226" s="38">
        <f t="shared" si="236"/>
        <v>1</v>
      </c>
      <c r="AD1226" s="5" t="str">
        <f t="shared" si="237"/>
        <v>CUMPLE</v>
      </c>
      <c r="AE1226" s="5"/>
      <c r="AF1226" s="38">
        <f t="shared" si="238"/>
        <v>1</v>
      </c>
      <c r="AG1226" s="5" t="str">
        <f t="shared" si="239"/>
        <v>CUMPLE</v>
      </c>
      <c r="AH1226" s="6"/>
      <c r="AI1226" s="38">
        <f t="shared" si="240"/>
        <v>1</v>
      </c>
      <c r="AJ1226" s="5" t="str">
        <f t="shared" si="241"/>
        <v>CUMPLE</v>
      </c>
      <c r="AK1226" s="6"/>
      <c r="AL1226" s="5" t="str">
        <f t="shared" si="242"/>
        <v/>
      </c>
      <c r="AM1226" s="5"/>
      <c r="AN1226" s="58"/>
      <c r="AO1226" s="49" t="s">
        <v>5605</v>
      </c>
      <c r="AP1226" s="50" t="s">
        <v>232</v>
      </c>
      <c r="AQ1226" s="50"/>
      <c r="AR1226" s="50">
        <v>43633</v>
      </c>
      <c r="AS1226" s="50" t="s">
        <v>1082</v>
      </c>
      <c r="AT1226" s="52"/>
    </row>
    <row r="1227" spans="1:46" ht="14.1" customHeight="1">
      <c r="A1227" s="20" t="s">
        <v>45</v>
      </c>
      <c r="B1227" s="21" t="s">
        <v>5021</v>
      </c>
      <c r="C1227" s="20" t="s">
        <v>5022</v>
      </c>
      <c r="D1227" s="54">
        <v>4951574739</v>
      </c>
      <c r="E1227" s="64" t="s">
        <v>48</v>
      </c>
      <c r="F1227" s="4" t="s">
        <v>5606</v>
      </c>
      <c r="G1227" s="23" t="s">
        <v>5607</v>
      </c>
      <c r="H1227" s="55">
        <v>23562</v>
      </c>
      <c r="I1227" s="4" t="s">
        <v>64</v>
      </c>
      <c r="J1227" s="4" t="s">
        <v>5608</v>
      </c>
      <c r="K1227" s="22" t="s">
        <v>93</v>
      </c>
      <c r="L1227" s="23" t="s">
        <v>54</v>
      </c>
      <c r="M1227" s="4" t="s">
        <v>94</v>
      </c>
      <c r="N1227" s="29" t="s">
        <v>95</v>
      </c>
      <c r="O1227" s="30">
        <v>19800</v>
      </c>
      <c r="P1227" s="29" t="s">
        <v>57</v>
      </c>
      <c r="Q1227" s="56">
        <v>1</v>
      </c>
      <c r="R1227" s="5" t="s">
        <v>58</v>
      </c>
      <c r="S1227" s="5" t="s">
        <v>59</v>
      </c>
      <c r="T1227" s="36">
        <v>43664</v>
      </c>
      <c r="U1227" s="36">
        <v>43663</v>
      </c>
      <c r="V1227" s="37">
        <v>43672</v>
      </c>
      <c r="W1227" s="38">
        <f t="shared" si="234"/>
        <v>0</v>
      </c>
      <c r="X1227" s="5" t="str">
        <f t="shared" si="235"/>
        <v>CUMPLE</v>
      </c>
      <c r="Y1227" s="37">
        <v>43668</v>
      </c>
      <c r="Z1227" s="37">
        <v>43672</v>
      </c>
      <c r="AA1227" s="44">
        <v>43673</v>
      </c>
      <c r="AB1227" s="63">
        <v>43680</v>
      </c>
      <c r="AC1227" s="38">
        <f t="shared" si="236"/>
        <v>1</v>
      </c>
      <c r="AD1227" s="5" t="str">
        <f t="shared" si="237"/>
        <v>CUMPLE</v>
      </c>
      <c r="AE1227" s="5"/>
      <c r="AF1227" s="38">
        <f t="shared" si="238"/>
        <v>7</v>
      </c>
      <c r="AG1227" s="5" t="str">
        <f t="shared" si="239"/>
        <v>NO CUMPLE</v>
      </c>
      <c r="AH1227" s="6"/>
      <c r="AI1227" s="38">
        <f t="shared" si="240"/>
        <v>16</v>
      </c>
      <c r="AJ1227" s="5" t="str">
        <f t="shared" si="241"/>
        <v>NO CUMPLE</v>
      </c>
      <c r="AK1227" s="6" t="s">
        <v>5609</v>
      </c>
      <c r="AL1227" s="5" t="str">
        <f t="shared" si="242"/>
        <v/>
      </c>
      <c r="AM1227" s="5"/>
      <c r="AN1227" s="58"/>
      <c r="AO1227" s="49" t="s">
        <v>5610</v>
      </c>
      <c r="AP1227" s="50" t="s">
        <v>72</v>
      </c>
      <c r="AQ1227" s="50"/>
      <c r="AR1227" s="50">
        <v>43637</v>
      </c>
      <c r="AS1227" s="50"/>
      <c r="AT1227" s="52"/>
    </row>
    <row r="1228" spans="1:46" ht="14.1" customHeight="1">
      <c r="A1228" s="20" t="s">
        <v>45</v>
      </c>
      <c r="B1228" s="21" t="s">
        <v>5021</v>
      </c>
      <c r="C1228" s="20" t="s">
        <v>5022</v>
      </c>
      <c r="D1228" s="54">
        <v>4951315485</v>
      </c>
      <c r="E1228" s="64" t="s">
        <v>48</v>
      </c>
      <c r="F1228" s="4" t="s">
        <v>5611</v>
      </c>
      <c r="G1228" s="23" t="s">
        <v>5612</v>
      </c>
      <c r="H1228" s="55">
        <v>34854.76</v>
      </c>
      <c r="I1228" s="4" t="s">
        <v>64</v>
      </c>
      <c r="J1228" s="4" t="s">
        <v>1743</v>
      </c>
      <c r="K1228" s="22" t="s">
        <v>442</v>
      </c>
      <c r="L1228" s="23" t="s">
        <v>119</v>
      </c>
      <c r="M1228" s="4" t="s">
        <v>210</v>
      </c>
      <c r="N1228" s="29" t="s">
        <v>211</v>
      </c>
      <c r="O1228" s="30">
        <v>19803.873</v>
      </c>
      <c r="P1228" s="29" t="s">
        <v>57</v>
      </c>
      <c r="Q1228" s="56">
        <v>1</v>
      </c>
      <c r="R1228" s="5" t="s">
        <v>58</v>
      </c>
      <c r="S1228" s="5" t="s">
        <v>230</v>
      </c>
      <c r="T1228" s="36">
        <v>43667</v>
      </c>
      <c r="U1228" s="36">
        <v>43662</v>
      </c>
      <c r="V1228" s="37">
        <v>43662</v>
      </c>
      <c r="W1228" s="38">
        <f t="shared" si="234"/>
        <v>-4</v>
      </c>
      <c r="X1228" s="5" t="str">
        <f t="shared" si="235"/>
        <v>CUMPLE</v>
      </c>
      <c r="Y1228" s="37">
        <v>43668</v>
      </c>
      <c r="Z1228" s="37">
        <v>43668</v>
      </c>
      <c r="AA1228" s="44">
        <v>43669</v>
      </c>
      <c r="AB1228" s="37">
        <v>43668</v>
      </c>
      <c r="AC1228" s="38">
        <f t="shared" si="236"/>
        <v>1</v>
      </c>
      <c r="AD1228" s="5" t="str">
        <f t="shared" si="237"/>
        <v>CUMPLE</v>
      </c>
      <c r="AE1228" s="5"/>
      <c r="AF1228" s="38">
        <f t="shared" si="238"/>
        <v>1</v>
      </c>
      <c r="AG1228" s="5" t="str">
        <f t="shared" si="239"/>
        <v>CUMPLE</v>
      </c>
      <c r="AH1228" s="6"/>
      <c r="AI1228" s="38">
        <f t="shared" si="240"/>
        <v>1</v>
      </c>
      <c r="AJ1228" s="5" t="str">
        <f t="shared" si="241"/>
        <v>CUMPLE</v>
      </c>
      <c r="AK1228" s="6"/>
      <c r="AL1228" s="5" t="str">
        <f t="shared" si="242"/>
        <v/>
      </c>
      <c r="AM1228" s="5"/>
      <c r="AN1228" s="58"/>
      <c r="AO1228" s="49" t="s">
        <v>5613</v>
      </c>
      <c r="AP1228" s="50" t="s">
        <v>232</v>
      </c>
      <c r="AQ1228" s="50"/>
      <c r="AR1228" s="50">
        <v>43643</v>
      </c>
      <c r="AS1228" s="50"/>
      <c r="AT1228" s="52"/>
    </row>
    <row r="1229" spans="1:46" ht="14.1" customHeight="1">
      <c r="A1229" s="20" t="s">
        <v>45</v>
      </c>
      <c r="B1229" s="21" t="s">
        <v>5021</v>
      </c>
      <c r="C1229" s="20" t="s">
        <v>5022</v>
      </c>
      <c r="D1229" s="54">
        <v>4951267920</v>
      </c>
      <c r="E1229" s="64" t="s">
        <v>48</v>
      </c>
      <c r="F1229" s="4" t="s">
        <v>5614</v>
      </c>
      <c r="G1229" s="23" t="s">
        <v>5615</v>
      </c>
      <c r="H1229" s="55">
        <v>83633.2</v>
      </c>
      <c r="I1229" s="4" t="s">
        <v>64</v>
      </c>
      <c r="J1229" s="4" t="s">
        <v>3986</v>
      </c>
      <c r="K1229" s="22">
        <v>50080076</v>
      </c>
      <c r="L1229" s="23" t="s">
        <v>54</v>
      </c>
      <c r="M1229" s="4" t="s">
        <v>210</v>
      </c>
      <c r="N1229" s="29" t="s">
        <v>516</v>
      </c>
      <c r="O1229" s="30">
        <v>85340</v>
      </c>
      <c r="P1229" s="29" t="s">
        <v>57</v>
      </c>
      <c r="Q1229" s="56">
        <v>4</v>
      </c>
      <c r="R1229" s="5" t="s">
        <v>58</v>
      </c>
      <c r="S1229" s="5" t="s">
        <v>230</v>
      </c>
      <c r="T1229" s="36">
        <v>43669</v>
      </c>
      <c r="U1229" s="36">
        <v>43662</v>
      </c>
      <c r="V1229" s="37">
        <v>43662</v>
      </c>
      <c r="W1229" s="38">
        <f t="shared" si="234"/>
        <v>-6</v>
      </c>
      <c r="X1229" s="5" t="str">
        <f t="shared" si="235"/>
        <v>CUMPLE</v>
      </c>
      <c r="Y1229" s="37">
        <v>43671</v>
      </c>
      <c r="Z1229" s="37">
        <v>43671</v>
      </c>
      <c r="AA1229" s="44">
        <v>43672</v>
      </c>
      <c r="AB1229" s="37">
        <v>43671</v>
      </c>
      <c r="AC1229" s="38">
        <f t="shared" si="236"/>
        <v>1</v>
      </c>
      <c r="AD1229" s="5" t="str">
        <f t="shared" si="237"/>
        <v>CUMPLE</v>
      </c>
      <c r="AE1229" s="5"/>
      <c r="AF1229" s="38">
        <f t="shared" si="238"/>
        <v>1</v>
      </c>
      <c r="AG1229" s="5" t="str">
        <f t="shared" si="239"/>
        <v>CUMPLE</v>
      </c>
      <c r="AH1229" s="6"/>
      <c r="AI1229" s="38">
        <f t="shared" si="240"/>
        <v>2</v>
      </c>
      <c r="AJ1229" s="5" t="str">
        <f t="shared" si="241"/>
        <v>CUMPLE</v>
      </c>
      <c r="AK1229" s="6"/>
      <c r="AL1229" s="5" t="str">
        <f t="shared" si="242"/>
        <v/>
      </c>
      <c r="AM1229" s="5"/>
      <c r="AN1229" s="58"/>
      <c r="AO1229" s="49" t="s">
        <v>5616</v>
      </c>
      <c r="AP1229" s="50" t="s">
        <v>232</v>
      </c>
      <c r="AQ1229" s="50"/>
      <c r="AR1229" s="50">
        <v>43655</v>
      </c>
      <c r="AS1229" s="50"/>
      <c r="AT1229" s="52"/>
    </row>
    <row r="1230" spans="1:46" ht="14.1" customHeight="1">
      <c r="A1230" s="20" t="s">
        <v>45</v>
      </c>
      <c r="B1230" s="21" t="s">
        <v>5021</v>
      </c>
      <c r="C1230" s="20" t="s">
        <v>5022</v>
      </c>
      <c r="D1230" s="54">
        <v>4951267898</v>
      </c>
      <c r="E1230" s="64" t="s">
        <v>48</v>
      </c>
      <c r="F1230" s="4" t="s">
        <v>5617</v>
      </c>
      <c r="G1230" s="23" t="s">
        <v>5618</v>
      </c>
      <c r="H1230" s="55">
        <v>83966.399999999994</v>
      </c>
      <c r="I1230" s="4" t="s">
        <v>64</v>
      </c>
      <c r="J1230" s="4" t="s">
        <v>3986</v>
      </c>
      <c r="K1230" s="22" t="s">
        <v>3987</v>
      </c>
      <c r="L1230" s="23" t="s">
        <v>54</v>
      </c>
      <c r="M1230" s="4" t="s">
        <v>210</v>
      </c>
      <c r="N1230" s="29" t="s">
        <v>516</v>
      </c>
      <c r="O1230" s="30">
        <v>85680</v>
      </c>
      <c r="P1230" s="29" t="s">
        <v>57</v>
      </c>
      <c r="Q1230" s="56">
        <v>4</v>
      </c>
      <c r="R1230" s="5" t="s">
        <v>58</v>
      </c>
      <c r="S1230" s="5" t="s">
        <v>230</v>
      </c>
      <c r="T1230" s="36">
        <v>43668</v>
      </c>
      <c r="U1230" s="36">
        <v>43662</v>
      </c>
      <c r="V1230" s="37">
        <v>43662</v>
      </c>
      <c r="W1230" s="38">
        <f t="shared" si="234"/>
        <v>-5</v>
      </c>
      <c r="X1230" s="5" t="str">
        <f t="shared" si="235"/>
        <v>CUMPLE</v>
      </c>
      <c r="Y1230" s="37">
        <v>43671</v>
      </c>
      <c r="Z1230" s="37">
        <v>43671</v>
      </c>
      <c r="AA1230" s="44">
        <v>43672</v>
      </c>
      <c r="AB1230" s="37">
        <v>43671</v>
      </c>
      <c r="AC1230" s="38">
        <f t="shared" si="236"/>
        <v>1</v>
      </c>
      <c r="AD1230" s="5" t="str">
        <f t="shared" si="237"/>
        <v>CUMPLE</v>
      </c>
      <c r="AE1230" s="5"/>
      <c r="AF1230" s="38">
        <f t="shared" si="238"/>
        <v>1</v>
      </c>
      <c r="AG1230" s="5" t="str">
        <f t="shared" si="239"/>
        <v>CUMPLE</v>
      </c>
      <c r="AH1230" s="6"/>
      <c r="AI1230" s="38">
        <f t="shared" si="240"/>
        <v>3</v>
      </c>
      <c r="AJ1230" s="5" t="str">
        <f t="shared" si="241"/>
        <v>CUMPLE</v>
      </c>
      <c r="AK1230" s="6"/>
      <c r="AL1230" s="5" t="str">
        <f t="shared" si="242"/>
        <v/>
      </c>
      <c r="AM1230" s="5"/>
      <c r="AN1230" s="58"/>
      <c r="AO1230" s="49" t="s">
        <v>5616</v>
      </c>
      <c r="AP1230" s="50" t="s">
        <v>232</v>
      </c>
      <c r="AQ1230" s="50"/>
      <c r="AR1230" s="50">
        <v>43648</v>
      </c>
      <c r="AS1230" s="50"/>
      <c r="AT1230" s="52"/>
    </row>
    <row r="1231" spans="1:46" ht="14.1" customHeight="1">
      <c r="A1231" s="20" t="s">
        <v>45</v>
      </c>
      <c r="B1231" s="21" t="s">
        <v>5021</v>
      </c>
      <c r="C1231" s="20" t="s">
        <v>5022</v>
      </c>
      <c r="D1231" s="54" t="s">
        <v>5619</v>
      </c>
      <c r="E1231" s="64" t="s">
        <v>48</v>
      </c>
      <c r="F1231" s="4" t="s">
        <v>5620</v>
      </c>
      <c r="G1231" s="23" t="s">
        <v>5621</v>
      </c>
      <c r="H1231" s="55">
        <v>114576.6</v>
      </c>
      <c r="I1231" s="4" t="s">
        <v>64</v>
      </c>
      <c r="J1231" s="4" t="s">
        <v>5622</v>
      </c>
      <c r="K1231" s="22" t="s">
        <v>5623</v>
      </c>
      <c r="L1231" s="23" t="s">
        <v>54</v>
      </c>
      <c r="M1231" s="4" t="s">
        <v>184</v>
      </c>
      <c r="N1231" s="29" t="s">
        <v>348</v>
      </c>
      <c r="O1231" s="30">
        <v>12060</v>
      </c>
      <c r="P1231" s="29" t="s">
        <v>57</v>
      </c>
      <c r="Q1231" s="56">
        <v>1</v>
      </c>
      <c r="R1231" s="5" t="s">
        <v>58</v>
      </c>
      <c r="S1231" s="5" t="s">
        <v>69</v>
      </c>
      <c r="T1231" s="36">
        <v>43668</v>
      </c>
      <c r="U1231" s="36">
        <v>43658</v>
      </c>
      <c r="V1231" s="37">
        <v>43658</v>
      </c>
      <c r="W1231" s="38">
        <f t="shared" si="234"/>
        <v>-9</v>
      </c>
      <c r="X1231" s="5" t="str">
        <f t="shared" si="235"/>
        <v>CUMPLE</v>
      </c>
      <c r="Y1231" s="37">
        <v>43669</v>
      </c>
      <c r="Z1231" s="37">
        <v>43669</v>
      </c>
      <c r="AA1231" s="44">
        <v>43670</v>
      </c>
      <c r="AB1231" s="37">
        <v>43679</v>
      </c>
      <c r="AC1231" s="38">
        <f t="shared" si="236"/>
        <v>1</v>
      </c>
      <c r="AD1231" s="5" t="str">
        <f t="shared" si="237"/>
        <v>CUMPLE</v>
      </c>
      <c r="AE1231" s="5"/>
      <c r="AF1231" s="38">
        <f t="shared" si="238"/>
        <v>9</v>
      </c>
      <c r="AG1231" s="5" t="str">
        <f t="shared" si="239"/>
        <v>NO CUMPLE</v>
      </c>
      <c r="AH1231" s="6"/>
      <c r="AI1231" s="38">
        <f t="shared" si="240"/>
        <v>11</v>
      </c>
      <c r="AJ1231" s="5" t="str">
        <f t="shared" si="241"/>
        <v>NO CUMPLE</v>
      </c>
      <c r="AK1231" s="6" t="s">
        <v>5624</v>
      </c>
      <c r="AL1231" s="5" t="str">
        <f t="shared" si="242"/>
        <v/>
      </c>
      <c r="AM1231" s="5"/>
      <c r="AN1231" s="58"/>
      <c r="AO1231" s="49" t="s">
        <v>5625</v>
      </c>
      <c r="AP1231" s="50" t="s">
        <v>325</v>
      </c>
      <c r="AQ1231" s="50"/>
      <c r="AR1231" s="50">
        <v>43648</v>
      </c>
      <c r="AS1231" s="50"/>
      <c r="AT1231" s="52"/>
    </row>
    <row r="1232" spans="1:46" ht="14.1" customHeight="1">
      <c r="A1232" s="20" t="s">
        <v>45</v>
      </c>
      <c r="B1232" s="21" t="s">
        <v>5021</v>
      </c>
      <c r="C1232" s="20" t="s">
        <v>5022</v>
      </c>
      <c r="D1232" s="54">
        <v>4951152073</v>
      </c>
      <c r="E1232" s="64" t="s">
        <v>48</v>
      </c>
      <c r="F1232" s="4" t="s">
        <v>5626</v>
      </c>
      <c r="G1232" s="23" t="s">
        <v>5627</v>
      </c>
      <c r="H1232" s="55">
        <v>65016</v>
      </c>
      <c r="I1232" s="4" t="s">
        <v>64</v>
      </c>
      <c r="J1232" s="4" t="s">
        <v>190</v>
      </c>
      <c r="K1232" s="22" t="s">
        <v>191</v>
      </c>
      <c r="L1232" s="23" t="s">
        <v>119</v>
      </c>
      <c r="M1232" s="4" t="s">
        <v>67</v>
      </c>
      <c r="N1232" s="29" t="s">
        <v>77</v>
      </c>
      <c r="O1232" s="30">
        <v>31680</v>
      </c>
      <c r="P1232" s="29" t="s">
        <v>57</v>
      </c>
      <c r="Q1232" s="56">
        <v>2</v>
      </c>
      <c r="R1232" s="5" t="s">
        <v>58</v>
      </c>
      <c r="S1232" s="5" t="s">
        <v>59</v>
      </c>
      <c r="T1232" s="36">
        <v>43668</v>
      </c>
      <c r="U1232" s="36">
        <v>43661</v>
      </c>
      <c r="V1232" s="37">
        <v>43671</v>
      </c>
      <c r="W1232" s="38">
        <f t="shared" si="234"/>
        <v>-6</v>
      </c>
      <c r="X1232" s="5" t="str">
        <f t="shared" si="235"/>
        <v>CUMPLE</v>
      </c>
      <c r="Y1232" s="37">
        <v>43671</v>
      </c>
      <c r="Z1232" s="37">
        <v>43671</v>
      </c>
      <c r="AA1232" s="44">
        <v>43672</v>
      </c>
      <c r="AB1232" s="63">
        <v>43680</v>
      </c>
      <c r="AC1232" s="38">
        <f t="shared" si="236"/>
        <v>1</v>
      </c>
      <c r="AD1232" s="5" t="str">
        <f t="shared" si="237"/>
        <v>CUMPLE</v>
      </c>
      <c r="AE1232" s="5"/>
      <c r="AF1232" s="38">
        <f t="shared" si="238"/>
        <v>8</v>
      </c>
      <c r="AG1232" s="5" t="str">
        <f t="shared" si="239"/>
        <v>NO CUMPLE</v>
      </c>
      <c r="AH1232" s="6"/>
      <c r="AI1232" s="38">
        <f t="shared" si="240"/>
        <v>12</v>
      </c>
      <c r="AJ1232" s="5" t="str">
        <f t="shared" si="241"/>
        <v>NO CUMPLE</v>
      </c>
      <c r="AK1232" s="6" t="s">
        <v>5609</v>
      </c>
      <c r="AL1232" s="5" t="str">
        <f t="shared" si="242"/>
        <v/>
      </c>
      <c r="AM1232" s="5"/>
      <c r="AN1232" s="58"/>
      <c r="AO1232" s="49" t="s">
        <v>5628</v>
      </c>
      <c r="AP1232" s="50" t="s">
        <v>61</v>
      </c>
      <c r="AQ1232" s="50"/>
      <c r="AR1232" s="50">
        <v>43653</v>
      </c>
      <c r="AS1232" s="50"/>
      <c r="AT1232" s="52"/>
    </row>
    <row r="1233" spans="1:46" ht="14.1" customHeight="1">
      <c r="A1233" s="20" t="s">
        <v>45</v>
      </c>
      <c r="B1233" s="21" t="s">
        <v>5021</v>
      </c>
      <c r="C1233" s="20" t="s">
        <v>5022</v>
      </c>
      <c r="D1233" s="54">
        <v>4951315466</v>
      </c>
      <c r="E1233" s="64" t="s">
        <v>48</v>
      </c>
      <c r="F1233" s="4" t="s">
        <v>5629</v>
      </c>
      <c r="G1233" s="23" t="s">
        <v>5630</v>
      </c>
      <c r="H1233" s="55">
        <v>74965.210000000006</v>
      </c>
      <c r="I1233" s="4" t="s">
        <v>64</v>
      </c>
      <c r="J1233" s="4" t="s">
        <v>1729</v>
      </c>
      <c r="K1233" s="22" t="s">
        <v>1730</v>
      </c>
      <c r="L1233" s="23" t="s">
        <v>119</v>
      </c>
      <c r="M1233" s="4" t="s">
        <v>210</v>
      </c>
      <c r="N1233" s="29" t="s">
        <v>1731</v>
      </c>
      <c r="O1233" s="30">
        <v>49976.81</v>
      </c>
      <c r="P1233" s="29" t="s">
        <v>57</v>
      </c>
      <c r="Q1233" s="56">
        <v>2</v>
      </c>
      <c r="R1233" s="5" t="s">
        <v>58</v>
      </c>
      <c r="S1233" s="5" t="s">
        <v>230</v>
      </c>
      <c r="T1233" s="36">
        <v>43672</v>
      </c>
      <c r="U1233" s="36">
        <v>43669</v>
      </c>
      <c r="V1233" s="37">
        <v>43675</v>
      </c>
      <c r="W1233" s="38">
        <f t="shared" si="234"/>
        <v>-2</v>
      </c>
      <c r="X1233" s="5" t="str">
        <f t="shared" si="235"/>
        <v>CUMPLE</v>
      </c>
      <c r="Y1233" s="37">
        <v>43675</v>
      </c>
      <c r="Z1233" s="37">
        <v>43675</v>
      </c>
      <c r="AA1233" s="44">
        <v>43675</v>
      </c>
      <c r="AB1233" s="37">
        <v>43675</v>
      </c>
      <c r="AC1233" s="38">
        <f t="shared" si="236"/>
        <v>1</v>
      </c>
      <c r="AD1233" s="5" t="str">
        <f t="shared" si="237"/>
        <v>CUMPLE</v>
      </c>
      <c r="AE1233" s="5"/>
      <c r="AF1233" s="38">
        <f t="shared" si="238"/>
        <v>1</v>
      </c>
      <c r="AG1233" s="5" t="str">
        <f t="shared" si="239"/>
        <v>CUMPLE</v>
      </c>
      <c r="AH1233" s="6"/>
      <c r="AI1233" s="38">
        <f t="shared" si="240"/>
        <v>3</v>
      </c>
      <c r="AJ1233" s="5" t="str">
        <f t="shared" si="241"/>
        <v>CUMPLE</v>
      </c>
      <c r="AK1233" s="6"/>
      <c r="AL1233" s="5" t="str">
        <f t="shared" si="242"/>
        <v/>
      </c>
      <c r="AM1233" s="5"/>
      <c r="AN1233" s="58"/>
      <c r="AO1233" s="49" t="s">
        <v>5631</v>
      </c>
      <c r="AP1233" s="50" t="s">
        <v>232</v>
      </c>
      <c r="AQ1233" s="50"/>
      <c r="AR1233" s="50">
        <v>43647</v>
      </c>
      <c r="AS1233" s="50"/>
      <c r="AT1233" s="52"/>
    </row>
    <row r="1234" spans="1:46" ht="14.1" customHeight="1">
      <c r="A1234" s="20" t="s">
        <v>45</v>
      </c>
      <c r="B1234" s="21" t="s">
        <v>5021</v>
      </c>
      <c r="C1234" s="20" t="s">
        <v>5022</v>
      </c>
      <c r="D1234" s="54">
        <v>4951267386</v>
      </c>
      <c r="E1234" s="64" t="s">
        <v>48</v>
      </c>
      <c r="F1234" s="4" t="s">
        <v>5632</v>
      </c>
      <c r="G1234" s="23" t="s">
        <v>5633</v>
      </c>
      <c r="H1234" s="55">
        <v>82744</v>
      </c>
      <c r="I1234" s="4" t="s">
        <v>64</v>
      </c>
      <c r="J1234" s="4" t="s">
        <v>3986</v>
      </c>
      <c r="K1234" s="22" t="s">
        <v>3987</v>
      </c>
      <c r="L1234" s="23" t="s">
        <v>54</v>
      </c>
      <c r="M1234" s="4" t="s">
        <v>210</v>
      </c>
      <c r="N1234" s="29" t="s">
        <v>516</v>
      </c>
      <c r="O1234" s="30">
        <v>83580</v>
      </c>
      <c r="P1234" s="29" t="s">
        <v>57</v>
      </c>
      <c r="Q1234" s="56">
        <v>4</v>
      </c>
      <c r="R1234" s="5" t="s">
        <v>58</v>
      </c>
      <c r="S1234" s="5" t="s">
        <v>230</v>
      </c>
      <c r="T1234" s="36">
        <v>43669</v>
      </c>
      <c r="U1234" s="36">
        <v>43662</v>
      </c>
      <c r="V1234" s="37">
        <v>43662</v>
      </c>
      <c r="W1234" s="38">
        <f t="shared" si="234"/>
        <v>-6</v>
      </c>
      <c r="X1234" s="5" t="str">
        <f t="shared" si="235"/>
        <v>CUMPLE</v>
      </c>
      <c r="Y1234" s="37">
        <v>43671</v>
      </c>
      <c r="Z1234" s="37">
        <v>43672</v>
      </c>
      <c r="AA1234" s="44">
        <v>43672</v>
      </c>
      <c r="AB1234" s="37">
        <v>43672</v>
      </c>
      <c r="AC1234" s="38">
        <f t="shared" si="236"/>
        <v>1</v>
      </c>
      <c r="AD1234" s="5" t="str">
        <f t="shared" si="237"/>
        <v>CUMPLE</v>
      </c>
      <c r="AE1234" s="5"/>
      <c r="AF1234" s="38">
        <f t="shared" si="238"/>
        <v>1</v>
      </c>
      <c r="AG1234" s="5" t="str">
        <f t="shared" si="239"/>
        <v>CUMPLE</v>
      </c>
      <c r="AH1234" s="6"/>
      <c r="AI1234" s="38">
        <f t="shared" si="240"/>
        <v>3</v>
      </c>
      <c r="AJ1234" s="5" t="str">
        <f t="shared" si="241"/>
        <v>CUMPLE</v>
      </c>
      <c r="AK1234" s="6"/>
      <c r="AL1234" s="5" t="str">
        <f t="shared" si="242"/>
        <v/>
      </c>
      <c r="AM1234" s="5"/>
      <c r="AN1234" s="58"/>
      <c r="AO1234" s="49" t="s">
        <v>5634</v>
      </c>
      <c r="AP1234" s="50" t="s">
        <v>232</v>
      </c>
      <c r="AQ1234" s="50"/>
      <c r="AR1234" s="50">
        <v>43641</v>
      </c>
      <c r="AS1234" s="50"/>
      <c r="AT1234" s="52"/>
    </row>
    <row r="1235" spans="1:46" ht="14.1" customHeight="1">
      <c r="A1235" s="20" t="s">
        <v>45</v>
      </c>
      <c r="B1235" s="21" t="s">
        <v>5021</v>
      </c>
      <c r="C1235" s="20" t="s">
        <v>5022</v>
      </c>
      <c r="D1235" s="54" t="s">
        <v>5635</v>
      </c>
      <c r="E1235" s="64" t="s">
        <v>48</v>
      </c>
      <c r="F1235" s="4" t="s">
        <v>5636</v>
      </c>
      <c r="G1235" s="23" t="s">
        <v>5637</v>
      </c>
      <c r="H1235" s="55">
        <v>32643.599999999999</v>
      </c>
      <c r="I1235" s="4" t="s">
        <v>64</v>
      </c>
      <c r="J1235" s="28" t="s">
        <v>5638</v>
      </c>
      <c r="K1235" s="28" t="s">
        <v>5639</v>
      </c>
      <c r="L1235" s="23" t="s">
        <v>54</v>
      </c>
      <c r="M1235" s="4" t="s">
        <v>67</v>
      </c>
      <c r="N1235" s="29" t="s">
        <v>336</v>
      </c>
      <c r="O1235" s="30">
        <v>11160</v>
      </c>
      <c r="P1235" s="29" t="s">
        <v>57</v>
      </c>
      <c r="Q1235" s="56">
        <v>1</v>
      </c>
      <c r="R1235" s="5" t="s">
        <v>58</v>
      </c>
      <c r="S1235" s="5" t="s">
        <v>59</v>
      </c>
      <c r="T1235" s="36">
        <v>43669</v>
      </c>
      <c r="U1235" s="36">
        <v>43662</v>
      </c>
      <c r="V1235" s="37">
        <v>43671</v>
      </c>
      <c r="W1235" s="38">
        <f t="shared" si="234"/>
        <v>-6</v>
      </c>
      <c r="X1235" s="5" t="str">
        <f t="shared" si="235"/>
        <v>CUMPLE</v>
      </c>
      <c r="Y1235" s="37">
        <v>43671</v>
      </c>
      <c r="Z1235" s="37">
        <v>43672</v>
      </c>
      <c r="AA1235" s="44">
        <v>43672</v>
      </c>
      <c r="AB1235" s="63">
        <v>43680</v>
      </c>
      <c r="AC1235" s="38">
        <f t="shared" si="236"/>
        <v>1</v>
      </c>
      <c r="AD1235" s="5" t="str">
        <f t="shared" si="237"/>
        <v>CUMPLE</v>
      </c>
      <c r="AE1235" s="5"/>
      <c r="AF1235" s="38">
        <f t="shared" si="238"/>
        <v>8</v>
      </c>
      <c r="AG1235" s="5" t="str">
        <f t="shared" si="239"/>
        <v>NO CUMPLE</v>
      </c>
      <c r="AH1235" s="6"/>
      <c r="AI1235" s="38">
        <f t="shared" si="240"/>
        <v>11</v>
      </c>
      <c r="AJ1235" s="5" t="str">
        <f t="shared" si="241"/>
        <v>NO CUMPLE</v>
      </c>
      <c r="AK1235" s="6" t="s">
        <v>149</v>
      </c>
      <c r="AL1235" s="5" t="str">
        <f t="shared" si="242"/>
        <v/>
      </c>
      <c r="AM1235" s="5"/>
      <c r="AN1235" s="58"/>
      <c r="AO1235" s="49" t="s">
        <v>5640</v>
      </c>
      <c r="AP1235" s="50" t="s">
        <v>72</v>
      </c>
      <c r="AQ1235" s="50"/>
      <c r="AR1235" s="50">
        <v>43644</v>
      </c>
      <c r="AS1235" s="50"/>
      <c r="AT1235" s="52"/>
    </row>
    <row r="1236" spans="1:46" ht="14.1" customHeight="1">
      <c r="A1236" s="20" t="s">
        <v>45</v>
      </c>
      <c r="B1236" s="21" t="s">
        <v>5021</v>
      </c>
      <c r="C1236" s="20" t="s">
        <v>5022</v>
      </c>
      <c r="D1236" s="54">
        <v>4951574734</v>
      </c>
      <c r="E1236" s="64" t="s">
        <v>48</v>
      </c>
      <c r="F1236" s="4" t="s">
        <v>5641</v>
      </c>
      <c r="G1236" s="23" t="s">
        <v>5642</v>
      </c>
      <c r="H1236" s="55">
        <v>22572</v>
      </c>
      <c r="I1236" s="4" t="s">
        <v>64</v>
      </c>
      <c r="J1236" s="4" t="s">
        <v>5608</v>
      </c>
      <c r="K1236" s="22" t="s">
        <v>93</v>
      </c>
      <c r="L1236" s="23" t="s">
        <v>54</v>
      </c>
      <c r="M1236" s="4" t="s">
        <v>94</v>
      </c>
      <c r="N1236" s="29" t="s">
        <v>95</v>
      </c>
      <c r="O1236" s="30">
        <v>19800</v>
      </c>
      <c r="P1236" s="29" t="s">
        <v>57</v>
      </c>
      <c r="Q1236" s="56">
        <v>1</v>
      </c>
      <c r="R1236" s="5" t="s">
        <v>58</v>
      </c>
      <c r="S1236" s="5" t="s">
        <v>59</v>
      </c>
      <c r="T1236" s="36">
        <v>43669</v>
      </c>
      <c r="U1236" s="36">
        <v>43663</v>
      </c>
      <c r="V1236" s="37">
        <v>43671</v>
      </c>
      <c r="W1236" s="38">
        <f t="shared" si="234"/>
        <v>-5</v>
      </c>
      <c r="X1236" s="5" t="str">
        <f t="shared" si="235"/>
        <v>CUMPLE</v>
      </c>
      <c r="Y1236" s="37">
        <v>43671</v>
      </c>
      <c r="Z1236" s="37">
        <v>43671</v>
      </c>
      <c r="AA1236" s="44">
        <v>43671</v>
      </c>
      <c r="AB1236" s="63">
        <v>43680</v>
      </c>
      <c r="AC1236" s="38">
        <f t="shared" si="236"/>
        <v>1</v>
      </c>
      <c r="AD1236" s="5" t="str">
        <f t="shared" si="237"/>
        <v>CUMPLE</v>
      </c>
      <c r="AE1236" s="5"/>
      <c r="AF1236" s="38">
        <f t="shared" si="238"/>
        <v>9</v>
      </c>
      <c r="AG1236" s="5" t="str">
        <f t="shared" si="239"/>
        <v>NO CUMPLE</v>
      </c>
      <c r="AH1236" s="6"/>
      <c r="AI1236" s="38">
        <f t="shared" si="240"/>
        <v>11</v>
      </c>
      <c r="AJ1236" s="5" t="str">
        <f t="shared" si="241"/>
        <v>NO CUMPLE</v>
      </c>
      <c r="AK1236" s="6" t="s">
        <v>5643</v>
      </c>
      <c r="AL1236" s="5" t="str">
        <f t="shared" si="242"/>
        <v/>
      </c>
      <c r="AM1236" s="5"/>
      <c r="AN1236" s="58"/>
      <c r="AO1236" s="49" t="s">
        <v>5644</v>
      </c>
      <c r="AP1236" s="50" t="s">
        <v>72</v>
      </c>
      <c r="AQ1236" s="50"/>
      <c r="AR1236" s="50">
        <v>43644</v>
      </c>
      <c r="AS1236" s="50"/>
      <c r="AT1236" s="52"/>
    </row>
    <row r="1237" spans="1:46" ht="14.1" customHeight="1">
      <c r="A1237" s="20" t="s">
        <v>45</v>
      </c>
      <c r="B1237" s="21" t="s">
        <v>5021</v>
      </c>
      <c r="C1237" s="20" t="s">
        <v>5022</v>
      </c>
      <c r="D1237" s="54">
        <v>4951756763</v>
      </c>
      <c r="E1237" s="64" t="s">
        <v>156</v>
      </c>
      <c r="F1237" s="4" t="s">
        <v>5645</v>
      </c>
      <c r="G1237" s="23" t="s">
        <v>5646</v>
      </c>
      <c r="H1237" s="55">
        <v>668.5</v>
      </c>
      <c r="I1237" s="4" t="s">
        <v>64</v>
      </c>
      <c r="J1237" s="4" t="s">
        <v>2710</v>
      </c>
      <c r="K1237" s="22" t="s">
        <v>2711</v>
      </c>
      <c r="L1237" s="23" t="s">
        <v>54</v>
      </c>
      <c r="M1237" s="4" t="s">
        <v>94</v>
      </c>
      <c r="N1237" s="29" t="s">
        <v>108</v>
      </c>
      <c r="O1237" s="30">
        <v>350</v>
      </c>
      <c r="P1237" s="29" t="s">
        <v>57</v>
      </c>
      <c r="Q1237" s="56">
        <v>1</v>
      </c>
      <c r="R1237" s="5" t="s">
        <v>58</v>
      </c>
      <c r="S1237" s="5" t="s">
        <v>174</v>
      </c>
      <c r="T1237" s="36">
        <v>43669</v>
      </c>
      <c r="U1237" s="36">
        <v>43658</v>
      </c>
      <c r="V1237" s="37">
        <v>43672</v>
      </c>
      <c r="W1237" s="38">
        <f t="shared" si="234"/>
        <v>-10</v>
      </c>
      <c r="X1237" s="5" t="str">
        <f t="shared" si="235"/>
        <v>CUMPLE</v>
      </c>
      <c r="Y1237" s="37">
        <v>43671</v>
      </c>
      <c r="Z1237" s="37">
        <v>43672</v>
      </c>
      <c r="AA1237" s="44">
        <v>43675</v>
      </c>
      <c r="AB1237" s="63">
        <v>43680</v>
      </c>
      <c r="AC1237" s="38">
        <f t="shared" si="236"/>
        <v>3</v>
      </c>
      <c r="AD1237" s="5" t="str">
        <f t="shared" si="237"/>
        <v>NO CUMPLE</v>
      </c>
      <c r="AE1237" s="5" t="s">
        <v>149</v>
      </c>
      <c r="AF1237" s="38">
        <f t="shared" si="238"/>
        <v>5</v>
      </c>
      <c r="AG1237" s="5" t="str">
        <f t="shared" si="239"/>
        <v>NO CUMPLE</v>
      </c>
      <c r="AH1237" s="6"/>
      <c r="AI1237" s="38">
        <f t="shared" si="240"/>
        <v>11</v>
      </c>
      <c r="AJ1237" s="5" t="str">
        <f t="shared" si="241"/>
        <v>NO CUMPLE</v>
      </c>
      <c r="AK1237" s="5" t="s">
        <v>5647</v>
      </c>
      <c r="AL1237" s="5" t="str">
        <f t="shared" si="242"/>
        <v/>
      </c>
      <c r="AM1237" s="5"/>
      <c r="AN1237" s="58"/>
      <c r="AO1237" s="49" t="s">
        <v>5648</v>
      </c>
      <c r="AP1237" s="50" t="s">
        <v>72</v>
      </c>
      <c r="AQ1237" s="50"/>
      <c r="AR1237" s="50">
        <v>43648</v>
      </c>
      <c r="AS1237" s="50" t="s">
        <v>1149</v>
      </c>
      <c r="AT1237" s="52"/>
    </row>
    <row r="1238" spans="1:46" ht="14.1" customHeight="1">
      <c r="A1238" s="20" t="s">
        <v>45</v>
      </c>
      <c r="B1238" s="21" t="s">
        <v>5021</v>
      </c>
      <c r="C1238" s="20" t="s">
        <v>5022</v>
      </c>
      <c r="D1238" s="54" t="s">
        <v>5649</v>
      </c>
      <c r="E1238" s="64" t="s">
        <v>156</v>
      </c>
      <c r="F1238" s="4" t="s">
        <v>5650</v>
      </c>
      <c r="G1238" s="23" t="s">
        <v>5651</v>
      </c>
      <c r="H1238" s="55">
        <v>10773.5</v>
      </c>
      <c r="I1238" s="4" t="s">
        <v>64</v>
      </c>
      <c r="J1238" s="4" t="s">
        <v>5652</v>
      </c>
      <c r="K1238" s="28" t="s">
        <v>5653</v>
      </c>
      <c r="L1238" s="23" t="s">
        <v>54</v>
      </c>
      <c r="M1238" s="4" t="s">
        <v>55</v>
      </c>
      <c r="N1238" s="29" t="s">
        <v>56</v>
      </c>
      <c r="O1238" s="30">
        <v>1210</v>
      </c>
      <c r="P1238" s="29" t="s">
        <v>57</v>
      </c>
      <c r="Q1238" s="56">
        <v>3</v>
      </c>
      <c r="R1238" s="5" t="s">
        <v>78</v>
      </c>
      <c r="S1238" s="5" t="s">
        <v>79</v>
      </c>
      <c r="T1238" s="36">
        <v>43669</v>
      </c>
      <c r="U1238" s="36">
        <v>43661</v>
      </c>
      <c r="V1238" s="37">
        <v>43671</v>
      </c>
      <c r="W1238" s="38">
        <f t="shared" si="234"/>
        <v>-7</v>
      </c>
      <c r="X1238" s="5" t="str">
        <f t="shared" si="235"/>
        <v>CUMPLE</v>
      </c>
      <c r="Y1238" s="37">
        <v>43671</v>
      </c>
      <c r="Z1238" s="37">
        <v>43672</v>
      </c>
      <c r="AA1238" s="44">
        <v>43672</v>
      </c>
      <c r="AB1238" s="63">
        <v>43680</v>
      </c>
      <c r="AC1238" s="38">
        <f t="shared" si="236"/>
        <v>1</v>
      </c>
      <c r="AD1238" s="5" t="str">
        <f t="shared" si="237"/>
        <v>CUMPLE</v>
      </c>
      <c r="AE1238" s="5"/>
      <c r="AF1238" s="38">
        <f t="shared" si="238"/>
        <v>8</v>
      </c>
      <c r="AG1238" s="5" t="str">
        <f t="shared" si="239"/>
        <v>NO CUMPLE</v>
      </c>
      <c r="AH1238" s="6"/>
      <c r="AI1238" s="38">
        <f t="shared" si="240"/>
        <v>11</v>
      </c>
      <c r="AJ1238" s="5" t="str">
        <f t="shared" si="241"/>
        <v>NO CUMPLE</v>
      </c>
      <c r="AK1238" s="6" t="s">
        <v>5345</v>
      </c>
      <c r="AL1238" s="5" t="str">
        <f t="shared" si="242"/>
        <v/>
      </c>
      <c r="AM1238" s="5"/>
      <c r="AN1238" s="58"/>
      <c r="AO1238" s="49" t="s">
        <v>5654</v>
      </c>
      <c r="AP1238" s="50" t="s">
        <v>72</v>
      </c>
      <c r="AQ1238" s="50"/>
      <c r="AR1238" s="50">
        <v>43648</v>
      </c>
      <c r="AS1238" s="50"/>
      <c r="AT1238" s="52"/>
    </row>
    <row r="1239" spans="1:46" ht="14.1" customHeight="1">
      <c r="A1239" s="20" t="s">
        <v>45</v>
      </c>
      <c r="B1239" s="21" t="s">
        <v>5021</v>
      </c>
      <c r="C1239" s="20" t="s">
        <v>5022</v>
      </c>
      <c r="D1239" s="54">
        <v>4951218063</v>
      </c>
      <c r="E1239" s="64" t="s">
        <v>48</v>
      </c>
      <c r="F1239" s="4" t="s">
        <v>5655</v>
      </c>
      <c r="G1239" s="23" t="s">
        <v>5656</v>
      </c>
      <c r="H1239" s="55">
        <v>28400.93</v>
      </c>
      <c r="I1239" s="4" t="s">
        <v>64</v>
      </c>
      <c r="J1239" s="4" t="s">
        <v>5657</v>
      </c>
      <c r="K1239" s="22" t="s">
        <v>5658</v>
      </c>
      <c r="L1239" s="23" t="s">
        <v>277</v>
      </c>
      <c r="M1239" s="4" t="s">
        <v>238</v>
      </c>
      <c r="N1239" s="29" t="s">
        <v>278</v>
      </c>
      <c r="O1239" s="30">
        <v>16325</v>
      </c>
      <c r="P1239" s="29" t="s">
        <v>168</v>
      </c>
      <c r="Q1239" s="56">
        <v>6</v>
      </c>
      <c r="R1239" s="5" t="s">
        <v>78</v>
      </c>
      <c r="S1239" s="5" t="s">
        <v>79</v>
      </c>
      <c r="T1239" s="36">
        <v>43669</v>
      </c>
      <c r="U1239" s="36">
        <v>43655</v>
      </c>
      <c r="V1239" s="37">
        <v>43673</v>
      </c>
      <c r="W1239" s="38">
        <f t="shared" si="234"/>
        <v>-13</v>
      </c>
      <c r="X1239" s="5" t="str">
        <f t="shared" si="235"/>
        <v>CUMPLE</v>
      </c>
      <c r="Y1239" s="37">
        <v>43671</v>
      </c>
      <c r="Z1239" s="37">
        <v>43673</v>
      </c>
      <c r="AA1239" s="44">
        <v>43676</v>
      </c>
      <c r="AB1239" s="63">
        <v>43679</v>
      </c>
      <c r="AC1239" s="38">
        <f t="shared" si="236"/>
        <v>3</v>
      </c>
      <c r="AD1239" s="5" t="str">
        <f t="shared" si="237"/>
        <v>NO CUMPLE</v>
      </c>
      <c r="AE1239" s="5" t="s">
        <v>149</v>
      </c>
      <c r="AF1239" s="38">
        <f t="shared" si="238"/>
        <v>3</v>
      </c>
      <c r="AG1239" s="5" t="str">
        <f t="shared" si="239"/>
        <v>CUMPLE</v>
      </c>
      <c r="AH1239" s="6"/>
      <c r="AI1239" s="38">
        <f t="shared" si="240"/>
        <v>10</v>
      </c>
      <c r="AJ1239" s="5" t="str">
        <f t="shared" si="241"/>
        <v>CUMPLE</v>
      </c>
      <c r="AK1239" s="6" t="s">
        <v>386</v>
      </c>
      <c r="AL1239" s="5" t="str">
        <f t="shared" si="242"/>
        <v/>
      </c>
      <c r="AM1239" s="5"/>
      <c r="AN1239" s="58"/>
      <c r="AO1239" s="49" t="s">
        <v>5659</v>
      </c>
      <c r="AP1239" s="50" t="s">
        <v>241</v>
      </c>
      <c r="AQ1239" s="50"/>
      <c r="AR1239" s="50">
        <v>43648</v>
      </c>
      <c r="AS1239" s="50"/>
      <c r="AT1239" s="52"/>
    </row>
    <row r="1240" spans="1:46" ht="14.1" customHeight="1">
      <c r="A1240" s="20" t="s">
        <v>45</v>
      </c>
      <c r="B1240" s="21" t="s">
        <v>5021</v>
      </c>
      <c r="C1240" s="20" t="s">
        <v>5022</v>
      </c>
      <c r="D1240" s="54" t="s">
        <v>5660</v>
      </c>
      <c r="E1240" s="64" t="s">
        <v>156</v>
      </c>
      <c r="F1240" s="4" t="s">
        <v>5661</v>
      </c>
      <c r="G1240" s="23" t="s">
        <v>5662</v>
      </c>
      <c r="H1240" s="55">
        <v>8525.6</v>
      </c>
      <c r="I1240" s="4" t="s">
        <v>64</v>
      </c>
      <c r="J1240" s="4" t="s">
        <v>5663</v>
      </c>
      <c r="K1240" s="22" t="s">
        <v>5664</v>
      </c>
      <c r="L1240" s="23" t="s">
        <v>54</v>
      </c>
      <c r="M1240" s="4" t="s">
        <v>112</v>
      </c>
      <c r="N1240" s="29" t="s">
        <v>5453</v>
      </c>
      <c r="O1240" s="30">
        <v>5120</v>
      </c>
      <c r="P1240" s="29" t="s">
        <v>57</v>
      </c>
      <c r="Q1240" s="56">
        <v>6</v>
      </c>
      <c r="R1240" s="5" t="s">
        <v>78</v>
      </c>
      <c r="S1240" s="5" t="s">
        <v>79</v>
      </c>
      <c r="T1240" s="36">
        <v>43669</v>
      </c>
      <c r="U1240" s="36">
        <v>43664</v>
      </c>
      <c r="V1240" s="37">
        <v>43672</v>
      </c>
      <c r="W1240" s="38">
        <f t="shared" si="234"/>
        <v>-4</v>
      </c>
      <c r="X1240" s="5" t="str">
        <f t="shared" si="235"/>
        <v>CUMPLE</v>
      </c>
      <c r="Y1240" s="37">
        <v>43671</v>
      </c>
      <c r="Z1240" s="37">
        <v>43672</v>
      </c>
      <c r="AA1240" s="44">
        <v>43672</v>
      </c>
      <c r="AB1240" s="37">
        <v>43676</v>
      </c>
      <c r="AC1240" s="38">
        <f t="shared" si="236"/>
        <v>1</v>
      </c>
      <c r="AD1240" s="5" t="str">
        <f t="shared" si="237"/>
        <v>CUMPLE</v>
      </c>
      <c r="AE1240" s="5"/>
      <c r="AF1240" s="38">
        <f t="shared" si="238"/>
        <v>4</v>
      </c>
      <c r="AG1240" s="5" t="str">
        <f t="shared" si="239"/>
        <v>NO CUMPLE</v>
      </c>
      <c r="AH1240" s="6"/>
      <c r="AI1240" s="38">
        <f t="shared" si="240"/>
        <v>7</v>
      </c>
      <c r="AJ1240" s="5" t="str">
        <f t="shared" si="241"/>
        <v>CUMPLE</v>
      </c>
      <c r="AK1240" s="6"/>
      <c r="AL1240" s="5" t="str">
        <f t="shared" si="242"/>
        <v/>
      </c>
      <c r="AM1240" s="5"/>
      <c r="AN1240" s="58"/>
      <c r="AO1240" s="49" t="s">
        <v>5665</v>
      </c>
      <c r="AP1240" s="50" t="s">
        <v>72</v>
      </c>
      <c r="AQ1240" s="50"/>
      <c r="AR1240" s="50">
        <v>43648</v>
      </c>
      <c r="AS1240" s="50"/>
      <c r="AT1240" s="52"/>
    </row>
    <row r="1241" spans="1:46" ht="14.1" customHeight="1">
      <c r="A1241" s="20" t="s">
        <v>45</v>
      </c>
      <c r="B1241" s="21" t="s">
        <v>5021</v>
      </c>
      <c r="C1241" s="20" t="s">
        <v>5022</v>
      </c>
      <c r="D1241" s="54" t="s">
        <v>5666</v>
      </c>
      <c r="E1241" s="64" t="s">
        <v>156</v>
      </c>
      <c r="F1241" s="4" t="s">
        <v>5667</v>
      </c>
      <c r="G1241" s="23" t="s">
        <v>5668</v>
      </c>
      <c r="H1241" s="55">
        <v>21052.799999999999</v>
      </c>
      <c r="I1241" s="4" t="s">
        <v>64</v>
      </c>
      <c r="J1241" s="4" t="s">
        <v>5669</v>
      </c>
      <c r="K1241" s="22" t="s">
        <v>5670</v>
      </c>
      <c r="L1241" s="23" t="s">
        <v>54</v>
      </c>
      <c r="M1241" s="4" t="s">
        <v>55</v>
      </c>
      <c r="N1241" s="29" t="s">
        <v>265</v>
      </c>
      <c r="O1241" s="30">
        <v>15840</v>
      </c>
      <c r="P1241" s="29" t="s">
        <v>57</v>
      </c>
      <c r="Q1241" s="56">
        <v>1</v>
      </c>
      <c r="R1241" s="5" t="s">
        <v>58</v>
      </c>
      <c r="S1241" s="5" t="s">
        <v>59</v>
      </c>
      <c r="T1241" s="36">
        <v>43671</v>
      </c>
      <c r="U1241" s="36">
        <v>43661</v>
      </c>
      <c r="V1241" s="37">
        <v>43673</v>
      </c>
      <c r="W1241" s="38">
        <f t="shared" si="234"/>
        <v>-9</v>
      </c>
      <c r="X1241" s="5" t="str">
        <f t="shared" si="235"/>
        <v>CUMPLE</v>
      </c>
      <c r="Y1241" s="37">
        <v>43672</v>
      </c>
      <c r="Z1241" s="37">
        <v>43673</v>
      </c>
      <c r="AA1241" s="44">
        <v>43675</v>
      </c>
      <c r="AB1241" s="63">
        <v>43680</v>
      </c>
      <c r="AC1241" s="38">
        <f t="shared" si="236"/>
        <v>2</v>
      </c>
      <c r="AD1241" s="5" t="str">
        <f t="shared" si="237"/>
        <v>CUMPLE</v>
      </c>
      <c r="AE1241" s="5"/>
      <c r="AF1241" s="38">
        <f t="shared" si="238"/>
        <v>5</v>
      </c>
      <c r="AG1241" s="5" t="str">
        <f t="shared" si="239"/>
        <v>NO CUMPLE</v>
      </c>
      <c r="AH1241" s="6"/>
      <c r="AI1241" s="38">
        <f t="shared" si="240"/>
        <v>9</v>
      </c>
      <c r="AJ1241" s="5" t="str">
        <f t="shared" si="241"/>
        <v>NO CUMPLE</v>
      </c>
      <c r="AK1241" s="6" t="s">
        <v>5643</v>
      </c>
      <c r="AL1241" s="5" t="str">
        <f t="shared" si="242"/>
        <v/>
      </c>
      <c r="AM1241" s="5"/>
      <c r="AN1241" s="58"/>
      <c r="AO1241" s="49" t="s">
        <v>5671</v>
      </c>
      <c r="AP1241" s="50" t="s">
        <v>72</v>
      </c>
      <c r="AQ1241" s="50"/>
      <c r="AR1241" s="50">
        <v>43649</v>
      </c>
      <c r="AS1241" s="50"/>
      <c r="AT1241" s="52"/>
    </row>
    <row r="1242" spans="1:46" ht="14.1" customHeight="1">
      <c r="A1242" s="20" t="s">
        <v>45</v>
      </c>
      <c r="B1242" s="21" t="s">
        <v>5021</v>
      </c>
      <c r="C1242" s="20" t="s">
        <v>5022</v>
      </c>
      <c r="D1242" s="54" t="s">
        <v>5672</v>
      </c>
      <c r="E1242" s="64" t="s">
        <v>48</v>
      </c>
      <c r="F1242" s="4" t="s">
        <v>5673</v>
      </c>
      <c r="G1242" s="23" t="s">
        <v>5674</v>
      </c>
      <c r="H1242" s="55">
        <v>60390.87</v>
      </c>
      <c r="I1242" s="4" t="s">
        <v>64</v>
      </c>
      <c r="J1242" s="4" t="s">
        <v>5675</v>
      </c>
      <c r="K1242" s="28" t="s">
        <v>5676</v>
      </c>
      <c r="L1242" s="23" t="s">
        <v>54</v>
      </c>
      <c r="M1242" s="4" t="s">
        <v>67</v>
      </c>
      <c r="N1242" s="29" t="s">
        <v>77</v>
      </c>
      <c r="O1242" s="30">
        <v>13190</v>
      </c>
      <c r="P1242" s="29" t="s">
        <v>57</v>
      </c>
      <c r="Q1242" s="56">
        <v>1</v>
      </c>
      <c r="R1242" s="5" t="s">
        <v>58</v>
      </c>
      <c r="S1242" s="5" t="s">
        <v>726</v>
      </c>
      <c r="T1242" s="36">
        <v>43671</v>
      </c>
      <c r="U1242" s="36">
        <v>43662</v>
      </c>
      <c r="V1242" s="37">
        <v>43673</v>
      </c>
      <c r="W1242" s="38">
        <f t="shared" si="234"/>
        <v>-8</v>
      </c>
      <c r="X1242" s="5" t="str">
        <f t="shared" si="235"/>
        <v>CUMPLE</v>
      </c>
      <c r="Y1242" s="37">
        <v>43673</v>
      </c>
      <c r="Z1242" s="37">
        <v>43673</v>
      </c>
      <c r="AA1242" s="44">
        <v>43675</v>
      </c>
      <c r="AB1242" s="63">
        <v>43682</v>
      </c>
      <c r="AC1242" s="38">
        <f t="shared" si="236"/>
        <v>2</v>
      </c>
      <c r="AD1242" s="5" t="str">
        <f t="shared" si="237"/>
        <v>CUMPLE</v>
      </c>
      <c r="AE1242" s="5"/>
      <c r="AF1242" s="38">
        <f t="shared" si="238"/>
        <v>7</v>
      </c>
      <c r="AG1242" s="5" t="str">
        <f t="shared" si="239"/>
        <v>NO CUMPLE</v>
      </c>
      <c r="AH1242" s="6"/>
      <c r="AI1242" s="38">
        <f t="shared" si="240"/>
        <v>11</v>
      </c>
      <c r="AJ1242" s="5" t="str">
        <f t="shared" si="241"/>
        <v>NO CUMPLE</v>
      </c>
      <c r="AK1242" s="6" t="s">
        <v>5643</v>
      </c>
      <c r="AL1242" s="5" t="str">
        <f t="shared" si="242"/>
        <v/>
      </c>
      <c r="AM1242" s="5"/>
      <c r="AN1242" s="58"/>
      <c r="AO1242" s="49" t="s">
        <v>5677</v>
      </c>
      <c r="AP1242" s="50" t="s">
        <v>72</v>
      </c>
      <c r="AQ1242" s="50"/>
      <c r="AR1242" s="50">
        <v>43649</v>
      </c>
      <c r="AS1242" s="50"/>
      <c r="AT1242" s="52"/>
    </row>
    <row r="1243" spans="1:46" ht="14.1" customHeight="1">
      <c r="A1243" s="20" t="s">
        <v>45</v>
      </c>
      <c r="B1243" s="21" t="s">
        <v>5021</v>
      </c>
      <c r="C1243" s="20" t="s">
        <v>5022</v>
      </c>
      <c r="D1243" s="54" t="s">
        <v>5678</v>
      </c>
      <c r="E1243" s="64" t="s">
        <v>156</v>
      </c>
      <c r="F1243" s="4" t="s">
        <v>5679</v>
      </c>
      <c r="G1243" s="23" t="s">
        <v>5680</v>
      </c>
      <c r="H1243" s="55">
        <v>70987.5</v>
      </c>
      <c r="I1243" s="4" t="s">
        <v>64</v>
      </c>
      <c r="J1243" s="4" t="s">
        <v>5681</v>
      </c>
      <c r="K1243" s="28" t="s">
        <v>5682</v>
      </c>
      <c r="L1243" s="23" t="s">
        <v>54</v>
      </c>
      <c r="M1243" s="4" t="s">
        <v>67</v>
      </c>
      <c r="N1243" s="29" t="s">
        <v>77</v>
      </c>
      <c r="O1243" s="30">
        <v>23955</v>
      </c>
      <c r="P1243" s="29" t="s">
        <v>57</v>
      </c>
      <c r="Q1243" s="56">
        <v>1</v>
      </c>
      <c r="R1243" s="5" t="s">
        <v>58</v>
      </c>
      <c r="S1243" s="5" t="s">
        <v>69</v>
      </c>
      <c r="T1243" s="36">
        <v>43671</v>
      </c>
      <c r="U1243" s="36">
        <v>43668</v>
      </c>
      <c r="V1243" s="37">
        <v>43673</v>
      </c>
      <c r="W1243" s="38">
        <f t="shared" si="234"/>
        <v>-2</v>
      </c>
      <c r="X1243" s="5" t="str">
        <f t="shared" si="235"/>
        <v>CUMPLE</v>
      </c>
      <c r="Y1243" s="37">
        <v>43673</v>
      </c>
      <c r="Z1243" s="37">
        <v>43673</v>
      </c>
      <c r="AA1243" s="44">
        <v>43675</v>
      </c>
      <c r="AB1243" s="63">
        <v>43680</v>
      </c>
      <c r="AC1243" s="38">
        <f t="shared" si="236"/>
        <v>2</v>
      </c>
      <c r="AD1243" s="5" t="str">
        <f t="shared" si="237"/>
        <v>CUMPLE</v>
      </c>
      <c r="AE1243" s="5"/>
      <c r="AF1243" s="38">
        <f t="shared" si="238"/>
        <v>5</v>
      </c>
      <c r="AG1243" s="5" t="str">
        <f t="shared" si="239"/>
        <v>NO CUMPLE</v>
      </c>
      <c r="AH1243" s="6"/>
      <c r="AI1243" s="38">
        <f t="shared" si="240"/>
        <v>9</v>
      </c>
      <c r="AJ1243" s="5" t="str">
        <f t="shared" si="241"/>
        <v>NO CUMPLE</v>
      </c>
      <c r="AK1243" s="6" t="s">
        <v>5643</v>
      </c>
      <c r="AL1243" s="5" t="str">
        <f t="shared" si="242"/>
        <v/>
      </c>
      <c r="AM1243" s="5"/>
      <c r="AN1243" s="58"/>
      <c r="AO1243" s="49" t="s">
        <v>5683</v>
      </c>
      <c r="AP1243" s="50" t="s">
        <v>72</v>
      </c>
      <c r="AQ1243" s="50"/>
      <c r="AR1243" s="50">
        <v>43643</v>
      </c>
      <c r="AS1243" s="50"/>
      <c r="AT1243" s="52"/>
    </row>
    <row r="1244" spans="1:46" ht="14.1" customHeight="1">
      <c r="A1244" s="20" t="s">
        <v>45</v>
      </c>
      <c r="B1244" s="21" t="s">
        <v>5021</v>
      </c>
      <c r="C1244" s="20" t="s">
        <v>5022</v>
      </c>
      <c r="D1244" s="54" t="s">
        <v>5684</v>
      </c>
      <c r="E1244" s="64" t="s">
        <v>48</v>
      </c>
      <c r="F1244" s="4" t="s">
        <v>5685</v>
      </c>
      <c r="G1244" s="23" t="s">
        <v>5686</v>
      </c>
      <c r="H1244" s="55">
        <v>153425</v>
      </c>
      <c r="I1244" s="4" t="s">
        <v>64</v>
      </c>
      <c r="J1244" s="4" t="s">
        <v>5687</v>
      </c>
      <c r="K1244" s="28" t="s">
        <v>5688</v>
      </c>
      <c r="L1244" s="23" t="s">
        <v>54</v>
      </c>
      <c r="M1244" s="4" t="s">
        <v>94</v>
      </c>
      <c r="N1244" s="29" t="s">
        <v>95</v>
      </c>
      <c r="O1244" s="30">
        <v>8500</v>
      </c>
      <c r="P1244" s="29" t="s">
        <v>57</v>
      </c>
      <c r="Q1244" s="56">
        <v>1</v>
      </c>
      <c r="R1244" s="5" t="s">
        <v>58</v>
      </c>
      <c r="S1244" s="5" t="s">
        <v>69</v>
      </c>
      <c r="T1244" s="36">
        <v>43670</v>
      </c>
      <c r="U1244" s="36">
        <v>43665</v>
      </c>
      <c r="V1244" s="37">
        <v>43673</v>
      </c>
      <c r="W1244" s="38">
        <f t="shared" si="234"/>
        <v>-4</v>
      </c>
      <c r="X1244" s="5" t="str">
        <f t="shared" si="235"/>
        <v>CUMPLE</v>
      </c>
      <c r="Y1244" s="37">
        <v>43673</v>
      </c>
      <c r="Z1244" s="37">
        <v>43675</v>
      </c>
      <c r="AA1244" s="44">
        <v>43675</v>
      </c>
      <c r="AB1244" s="63">
        <v>43680</v>
      </c>
      <c r="AC1244" s="38">
        <f t="shared" si="236"/>
        <v>2</v>
      </c>
      <c r="AD1244" s="5" t="str">
        <f t="shared" si="237"/>
        <v>CUMPLE</v>
      </c>
      <c r="AE1244" s="5"/>
      <c r="AF1244" s="38">
        <f t="shared" si="238"/>
        <v>5</v>
      </c>
      <c r="AG1244" s="5" t="str">
        <f t="shared" si="239"/>
        <v>NO CUMPLE</v>
      </c>
      <c r="AH1244" s="6"/>
      <c r="AI1244" s="38">
        <f t="shared" si="240"/>
        <v>10</v>
      </c>
      <c r="AJ1244" s="5" t="str">
        <f t="shared" si="241"/>
        <v>NO CUMPLE</v>
      </c>
      <c r="AK1244" s="6" t="s">
        <v>5689</v>
      </c>
      <c r="AL1244" s="5" t="str">
        <f t="shared" si="242"/>
        <v/>
      </c>
      <c r="AM1244" s="5"/>
      <c r="AN1244" s="58"/>
      <c r="AO1244" s="49" t="s">
        <v>5690</v>
      </c>
      <c r="AP1244" s="50" t="s">
        <v>72</v>
      </c>
      <c r="AQ1244" s="50"/>
      <c r="AR1244" s="50">
        <v>43644</v>
      </c>
      <c r="AS1244" s="50"/>
      <c r="AT1244" s="52"/>
    </row>
    <row r="1245" spans="1:46" ht="14.1" customHeight="1">
      <c r="A1245" s="20" t="s">
        <v>45</v>
      </c>
      <c r="B1245" s="21" t="s">
        <v>5021</v>
      </c>
      <c r="C1245" s="20" t="s">
        <v>5022</v>
      </c>
      <c r="D1245" s="28" t="s">
        <v>5691</v>
      </c>
      <c r="E1245" s="64" t="s">
        <v>48</v>
      </c>
      <c r="F1245" s="4" t="s">
        <v>5692</v>
      </c>
      <c r="G1245" s="23" t="s">
        <v>5693</v>
      </c>
      <c r="H1245" s="55">
        <v>86169.3</v>
      </c>
      <c r="I1245" s="4" t="s">
        <v>64</v>
      </c>
      <c r="J1245" s="28" t="s">
        <v>5694</v>
      </c>
      <c r="K1245" s="28" t="s">
        <v>5695</v>
      </c>
      <c r="L1245" s="23" t="s">
        <v>54</v>
      </c>
      <c r="M1245" s="4" t="s">
        <v>67</v>
      </c>
      <c r="N1245" s="29" t="s">
        <v>77</v>
      </c>
      <c r="O1245" s="30">
        <v>18150</v>
      </c>
      <c r="P1245" s="29" t="s">
        <v>57</v>
      </c>
      <c r="Q1245" s="56">
        <v>1</v>
      </c>
      <c r="R1245" s="5" t="s">
        <v>58</v>
      </c>
      <c r="S1245" s="5" t="s">
        <v>69</v>
      </c>
      <c r="T1245" s="36">
        <v>43670</v>
      </c>
      <c r="U1245" s="36">
        <v>43668</v>
      </c>
      <c r="V1245" s="37">
        <v>43673</v>
      </c>
      <c r="W1245" s="38">
        <f t="shared" si="234"/>
        <v>-1</v>
      </c>
      <c r="X1245" s="5" t="str">
        <f t="shared" si="235"/>
        <v>CUMPLE</v>
      </c>
      <c r="Y1245" s="37">
        <v>43673</v>
      </c>
      <c r="Z1245" s="37">
        <v>43673</v>
      </c>
      <c r="AA1245" s="44">
        <v>43673</v>
      </c>
      <c r="AB1245" s="63">
        <v>43680</v>
      </c>
      <c r="AC1245" s="38">
        <f t="shared" si="236"/>
        <v>1</v>
      </c>
      <c r="AD1245" s="5" t="str">
        <f t="shared" si="237"/>
        <v>CUMPLE</v>
      </c>
      <c r="AE1245" s="5"/>
      <c r="AF1245" s="38">
        <f t="shared" si="238"/>
        <v>7</v>
      </c>
      <c r="AG1245" s="5" t="str">
        <f t="shared" si="239"/>
        <v>NO CUMPLE</v>
      </c>
      <c r="AH1245" s="6"/>
      <c r="AI1245" s="38">
        <f t="shared" si="240"/>
        <v>10</v>
      </c>
      <c r="AJ1245" s="5" t="str">
        <f t="shared" si="241"/>
        <v>NO CUMPLE</v>
      </c>
      <c r="AK1245" s="6" t="s">
        <v>5643</v>
      </c>
      <c r="AL1245" s="5" t="str">
        <f t="shared" si="242"/>
        <v/>
      </c>
      <c r="AM1245" s="5"/>
      <c r="AN1245" s="58"/>
      <c r="AO1245" s="49" t="s">
        <v>5696</v>
      </c>
      <c r="AP1245" s="50" t="s">
        <v>72</v>
      </c>
      <c r="AQ1245" s="50"/>
      <c r="AR1245" s="50">
        <v>43649</v>
      </c>
      <c r="AS1245" s="50"/>
      <c r="AT1245" s="52"/>
    </row>
    <row r="1246" spans="1:46" ht="14.1" customHeight="1">
      <c r="A1246" s="20" t="s">
        <v>45</v>
      </c>
      <c r="B1246" s="21" t="s">
        <v>5021</v>
      </c>
      <c r="C1246" s="20" t="s">
        <v>5022</v>
      </c>
      <c r="D1246" s="54">
        <v>4951815963</v>
      </c>
      <c r="E1246" s="64" t="s">
        <v>156</v>
      </c>
      <c r="F1246" s="4" t="s">
        <v>5697</v>
      </c>
      <c r="G1246" s="23" t="s">
        <v>5698</v>
      </c>
      <c r="H1246" s="55">
        <v>23200</v>
      </c>
      <c r="I1246" s="4" t="s">
        <v>64</v>
      </c>
      <c r="J1246" s="4" t="s">
        <v>340</v>
      </c>
      <c r="K1246" s="22" t="s">
        <v>341</v>
      </c>
      <c r="L1246" s="23" t="s">
        <v>119</v>
      </c>
      <c r="M1246" s="4" t="s">
        <v>67</v>
      </c>
      <c r="N1246" s="29" t="s">
        <v>128</v>
      </c>
      <c r="O1246" s="30">
        <v>8000</v>
      </c>
      <c r="P1246" s="29" t="s">
        <v>57</v>
      </c>
      <c r="Q1246" s="56">
        <v>1</v>
      </c>
      <c r="R1246" s="5" t="s">
        <v>58</v>
      </c>
      <c r="S1246" s="5" t="s">
        <v>69</v>
      </c>
      <c r="T1246" s="36">
        <v>43670</v>
      </c>
      <c r="U1246" s="36">
        <v>43668</v>
      </c>
      <c r="V1246" s="37">
        <v>43672</v>
      </c>
      <c r="W1246" s="38">
        <f t="shared" si="234"/>
        <v>-1</v>
      </c>
      <c r="X1246" s="5" t="str">
        <f t="shared" si="235"/>
        <v>CUMPLE</v>
      </c>
      <c r="Y1246" s="37">
        <v>43672</v>
      </c>
      <c r="Z1246" s="37">
        <v>43672</v>
      </c>
      <c r="AA1246" s="44">
        <v>43673</v>
      </c>
      <c r="AB1246" s="63">
        <v>43680</v>
      </c>
      <c r="AC1246" s="38">
        <f t="shared" si="236"/>
        <v>1</v>
      </c>
      <c r="AD1246" s="5" t="str">
        <f t="shared" si="237"/>
        <v>CUMPLE</v>
      </c>
      <c r="AE1246" s="5"/>
      <c r="AF1246" s="38">
        <f t="shared" si="238"/>
        <v>7</v>
      </c>
      <c r="AG1246" s="5" t="str">
        <f t="shared" si="239"/>
        <v>NO CUMPLE</v>
      </c>
      <c r="AH1246" s="6"/>
      <c r="AI1246" s="38">
        <f t="shared" si="240"/>
        <v>10</v>
      </c>
      <c r="AJ1246" s="5" t="str">
        <f t="shared" si="241"/>
        <v>NO CUMPLE</v>
      </c>
      <c r="AK1246" s="6" t="s">
        <v>523</v>
      </c>
      <c r="AL1246" s="5" t="str">
        <f t="shared" si="242"/>
        <v/>
      </c>
      <c r="AM1246" s="5"/>
      <c r="AN1246" s="58"/>
      <c r="AO1246" s="49" t="s">
        <v>5699</v>
      </c>
      <c r="AP1246" s="50" t="s">
        <v>72</v>
      </c>
      <c r="AQ1246" s="50"/>
      <c r="AR1246" s="50">
        <v>43657</v>
      </c>
      <c r="AS1246" s="50"/>
      <c r="AT1246" s="52"/>
    </row>
    <row r="1247" spans="1:46" ht="14.1" customHeight="1">
      <c r="A1247" s="20" t="s">
        <v>45</v>
      </c>
      <c r="B1247" s="21" t="s">
        <v>5021</v>
      </c>
      <c r="C1247" s="20" t="s">
        <v>5022</v>
      </c>
      <c r="D1247" s="54">
        <v>4950896900</v>
      </c>
      <c r="E1247" s="64" t="s">
        <v>48</v>
      </c>
      <c r="F1247" s="4" t="s">
        <v>5700</v>
      </c>
      <c r="G1247" s="23" t="s">
        <v>5701</v>
      </c>
      <c r="H1247" s="55">
        <v>23430</v>
      </c>
      <c r="I1247" s="4" t="s">
        <v>64</v>
      </c>
      <c r="J1247" s="4" t="s">
        <v>383</v>
      </c>
      <c r="K1247" s="22" t="s">
        <v>384</v>
      </c>
      <c r="L1247" s="23" t="s">
        <v>408</v>
      </c>
      <c r="M1247" s="4" t="s">
        <v>347</v>
      </c>
      <c r="N1247" s="29" t="s">
        <v>385</v>
      </c>
      <c r="O1247" s="30">
        <v>6600</v>
      </c>
      <c r="P1247" s="29" t="s">
        <v>186</v>
      </c>
      <c r="Q1247" s="56">
        <v>9</v>
      </c>
      <c r="R1247" s="5" t="s">
        <v>78</v>
      </c>
      <c r="S1247" s="5" t="s">
        <v>79</v>
      </c>
      <c r="T1247" s="36">
        <v>43672</v>
      </c>
      <c r="U1247" s="36">
        <v>43663</v>
      </c>
      <c r="V1247" s="37">
        <v>43675</v>
      </c>
      <c r="W1247" s="38">
        <f t="shared" si="234"/>
        <v>-8</v>
      </c>
      <c r="X1247" s="5" t="str">
        <f t="shared" si="235"/>
        <v>CUMPLE</v>
      </c>
      <c r="Y1247" s="37">
        <v>43675</v>
      </c>
      <c r="Z1247" s="37">
        <v>43676</v>
      </c>
      <c r="AA1247" s="44">
        <v>43676</v>
      </c>
      <c r="AB1247" s="37">
        <v>43678</v>
      </c>
      <c r="AC1247" s="38">
        <f t="shared" si="236"/>
        <v>1</v>
      </c>
      <c r="AD1247" s="5" t="str">
        <f t="shared" si="237"/>
        <v>CUMPLE</v>
      </c>
      <c r="AE1247" s="5"/>
      <c r="AF1247" s="38">
        <f t="shared" si="238"/>
        <v>2</v>
      </c>
      <c r="AG1247" s="5" t="str">
        <f t="shared" si="239"/>
        <v>CUMPLE</v>
      </c>
      <c r="AH1247" s="6"/>
      <c r="AI1247" s="38">
        <f t="shared" si="240"/>
        <v>6</v>
      </c>
      <c r="AJ1247" s="5" t="str">
        <f t="shared" si="241"/>
        <v>CUMPLE</v>
      </c>
      <c r="AK1247" s="6"/>
      <c r="AL1247" s="5" t="str">
        <f t="shared" si="242"/>
        <v/>
      </c>
      <c r="AM1247" s="5"/>
      <c r="AN1247" s="58"/>
      <c r="AO1247" s="49" t="s">
        <v>5702</v>
      </c>
      <c r="AP1247" s="50" t="s">
        <v>350</v>
      </c>
      <c r="AQ1247" s="50"/>
      <c r="AR1247" s="50">
        <v>43651</v>
      </c>
      <c r="AS1247" s="50"/>
      <c r="AT1247" s="52"/>
    </row>
    <row r="1248" spans="1:46" ht="14.1" customHeight="1">
      <c r="A1248" s="20" t="s">
        <v>45</v>
      </c>
      <c r="B1248" s="21" t="s">
        <v>5021</v>
      </c>
      <c r="C1248" s="20" t="s">
        <v>5022</v>
      </c>
      <c r="D1248" s="54">
        <v>4949475894</v>
      </c>
      <c r="E1248" s="64" t="s">
        <v>48</v>
      </c>
      <c r="F1248" s="4" t="s">
        <v>5703</v>
      </c>
      <c r="G1248" s="23" t="s">
        <v>5704</v>
      </c>
      <c r="H1248" s="55">
        <v>93139.199999999997</v>
      </c>
      <c r="I1248" s="4" t="s">
        <v>64</v>
      </c>
      <c r="J1248" s="4" t="s">
        <v>3695</v>
      </c>
      <c r="K1248" s="22" t="s">
        <v>3696</v>
      </c>
      <c r="L1248" s="23" t="s">
        <v>54</v>
      </c>
      <c r="M1248" s="4" t="s">
        <v>184</v>
      </c>
      <c r="N1248" s="29" t="s">
        <v>348</v>
      </c>
      <c r="O1248" s="30">
        <v>2880</v>
      </c>
      <c r="P1248" s="29" t="s">
        <v>57</v>
      </c>
      <c r="Q1248" s="56">
        <v>7</v>
      </c>
      <c r="R1248" s="5" t="s">
        <v>78</v>
      </c>
      <c r="S1248" s="5" t="s">
        <v>79</v>
      </c>
      <c r="T1248" s="36">
        <v>43672</v>
      </c>
      <c r="U1248" s="36">
        <v>43650</v>
      </c>
      <c r="V1248" s="37">
        <v>43675</v>
      </c>
      <c r="W1248" s="38">
        <f t="shared" si="234"/>
        <v>-21</v>
      </c>
      <c r="X1248" s="5" t="str">
        <f t="shared" si="235"/>
        <v>CUMPLE</v>
      </c>
      <c r="Y1248" s="37">
        <v>43675</v>
      </c>
      <c r="Z1248" s="37">
        <v>43675</v>
      </c>
      <c r="AA1248" s="44">
        <v>43676</v>
      </c>
      <c r="AB1248" s="37">
        <v>43682</v>
      </c>
      <c r="AC1248" s="38">
        <f t="shared" si="236"/>
        <v>1</v>
      </c>
      <c r="AD1248" s="5" t="str">
        <f t="shared" si="237"/>
        <v>CUMPLE</v>
      </c>
      <c r="AE1248" s="5"/>
      <c r="AF1248" s="38">
        <f t="shared" si="238"/>
        <v>6</v>
      </c>
      <c r="AG1248" s="5" t="str">
        <f t="shared" si="239"/>
        <v>NO CUMPLE</v>
      </c>
      <c r="AH1248" s="6"/>
      <c r="AI1248" s="38">
        <f t="shared" si="240"/>
        <v>10</v>
      </c>
      <c r="AJ1248" s="5" t="str">
        <f t="shared" si="241"/>
        <v>CUMPLE</v>
      </c>
      <c r="AK1248" s="6" t="s">
        <v>386</v>
      </c>
      <c r="AL1248" s="5" t="str">
        <f t="shared" si="242"/>
        <v/>
      </c>
      <c r="AM1248" s="5"/>
      <c r="AN1248" s="58"/>
      <c r="AO1248" s="49" t="s">
        <v>5705</v>
      </c>
      <c r="AP1248" s="50" t="s">
        <v>72</v>
      </c>
      <c r="AQ1248" s="50"/>
      <c r="AR1248" s="50">
        <v>43651</v>
      </c>
      <c r="AS1248" s="50"/>
      <c r="AT1248" s="52"/>
    </row>
    <row r="1249" spans="1:46" ht="14.1" customHeight="1">
      <c r="A1249" s="20" t="s">
        <v>45</v>
      </c>
      <c r="B1249" s="21" t="s">
        <v>5021</v>
      </c>
      <c r="C1249" s="20" t="s">
        <v>5022</v>
      </c>
      <c r="D1249" s="54">
        <v>4950691636</v>
      </c>
      <c r="E1249" s="64" t="s">
        <v>48</v>
      </c>
      <c r="F1249" s="4" t="s">
        <v>5706</v>
      </c>
      <c r="G1249" s="23" t="s">
        <v>5707</v>
      </c>
      <c r="H1249" s="55">
        <v>113368.92</v>
      </c>
      <c r="I1249" s="4" t="s">
        <v>64</v>
      </c>
      <c r="J1249" s="4" t="s">
        <v>3289</v>
      </c>
      <c r="K1249" s="22">
        <v>58111180</v>
      </c>
      <c r="L1249" s="23" t="s">
        <v>408</v>
      </c>
      <c r="M1249" s="4" t="s">
        <v>184</v>
      </c>
      <c r="N1249" s="29" t="s">
        <v>584</v>
      </c>
      <c r="O1249" s="30">
        <v>1911</v>
      </c>
      <c r="P1249" s="29" t="s">
        <v>57</v>
      </c>
      <c r="Q1249" s="56">
        <v>9</v>
      </c>
      <c r="R1249" s="5" t="s">
        <v>78</v>
      </c>
      <c r="S1249" s="5" t="s">
        <v>79</v>
      </c>
      <c r="T1249" s="36">
        <v>43672</v>
      </c>
      <c r="U1249" s="36">
        <v>43651</v>
      </c>
      <c r="V1249" s="37">
        <v>43675</v>
      </c>
      <c r="W1249" s="38">
        <f t="shared" si="234"/>
        <v>-20</v>
      </c>
      <c r="X1249" s="5" t="str">
        <f t="shared" si="235"/>
        <v>CUMPLE</v>
      </c>
      <c r="Y1249" s="37">
        <v>43675</v>
      </c>
      <c r="Z1249" s="37">
        <v>43676</v>
      </c>
      <c r="AA1249" s="44">
        <v>43677</v>
      </c>
      <c r="AB1249" s="63">
        <v>43680</v>
      </c>
      <c r="AC1249" s="38">
        <f t="shared" si="236"/>
        <v>2</v>
      </c>
      <c r="AD1249" s="5" t="str">
        <f t="shared" si="237"/>
        <v>CUMPLE</v>
      </c>
      <c r="AE1249" s="5"/>
      <c r="AF1249" s="38">
        <f t="shared" si="238"/>
        <v>3</v>
      </c>
      <c r="AG1249" s="5" t="str">
        <f t="shared" si="239"/>
        <v>CUMPLE</v>
      </c>
      <c r="AH1249" s="6"/>
      <c r="AI1249" s="38">
        <f t="shared" si="240"/>
        <v>8</v>
      </c>
      <c r="AJ1249" s="5" t="str">
        <f t="shared" si="241"/>
        <v>CUMPLE</v>
      </c>
      <c r="AK1249" s="6"/>
      <c r="AL1249" s="5" t="str">
        <f t="shared" si="242"/>
        <v/>
      </c>
      <c r="AM1249" s="5"/>
      <c r="AN1249" s="58"/>
      <c r="AO1249" s="49" t="s">
        <v>5708</v>
      </c>
      <c r="AP1249" s="50" t="s">
        <v>72</v>
      </c>
      <c r="AQ1249" s="50"/>
      <c r="AR1249" s="50">
        <v>43651</v>
      </c>
      <c r="AS1249" s="50"/>
      <c r="AT1249" s="52"/>
    </row>
    <row r="1250" spans="1:46" ht="14.1" customHeight="1">
      <c r="A1250" s="20" t="s">
        <v>45</v>
      </c>
      <c r="B1250" s="21" t="s">
        <v>5021</v>
      </c>
      <c r="C1250" s="20" t="s">
        <v>5022</v>
      </c>
      <c r="D1250" s="54">
        <v>4952085016</v>
      </c>
      <c r="E1250" s="64" t="s">
        <v>48</v>
      </c>
      <c r="F1250" s="4" t="s">
        <v>5709</v>
      </c>
      <c r="G1250" s="23" t="s">
        <v>5710</v>
      </c>
      <c r="H1250" s="55">
        <v>3072</v>
      </c>
      <c r="I1250" s="4" t="s">
        <v>64</v>
      </c>
      <c r="J1250" s="4" t="s">
        <v>4548</v>
      </c>
      <c r="K1250" s="22" t="s">
        <v>5711</v>
      </c>
      <c r="L1250" s="23" t="s">
        <v>86</v>
      </c>
      <c r="M1250" s="4" t="s">
        <v>55</v>
      </c>
      <c r="N1250" s="29" t="s">
        <v>56</v>
      </c>
      <c r="O1250" s="30">
        <v>2560</v>
      </c>
      <c r="P1250" s="29" t="s">
        <v>57</v>
      </c>
      <c r="Q1250" s="56">
        <v>4</v>
      </c>
      <c r="R1250" s="5" t="s">
        <v>78</v>
      </c>
      <c r="S1250" s="5" t="s">
        <v>79</v>
      </c>
      <c r="T1250" s="36">
        <v>43672</v>
      </c>
      <c r="U1250" s="36">
        <v>43656</v>
      </c>
      <c r="V1250" s="37">
        <v>43675</v>
      </c>
      <c r="W1250" s="38">
        <f t="shared" si="234"/>
        <v>-15</v>
      </c>
      <c r="X1250" s="5" t="str">
        <f t="shared" si="235"/>
        <v>CUMPLE</v>
      </c>
      <c r="Y1250" s="37">
        <v>43675</v>
      </c>
      <c r="Z1250" s="37">
        <v>43675</v>
      </c>
      <c r="AA1250" s="44">
        <v>43676</v>
      </c>
      <c r="AB1250" s="63">
        <v>43680</v>
      </c>
      <c r="AC1250" s="38">
        <f t="shared" si="236"/>
        <v>1</v>
      </c>
      <c r="AD1250" s="5" t="str">
        <f t="shared" si="237"/>
        <v>CUMPLE</v>
      </c>
      <c r="AE1250" s="5"/>
      <c r="AF1250" s="38">
        <f t="shared" si="238"/>
        <v>4</v>
      </c>
      <c r="AG1250" s="5" t="str">
        <f t="shared" si="239"/>
        <v>NO CUMPLE</v>
      </c>
      <c r="AH1250" s="6"/>
      <c r="AI1250" s="38">
        <f t="shared" si="240"/>
        <v>8</v>
      </c>
      <c r="AJ1250" s="5" t="str">
        <f t="shared" si="241"/>
        <v>CUMPLE</v>
      </c>
      <c r="AK1250" s="6"/>
      <c r="AL1250" s="5" t="str">
        <f t="shared" si="242"/>
        <v/>
      </c>
      <c r="AM1250" s="5"/>
      <c r="AN1250" s="58"/>
      <c r="AO1250" s="49" t="s">
        <v>5712</v>
      </c>
      <c r="AP1250" s="50" t="s">
        <v>72</v>
      </c>
      <c r="AQ1250" s="50"/>
      <c r="AR1250" s="50">
        <v>43651</v>
      </c>
      <c r="AS1250" s="50"/>
      <c r="AT1250" s="52"/>
    </row>
    <row r="1251" spans="1:46" ht="14.1" customHeight="1">
      <c r="A1251" s="20" t="s">
        <v>45</v>
      </c>
      <c r="B1251" s="21" t="s">
        <v>5021</v>
      </c>
      <c r="C1251" s="20" t="s">
        <v>5022</v>
      </c>
      <c r="D1251" s="54">
        <v>4950750282</v>
      </c>
      <c r="E1251" s="64" t="s">
        <v>48</v>
      </c>
      <c r="F1251" s="4" t="s">
        <v>5713</v>
      </c>
      <c r="G1251" s="23" t="s">
        <v>5714</v>
      </c>
      <c r="H1251" s="55">
        <v>41064</v>
      </c>
      <c r="I1251" s="4" t="s">
        <v>64</v>
      </c>
      <c r="J1251" s="4" t="s">
        <v>1322</v>
      </c>
      <c r="K1251" s="22" t="s">
        <v>1323</v>
      </c>
      <c r="L1251" s="23" t="s">
        <v>408</v>
      </c>
      <c r="M1251" s="4" t="s">
        <v>184</v>
      </c>
      <c r="N1251" s="29" t="s">
        <v>385</v>
      </c>
      <c r="O1251" s="30">
        <v>4640</v>
      </c>
      <c r="P1251" s="29" t="s">
        <v>186</v>
      </c>
      <c r="Q1251" s="56">
        <v>1</v>
      </c>
      <c r="R1251" s="5" t="s">
        <v>58</v>
      </c>
      <c r="S1251" s="5" t="s">
        <v>59</v>
      </c>
      <c r="T1251" s="36">
        <v>43672</v>
      </c>
      <c r="U1251" s="36">
        <v>43663</v>
      </c>
      <c r="V1251" s="37">
        <v>43675</v>
      </c>
      <c r="W1251" s="38">
        <f t="shared" si="234"/>
        <v>-8</v>
      </c>
      <c r="X1251" s="5" t="str">
        <f t="shared" si="235"/>
        <v>CUMPLE</v>
      </c>
      <c r="Y1251" s="37">
        <v>43675</v>
      </c>
      <c r="Z1251" s="37">
        <v>43675</v>
      </c>
      <c r="AA1251" s="44">
        <v>43676</v>
      </c>
      <c r="AB1251" s="63">
        <v>43680</v>
      </c>
      <c r="AC1251" s="38">
        <f t="shared" si="236"/>
        <v>1</v>
      </c>
      <c r="AD1251" s="5" t="s">
        <v>5715</v>
      </c>
      <c r="AE1251" s="5"/>
      <c r="AF1251" s="38">
        <f t="shared" si="238"/>
        <v>4</v>
      </c>
      <c r="AG1251" s="5" t="str">
        <f t="shared" si="239"/>
        <v>NO CUMPLE</v>
      </c>
      <c r="AH1251" s="6"/>
      <c r="AI1251" s="38">
        <f t="shared" si="240"/>
        <v>8</v>
      </c>
      <c r="AJ1251" s="5" t="str">
        <f t="shared" si="241"/>
        <v>CUMPLE</v>
      </c>
      <c r="AK1251" s="6"/>
      <c r="AL1251" s="5" t="str">
        <f t="shared" si="242"/>
        <v/>
      </c>
      <c r="AM1251" s="5"/>
      <c r="AN1251" s="58"/>
      <c r="AO1251" s="49" t="s">
        <v>5716</v>
      </c>
      <c r="AP1251" s="50" t="s">
        <v>72</v>
      </c>
      <c r="AQ1251" s="50"/>
      <c r="AR1251" s="50">
        <v>43650</v>
      </c>
      <c r="AS1251" s="50"/>
      <c r="AT1251" s="52"/>
    </row>
    <row r="1252" spans="1:46" ht="14.1" customHeight="1">
      <c r="A1252" s="20" t="s">
        <v>45</v>
      </c>
      <c r="B1252" s="21" t="s">
        <v>5021</v>
      </c>
      <c r="C1252" s="20" t="s">
        <v>5022</v>
      </c>
      <c r="D1252" s="54">
        <v>4951380920</v>
      </c>
      <c r="E1252" s="64" t="s">
        <v>48</v>
      </c>
      <c r="F1252" s="4" t="s">
        <v>5717</v>
      </c>
      <c r="G1252" s="23" t="s">
        <v>5718</v>
      </c>
      <c r="H1252" s="55">
        <v>10489.61</v>
      </c>
      <c r="I1252" s="4" t="s">
        <v>64</v>
      </c>
      <c r="J1252" s="4" t="s">
        <v>145</v>
      </c>
      <c r="K1252" s="22">
        <v>50563630</v>
      </c>
      <c r="L1252" s="23" t="s">
        <v>86</v>
      </c>
      <c r="M1252" s="4" t="s">
        <v>147</v>
      </c>
      <c r="N1252" s="29" t="s">
        <v>147</v>
      </c>
      <c r="O1252" s="30">
        <v>4793</v>
      </c>
      <c r="P1252" s="29" t="s">
        <v>186</v>
      </c>
      <c r="Q1252" s="56">
        <v>1</v>
      </c>
      <c r="R1252" s="5" t="s">
        <v>58</v>
      </c>
      <c r="S1252" s="5" t="s">
        <v>59</v>
      </c>
      <c r="T1252" s="36">
        <v>43672</v>
      </c>
      <c r="U1252" s="36">
        <v>43656</v>
      </c>
      <c r="V1252" s="37">
        <v>43675</v>
      </c>
      <c r="W1252" s="38">
        <f t="shared" si="234"/>
        <v>-15</v>
      </c>
      <c r="X1252" s="5" t="str">
        <f t="shared" si="235"/>
        <v>CUMPLE</v>
      </c>
      <c r="Y1252" s="37">
        <v>43675</v>
      </c>
      <c r="Z1252" s="37">
        <v>43675</v>
      </c>
      <c r="AA1252" s="44">
        <v>43675</v>
      </c>
      <c r="AB1252" s="63">
        <v>43680</v>
      </c>
      <c r="AC1252" s="38">
        <f t="shared" si="236"/>
        <v>1</v>
      </c>
      <c r="AD1252" s="5" t="str">
        <f t="shared" ref="AD1252:AD1262" si="243">+IF((R1252="FCL")*AND(AC1252&lt;=2),"CUMPLE",IF((R1252="LCL")*AND(AC1252&lt;=2),"CUMPLE",IF((R1252="AIR")*AND(AC1252&lt;=2),"CUMPLE","NO CUMPLE")))</f>
        <v>CUMPLE</v>
      </c>
      <c r="AE1252" s="5"/>
      <c r="AF1252" s="38">
        <f t="shared" si="238"/>
        <v>5</v>
      </c>
      <c r="AG1252" s="5" t="str">
        <f t="shared" si="239"/>
        <v>NO CUMPLE</v>
      </c>
      <c r="AH1252" s="6"/>
      <c r="AI1252" s="38">
        <f t="shared" si="240"/>
        <v>8</v>
      </c>
      <c r="AJ1252" s="5" t="str">
        <f t="shared" si="241"/>
        <v>CUMPLE</v>
      </c>
      <c r="AK1252" s="6"/>
      <c r="AL1252" s="5" t="str">
        <f t="shared" si="242"/>
        <v/>
      </c>
      <c r="AM1252" s="5"/>
      <c r="AN1252" s="58"/>
      <c r="AO1252" s="49" t="s">
        <v>5719</v>
      </c>
      <c r="AP1252" s="50" t="s">
        <v>72</v>
      </c>
      <c r="AQ1252" s="50"/>
      <c r="AR1252" s="50">
        <v>43650</v>
      </c>
      <c r="AS1252" s="50"/>
      <c r="AT1252" s="52"/>
    </row>
    <row r="1253" spans="1:46" ht="14.1" customHeight="1">
      <c r="A1253" s="20" t="s">
        <v>45</v>
      </c>
      <c r="B1253" s="21" t="s">
        <v>5021</v>
      </c>
      <c r="C1253" s="20" t="s">
        <v>5022</v>
      </c>
      <c r="D1253" s="54">
        <v>4952135968</v>
      </c>
      <c r="E1253" s="64" t="s">
        <v>48</v>
      </c>
      <c r="F1253" s="4" t="s">
        <v>5720</v>
      </c>
      <c r="G1253" s="23" t="s">
        <v>5721</v>
      </c>
      <c r="H1253" s="55">
        <v>1431</v>
      </c>
      <c r="I1253" s="4" t="s">
        <v>64</v>
      </c>
      <c r="J1253" s="4" t="s">
        <v>5722</v>
      </c>
      <c r="K1253" s="22" t="s">
        <v>5723</v>
      </c>
      <c r="L1253" s="23" t="s">
        <v>119</v>
      </c>
      <c r="M1253" s="4" t="s">
        <v>112</v>
      </c>
      <c r="N1253" s="29" t="s">
        <v>624</v>
      </c>
      <c r="O1253" s="30">
        <v>675</v>
      </c>
      <c r="P1253" s="29" t="s">
        <v>57</v>
      </c>
      <c r="Q1253" s="56">
        <v>1</v>
      </c>
      <c r="R1253" s="5" t="s">
        <v>78</v>
      </c>
      <c r="S1253" s="5" t="s">
        <v>79</v>
      </c>
      <c r="T1253" s="36">
        <v>43674</v>
      </c>
      <c r="U1253" s="36">
        <v>43675</v>
      </c>
      <c r="V1253" s="37">
        <v>43676</v>
      </c>
      <c r="W1253" s="38">
        <f t="shared" si="234"/>
        <v>2</v>
      </c>
      <c r="X1253" s="5" t="str">
        <f t="shared" si="235"/>
        <v>NO CUMPLE</v>
      </c>
      <c r="Y1253" s="37">
        <v>43676</v>
      </c>
      <c r="Z1253" s="37">
        <v>43677</v>
      </c>
      <c r="AA1253" s="44">
        <v>43677</v>
      </c>
      <c r="AB1253" s="63">
        <v>43682</v>
      </c>
      <c r="AC1253" s="38">
        <f t="shared" si="236"/>
        <v>1</v>
      </c>
      <c r="AD1253" s="5" t="str">
        <f t="shared" si="243"/>
        <v>CUMPLE</v>
      </c>
      <c r="AE1253" s="5"/>
      <c r="AF1253" s="38">
        <f t="shared" si="238"/>
        <v>5</v>
      </c>
      <c r="AG1253" s="5" t="str">
        <f t="shared" si="239"/>
        <v>NO CUMPLE</v>
      </c>
      <c r="AH1253" s="6"/>
      <c r="AI1253" s="38">
        <f t="shared" si="240"/>
        <v>8</v>
      </c>
      <c r="AJ1253" s="5" t="str">
        <f t="shared" si="241"/>
        <v>CUMPLE</v>
      </c>
      <c r="AK1253" s="6"/>
      <c r="AL1253" s="5" t="str">
        <f t="shared" si="242"/>
        <v/>
      </c>
      <c r="AM1253" s="5"/>
      <c r="AN1253" s="58"/>
      <c r="AO1253" s="49" t="s">
        <v>5724</v>
      </c>
      <c r="AP1253" s="50" t="s">
        <v>72</v>
      </c>
      <c r="AQ1253" s="50"/>
      <c r="AR1253" s="50">
        <v>43647</v>
      </c>
      <c r="AS1253" s="50"/>
      <c r="AT1253" s="52"/>
    </row>
    <row r="1254" spans="1:46" ht="14.1" customHeight="1">
      <c r="A1254" s="20" t="s">
        <v>45</v>
      </c>
      <c r="B1254" s="21" t="s">
        <v>5021</v>
      </c>
      <c r="C1254" s="20" t="s">
        <v>5022</v>
      </c>
      <c r="D1254" s="54">
        <v>4951748538</v>
      </c>
      <c r="E1254" s="64" t="s">
        <v>48</v>
      </c>
      <c r="F1254" s="4" t="s">
        <v>5725</v>
      </c>
      <c r="G1254" s="23" t="s">
        <v>5726</v>
      </c>
      <c r="H1254" s="55">
        <v>1388.4</v>
      </c>
      <c r="I1254" s="4" t="s">
        <v>64</v>
      </c>
      <c r="J1254" s="4" t="s">
        <v>5727</v>
      </c>
      <c r="K1254" s="22" t="s">
        <v>5728</v>
      </c>
      <c r="L1254" s="23" t="s">
        <v>119</v>
      </c>
      <c r="M1254" s="4" t="s">
        <v>67</v>
      </c>
      <c r="N1254" s="29" t="s">
        <v>336</v>
      </c>
      <c r="O1254" s="30">
        <v>1068</v>
      </c>
      <c r="P1254" s="29" t="s">
        <v>57</v>
      </c>
      <c r="Q1254" s="56">
        <v>1</v>
      </c>
      <c r="R1254" s="5" t="s">
        <v>78</v>
      </c>
      <c r="S1254" s="5" t="s">
        <v>79</v>
      </c>
      <c r="T1254" s="36">
        <v>43674</v>
      </c>
      <c r="U1254" s="36">
        <v>43671</v>
      </c>
      <c r="V1254" s="37">
        <v>43676</v>
      </c>
      <c r="W1254" s="38">
        <f t="shared" si="234"/>
        <v>-2</v>
      </c>
      <c r="X1254" s="5" t="str">
        <f t="shared" si="235"/>
        <v>CUMPLE</v>
      </c>
      <c r="Y1254" s="37">
        <v>43676</v>
      </c>
      <c r="Z1254" s="37">
        <v>43676</v>
      </c>
      <c r="AA1254" s="44">
        <v>43676</v>
      </c>
      <c r="AB1254" s="63">
        <v>43680</v>
      </c>
      <c r="AC1254" s="38">
        <f t="shared" si="236"/>
        <v>1</v>
      </c>
      <c r="AD1254" s="5" t="str">
        <f t="shared" si="243"/>
        <v>CUMPLE</v>
      </c>
      <c r="AE1254" s="5"/>
      <c r="AF1254" s="38">
        <f t="shared" si="238"/>
        <v>4</v>
      </c>
      <c r="AG1254" s="5" t="str">
        <f t="shared" si="239"/>
        <v>NO CUMPLE</v>
      </c>
      <c r="AH1254" s="6"/>
      <c r="AI1254" s="38">
        <f t="shared" si="240"/>
        <v>6</v>
      </c>
      <c r="AJ1254" s="5" t="str">
        <f t="shared" si="241"/>
        <v>CUMPLE</v>
      </c>
      <c r="AK1254" s="6"/>
      <c r="AL1254" s="5" t="str">
        <f t="shared" si="242"/>
        <v/>
      </c>
      <c r="AM1254" s="5"/>
      <c r="AN1254" s="58"/>
      <c r="AO1254" s="49" t="s">
        <v>5729</v>
      </c>
      <c r="AP1254" s="50" t="s">
        <v>72</v>
      </c>
      <c r="AQ1254" s="50"/>
      <c r="AR1254" s="50">
        <v>43653</v>
      </c>
      <c r="AS1254" s="50"/>
      <c r="AT1254" s="52"/>
    </row>
    <row r="1255" spans="1:46" ht="14.1" customHeight="1">
      <c r="A1255" s="20" t="s">
        <v>45</v>
      </c>
      <c r="B1255" s="21" t="s">
        <v>5021</v>
      </c>
      <c r="C1255" s="20" t="s">
        <v>5022</v>
      </c>
      <c r="D1255" s="54">
        <v>4950875632</v>
      </c>
      <c r="E1255" s="64" t="s">
        <v>48</v>
      </c>
      <c r="F1255" s="4" t="s">
        <v>5730</v>
      </c>
      <c r="G1255" s="23" t="s">
        <v>5731</v>
      </c>
      <c r="H1255" s="55">
        <v>20568.599999999999</v>
      </c>
      <c r="I1255" s="4" t="s">
        <v>64</v>
      </c>
      <c r="J1255" s="4" t="s">
        <v>563</v>
      </c>
      <c r="K1255" s="22" t="s">
        <v>564</v>
      </c>
      <c r="L1255" s="23" t="s">
        <v>119</v>
      </c>
      <c r="M1255" s="4" t="s">
        <v>67</v>
      </c>
      <c r="N1255" s="29" t="s">
        <v>77</v>
      </c>
      <c r="O1255" s="30">
        <v>3510</v>
      </c>
      <c r="P1255" s="29" t="s">
        <v>57</v>
      </c>
      <c r="Q1255" s="56">
        <v>9</v>
      </c>
      <c r="R1255" s="5" t="s">
        <v>78</v>
      </c>
      <c r="S1255" s="5" t="s">
        <v>79</v>
      </c>
      <c r="T1255" s="36">
        <v>43674</v>
      </c>
      <c r="U1255" s="36">
        <v>43675</v>
      </c>
      <c r="V1255" s="37">
        <v>43676</v>
      </c>
      <c r="W1255" s="38">
        <f t="shared" si="234"/>
        <v>2</v>
      </c>
      <c r="X1255" s="5" t="str">
        <f t="shared" si="235"/>
        <v>NO CUMPLE</v>
      </c>
      <c r="Y1255" s="37">
        <v>43676</v>
      </c>
      <c r="Z1255" s="37">
        <v>43676</v>
      </c>
      <c r="AA1255" s="44">
        <v>43676</v>
      </c>
      <c r="AB1255" s="63">
        <v>43682</v>
      </c>
      <c r="AC1255" s="38">
        <f t="shared" si="236"/>
        <v>1</v>
      </c>
      <c r="AD1255" s="5" t="str">
        <f t="shared" si="243"/>
        <v>CUMPLE</v>
      </c>
      <c r="AE1255" s="5"/>
      <c r="AF1255" s="38">
        <f t="shared" si="238"/>
        <v>6</v>
      </c>
      <c r="AG1255" s="5" t="str">
        <f t="shared" si="239"/>
        <v>NO CUMPLE</v>
      </c>
      <c r="AH1255" s="6"/>
      <c r="AI1255" s="38">
        <f t="shared" si="240"/>
        <v>8</v>
      </c>
      <c r="AJ1255" s="5" t="str">
        <f t="shared" si="241"/>
        <v>CUMPLE</v>
      </c>
      <c r="AK1255" s="6"/>
      <c r="AL1255" s="5" t="str">
        <f t="shared" si="242"/>
        <v/>
      </c>
      <c r="AM1255" s="5"/>
      <c r="AN1255" s="58"/>
      <c r="AO1255" s="49" t="s">
        <v>5732</v>
      </c>
      <c r="AP1255" s="50" t="s">
        <v>61</v>
      </c>
      <c r="AQ1255" s="50"/>
      <c r="AR1255" s="50">
        <v>43653</v>
      </c>
      <c r="AS1255" s="50"/>
      <c r="AT1255" s="52"/>
    </row>
    <row r="1256" spans="1:46" ht="14.1" customHeight="1">
      <c r="A1256" s="20" t="s">
        <v>45</v>
      </c>
      <c r="B1256" s="21" t="s">
        <v>5021</v>
      </c>
      <c r="C1256" s="20" t="s">
        <v>5022</v>
      </c>
      <c r="D1256" s="54">
        <v>4948474968</v>
      </c>
      <c r="E1256" s="64" t="s">
        <v>156</v>
      </c>
      <c r="F1256" s="4" t="s">
        <v>5733</v>
      </c>
      <c r="G1256" s="23" t="s">
        <v>5734</v>
      </c>
      <c r="H1256" s="55">
        <v>180128</v>
      </c>
      <c r="I1256" s="4" t="s">
        <v>64</v>
      </c>
      <c r="J1256" s="4" t="s">
        <v>980</v>
      </c>
      <c r="K1256" s="22" t="s">
        <v>981</v>
      </c>
      <c r="L1256" s="23" t="s">
        <v>54</v>
      </c>
      <c r="M1256" s="4" t="s">
        <v>184</v>
      </c>
      <c r="N1256" s="29" t="s">
        <v>348</v>
      </c>
      <c r="O1256" s="30">
        <v>29400</v>
      </c>
      <c r="P1256" s="29" t="s">
        <v>186</v>
      </c>
      <c r="Q1256" s="56">
        <v>2</v>
      </c>
      <c r="R1256" s="5" t="s">
        <v>58</v>
      </c>
      <c r="S1256" s="5" t="s">
        <v>59</v>
      </c>
      <c r="T1256" s="36">
        <v>43675</v>
      </c>
      <c r="U1256" s="36">
        <v>43643</v>
      </c>
      <c r="V1256" s="37">
        <v>43643</v>
      </c>
      <c r="W1256" s="38">
        <f t="shared" si="234"/>
        <v>-31</v>
      </c>
      <c r="X1256" s="5" t="str">
        <f t="shared" si="235"/>
        <v>CUMPLE</v>
      </c>
      <c r="Y1256" s="37">
        <v>43676</v>
      </c>
      <c r="Z1256" s="37">
        <v>43676</v>
      </c>
      <c r="AA1256" s="44">
        <v>43676</v>
      </c>
      <c r="AB1256" s="63">
        <v>43679</v>
      </c>
      <c r="AC1256" s="38">
        <f t="shared" si="236"/>
        <v>1</v>
      </c>
      <c r="AD1256" s="5" t="str">
        <f t="shared" si="243"/>
        <v>CUMPLE</v>
      </c>
      <c r="AE1256" s="5"/>
      <c r="AF1256" s="38">
        <f t="shared" si="238"/>
        <v>3</v>
      </c>
      <c r="AG1256" s="5" t="str">
        <f t="shared" si="239"/>
        <v>CUMPLE</v>
      </c>
      <c r="AH1256" s="6"/>
      <c r="AI1256" s="38">
        <f t="shared" si="240"/>
        <v>4</v>
      </c>
      <c r="AJ1256" s="5" t="str">
        <f t="shared" si="241"/>
        <v>CUMPLE</v>
      </c>
      <c r="AK1256" s="6"/>
      <c r="AL1256" s="5" t="str">
        <f t="shared" si="242"/>
        <v/>
      </c>
      <c r="AM1256" s="5"/>
      <c r="AN1256" s="58"/>
      <c r="AO1256" s="49" t="s">
        <v>5735</v>
      </c>
      <c r="AP1256" s="50" t="s">
        <v>325</v>
      </c>
      <c r="AQ1256" s="50"/>
      <c r="AR1256" s="50">
        <v>43658</v>
      </c>
      <c r="AS1256" s="50"/>
      <c r="AT1256" s="52"/>
    </row>
    <row r="1257" spans="1:46" ht="14.1" customHeight="1">
      <c r="A1257" s="20" t="s">
        <v>45</v>
      </c>
      <c r="B1257" s="21" t="s">
        <v>5021</v>
      </c>
      <c r="C1257" s="20" t="s">
        <v>5022</v>
      </c>
      <c r="D1257" s="28" t="s">
        <v>5736</v>
      </c>
      <c r="E1257" s="64" t="s">
        <v>48</v>
      </c>
      <c r="F1257" s="4" t="s">
        <v>5737</v>
      </c>
      <c r="G1257" s="23" t="s">
        <v>5738</v>
      </c>
      <c r="H1257" s="55">
        <v>80802.600000000006</v>
      </c>
      <c r="I1257" s="4" t="s">
        <v>64</v>
      </c>
      <c r="J1257" s="28" t="s">
        <v>5739</v>
      </c>
      <c r="K1257" s="28" t="s">
        <v>5740</v>
      </c>
      <c r="L1257" s="23" t="s">
        <v>54</v>
      </c>
      <c r="M1257" s="4" t="s">
        <v>67</v>
      </c>
      <c r="N1257" s="29" t="s">
        <v>77</v>
      </c>
      <c r="O1257" s="30">
        <v>43420</v>
      </c>
      <c r="P1257" s="29" t="s">
        <v>57</v>
      </c>
      <c r="Q1257" s="56">
        <v>3</v>
      </c>
      <c r="R1257" s="5" t="s">
        <v>58</v>
      </c>
      <c r="S1257" s="5" t="s">
        <v>59</v>
      </c>
      <c r="T1257" s="36">
        <v>43675</v>
      </c>
      <c r="U1257" s="36">
        <v>43663</v>
      </c>
      <c r="V1257" s="37">
        <v>43676</v>
      </c>
      <c r="W1257" s="38">
        <f t="shared" si="234"/>
        <v>-11</v>
      </c>
      <c r="X1257" s="5" t="str">
        <f t="shared" si="235"/>
        <v>CUMPLE</v>
      </c>
      <c r="Y1257" s="37">
        <v>43676</v>
      </c>
      <c r="Z1257" s="37">
        <v>43676</v>
      </c>
      <c r="AA1257" s="44">
        <v>43677</v>
      </c>
      <c r="AB1257" s="63">
        <v>43682</v>
      </c>
      <c r="AC1257" s="38">
        <f t="shared" si="236"/>
        <v>1</v>
      </c>
      <c r="AD1257" s="5" t="str">
        <f t="shared" si="243"/>
        <v>CUMPLE</v>
      </c>
      <c r="AE1257" s="5"/>
      <c r="AF1257" s="38">
        <f t="shared" si="238"/>
        <v>5</v>
      </c>
      <c r="AG1257" s="5" t="str">
        <f t="shared" si="239"/>
        <v>NO CUMPLE</v>
      </c>
      <c r="AH1257" s="6"/>
      <c r="AI1257" s="38">
        <f t="shared" si="240"/>
        <v>7</v>
      </c>
      <c r="AJ1257" s="5" t="str">
        <f t="shared" si="241"/>
        <v>CUMPLE</v>
      </c>
      <c r="AK1257" s="6"/>
      <c r="AL1257" s="5" t="str">
        <f t="shared" si="242"/>
        <v/>
      </c>
      <c r="AM1257" s="5"/>
      <c r="AN1257" s="58"/>
      <c r="AO1257" s="49" t="s">
        <v>5741</v>
      </c>
      <c r="AP1257" s="50" t="s">
        <v>72</v>
      </c>
      <c r="AQ1257" s="50"/>
      <c r="AR1257" s="50">
        <v>43651</v>
      </c>
      <c r="AS1257" s="50"/>
      <c r="AT1257" s="52"/>
    </row>
    <row r="1258" spans="1:46" ht="14.1" customHeight="1">
      <c r="A1258" s="20" t="s">
        <v>45</v>
      </c>
      <c r="B1258" s="21" t="s">
        <v>5021</v>
      </c>
      <c r="C1258" s="20" t="s">
        <v>5022</v>
      </c>
      <c r="D1258" s="54">
        <v>4951377854</v>
      </c>
      <c r="E1258" s="64" t="s">
        <v>48</v>
      </c>
      <c r="F1258" s="4" t="s">
        <v>5742</v>
      </c>
      <c r="G1258" s="23" t="s">
        <v>5743</v>
      </c>
      <c r="H1258" s="55">
        <v>32804.449999999997</v>
      </c>
      <c r="I1258" s="4" t="s">
        <v>51</v>
      </c>
      <c r="J1258" s="4" t="s">
        <v>227</v>
      </c>
      <c r="K1258" s="22">
        <v>57885314</v>
      </c>
      <c r="L1258" s="23" t="s">
        <v>204</v>
      </c>
      <c r="M1258" s="4" t="s">
        <v>55</v>
      </c>
      <c r="N1258" s="29" t="s">
        <v>265</v>
      </c>
      <c r="O1258" s="30">
        <v>24665</v>
      </c>
      <c r="P1258" s="29" t="s">
        <v>57</v>
      </c>
      <c r="Q1258" s="56">
        <v>1</v>
      </c>
      <c r="R1258" s="5" t="s">
        <v>58</v>
      </c>
      <c r="S1258" s="5" t="s">
        <v>230</v>
      </c>
      <c r="T1258" s="36">
        <v>43658</v>
      </c>
      <c r="U1258" s="36">
        <v>43651</v>
      </c>
      <c r="V1258" s="37">
        <v>43661</v>
      </c>
      <c r="W1258" s="38">
        <f t="shared" si="234"/>
        <v>-6</v>
      </c>
      <c r="X1258" s="5" t="str">
        <f t="shared" si="235"/>
        <v>CUMPLE</v>
      </c>
      <c r="Y1258" s="37">
        <v>43661</v>
      </c>
      <c r="Z1258" s="37">
        <v>43661</v>
      </c>
      <c r="AA1258" s="44">
        <v>43662</v>
      </c>
      <c r="AB1258" s="37">
        <v>43661</v>
      </c>
      <c r="AC1258" s="38">
        <f t="shared" si="236"/>
        <v>1</v>
      </c>
      <c r="AD1258" s="5" t="str">
        <f t="shared" si="243"/>
        <v>CUMPLE</v>
      </c>
      <c r="AE1258" s="5"/>
      <c r="AF1258" s="38">
        <f t="shared" si="238"/>
        <v>1</v>
      </c>
      <c r="AG1258" s="5" t="str">
        <f t="shared" si="239"/>
        <v>CUMPLE</v>
      </c>
      <c r="AH1258" s="6"/>
      <c r="AI1258" s="38">
        <f t="shared" si="240"/>
        <v>3</v>
      </c>
      <c r="AJ1258" s="5" t="str">
        <f t="shared" si="241"/>
        <v>CUMPLE</v>
      </c>
      <c r="AK1258" s="6"/>
      <c r="AL1258" s="5" t="str">
        <f t="shared" si="242"/>
        <v/>
      </c>
      <c r="AM1258" s="5"/>
      <c r="AN1258" s="58"/>
      <c r="AO1258" s="49" t="s">
        <v>5744</v>
      </c>
      <c r="AP1258" s="50" t="s">
        <v>232</v>
      </c>
      <c r="AQ1258" s="50"/>
      <c r="AR1258" s="50">
        <v>43651</v>
      </c>
      <c r="AS1258" s="50"/>
      <c r="AT1258" s="52"/>
    </row>
    <row r="1259" spans="1:46" ht="14.1" customHeight="1">
      <c r="A1259" s="20" t="s">
        <v>45</v>
      </c>
      <c r="B1259" s="21" t="s">
        <v>5021</v>
      </c>
      <c r="C1259" s="20" t="s">
        <v>5022</v>
      </c>
      <c r="D1259" s="54">
        <v>4951946711</v>
      </c>
      <c r="E1259" s="64" t="s">
        <v>48</v>
      </c>
      <c r="F1259" s="4" t="s">
        <v>5745</v>
      </c>
      <c r="G1259" s="23" t="s">
        <v>5746</v>
      </c>
      <c r="H1259" s="55">
        <v>29286</v>
      </c>
      <c r="I1259" s="4" t="s">
        <v>51</v>
      </c>
      <c r="J1259" s="4" t="s">
        <v>227</v>
      </c>
      <c r="K1259" s="22" t="s">
        <v>228</v>
      </c>
      <c r="L1259" s="23" t="s">
        <v>204</v>
      </c>
      <c r="M1259" s="4" t="s">
        <v>55</v>
      </c>
      <c r="N1259" s="29" t="s">
        <v>265</v>
      </c>
      <c r="O1259" s="30">
        <v>24405</v>
      </c>
      <c r="P1259" s="29" t="s">
        <v>57</v>
      </c>
      <c r="Q1259" s="56">
        <v>1</v>
      </c>
      <c r="R1259" s="5" t="s">
        <v>58</v>
      </c>
      <c r="S1259" s="5" t="s">
        <v>230</v>
      </c>
      <c r="T1259" s="36">
        <v>43665</v>
      </c>
      <c r="U1259" s="36">
        <v>43661</v>
      </c>
      <c r="V1259" s="37">
        <v>43668</v>
      </c>
      <c r="W1259" s="38">
        <f t="shared" si="234"/>
        <v>-3</v>
      </c>
      <c r="X1259" s="5" t="str">
        <f t="shared" si="235"/>
        <v>CUMPLE</v>
      </c>
      <c r="Y1259" s="37">
        <v>43668</v>
      </c>
      <c r="Z1259" s="37">
        <v>43668</v>
      </c>
      <c r="AA1259" s="44">
        <v>43670</v>
      </c>
      <c r="AB1259" s="37">
        <v>43668</v>
      </c>
      <c r="AC1259" s="38">
        <f t="shared" si="236"/>
        <v>2</v>
      </c>
      <c r="AD1259" s="5" t="str">
        <f t="shared" si="243"/>
        <v>CUMPLE</v>
      </c>
      <c r="AE1259" s="5"/>
      <c r="AF1259" s="38">
        <f t="shared" si="238"/>
        <v>1</v>
      </c>
      <c r="AG1259" s="5" t="str">
        <f t="shared" si="239"/>
        <v>CUMPLE</v>
      </c>
      <c r="AH1259" s="6"/>
      <c r="AI1259" s="38">
        <f t="shared" si="240"/>
        <v>3</v>
      </c>
      <c r="AJ1259" s="5" t="str">
        <f t="shared" si="241"/>
        <v>CUMPLE</v>
      </c>
      <c r="AK1259" s="6"/>
      <c r="AL1259" s="5" t="str">
        <f t="shared" si="242"/>
        <v/>
      </c>
      <c r="AM1259" s="5"/>
      <c r="AN1259" s="58"/>
      <c r="AO1259" s="49" t="s">
        <v>5747</v>
      </c>
      <c r="AP1259" s="50" t="s">
        <v>232</v>
      </c>
      <c r="AQ1259" s="50"/>
      <c r="AR1259" s="50">
        <v>43658</v>
      </c>
      <c r="AS1259" s="50"/>
      <c r="AT1259" s="52"/>
    </row>
    <row r="1260" spans="1:46" ht="14.1" customHeight="1">
      <c r="A1260" s="20" t="s">
        <v>45</v>
      </c>
      <c r="B1260" s="21" t="s">
        <v>5021</v>
      </c>
      <c r="C1260" s="20" t="s">
        <v>5022</v>
      </c>
      <c r="D1260" s="54">
        <v>4951946707</v>
      </c>
      <c r="E1260" s="64" t="s">
        <v>48</v>
      </c>
      <c r="F1260" s="4" t="s">
        <v>5748</v>
      </c>
      <c r="G1260" s="23" t="s">
        <v>5749</v>
      </c>
      <c r="H1260" s="55">
        <v>29016</v>
      </c>
      <c r="I1260" s="4" t="s">
        <v>51</v>
      </c>
      <c r="J1260" s="4" t="s">
        <v>227</v>
      </c>
      <c r="K1260" s="22" t="s">
        <v>228</v>
      </c>
      <c r="L1260" s="23" t="s">
        <v>204</v>
      </c>
      <c r="M1260" s="4" t="s">
        <v>55</v>
      </c>
      <c r="N1260" s="29" t="s">
        <v>265</v>
      </c>
      <c r="O1260" s="30">
        <v>24180</v>
      </c>
      <c r="P1260" s="29" t="s">
        <v>57</v>
      </c>
      <c r="Q1260" s="56">
        <v>1</v>
      </c>
      <c r="R1260" s="5" t="s">
        <v>58</v>
      </c>
      <c r="S1260" s="5" t="s">
        <v>230</v>
      </c>
      <c r="T1260" s="36">
        <v>43672</v>
      </c>
      <c r="U1260" s="36">
        <v>43668</v>
      </c>
      <c r="V1260" s="37">
        <v>43675</v>
      </c>
      <c r="W1260" s="38">
        <f t="shared" si="234"/>
        <v>-3</v>
      </c>
      <c r="X1260" s="5" t="str">
        <f t="shared" si="235"/>
        <v>CUMPLE</v>
      </c>
      <c r="Y1260" s="37">
        <v>43675</v>
      </c>
      <c r="Z1260" s="37">
        <v>43675</v>
      </c>
      <c r="AA1260" s="44">
        <v>43676</v>
      </c>
      <c r="AB1260" s="37">
        <v>43675</v>
      </c>
      <c r="AC1260" s="38">
        <f t="shared" si="236"/>
        <v>1</v>
      </c>
      <c r="AD1260" s="5" t="str">
        <f t="shared" si="243"/>
        <v>CUMPLE</v>
      </c>
      <c r="AE1260" s="5"/>
      <c r="AF1260" s="38">
        <f t="shared" si="238"/>
        <v>1</v>
      </c>
      <c r="AG1260" s="5" t="str">
        <f t="shared" si="239"/>
        <v>CUMPLE</v>
      </c>
      <c r="AH1260" s="6"/>
      <c r="AI1260" s="38">
        <f t="shared" si="240"/>
        <v>3</v>
      </c>
      <c r="AJ1260" s="5" t="str">
        <f t="shared" si="241"/>
        <v>CUMPLE</v>
      </c>
      <c r="AK1260" s="6"/>
      <c r="AL1260" s="5" t="str">
        <f t="shared" si="242"/>
        <v/>
      </c>
      <c r="AM1260" s="5"/>
      <c r="AN1260" s="58"/>
      <c r="AO1260" s="49" t="s">
        <v>5750</v>
      </c>
      <c r="AP1260" s="50" t="s">
        <v>232</v>
      </c>
      <c r="AQ1260" s="50"/>
      <c r="AR1260" s="50">
        <v>43658</v>
      </c>
      <c r="AS1260" s="50"/>
      <c r="AT1260" s="52"/>
    </row>
    <row r="1261" spans="1:46" ht="14.1" customHeight="1">
      <c r="A1261" s="20" t="s">
        <v>45</v>
      </c>
      <c r="B1261" s="21" t="s">
        <v>5021</v>
      </c>
      <c r="C1261" s="20" t="s">
        <v>5022</v>
      </c>
      <c r="D1261" s="54">
        <v>4951796947</v>
      </c>
      <c r="E1261" s="64" t="s">
        <v>48</v>
      </c>
      <c r="F1261" s="4" t="s">
        <v>5751</v>
      </c>
      <c r="G1261" s="23" t="s">
        <v>5752</v>
      </c>
      <c r="H1261" s="55">
        <v>1641.6</v>
      </c>
      <c r="I1261" s="4" t="s">
        <v>605</v>
      </c>
      <c r="J1261" s="4" t="s">
        <v>654</v>
      </c>
      <c r="K1261" s="22" t="s">
        <v>655</v>
      </c>
      <c r="L1261" s="23" t="s">
        <v>54</v>
      </c>
      <c r="M1261" s="4" t="s">
        <v>67</v>
      </c>
      <c r="N1261" s="29" t="s">
        <v>77</v>
      </c>
      <c r="O1261" s="30">
        <v>40</v>
      </c>
      <c r="P1261" s="29" t="s">
        <v>57</v>
      </c>
      <c r="Q1261" s="56">
        <v>2</v>
      </c>
      <c r="R1261" s="5" t="s">
        <v>608</v>
      </c>
      <c r="S1261" s="5" t="s">
        <v>79</v>
      </c>
      <c r="T1261" s="36">
        <v>43674</v>
      </c>
      <c r="U1261" s="36">
        <v>43670</v>
      </c>
      <c r="V1261" s="37">
        <v>43675</v>
      </c>
      <c r="W1261" s="38">
        <f t="shared" si="234"/>
        <v>-4</v>
      </c>
      <c r="X1261" s="5" t="str">
        <f t="shared" si="235"/>
        <v>CUMPLE</v>
      </c>
      <c r="Y1261" s="37">
        <v>43675</v>
      </c>
      <c r="Z1261" s="37">
        <v>43675</v>
      </c>
      <c r="AA1261" s="44">
        <v>43676</v>
      </c>
      <c r="AB1261" s="37">
        <v>43676</v>
      </c>
      <c r="AC1261" s="38">
        <f t="shared" si="236"/>
        <v>1</v>
      </c>
      <c r="AD1261" s="5" t="str">
        <f t="shared" si="243"/>
        <v>CUMPLE</v>
      </c>
      <c r="AE1261" s="5"/>
      <c r="AF1261" s="38">
        <f t="shared" si="238"/>
        <v>1</v>
      </c>
      <c r="AG1261" s="5" t="str">
        <f t="shared" si="239"/>
        <v>CUMPLE</v>
      </c>
      <c r="AH1261" s="6"/>
      <c r="AI1261" s="38">
        <f t="shared" si="240"/>
        <v>2</v>
      </c>
      <c r="AJ1261" s="5" t="str">
        <f t="shared" si="241"/>
        <v>CUMPLE</v>
      </c>
      <c r="AK1261" s="6"/>
      <c r="AL1261" s="5" t="str">
        <f t="shared" si="242"/>
        <v/>
      </c>
      <c r="AM1261" s="5"/>
      <c r="AN1261" s="58"/>
      <c r="AO1261" s="49" t="s">
        <v>5753</v>
      </c>
      <c r="AP1261" s="50" t="s">
        <v>72</v>
      </c>
      <c r="AQ1261" s="50"/>
      <c r="AR1261" s="50">
        <v>43673</v>
      </c>
      <c r="AS1261" s="50"/>
      <c r="AT1261" s="52"/>
    </row>
    <row r="1262" spans="1:46" ht="14.1" customHeight="1">
      <c r="A1262" s="20" t="s">
        <v>45</v>
      </c>
      <c r="B1262" s="21" t="s">
        <v>5021</v>
      </c>
      <c r="C1262" s="20" t="s">
        <v>5022</v>
      </c>
      <c r="D1262" s="54">
        <v>4952431688</v>
      </c>
      <c r="E1262" s="64" t="s">
        <v>48</v>
      </c>
      <c r="F1262" s="4" t="s">
        <v>5754</v>
      </c>
      <c r="G1262" s="23" t="s">
        <v>5755</v>
      </c>
      <c r="H1262" s="55">
        <v>770</v>
      </c>
      <c r="I1262" s="4" t="s">
        <v>605</v>
      </c>
      <c r="J1262" s="4" t="s">
        <v>5756</v>
      </c>
      <c r="K1262" s="22" t="s">
        <v>5757</v>
      </c>
      <c r="L1262" s="23" t="s">
        <v>650</v>
      </c>
      <c r="M1262" s="4" t="s">
        <v>238</v>
      </c>
      <c r="N1262" s="29" t="s">
        <v>239</v>
      </c>
      <c r="O1262" s="30">
        <v>172</v>
      </c>
      <c r="P1262" s="29" t="s">
        <v>57</v>
      </c>
      <c r="Q1262" s="56">
        <v>1</v>
      </c>
      <c r="R1262" s="5" t="s">
        <v>608</v>
      </c>
      <c r="S1262" s="5" t="s">
        <v>79</v>
      </c>
      <c r="T1262" s="36">
        <v>43674</v>
      </c>
      <c r="U1262" s="36">
        <v>43668</v>
      </c>
      <c r="V1262" s="37">
        <v>43675</v>
      </c>
      <c r="W1262" s="38">
        <f t="shared" si="234"/>
        <v>-6</v>
      </c>
      <c r="X1262" s="5" t="str">
        <f t="shared" si="235"/>
        <v>CUMPLE</v>
      </c>
      <c r="Y1262" s="37">
        <v>43675</v>
      </c>
      <c r="Z1262" s="37">
        <v>43675</v>
      </c>
      <c r="AA1262" s="44">
        <v>43676</v>
      </c>
      <c r="AB1262" s="37">
        <v>43677</v>
      </c>
      <c r="AC1262" s="38">
        <f t="shared" si="236"/>
        <v>1</v>
      </c>
      <c r="AD1262" s="5" t="str">
        <f t="shared" si="243"/>
        <v>CUMPLE</v>
      </c>
      <c r="AE1262" s="5"/>
      <c r="AF1262" s="38">
        <f t="shared" si="238"/>
        <v>1</v>
      </c>
      <c r="AG1262" s="5" t="str">
        <f t="shared" si="239"/>
        <v>CUMPLE</v>
      </c>
      <c r="AH1262" s="6"/>
      <c r="AI1262" s="38">
        <f t="shared" si="240"/>
        <v>3</v>
      </c>
      <c r="AJ1262" s="5" t="str">
        <f t="shared" si="241"/>
        <v>CUMPLE</v>
      </c>
      <c r="AK1262" s="6"/>
      <c r="AL1262" s="5" t="str">
        <f t="shared" si="242"/>
        <v/>
      </c>
      <c r="AM1262" s="5"/>
      <c r="AN1262" s="58"/>
      <c r="AO1262" s="49" t="s">
        <v>5758</v>
      </c>
      <c r="AP1262" s="50" t="s">
        <v>241</v>
      </c>
      <c r="AQ1262" s="50"/>
      <c r="AR1262" s="50">
        <v>43673</v>
      </c>
      <c r="AS1262" s="50"/>
      <c r="AT1262" s="52"/>
    </row>
    <row r="1263" spans="1:46" ht="14.1" customHeight="1">
      <c r="A1263" s="20" t="s">
        <v>45</v>
      </c>
      <c r="B1263" s="21" t="s">
        <v>5021</v>
      </c>
      <c r="C1263" s="20" t="s">
        <v>5759</v>
      </c>
      <c r="D1263" s="54">
        <v>4951900514</v>
      </c>
      <c r="E1263" s="64" t="s">
        <v>48</v>
      </c>
      <c r="F1263" s="4" t="s">
        <v>5760</v>
      </c>
      <c r="G1263" s="23" t="s">
        <v>5761</v>
      </c>
      <c r="H1263" s="55" t="s">
        <v>5762</v>
      </c>
      <c r="I1263" s="4" t="s">
        <v>64</v>
      </c>
      <c r="J1263" s="5" t="s">
        <v>1729</v>
      </c>
      <c r="K1263" s="22" t="s">
        <v>1730</v>
      </c>
      <c r="L1263" s="23" t="s">
        <v>119</v>
      </c>
      <c r="M1263" s="4" t="s">
        <v>210</v>
      </c>
      <c r="N1263" s="29" t="s">
        <v>211</v>
      </c>
      <c r="O1263" s="30">
        <v>50049</v>
      </c>
      <c r="P1263" s="29" t="s">
        <v>57</v>
      </c>
      <c r="Q1263" s="56">
        <v>2</v>
      </c>
      <c r="R1263" s="5" t="s">
        <v>58</v>
      </c>
      <c r="S1263" s="5" t="s">
        <v>230</v>
      </c>
      <c r="T1263" s="36">
        <v>43699</v>
      </c>
      <c r="U1263" s="36">
        <v>43697</v>
      </c>
      <c r="V1263" s="37">
        <v>43697</v>
      </c>
      <c r="W1263" s="38">
        <f t="shared" ref="W1263" si="244">IF(R1263="AIR",U1263-T1263,U1263-(T1263-1))</f>
        <v>-1</v>
      </c>
      <c r="X1263" s="5" t="str">
        <f t="shared" ref="X1263" si="245">IF(W1263&lt;=0,"CUMPLE","NO CUMPLE")</f>
        <v>CUMPLE</v>
      </c>
      <c r="Y1263" s="37">
        <v>43700</v>
      </c>
      <c r="Z1263" s="37">
        <v>43700</v>
      </c>
      <c r="AA1263" s="44">
        <v>43700</v>
      </c>
      <c r="AB1263" s="37">
        <v>43700</v>
      </c>
      <c r="AC1263" s="38">
        <f t="shared" ref="AC1263" si="246">IF(AA1263-MAX(U1263,V1263,Y1263)&lt;=0,1,AA1263-MAX(U1263,V1263,Y1263))</f>
        <v>1</v>
      </c>
      <c r="AD1263" s="5" t="str">
        <f t="shared" ref="AD1263" si="247">+IF((R1263="FCL")*AND(AC1263&lt;=2),"CUMPLE",IF((R1263="LCL")*AND(AC1263&lt;=2),"CUMPLE",IF((R1263="AIR")*AND(AC1263&lt;=2),"CUMPLE","NO CUMPLE")))</f>
        <v>CUMPLE</v>
      </c>
      <c r="AE1263" s="5"/>
      <c r="AF1263" s="38">
        <f t="shared" si="238"/>
        <v>1</v>
      </c>
      <c r="AG1263" s="5" t="str">
        <f t="shared" si="239"/>
        <v>CUMPLE</v>
      </c>
      <c r="AH1263" s="6"/>
      <c r="AI1263" s="38">
        <f t="shared" si="240"/>
        <v>1</v>
      </c>
      <c r="AJ1263" s="5" t="str">
        <f t="shared" si="241"/>
        <v>CUMPLE</v>
      </c>
      <c r="AK1263" s="6"/>
      <c r="AL1263" s="5" t="str">
        <f t="shared" si="242"/>
        <v/>
      </c>
      <c r="AM1263" s="5"/>
      <c r="AN1263" s="58"/>
      <c r="AO1263" s="49" t="s">
        <v>5763</v>
      </c>
      <c r="AP1263" s="50" t="s">
        <v>232</v>
      </c>
      <c r="AQ1263" s="50"/>
      <c r="AR1263" s="50">
        <v>43685</v>
      </c>
      <c r="AS1263" s="50"/>
      <c r="AT1263" s="52"/>
    </row>
    <row r="1264" spans="1:46" ht="14.1" customHeight="1">
      <c r="A1264" s="20" t="s">
        <v>45</v>
      </c>
      <c r="B1264" s="21" t="s">
        <v>5021</v>
      </c>
      <c r="C1264" s="20" t="s">
        <v>5759</v>
      </c>
      <c r="D1264" s="54" t="s">
        <v>5764</v>
      </c>
      <c r="E1264" s="64" t="s">
        <v>48</v>
      </c>
      <c r="F1264" s="4" t="s">
        <v>5765</v>
      </c>
      <c r="G1264" s="23" t="s">
        <v>5766</v>
      </c>
      <c r="H1264" s="55">
        <v>90675</v>
      </c>
      <c r="I1264" s="4" t="s">
        <v>64</v>
      </c>
      <c r="J1264" s="5" t="s">
        <v>1783</v>
      </c>
      <c r="K1264" s="22" t="s">
        <v>1784</v>
      </c>
      <c r="L1264" s="23" t="s">
        <v>119</v>
      </c>
      <c r="M1264" s="4" t="s">
        <v>210</v>
      </c>
      <c r="N1264" s="29" t="s">
        <v>1731</v>
      </c>
      <c r="O1264" s="30">
        <v>58500</v>
      </c>
      <c r="P1264" s="29" t="s">
        <v>57</v>
      </c>
      <c r="Q1264" s="56">
        <v>3</v>
      </c>
      <c r="R1264" s="5" t="s">
        <v>58</v>
      </c>
      <c r="S1264" s="5" t="s">
        <v>59</v>
      </c>
      <c r="T1264" s="36">
        <v>43699</v>
      </c>
      <c r="U1264" s="36">
        <v>43697</v>
      </c>
      <c r="V1264" s="37">
        <v>43697</v>
      </c>
      <c r="W1264" s="38">
        <f t="shared" ref="W1264:W1327" si="248">IF(R1264="AIR",U1264-T1264,U1264-(T1264-1))</f>
        <v>-1</v>
      </c>
      <c r="X1264" s="5" t="str">
        <f t="shared" ref="X1264:X1327" si="249">IF(W1264&lt;=0,"CUMPLE","NO CUMPLE")</f>
        <v>CUMPLE</v>
      </c>
      <c r="Y1264" s="37">
        <v>43700</v>
      </c>
      <c r="Z1264" s="37">
        <v>43700</v>
      </c>
      <c r="AA1264" s="44">
        <v>43701</v>
      </c>
      <c r="AB1264" s="37">
        <v>43706</v>
      </c>
      <c r="AC1264" s="38">
        <f t="shared" ref="AC1264:AC1327" si="250">IF(AA1264-MAX(U1264,V1264,Y1264)&lt;=0,1,AA1264-MAX(U1264,V1264,Y1264))</f>
        <v>1</v>
      </c>
      <c r="AD1264" s="5" t="str">
        <f t="shared" ref="AD1264:AD1327" si="251">+IF((R1264="FCL")*AND(AC1264&lt;=2),"CUMPLE",IF((R1264="LCL")*AND(AC1264&lt;=2),"CUMPLE",IF((R1264="AIR")*AND(AC1264&lt;=2),"CUMPLE","NO CUMPLE")))</f>
        <v>CUMPLE</v>
      </c>
      <c r="AE1264" s="5"/>
      <c r="AF1264" s="38">
        <f t="shared" ref="AF1264:AF1327" si="252">IF(AB1264-AA1264&lt;=0,1,AB1264-AA1264)</f>
        <v>5</v>
      </c>
      <c r="AG1264" s="5" t="str">
        <f t="shared" ref="AG1264:AG1327" si="253">+IF((R1264="FCL")*AND(AF1264&lt;=3),"CUMPLE",IF((R1264="LCL")*AND(AF1264&lt;=3),"CUMPLE",IF((R1264="AIR")*AND(AF1264&lt;=1),"CUMPLE","NO CUMPLE")))</f>
        <v>NO CUMPLE</v>
      </c>
      <c r="AH1264" s="6"/>
      <c r="AI1264" s="38">
        <f t="shared" si="240"/>
        <v>7</v>
      </c>
      <c r="AJ1264" s="5" t="str">
        <f t="shared" si="241"/>
        <v>CUMPLE</v>
      </c>
      <c r="AK1264" s="6"/>
      <c r="AL1264" s="5" t="str">
        <f t="shared" si="242"/>
        <v/>
      </c>
      <c r="AM1264" s="5"/>
      <c r="AN1264" s="58"/>
      <c r="AO1264" s="49" t="s">
        <v>5767</v>
      </c>
      <c r="AP1264" s="50" t="s">
        <v>325</v>
      </c>
      <c r="AQ1264" s="50"/>
      <c r="AR1264" s="50">
        <v>43685</v>
      </c>
      <c r="AS1264" s="50"/>
      <c r="AT1264" s="52"/>
    </row>
    <row r="1265" spans="1:46" ht="14.1" customHeight="1">
      <c r="A1265" s="20" t="s">
        <v>45</v>
      </c>
      <c r="B1265" s="21" t="s">
        <v>5021</v>
      </c>
      <c r="C1265" s="20" t="s">
        <v>5759</v>
      </c>
      <c r="D1265" s="54" t="s">
        <v>5768</v>
      </c>
      <c r="E1265" s="64" t="s">
        <v>48</v>
      </c>
      <c r="F1265" s="4" t="s">
        <v>5769</v>
      </c>
      <c r="G1265" s="23" t="s">
        <v>5770</v>
      </c>
      <c r="H1265" s="55">
        <v>1792</v>
      </c>
      <c r="I1265" s="4" t="s">
        <v>64</v>
      </c>
      <c r="J1265" s="5" t="s">
        <v>2337</v>
      </c>
      <c r="K1265" s="22" t="s">
        <v>5771</v>
      </c>
      <c r="L1265" s="23" t="s">
        <v>86</v>
      </c>
      <c r="M1265" s="4" t="s">
        <v>67</v>
      </c>
      <c r="N1265" s="29" t="s">
        <v>128</v>
      </c>
      <c r="O1265" s="30">
        <v>800</v>
      </c>
      <c r="P1265" s="29" t="s">
        <v>57</v>
      </c>
      <c r="Q1265" s="56">
        <v>1</v>
      </c>
      <c r="R1265" s="5" t="s">
        <v>78</v>
      </c>
      <c r="S1265" s="5" t="s">
        <v>79</v>
      </c>
      <c r="T1265" s="36">
        <v>43700</v>
      </c>
      <c r="U1265" s="36">
        <v>43697</v>
      </c>
      <c r="V1265" s="37">
        <v>43697</v>
      </c>
      <c r="W1265" s="38">
        <f t="shared" si="248"/>
        <v>-2</v>
      </c>
      <c r="X1265" s="5" t="str">
        <f t="shared" si="249"/>
        <v>CUMPLE</v>
      </c>
      <c r="Y1265" s="37">
        <v>43703</v>
      </c>
      <c r="Z1265" s="37">
        <v>43703</v>
      </c>
      <c r="AA1265" s="44">
        <v>43703</v>
      </c>
      <c r="AB1265" s="37">
        <v>43708</v>
      </c>
      <c r="AC1265" s="38">
        <f t="shared" si="250"/>
        <v>1</v>
      </c>
      <c r="AD1265" s="5" t="str">
        <f t="shared" si="251"/>
        <v>CUMPLE</v>
      </c>
      <c r="AE1265" s="5"/>
      <c r="AF1265" s="38">
        <f t="shared" si="252"/>
        <v>5</v>
      </c>
      <c r="AG1265" s="5" t="str">
        <f t="shared" si="253"/>
        <v>NO CUMPLE</v>
      </c>
      <c r="AH1265" s="6"/>
      <c r="AI1265" s="38">
        <f t="shared" si="240"/>
        <v>8</v>
      </c>
      <c r="AJ1265" s="5" t="str">
        <f t="shared" si="241"/>
        <v>CUMPLE</v>
      </c>
      <c r="AK1265" s="6"/>
      <c r="AL1265" s="5" t="str">
        <f t="shared" si="242"/>
        <v/>
      </c>
      <c r="AM1265" s="5"/>
      <c r="AN1265" s="58"/>
      <c r="AO1265" s="49" t="s">
        <v>5772</v>
      </c>
      <c r="AP1265" s="50" t="s">
        <v>72</v>
      </c>
      <c r="AQ1265" s="50"/>
      <c r="AR1265" s="50">
        <v>43688</v>
      </c>
      <c r="AS1265" s="50"/>
      <c r="AT1265" s="52"/>
    </row>
    <row r="1266" spans="1:46" ht="14.1" customHeight="1">
      <c r="A1266" s="20" t="s">
        <v>45</v>
      </c>
      <c r="B1266" s="21" t="s">
        <v>5021</v>
      </c>
      <c r="C1266" s="20" t="s">
        <v>5759</v>
      </c>
      <c r="D1266" s="54">
        <v>4952077933</v>
      </c>
      <c r="E1266" s="64" t="s">
        <v>48</v>
      </c>
      <c r="F1266" s="4" t="s">
        <v>5773</v>
      </c>
      <c r="G1266" s="23" t="s">
        <v>5774</v>
      </c>
      <c r="H1266" s="55">
        <v>5370</v>
      </c>
      <c r="I1266" s="4" t="s">
        <v>64</v>
      </c>
      <c r="J1266" s="5" t="s">
        <v>2457</v>
      </c>
      <c r="K1266" s="22" t="s">
        <v>2458</v>
      </c>
      <c r="L1266" s="23" t="s">
        <v>54</v>
      </c>
      <c r="M1266" s="4" t="s">
        <v>94</v>
      </c>
      <c r="N1266" s="29" t="s">
        <v>95</v>
      </c>
      <c r="O1266" s="30">
        <v>1000</v>
      </c>
      <c r="P1266" s="29" t="s">
        <v>57</v>
      </c>
      <c r="Q1266" s="56">
        <v>1</v>
      </c>
      <c r="R1266" s="5" t="s">
        <v>78</v>
      </c>
      <c r="S1266" s="5" t="s">
        <v>79</v>
      </c>
      <c r="T1266" s="36">
        <v>43697</v>
      </c>
      <c r="U1266" s="36">
        <v>43690</v>
      </c>
      <c r="V1266" s="37">
        <v>43690</v>
      </c>
      <c r="W1266" s="38">
        <f t="shared" si="248"/>
        <v>-6</v>
      </c>
      <c r="X1266" s="5" t="str">
        <f t="shared" si="249"/>
        <v>CUMPLE</v>
      </c>
      <c r="Y1266" s="37">
        <v>43700</v>
      </c>
      <c r="Z1266" s="37">
        <v>43700</v>
      </c>
      <c r="AA1266" s="44">
        <v>43700</v>
      </c>
      <c r="AB1266" s="37">
        <v>43707</v>
      </c>
      <c r="AC1266" s="38">
        <f t="shared" si="250"/>
        <v>1</v>
      </c>
      <c r="AD1266" s="5" t="str">
        <f t="shared" si="251"/>
        <v>CUMPLE</v>
      </c>
      <c r="AE1266" s="5"/>
      <c r="AF1266" s="38">
        <f t="shared" si="252"/>
        <v>7</v>
      </c>
      <c r="AG1266" s="5" t="str">
        <f t="shared" si="253"/>
        <v>NO CUMPLE</v>
      </c>
      <c r="AH1266" s="6"/>
      <c r="AI1266" s="38">
        <f t="shared" si="240"/>
        <v>10</v>
      </c>
      <c r="AJ1266" s="5" t="str">
        <f t="shared" si="241"/>
        <v>CUMPLE</v>
      </c>
      <c r="AK1266" s="6" t="s">
        <v>386</v>
      </c>
      <c r="AL1266" s="5" t="str">
        <f t="shared" si="242"/>
        <v/>
      </c>
      <c r="AM1266" s="5"/>
      <c r="AN1266" s="58"/>
      <c r="AO1266" s="49" t="s">
        <v>5775</v>
      </c>
      <c r="AP1266" s="50" t="s">
        <v>72</v>
      </c>
      <c r="AQ1266" s="50"/>
      <c r="AR1266" s="50">
        <v>43685</v>
      </c>
      <c r="AS1266" s="50"/>
      <c r="AT1266" s="52"/>
    </row>
    <row r="1267" spans="1:46" ht="14.1" customHeight="1">
      <c r="A1267" s="20" t="s">
        <v>45</v>
      </c>
      <c r="B1267" s="21" t="s">
        <v>5021</v>
      </c>
      <c r="C1267" s="20" t="s">
        <v>5759</v>
      </c>
      <c r="D1267" s="54">
        <v>4951211698</v>
      </c>
      <c r="E1267" s="64" t="s">
        <v>48</v>
      </c>
      <c r="F1267" s="4" t="s">
        <v>5776</v>
      </c>
      <c r="G1267" s="23" t="s">
        <v>5777</v>
      </c>
      <c r="H1267" s="55">
        <v>27982.5</v>
      </c>
      <c r="I1267" s="4" t="s">
        <v>51</v>
      </c>
      <c r="J1267" s="5" t="s">
        <v>3232</v>
      </c>
      <c r="K1267" s="22" t="s">
        <v>3233</v>
      </c>
      <c r="L1267" s="23" t="s">
        <v>54</v>
      </c>
      <c r="M1267" s="4" t="s">
        <v>55</v>
      </c>
      <c r="N1267" s="29" t="s">
        <v>56</v>
      </c>
      <c r="O1267" s="30">
        <v>13650</v>
      </c>
      <c r="P1267" s="29" t="s">
        <v>57</v>
      </c>
      <c r="Q1267" s="56">
        <v>1</v>
      </c>
      <c r="R1267" s="5" t="s">
        <v>58</v>
      </c>
      <c r="S1267" s="5" t="s">
        <v>59</v>
      </c>
      <c r="T1267" s="36">
        <v>43673</v>
      </c>
      <c r="U1267" s="36">
        <v>43661</v>
      </c>
      <c r="V1267" s="37">
        <v>43678</v>
      </c>
      <c r="W1267" s="38">
        <f t="shared" si="248"/>
        <v>-11</v>
      </c>
      <c r="X1267" s="5" t="str">
        <f t="shared" si="249"/>
        <v>CUMPLE</v>
      </c>
      <c r="Y1267" s="37">
        <v>43677</v>
      </c>
      <c r="Z1267" s="37">
        <v>43678</v>
      </c>
      <c r="AA1267" s="44">
        <v>43679</v>
      </c>
      <c r="AB1267" s="37">
        <v>43680</v>
      </c>
      <c r="AC1267" s="38">
        <f t="shared" si="250"/>
        <v>1</v>
      </c>
      <c r="AD1267" s="5" t="str">
        <f t="shared" si="251"/>
        <v>CUMPLE</v>
      </c>
      <c r="AE1267" s="5"/>
      <c r="AF1267" s="38">
        <f t="shared" si="252"/>
        <v>1</v>
      </c>
      <c r="AG1267" s="5" t="str">
        <f t="shared" si="253"/>
        <v>CUMPLE</v>
      </c>
      <c r="AH1267" s="6"/>
      <c r="AI1267" s="38">
        <f t="shared" si="240"/>
        <v>7</v>
      </c>
      <c r="AJ1267" s="5" t="str">
        <f t="shared" si="241"/>
        <v>CUMPLE</v>
      </c>
      <c r="AK1267" s="6"/>
      <c r="AL1267" s="5" t="str">
        <f t="shared" si="242"/>
        <v/>
      </c>
      <c r="AM1267" s="5"/>
      <c r="AN1267" s="58"/>
      <c r="AO1267" s="49" t="s">
        <v>5778</v>
      </c>
      <c r="AP1267" s="50" t="s">
        <v>61</v>
      </c>
      <c r="AQ1267" s="50"/>
      <c r="AR1267" s="50">
        <v>43655</v>
      </c>
      <c r="AS1267" s="50"/>
      <c r="AT1267" s="52"/>
    </row>
    <row r="1268" spans="1:46" ht="14.1" customHeight="1">
      <c r="A1268" s="20" t="s">
        <v>45</v>
      </c>
      <c r="B1268" s="21" t="s">
        <v>5021</v>
      </c>
      <c r="C1268" s="20" t="s">
        <v>5759</v>
      </c>
      <c r="D1268" s="28" t="s">
        <v>5779</v>
      </c>
      <c r="E1268" s="64" t="s">
        <v>48</v>
      </c>
      <c r="F1268" s="4" t="s">
        <v>5780</v>
      </c>
      <c r="G1268" s="23" t="s">
        <v>5781</v>
      </c>
      <c r="H1268" s="55">
        <v>119667.65</v>
      </c>
      <c r="I1268" s="4" t="s">
        <v>64</v>
      </c>
      <c r="J1268" s="65" t="s">
        <v>5782</v>
      </c>
      <c r="K1268" s="28" t="s">
        <v>5783</v>
      </c>
      <c r="L1268" s="23" t="s">
        <v>54</v>
      </c>
      <c r="M1268" s="4" t="s">
        <v>67</v>
      </c>
      <c r="N1268" s="29" t="s">
        <v>77</v>
      </c>
      <c r="O1268" s="30">
        <v>15486</v>
      </c>
      <c r="P1268" s="29" t="s">
        <v>57</v>
      </c>
      <c r="Q1268" s="56">
        <v>1</v>
      </c>
      <c r="R1268" s="5" t="s">
        <v>58</v>
      </c>
      <c r="S1268" s="5" t="s">
        <v>69</v>
      </c>
      <c r="T1268" s="36">
        <v>43671</v>
      </c>
      <c r="U1268" s="36">
        <v>43671</v>
      </c>
      <c r="V1268" s="37">
        <v>43677</v>
      </c>
      <c r="W1268" s="38">
        <f t="shared" si="248"/>
        <v>1</v>
      </c>
      <c r="X1268" s="5" t="str">
        <f t="shared" si="249"/>
        <v>NO CUMPLE</v>
      </c>
      <c r="Y1268" s="37">
        <v>43673</v>
      </c>
      <c r="Z1268" s="37">
        <v>43678</v>
      </c>
      <c r="AA1268" s="44">
        <v>43678</v>
      </c>
      <c r="AB1268" s="37">
        <v>43682</v>
      </c>
      <c r="AC1268" s="38">
        <f t="shared" si="250"/>
        <v>1</v>
      </c>
      <c r="AD1268" s="5" t="str">
        <f t="shared" si="251"/>
        <v>CUMPLE</v>
      </c>
      <c r="AE1268" s="5"/>
      <c r="AF1268" s="38">
        <f t="shared" si="252"/>
        <v>4</v>
      </c>
      <c r="AG1268" s="5" t="str">
        <f t="shared" si="253"/>
        <v>NO CUMPLE</v>
      </c>
      <c r="AH1268" s="6"/>
      <c r="AI1268" s="38">
        <f t="shared" si="240"/>
        <v>11</v>
      </c>
      <c r="AJ1268" s="5" t="str">
        <f t="shared" si="241"/>
        <v>NO CUMPLE</v>
      </c>
      <c r="AK1268" s="6" t="s">
        <v>149</v>
      </c>
      <c r="AL1268" s="5" t="str">
        <f t="shared" si="242"/>
        <v/>
      </c>
      <c r="AM1268" s="5"/>
      <c r="AN1268" s="58"/>
      <c r="AO1268" s="49" t="s">
        <v>5784</v>
      </c>
      <c r="AP1268" s="50" t="s">
        <v>72</v>
      </c>
      <c r="AQ1268" s="50"/>
      <c r="AR1268" s="50">
        <v>43649</v>
      </c>
      <c r="AS1268" s="50"/>
      <c r="AT1268" s="52"/>
    </row>
    <row r="1269" spans="1:46" ht="14.1" customHeight="1">
      <c r="A1269" s="20" t="s">
        <v>45</v>
      </c>
      <c r="B1269" s="21" t="s">
        <v>5021</v>
      </c>
      <c r="C1269" s="20" t="s">
        <v>5759</v>
      </c>
      <c r="D1269" s="54" t="s">
        <v>5785</v>
      </c>
      <c r="E1269" s="64" t="s">
        <v>48</v>
      </c>
      <c r="F1269" s="4" t="s">
        <v>5786</v>
      </c>
      <c r="G1269" s="23" t="s">
        <v>5787</v>
      </c>
      <c r="H1269" s="55">
        <v>23241</v>
      </c>
      <c r="I1269" s="4" t="s">
        <v>64</v>
      </c>
      <c r="J1269" s="5" t="s">
        <v>5788</v>
      </c>
      <c r="K1269" s="22" t="s">
        <v>5789</v>
      </c>
      <c r="L1269" s="23" t="s">
        <v>54</v>
      </c>
      <c r="M1269" s="4" t="s">
        <v>67</v>
      </c>
      <c r="N1269" s="29" t="s">
        <v>77</v>
      </c>
      <c r="O1269" s="30">
        <v>8100</v>
      </c>
      <c r="P1269" s="29" t="s">
        <v>57</v>
      </c>
      <c r="Q1269" s="56">
        <v>7</v>
      </c>
      <c r="R1269" s="5" t="s">
        <v>78</v>
      </c>
      <c r="S1269" s="5" t="s">
        <v>79</v>
      </c>
      <c r="T1269" s="36">
        <v>43675</v>
      </c>
      <c r="U1269" s="36">
        <v>43662</v>
      </c>
      <c r="V1269" s="37">
        <v>43682</v>
      </c>
      <c r="W1269" s="38">
        <f t="shared" si="248"/>
        <v>-12</v>
      </c>
      <c r="X1269" s="5" t="str">
        <f t="shared" si="249"/>
        <v>CUMPLE</v>
      </c>
      <c r="Y1269" s="37">
        <v>43682</v>
      </c>
      <c r="Z1269" s="37">
        <v>43682</v>
      </c>
      <c r="AA1269" s="44">
        <v>43682</v>
      </c>
      <c r="AB1269" s="37">
        <v>43687</v>
      </c>
      <c r="AC1269" s="38">
        <f t="shared" si="250"/>
        <v>1</v>
      </c>
      <c r="AD1269" s="5" t="str">
        <f t="shared" si="251"/>
        <v>CUMPLE</v>
      </c>
      <c r="AE1269" s="5"/>
      <c r="AF1269" s="38">
        <f t="shared" si="252"/>
        <v>5</v>
      </c>
      <c r="AG1269" s="5" t="str">
        <f t="shared" si="253"/>
        <v>NO CUMPLE</v>
      </c>
      <c r="AH1269" s="6"/>
      <c r="AI1269" s="38">
        <f t="shared" si="240"/>
        <v>12</v>
      </c>
      <c r="AJ1269" s="5" t="str">
        <f t="shared" si="241"/>
        <v>NO CUMPLE</v>
      </c>
      <c r="AK1269" s="6" t="s">
        <v>5790</v>
      </c>
      <c r="AL1269" s="5" t="str">
        <f t="shared" si="242"/>
        <v/>
      </c>
      <c r="AM1269" s="5"/>
      <c r="AN1269" s="58"/>
      <c r="AO1269" s="49" t="s">
        <v>5791</v>
      </c>
      <c r="AP1269" s="50" t="s">
        <v>72</v>
      </c>
      <c r="AQ1269" s="50"/>
      <c r="AR1269" s="50">
        <v>43653</v>
      </c>
      <c r="AS1269" s="50"/>
      <c r="AT1269" s="52"/>
    </row>
    <row r="1270" spans="1:46" ht="14.1" customHeight="1">
      <c r="A1270" s="20" t="s">
        <v>45</v>
      </c>
      <c r="B1270" s="21" t="s">
        <v>5021</v>
      </c>
      <c r="C1270" s="20" t="s">
        <v>5759</v>
      </c>
      <c r="D1270" s="28" t="s">
        <v>5792</v>
      </c>
      <c r="E1270" s="64" t="s">
        <v>48</v>
      </c>
      <c r="F1270" s="4" t="s">
        <v>5793</v>
      </c>
      <c r="G1270" s="23" t="s">
        <v>5794</v>
      </c>
      <c r="H1270" s="55">
        <v>4973</v>
      </c>
      <c r="I1270" s="4" t="s">
        <v>64</v>
      </c>
      <c r="J1270" s="65" t="s">
        <v>5795</v>
      </c>
      <c r="K1270" s="28" t="s">
        <v>5796</v>
      </c>
      <c r="L1270" s="23" t="s">
        <v>54</v>
      </c>
      <c r="M1270" s="4" t="s">
        <v>67</v>
      </c>
      <c r="N1270" s="29" t="s">
        <v>77</v>
      </c>
      <c r="O1270" s="30">
        <v>3900</v>
      </c>
      <c r="P1270" s="29" t="s">
        <v>57</v>
      </c>
      <c r="Q1270" s="56">
        <v>4</v>
      </c>
      <c r="R1270" s="5" t="s">
        <v>78</v>
      </c>
      <c r="S1270" s="5" t="s">
        <v>79</v>
      </c>
      <c r="T1270" s="36">
        <v>43675</v>
      </c>
      <c r="U1270" s="36">
        <v>43668</v>
      </c>
      <c r="V1270" s="37">
        <v>43678</v>
      </c>
      <c r="W1270" s="38">
        <f t="shared" si="248"/>
        <v>-6</v>
      </c>
      <c r="X1270" s="5" t="str">
        <f t="shared" si="249"/>
        <v>CUMPLE</v>
      </c>
      <c r="Y1270" s="37">
        <v>43678</v>
      </c>
      <c r="Z1270" s="37">
        <v>43678</v>
      </c>
      <c r="AA1270" s="44">
        <v>43678</v>
      </c>
      <c r="AB1270" s="37">
        <v>43683</v>
      </c>
      <c r="AC1270" s="38">
        <f t="shared" si="250"/>
        <v>1</v>
      </c>
      <c r="AD1270" s="5" t="str">
        <f t="shared" si="251"/>
        <v>CUMPLE</v>
      </c>
      <c r="AE1270" s="5"/>
      <c r="AF1270" s="38">
        <f t="shared" si="252"/>
        <v>5</v>
      </c>
      <c r="AG1270" s="5" t="str">
        <f t="shared" si="253"/>
        <v>NO CUMPLE</v>
      </c>
      <c r="AH1270" s="6"/>
      <c r="AI1270" s="38">
        <f t="shared" si="240"/>
        <v>8</v>
      </c>
      <c r="AJ1270" s="5" t="str">
        <f t="shared" si="241"/>
        <v>CUMPLE</v>
      </c>
      <c r="AK1270" s="6"/>
      <c r="AL1270" s="5" t="str">
        <f t="shared" si="242"/>
        <v/>
      </c>
      <c r="AM1270" s="5"/>
      <c r="AN1270" s="58"/>
      <c r="AO1270" s="49" t="s">
        <v>5797</v>
      </c>
      <c r="AP1270" s="50" t="s">
        <v>72</v>
      </c>
      <c r="AQ1270" s="50"/>
      <c r="AR1270" s="50">
        <v>43658</v>
      </c>
      <c r="AS1270" s="50"/>
      <c r="AT1270" s="52"/>
    </row>
    <row r="1271" spans="1:46" ht="14.1" customHeight="1">
      <c r="A1271" s="20" t="s">
        <v>45</v>
      </c>
      <c r="B1271" s="21" t="s">
        <v>5021</v>
      </c>
      <c r="C1271" s="20" t="s">
        <v>5759</v>
      </c>
      <c r="D1271" s="54">
        <v>4951846959</v>
      </c>
      <c r="E1271" s="64" t="s">
        <v>48</v>
      </c>
      <c r="F1271" s="4" t="s">
        <v>5798</v>
      </c>
      <c r="G1271" s="23" t="s">
        <v>5799</v>
      </c>
      <c r="H1271" s="55">
        <v>11180</v>
      </c>
      <c r="I1271" s="4" t="s">
        <v>64</v>
      </c>
      <c r="J1271" s="5" t="s">
        <v>569</v>
      </c>
      <c r="K1271" s="22" t="s">
        <v>570</v>
      </c>
      <c r="L1271" s="23" t="s">
        <v>246</v>
      </c>
      <c r="M1271" s="4" t="s">
        <v>55</v>
      </c>
      <c r="N1271" s="29" t="s">
        <v>265</v>
      </c>
      <c r="O1271" s="30">
        <v>13000</v>
      </c>
      <c r="P1271" s="29" t="s">
        <v>57</v>
      </c>
      <c r="Q1271" s="56">
        <v>1</v>
      </c>
      <c r="R1271" s="5" t="s">
        <v>58</v>
      </c>
      <c r="S1271" s="5" t="s">
        <v>69</v>
      </c>
      <c r="T1271" s="36">
        <v>43675</v>
      </c>
      <c r="U1271" s="36">
        <v>43679</v>
      </c>
      <c r="V1271" s="37">
        <v>43679</v>
      </c>
      <c r="W1271" s="38">
        <f t="shared" si="248"/>
        <v>5</v>
      </c>
      <c r="X1271" s="5" t="str">
        <f t="shared" si="249"/>
        <v>NO CUMPLE</v>
      </c>
      <c r="Y1271" s="37">
        <v>43678</v>
      </c>
      <c r="Z1271" s="37">
        <v>43679</v>
      </c>
      <c r="AA1271" s="44">
        <v>43679</v>
      </c>
      <c r="AB1271" s="37">
        <v>43685</v>
      </c>
      <c r="AC1271" s="38">
        <f t="shared" si="250"/>
        <v>1</v>
      </c>
      <c r="AD1271" s="5" t="str">
        <f t="shared" si="251"/>
        <v>CUMPLE</v>
      </c>
      <c r="AE1271" s="5"/>
      <c r="AF1271" s="38">
        <f t="shared" si="252"/>
        <v>6</v>
      </c>
      <c r="AG1271" s="5" t="str">
        <f t="shared" si="253"/>
        <v>NO CUMPLE</v>
      </c>
      <c r="AH1271" s="6"/>
      <c r="AI1271" s="38">
        <f t="shared" si="240"/>
        <v>10</v>
      </c>
      <c r="AJ1271" s="5" t="str">
        <f t="shared" si="241"/>
        <v>NO CUMPLE</v>
      </c>
      <c r="AK1271" s="6" t="s">
        <v>5800</v>
      </c>
      <c r="AL1271" s="5" t="str">
        <f t="shared" si="242"/>
        <v/>
      </c>
      <c r="AM1271" s="5"/>
      <c r="AN1271" s="58"/>
      <c r="AO1271" s="49" t="s">
        <v>5801</v>
      </c>
      <c r="AP1271" s="50" t="s">
        <v>72</v>
      </c>
      <c r="AQ1271" s="50"/>
      <c r="AR1271" s="50">
        <v>43651</v>
      </c>
      <c r="AS1271" s="50"/>
      <c r="AT1271" s="52"/>
    </row>
    <row r="1272" spans="1:46" ht="14.1" customHeight="1">
      <c r="A1272" s="20" t="s">
        <v>45</v>
      </c>
      <c r="B1272" s="21" t="s">
        <v>5021</v>
      </c>
      <c r="C1272" s="20" t="s">
        <v>5759</v>
      </c>
      <c r="D1272" s="54" t="s">
        <v>5802</v>
      </c>
      <c r="E1272" s="64" t="s">
        <v>48</v>
      </c>
      <c r="F1272" s="4" t="s">
        <v>5803</v>
      </c>
      <c r="G1272" s="23" t="s">
        <v>5804</v>
      </c>
      <c r="H1272" s="55">
        <v>11400</v>
      </c>
      <c r="I1272" s="4" t="s">
        <v>64</v>
      </c>
      <c r="J1272" s="5" t="s">
        <v>5805</v>
      </c>
      <c r="K1272" s="22" t="s">
        <v>2374</v>
      </c>
      <c r="L1272" s="23" t="s">
        <v>119</v>
      </c>
      <c r="M1272" s="4" t="s">
        <v>94</v>
      </c>
      <c r="N1272" s="29" t="s">
        <v>95</v>
      </c>
      <c r="O1272" s="30">
        <v>20000</v>
      </c>
      <c r="P1272" s="29" t="s">
        <v>57</v>
      </c>
      <c r="Q1272" s="56">
        <v>1</v>
      </c>
      <c r="R1272" s="5" t="s">
        <v>58</v>
      </c>
      <c r="S1272" s="5" t="s">
        <v>69</v>
      </c>
      <c r="T1272" s="36">
        <v>43675</v>
      </c>
      <c r="U1272" s="36">
        <v>43675</v>
      </c>
      <c r="V1272" s="37">
        <v>43677</v>
      </c>
      <c r="W1272" s="38">
        <f t="shared" si="248"/>
        <v>1</v>
      </c>
      <c r="X1272" s="5" t="str">
        <f t="shared" si="249"/>
        <v>NO CUMPLE</v>
      </c>
      <c r="Y1272" s="37">
        <v>43677</v>
      </c>
      <c r="Z1272" s="37">
        <v>43678</v>
      </c>
      <c r="AA1272" s="44">
        <v>43678</v>
      </c>
      <c r="AB1272" s="37">
        <v>43683</v>
      </c>
      <c r="AC1272" s="38">
        <f t="shared" si="250"/>
        <v>1</v>
      </c>
      <c r="AD1272" s="5" t="str">
        <f t="shared" si="251"/>
        <v>CUMPLE</v>
      </c>
      <c r="AE1272" s="5"/>
      <c r="AF1272" s="38">
        <f t="shared" si="252"/>
        <v>5</v>
      </c>
      <c r="AG1272" s="5" t="str">
        <f t="shared" si="253"/>
        <v>NO CUMPLE</v>
      </c>
      <c r="AH1272" s="6"/>
      <c r="AI1272" s="38">
        <f t="shared" si="240"/>
        <v>8</v>
      </c>
      <c r="AJ1272" s="5" t="str">
        <f t="shared" si="241"/>
        <v>CUMPLE</v>
      </c>
      <c r="AK1272" s="6"/>
      <c r="AL1272" s="5" t="str">
        <f t="shared" si="242"/>
        <v/>
      </c>
      <c r="AM1272" s="5"/>
      <c r="AN1272" s="58"/>
      <c r="AO1272" s="49" t="s">
        <v>5806</v>
      </c>
      <c r="AP1272" s="50" t="s">
        <v>72</v>
      </c>
      <c r="AQ1272" s="50"/>
      <c r="AR1272" s="50">
        <v>43651</v>
      </c>
      <c r="AS1272" s="50"/>
      <c r="AT1272" s="52"/>
    </row>
    <row r="1273" spans="1:46" ht="14.1" customHeight="1">
      <c r="A1273" s="20" t="s">
        <v>45</v>
      </c>
      <c r="B1273" s="21" t="s">
        <v>5021</v>
      </c>
      <c r="C1273" s="20" t="s">
        <v>5759</v>
      </c>
      <c r="D1273" s="28" t="s">
        <v>5807</v>
      </c>
      <c r="E1273" s="64" t="s">
        <v>48</v>
      </c>
      <c r="F1273" s="4" t="s">
        <v>5808</v>
      </c>
      <c r="G1273" s="23" t="s">
        <v>5809</v>
      </c>
      <c r="H1273" s="55">
        <v>40834.800000000003</v>
      </c>
      <c r="I1273" s="4" t="s">
        <v>64</v>
      </c>
      <c r="J1273" s="65" t="s">
        <v>5810</v>
      </c>
      <c r="K1273" s="28" t="s">
        <v>5811</v>
      </c>
      <c r="L1273" s="23" t="s">
        <v>54</v>
      </c>
      <c r="M1273" s="4" t="s">
        <v>67</v>
      </c>
      <c r="N1273" s="29" t="s">
        <v>77</v>
      </c>
      <c r="O1273" s="30">
        <v>8160</v>
      </c>
      <c r="P1273" s="29" t="s">
        <v>57</v>
      </c>
      <c r="Q1273" s="56">
        <v>1</v>
      </c>
      <c r="R1273" s="5" t="s">
        <v>58</v>
      </c>
      <c r="S1273" s="5" t="s">
        <v>59</v>
      </c>
      <c r="T1273" s="36">
        <v>43676</v>
      </c>
      <c r="U1273" s="36">
        <v>43668</v>
      </c>
      <c r="V1273" s="37">
        <v>43679</v>
      </c>
      <c r="W1273" s="38">
        <f t="shared" si="248"/>
        <v>-7</v>
      </c>
      <c r="X1273" s="5" t="str">
        <f t="shared" si="249"/>
        <v>CUMPLE</v>
      </c>
      <c r="Y1273" s="37">
        <v>43678</v>
      </c>
      <c r="Z1273" s="37">
        <v>43679</v>
      </c>
      <c r="AA1273" s="44">
        <v>43679</v>
      </c>
      <c r="AB1273" s="37">
        <v>43685</v>
      </c>
      <c r="AC1273" s="38">
        <f t="shared" si="250"/>
        <v>1</v>
      </c>
      <c r="AD1273" s="5" t="str">
        <f t="shared" si="251"/>
        <v>CUMPLE</v>
      </c>
      <c r="AE1273" s="5"/>
      <c r="AF1273" s="38">
        <f t="shared" si="252"/>
        <v>6</v>
      </c>
      <c r="AG1273" s="5" t="str">
        <f t="shared" si="253"/>
        <v>NO CUMPLE</v>
      </c>
      <c r="AH1273" s="6"/>
      <c r="AI1273" s="38">
        <f t="shared" si="240"/>
        <v>9</v>
      </c>
      <c r="AJ1273" s="5" t="str">
        <f t="shared" si="241"/>
        <v>NO CUMPLE</v>
      </c>
      <c r="AK1273" s="6" t="s">
        <v>5812</v>
      </c>
      <c r="AL1273" s="5" t="str">
        <f t="shared" si="242"/>
        <v/>
      </c>
      <c r="AM1273" s="5"/>
      <c r="AN1273" s="58"/>
      <c r="AO1273" s="49" t="s">
        <v>5813</v>
      </c>
      <c r="AP1273" s="50" t="s">
        <v>72</v>
      </c>
      <c r="AQ1273" s="50"/>
      <c r="AR1273" s="50">
        <v>43651</v>
      </c>
      <c r="AS1273" s="50"/>
      <c r="AT1273" s="52"/>
    </row>
    <row r="1274" spans="1:46" ht="14.1" customHeight="1">
      <c r="A1274" s="20" t="s">
        <v>45</v>
      </c>
      <c r="B1274" s="21" t="s">
        <v>5021</v>
      </c>
      <c r="C1274" s="20" t="s">
        <v>5759</v>
      </c>
      <c r="D1274" s="54">
        <v>4951900509</v>
      </c>
      <c r="E1274" s="64" t="s">
        <v>48</v>
      </c>
      <c r="F1274" s="4" t="s">
        <v>5814</v>
      </c>
      <c r="G1274" s="23" t="s">
        <v>5815</v>
      </c>
      <c r="H1274" s="55">
        <v>29400</v>
      </c>
      <c r="I1274" s="4" t="s">
        <v>64</v>
      </c>
      <c r="J1274" s="5" t="s">
        <v>909</v>
      </c>
      <c r="K1274" s="22" t="s">
        <v>910</v>
      </c>
      <c r="L1274" s="23" t="s">
        <v>911</v>
      </c>
      <c r="M1274" s="4" t="s">
        <v>210</v>
      </c>
      <c r="N1274" s="29" t="s">
        <v>912</v>
      </c>
      <c r="O1274" s="30">
        <v>20000</v>
      </c>
      <c r="P1274" s="29" t="s">
        <v>57</v>
      </c>
      <c r="Q1274" s="56">
        <v>1</v>
      </c>
      <c r="R1274" s="5" t="s">
        <v>58</v>
      </c>
      <c r="S1274" s="5" t="s">
        <v>59</v>
      </c>
      <c r="T1274" s="36">
        <v>43676</v>
      </c>
      <c r="U1274" s="36">
        <v>43677</v>
      </c>
      <c r="V1274" s="37">
        <v>43677</v>
      </c>
      <c r="W1274" s="38">
        <f t="shared" si="248"/>
        <v>2</v>
      </c>
      <c r="X1274" s="5" t="str">
        <f t="shared" si="249"/>
        <v>NO CUMPLE</v>
      </c>
      <c r="Y1274" s="37">
        <v>43678</v>
      </c>
      <c r="Z1274" s="37">
        <v>43678</v>
      </c>
      <c r="AA1274" s="44">
        <v>43678</v>
      </c>
      <c r="AB1274" s="37">
        <v>43685</v>
      </c>
      <c r="AC1274" s="38">
        <f t="shared" si="250"/>
        <v>1</v>
      </c>
      <c r="AD1274" s="5" t="str">
        <f t="shared" si="251"/>
        <v>CUMPLE</v>
      </c>
      <c r="AE1274" s="5"/>
      <c r="AF1274" s="38">
        <f t="shared" si="252"/>
        <v>7</v>
      </c>
      <c r="AG1274" s="5" t="str">
        <f t="shared" si="253"/>
        <v>NO CUMPLE</v>
      </c>
      <c r="AH1274" s="6"/>
      <c r="AI1274" s="38">
        <f t="shared" si="240"/>
        <v>9</v>
      </c>
      <c r="AJ1274" s="5" t="str">
        <f t="shared" si="241"/>
        <v>NO CUMPLE</v>
      </c>
      <c r="AK1274" s="6" t="s">
        <v>5816</v>
      </c>
      <c r="AL1274" s="5" t="str">
        <f t="shared" si="242"/>
        <v/>
      </c>
      <c r="AM1274" s="5"/>
      <c r="AN1274" s="58"/>
      <c r="AO1274" s="49" t="s">
        <v>5817</v>
      </c>
      <c r="AP1274" s="50" t="s">
        <v>325</v>
      </c>
      <c r="AQ1274" s="50"/>
      <c r="AR1274" s="50">
        <v>43657</v>
      </c>
      <c r="AS1274" s="50"/>
      <c r="AT1274" s="52"/>
    </row>
    <row r="1275" spans="1:46" ht="14.1" customHeight="1">
      <c r="A1275" s="20" t="s">
        <v>45</v>
      </c>
      <c r="B1275" s="21" t="s">
        <v>5021</v>
      </c>
      <c r="C1275" s="20" t="s">
        <v>5759</v>
      </c>
      <c r="D1275" s="54">
        <v>4951438809</v>
      </c>
      <c r="E1275" s="64" t="s">
        <v>48</v>
      </c>
      <c r="F1275" s="4" t="s">
        <v>5818</v>
      </c>
      <c r="G1275" s="23" t="s">
        <v>5819</v>
      </c>
      <c r="H1275" s="55">
        <v>65249.919999999998</v>
      </c>
      <c r="I1275" s="4" t="s">
        <v>64</v>
      </c>
      <c r="J1275" s="5" t="s">
        <v>5820</v>
      </c>
      <c r="K1275" s="22" t="s">
        <v>5821</v>
      </c>
      <c r="L1275" s="23" t="s">
        <v>812</v>
      </c>
      <c r="M1275" s="4" t="s">
        <v>147</v>
      </c>
      <c r="N1275" s="29" t="s">
        <v>147</v>
      </c>
      <c r="O1275" s="30">
        <v>38</v>
      </c>
      <c r="P1275" s="29" t="s">
        <v>168</v>
      </c>
      <c r="Q1275" s="56">
        <v>1</v>
      </c>
      <c r="R1275" s="5" t="s">
        <v>58</v>
      </c>
      <c r="S1275" s="5" t="s">
        <v>69</v>
      </c>
      <c r="T1275" s="36">
        <v>43676</v>
      </c>
      <c r="U1275" s="36">
        <v>43663</v>
      </c>
      <c r="V1275" s="37">
        <v>43678</v>
      </c>
      <c r="W1275" s="38">
        <f t="shared" si="248"/>
        <v>-12</v>
      </c>
      <c r="X1275" s="5" t="str">
        <f t="shared" si="249"/>
        <v>CUMPLE</v>
      </c>
      <c r="Y1275" s="37">
        <v>43678</v>
      </c>
      <c r="Z1275" s="37">
        <v>43679</v>
      </c>
      <c r="AA1275" s="44">
        <v>43679</v>
      </c>
      <c r="AB1275" s="37">
        <v>43683</v>
      </c>
      <c r="AC1275" s="38">
        <f t="shared" si="250"/>
        <v>1</v>
      </c>
      <c r="AD1275" s="5" t="str">
        <f t="shared" si="251"/>
        <v>CUMPLE</v>
      </c>
      <c r="AE1275" s="5"/>
      <c r="AF1275" s="38">
        <f t="shared" si="252"/>
        <v>4</v>
      </c>
      <c r="AG1275" s="5" t="str">
        <f t="shared" si="253"/>
        <v>NO CUMPLE</v>
      </c>
      <c r="AH1275" s="6"/>
      <c r="AI1275" s="38">
        <f t="shared" si="240"/>
        <v>7</v>
      </c>
      <c r="AJ1275" s="5" t="str">
        <f t="shared" si="241"/>
        <v>CUMPLE</v>
      </c>
      <c r="AK1275" s="6"/>
      <c r="AL1275" s="5" t="str">
        <f t="shared" si="242"/>
        <v/>
      </c>
      <c r="AM1275" s="5"/>
      <c r="AN1275" s="58"/>
      <c r="AO1275" s="49" t="s">
        <v>5822</v>
      </c>
      <c r="AP1275" s="50" t="s">
        <v>72</v>
      </c>
      <c r="AQ1275" s="50"/>
      <c r="AR1275" s="50">
        <v>43658</v>
      </c>
      <c r="AS1275" s="50"/>
      <c r="AT1275" s="52"/>
    </row>
    <row r="1276" spans="1:46" ht="14.1" customHeight="1">
      <c r="A1276" s="20" t="s">
        <v>45</v>
      </c>
      <c r="B1276" s="21" t="s">
        <v>5021</v>
      </c>
      <c r="C1276" s="20" t="s">
        <v>5759</v>
      </c>
      <c r="D1276" s="54" t="s">
        <v>5823</v>
      </c>
      <c r="E1276" s="64" t="s">
        <v>48</v>
      </c>
      <c r="F1276" s="4" t="s">
        <v>5824</v>
      </c>
      <c r="G1276" s="23" t="s">
        <v>5825</v>
      </c>
      <c r="H1276" s="55">
        <v>13607.2</v>
      </c>
      <c r="I1276" s="4" t="s">
        <v>64</v>
      </c>
      <c r="J1276" s="5" t="s">
        <v>5826</v>
      </c>
      <c r="K1276" s="22" t="s">
        <v>5827</v>
      </c>
      <c r="L1276" s="23" t="s">
        <v>54</v>
      </c>
      <c r="M1276" s="4" t="s">
        <v>67</v>
      </c>
      <c r="N1276" s="29" t="s">
        <v>77</v>
      </c>
      <c r="O1276" s="30">
        <v>520</v>
      </c>
      <c r="P1276" s="29" t="s">
        <v>57</v>
      </c>
      <c r="Q1276" s="56">
        <v>2</v>
      </c>
      <c r="R1276" s="5" t="s">
        <v>78</v>
      </c>
      <c r="S1276" s="5" t="s">
        <v>79</v>
      </c>
      <c r="T1276" s="36">
        <v>43676</v>
      </c>
      <c r="U1276" s="36">
        <v>43668</v>
      </c>
      <c r="V1276" s="37">
        <v>43678</v>
      </c>
      <c r="W1276" s="38">
        <f t="shared" si="248"/>
        <v>-7</v>
      </c>
      <c r="X1276" s="5" t="str">
        <f t="shared" si="249"/>
        <v>CUMPLE</v>
      </c>
      <c r="Y1276" s="37">
        <v>43678</v>
      </c>
      <c r="Z1276" s="37">
        <v>43679</v>
      </c>
      <c r="AA1276" s="44">
        <v>43679</v>
      </c>
      <c r="AB1276" s="37">
        <v>43685</v>
      </c>
      <c r="AC1276" s="38">
        <f t="shared" si="250"/>
        <v>1</v>
      </c>
      <c r="AD1276" s="5" t="str">
        <f t="shared" si="251"/>
        <v>CUMPLE</v>
      </c>
      <c r="AE1276" s="5"/>
      <c r="AF1276" s="38">
        <f t="shared" si="252"/>
        <v>6</v>
      </c>
      <c r="AG1276" s="5" t="str">
        <f t="shared" si="253"/>
        <v>NO CUMPLE</v>
      </c>
      <c r="AH1276" s="6"/>
      <c r="AI1276" s="38">
        <f t="shared" si="240"/>
        <v>9</v>
      </c>
      <c r="AJ1276" s="5" t="str">
        <f t="shared" si="241"/>
        <v>CUMPLE</v>
      </c>
      <c r="AK1276" s="6"/>
      <c r="AL1276" s="5" t="str">
        <f t="shared" si="242"/>
        <v/>
      </c>
      <c r="AM1276" s="5"/>
      <c r="AN1276" s="58"/>
      <c r="AO1276" s="49" t="s">
        <v>5828</v>
      </c>
      <c r="AP1276" s="50" t="s">
        <v>72</v>
      </c>
      <c r="AQ1276" s="50"/>
      <c r="AR1276" s="50">
        <v>43658</v>
      </c>
      <c r="AS1276" s="50"/>
      <c r="AT1276" s="52"/>
    </row>
    <row r="1277" spans="1:46" ht="14.1" customHeight="1">
      <c r="A1277" s="20" t="s">
        <v>45</v>
      </c>
      <c r="B1277" s="21" t="s">
        <v>5021</v>
      </c>
      <c r="C1277" s="20" t="s">
        <v>5759</v>
      </c>
      <c r="D1277" s="28" t="s">
        <v>5829</v>
      </c>
      <c r="E1277" s="64" t="s">
        <v>48</v>
      </c>
      <c r="F1277" s="4" t="s">
        <v>5830</v>
      </c>
      <c r="G1277" s="23" t="s">
        <v>5831</v>
      </c>
      <c r="H1277" s="55">
        <v>32616.35</v>
      </c>
      <c r="I1277" s="4" t="s">
        <v>64</v>
      </c>
      <c r="J1277" s="65" t="s">
        <v>5832</v>
      </c>
      <c r="K1277" s="28" t="s">
        <v>5833</v>
      </c>
      <c r="L1277" s="23" t="s">
        <v>54</v>
      </c>
      <c r="M1277" s="4" t="s">
        <v>67</v>
      </c>
      <c r="N1277" s="29" t="s">
        <v>77</v>
      </c>
      <c r="O1277" s="30">
        <v>8360</v>
      </c>
      <c r="P1277" s="29" t="s">
        <v>57</v>
      </c>
      <c r="Q1277" s="56">
        <v>1</v>
      </c>
      <c r="R1277" s="5" t="s">
        <v>58</v>
      </c>
      <c r="S1277" s="5" t="s">
        <v>69</v>
      </c>
      <c r="T1277" s="36">
        <v>43681</v>
      </c>
      <c r="U1277" s="36">
        <v>43662</v>
      </c>
      <c r="V1277" s="37">
        <v>43682</v>
      </c>
      <c r="W1277" s="38">
        <f t="shared" si="248"/>
        <v>-18</v>
      </c>
      <c r="X1277" s="5" t="str">
        <f t="shared" si="249"/>
        <v>CUMPLE</v>
      </c>
      <c r="Y1277" s="37">
        <v>43682</v>
      </c>
      <c r="Z1277" s="37">
        <v>43682</v>
      </c>
      <c r="AA1277" s="44">
        <v>43682</v>
      </c>
      <c r="AB1277" s="37">
        <v>43685</v>
      </c>
      <c r="AC1277" s="38">
        <f t="shared" si="250"/>
        <v>1</v>
      </c>
      <c r="AD1277" s="5" t="str">
        <f t="shared" si="251"/>
        <v>CUMPLE</v>
      </c>
      <c r="AE1277" s="5"/>
      <c r="AF1277" s="38">
        <f t="shared" si="252"/>
        <v>3</v>
      </c>
      <c r="AG1277" s="5" t="str">
        <f t="shared" si="253"/>
        <v>CUMPLE</v>
      </c>
      <c r="AH1277" s="6"/>
      <c r="AI1277" s="38">
        <f t="shared" si="240"/>
        <v>4</v>
      </c>
      <c r="AJ1277" s="5" t="str">
        <f t="shared" si="241"/>
        <v>CUMPLE</v>
      </c>
      <c r="AK1277" s="6"/>
      <c r="AL1277" s="5" t="str">
        <f t="shared" si="242"/>
        <v/>
      </c>
      <c r="AM1277" s="5"/>
      <c r="AN1277" s="58"/>
      <c r="AO1277" s="49" t="s">
        <v>5834</v>
      </c>
      <c r="AP1277" s="50" t="s">
        <v>72</v>
      </c>
      <c r="AQ1277" s="50"/>
      <c r="AR1277" s="50">
        <v>43650</v>
      </c>
      <c r="AS1277" s="50"/>
      <c r="AT1277" s="52"/>
    </row>
    <row r="1278" spans="1:46" ht="14.1" customHeight="1">
      <c r="A1278" s="20" t="s">
        <v>45</v>
      </c>
      <c r="B1278" s="21" t="s">
        <v>5021</v>
      </c>
      <c r="C1278" s="20" t="s">
        <v>5759</v>
      </c>
      <c r="D1278" s="54">
        <v>4952077932</v>
      </c>
      <c r="E1278" s="64" t="s">
        <v>156</v>
      </c>
      <c r="F1278" s="4" t="s">
        <v>5835</v>
      </c>
      <c r="G1278" s="23" t="s">
        <v>5836</v>
      </c>
      <c r="H1278" s="55">
        <v>67456</v>
      </c>
      <c r="I1278" s="4" t="s">
        <v>64</v>
      </c>
      <c r="J1278" s="5" t="s">
        <v>5837</v>
      </c>
      <c r="K1278" s="22" t="s">
        <v>5838</v>
      </c>
      <c r="L1278" s="23" t="s">
        <v>54</v>
      </c>
      <c r="M1278" s="4" t="s">
        <v>94</v>
      </c>
      <c r="N1278" s="29" t="s">
        <v>95</v>
      </c>
      <c r="O1278" s="30">
        <v>6800</v>
      </c>
      <c r="P1278" s="29" t="s">
        <v>57</v>
      </c>
      <c r="Q1278" s="56">
        <v>1</v>
      </c>
      <c r="R1278" s="5" t="s">
        <v>58</v>
      </c>
      <c r="S1278" s="5" t="s">
        <v>726</v>
      </c>
      <c r="T1278" s="36">
        <v>43681</v>
      </c>
      <c r="U1278" s="36">
        <v>43669</v>
      </c>
      <c r="V1278" s="37">
        <v>43682</v>
      </c>
      <c r="W1278" s="38">
        <f t="shared" si="248"/>
        <v>-11</v>
      </c>
      <c r="X1278" s="5" t="str">
        <f t="shared" si="249"/>
        <v>CUMPLE</v>
      </c>
      <c r="Y1278" s="37">
        <v>43682</v>
      </c>
      <c r="Z1278" s="37">
        <v>43682</v>
      </c>
      <c r="AA1278" s="44">
        <v>43682</v>
      </c>
      <c r="AB1278" s="37">
        <v>43685</v>
      </c>
      <c r="AC1278" s="38">
        <f t="shared" si="250"/>
        <v>1</v>
      </c>
      <c r="AD1278" s="5" t="str">
        <f t="shared" si="251"/>
        <v>CUMPLE</v>
      </c>
      <c r="AE1278" s="5"/>
      <c r="AF1278" s="38">
        <f t="shared" si="252"/>
        <v>3</v>
      </c>
      <c r="AG1278" s="5" t="str">
        <f t="shared" si="253"/>
        <v>CUMPLE</v>
      </c>
      <c r="AH1278" s="6"/>
      <c r="AI1278" s="38">
        <f t="shared" si="240"/>
        <v>4</v>
      </c>
      <c r="AJ1278" s="5" t="str">
        <f t="shared" si="241"/>
        <v>CUMPLE</v>
      </c>
      <c r="AK1278" s="6"/>
      <c r="AL1278" s="5" t="str">
        <f t="shared" si="242"/>
        <v/>
      </c>
      <c r="AM1278" s="5"/>
      <c r="AN1278" s="58"/>
      <c r="AO1278" s="49" t="s">
        <v>5839</v>
      </c>
      <c r="AP1278" s="50" t="s">
        <v>232</v>
      </c>
      <c r="AQ1278" s="50" t="s">
        <v>72</v>
      </c>
      <c r="AR1278" s="50">
        <v>43658</v>
      </c>
      <c r="AS1278" s="50"/>
      <c r="AT1278" s="52"/>
    </row>
    <row r="1279" spans="1:46" ht="14.1" customHeight="1">
      <c r="A1279" s="20" t="s">
        <v>45</v>
      </c>
      <c r="B1279" s="21" t="s">
        <v>5021</v>
      </c>
      <c r="C1279" s="20" t="s">
        <v>5759</v>
      </c>
      <c r="D1279" s="54" t="s">
        <v>5840</v>
      </c>
      <c r="E1279" s="64" t="s">
        <v>48</v>
      </c>
      <c r="F1279" s="4" t="s">
        <v>5841</v>
      </c>
      <c r="G1279" s="23" t="s">
        <v>5842</v>
      </c>
      <c r="H1279" s="55">
        <v>67200</v>
      </c>
      <c r="I1279" s="4" t="s">
        <v>51</v>
      </c>
      <c r="J1279" s="5" t="s">
        <v>5843</v>
      </c>
      <c r="K1279" s="22" t="s">
        <v>329</v>
      </c>
      <c r="L1279" s="23" t="s">
        <v>204</v>
      </c>
      <c r="M1279" s="4" t="s">
        <v>55</v>
      </c>
      <c r="N1279" s="29" t="s">
        <v>265</v>
      </c>
      <c r="O1279" s="30">
        <v>48000</v>
      </c>
      <c r="P1279" s="29" t="s">
        <v>57</v>
      </c>
      <c r="Q1279" s="56">
        <v>2</v>
      </c>
      <c r="R1279" s="5" t="s">
        <v>58</v>
      </c>
      <c r="S1279" s="5" t="s">
        <v>69</v>
      </c>
      <c r="T1279" s="36">
        <v>43679</v>
      </c>
      <c r="U1279" s="36">
        <v>43672</v>
      </c>
      <c r="V1279" s="37">
        <v>43683</v>
      </c>
      <c r="W1279" s="38">
        <f t="shared" si="248"/>
        <v>-6</v>
      </c>
      <c r="X1279" s="5" t="str">
        <f t="shared" si="249"/>
        <v>CUMPLE</v>
      </c>
      <c r="Y1279" s="37">
        <v>43681</v>
      </c>
      <c r="Z1279" s="37">
        <v>43683</v>
      </c>
      <c r="AA1279" s="44">
        <v>43683</v>
      </c>
      <c r="AB1279" s="37">
        <v>43687</v>
      </c>
      <c r="AC1279" s="38">
        <f t="shared" si="250"/>
        <v>1</v>
      </c>
      <c r="AD1279" s="5" t="str">
        <f t="shared" si="251"/>
        <v>CUMPLE</v>
      </c>
      <c r="AE1279" s="5"/>
      <c r="AF1279" s="38">
        <f t="shared" si="252"/>
        <v>4</v>
      </c>
      <c r="AG1279" s="5" t="str">
        <f t="shared" si="253"/>
        <v>NO CUMPLE</v>
      </c>
      <c r="AH1279" s="6"/>
      <c r="AI1279" s="38">
        <f t="shared" si="240"/>
        <v>8</v>
      </c>
      <c r="AJ1279" s="5" t="str">
        <f t="shared" si="241"/>
        <v>CUMPLE</v>
      </c>
      <c r="AK1279" s="6"/>
      <c r="AL1279" s="5" t="str">
        <f t="shared" si="242"/>
        <v/>
      </c>
      <c r="AM1279" s="5"/>
      <c r="AN1279" s="58"/>
      <c r="AO1279" s="49" t="s">
        <v>5844</v>
      </c>
      <c r="AP1279" s="50" t="s">
        <v>61</v>
      </c>
      <c r="AQ1279" s="50"/>
      <c r="AR1279" s="50">
        <v>43679</v>
      </c>
      <c r="AS1279" s="50"/>
      <c r="AT1279" s="52"/>
    </row>
    <row r="1280" spans="1:46" ht="14.1" customHeight="1">
      <c r="A1280" s="20" t="s">
        <v>45</v>
      </c>
      <c r="B1280" s="21" t="s">
        <v>5021</v>
      </c>
      <c r="C1280" s="20" t="s">
        <v>5759</v>
      </c>
      <c r="D1280" s="54">
        <v>4952005002</v>
      </c>
      <c r="E1280" s="64" t="s">
        <v>48</v>
      </c>
      <c r="F1280" s="4" t="s">
        <v>5845</v>
      </c>
      <c r="G1280" s="23" t="s">
        <v>5846</v>
      </c>
      <c r="H1280" s="55">
        <v>686.4</v>
      </c>
      <c r="I1280" s="4" t="s">
        <v>51</v>
      </c>
      <c r="J1280" s="5" t="s">
        <v>4700</v>
      </c>
      <c r="K1280" s="22" t="s">
        <v>4701</v>
      </c>
      <c r="L1280" s="23" t="s">
        <v>246</v>
      </c>
      <c r="M1280" s="4" t="s">
        <v>87</v>
      </c>
      <c r="N1280" s="29" t="s">
        <v>88</v>
      </c>
      <c r="O1280" s="30">
        <v>220</v>
      </c>
      <c r="P1280" s="29" t="s">
        <v>57</v>
      </c>
      <c r="Q1280" s="56">
        <v>1</v>
      </c>
      <c r="R1280" s="5" t="s">
        <v>78</v>
      </c>
      <c r="S1280" s="5" t="s">
        <v>79</v>
      </c>
      <c r="T1280" s="36">
        <v>43679</v>
      </c>
      <c r="U1280" s="36">
        <v>43678</v>
      </c>
      <c r="V1280" s="37">
        <v>43683</v>
      </c>
      <c r="W1280" s="38">
        <f t="shared" si="248"/>
        <v>0</v>
      </c>
      <c r="X1280" s="5" t="str">
        <f t="shared" si="249"/>
        <v>CUMPLE</v>
      </c>
      <c r="Y1280" s="37">
        <v>43681</v>
      </c>
      <c r="Z1280" s="37">
        <v>43683</v>
      </c>
      <c r="AA1280" s="44">
        <v>43683</v>
      </c>
      <c r="AB1280" s="37">
        <v>43687</v>
      </c>
      <c r="AC1280" s="38">
        <f t="shared" si="250"/>
        <v>1</v>
      </c>
      <c r="AD1280" s="5" t="str">
        <f t="shared" si="251"/>
        <v>CUMPLE</v>
      </c>
      <c r="AE1280" s="5"/>
      <c r="AF1280" s="38">
        <f t="shared" si="252"/>
        <v>4</v>
      </c>
      <c r="AG1280" s="5" t="str">
        <f t="shared" si="253"/>
        <v>NO CUMPLE</v>
      </c>
      <c r="AH1280" s="6"/>
      <c r="AI1280" s="38">
        <f t="shared" si="240"/>
        <v>8</v>
      </c>
      <c r="AJ1280" s="5" t="str">
        <f t="shared" si="241"/>
        <v>CUMPLE</v>
      </c>
      <c r="AK1280" s="6"/>
      <c r="AL1280" s="5" t="str">
        <f t="shared" si="242"/>
        <v/>
      </c>
      <c r="AM1280" s="5"/>
      <c r="AN1280" s="58"/>
      <c r="AO1280" s="49" t="s">
        <v>5847</v>
      </c>
      <c r="AP1280" s="50" t="s">
        <v>61</v>
      </c>
      <c r="AQ1280" s="50"/>
      <c r="AR1280" s="50">
        <v>43679</v>
      </c>
      <c r="AS1280" s="50"/>
      <c r="AT1280" s="52"/>
    </row>
    <row r="1281" spans="1:46" ht="14.1" customHeight="1">
      <c r="A1281" s="20" t="s">
        <v>45</v>
      </c>
      <c r="B1281" s="21" t="s">
        <v>5021</v>
      </c>
      <c r="C1281" s="20" t="s">
        <v>5759</v>
      </c>
      <c r="D1281" s="28" t="s">
        <v>5848</v>
      </c>
      <c r="E1281" s="64" t="s">
        <v>48</v>
      </c>
      <c r="F1281" s="4" t="s">
        <v>5849</v>
      </c>
      <c r="G1281" s="23" t="s">
        <v>5850</v>
      </c>
      <c r="H1281" s="55">
        <v>69804.2</v>
      </c>
      <c r="I1281" s="4" t="s">
        <v>64</v>
      </c>
      <c r="J1281" s="65" t="s">
        <v>5851</v>
      </c>
      <c r="K1281" s="28" t="s">
        <v>5852</v>
      </c>
      <c r="L1281" s="23" t="s">
        <v>54</v>
      </c>
      <c r="M1281" s="4" t="s">
        <v>67</v>
      </c>
      <c r="N1281" s="29" t="s">
        <v>77</v>
      </c>
      <c r="O1281" s="30">
        <v>19320</v>
      </c>
      <c r="P1281" s="29" t="s">
        <v>57</v>
      </c>
      <c r="Q1281" s="56">
        <v>1</v>
      </c>
      <c r="R1281" s="5" t="s">
        <v>58</v>
      </c>
      <c r="S1281" s="5" t="s">
        <v>69</v>
      </c>
      <c r="T1281" s="36">
        <v>43676</v>
      </c>
      <c r="U1281" s="36">
        <v>43675</v>
      </c>
      <c r="V1281" s="37">
        <v>43683</v>
      </c>
      <c r="W1281" s="38">
        <f t="shared" si="248"/>
        <v>0</v>
      </c>
      <c r="X1281" s="5" t="str">
        <f t="shared" si="249"/>
        <v>CUMPLE</v>
      </c>
      <c r="Y1281" s="37">
        <v>43679</v>
      </c>
      <c r="Z1281" s="37">
        <v>43683</v>
      </c>
      <c r="AA1281" s="44">
        <v>43683</v>
      </c>
      <c r="AB1281" s="37">
        <v>43689</v>
      </c>
      <c r="AC1281" s="38">
        <f t="shared" si="250"/>
        <v>1</v>
      </c>
      <c r="AD1281" s="5" t="str">
        <f t="shared" si="251"/>
        <v>CUMPLE</v>
      </c>
      <c r="AE1281" s="5"/>
      <c r="AF1281" s="38">
        <f t="shared" si="252"/>
        <v>6</v>
      </c>
      <c r="AG1281" s="5" t="str">
        <f t="shared" si="253"/>
        <v>NO CUMPLE</v>
      </c>
      <c r="AH1281" s="6"/>
      <c r="AI1281" s="38">
        <f t="shared" si="240"/>
        <v>13</v>
      </c>
      <c r="AJ1281" s="5" t="str">
        <f t="shared" si="241"/>
        <v>NO CUMPLE</v>
      </c>
      <c r="AK1281" s="6" t="s">
        <v>5853</v>
      </c>
      <c r="AL1281" s="5" t="str">
        <f t="shared" si="242"/>
        <v/>
      </c>
      <c r="AM1281" s="5"/>
      <c r="AN1281" s="58"/>
      <c r="AO1281" s="49" t="s">
        <v>5854</v>
      </c>
      <c r="AP1281" s="50" t="s">
        <v>72</v>
      </c>
      <c r="AQ1281" s="50"/>
      <c r="AR1281" s="50">
        <v>43651</v>
      </c>
      <c r="AS1281" s="50"/>
      <c r="AT1281" s="52"/>
    </row>
    <row r="1282" spans="1:46" ht="14.1" customHeight="1">
      <c r="A1282" s="20" t="s">
        <v>45</v>
      </c>
      <c r="B1282" s="21" t="s">
        <v>5021</v>
      </c>
      <c r="C1282" s="20" t="s">
        <v>5759</v>
      </c>
      <c r="D1282" s="54">
        <v>4951697095</v>
      </c>
      <c r="E1282" s="64" t="s">
        <v>48</v>
      </c>
      <c r="F1282" s="4" t="s">
        <v>5855</v>
      </c>
      <c r="G1282" s="23" t="s">
        <v>5856</v>
      </c>
      <c r="H1282" s="55">
        <v>8400</v>
      </c>
      <c r="I1282" s="4" t="s">
        <v>64</v>
      </c>
      <c r="J1282" s="5" t="s">
        <v>5857</v>
      </c>
      <c r="K1282" s="22" t="s">
        <v>5858</v>
      </c>
      <c r="L1282" s="23" t="s">
        <v>5859</v>
      </c>
      <c r="M1282" s="4" t="s">
        <v>238</v>
      </c>
      <c r="N1282" s="29" t="s">
        <v>239</v>
      </c>
      <c r="O1282" s="30">
        <v>24000</v>
      </c>
      <c r="P1282" s="29" t="s">
        <v>57</v>
      </c>
      <c r="Q1282" s="56">
        <v>1</v>
      </c>
      <c r="R1282" s="5" t="s">
        <v>58</v>
      </c>
      <c r="S1282" s="5" t="s">
        <v>69</v>
      </c>
      <c r="T1282" s="36">
        <v>43676</v>
      </c>
      <c r="U1282" s="36">
        <v>43668</v>
      </c>
      <c r="V1282" s="37">
        <v>43678</v>
      </c>
      <c r="W1282" s="38">
        <f t="shared" si="248"/>
        <v>-7</v>
      </c>
      <c r="X1282" s="5" t="str">
        <f t="shared" si="249"/>
        <v>CUMPLE</v>
      </c>
      <c r="Y1282" s="37">
        <v>43678</v>
      </c>
      <c r="Z1282" s="37">
        <v>43678</v>
      </c>
      <c r="AA1282" s="44">
        <v>43679</v>
      </c>
      <c r="AB1282" s="37">
        <v>43689</v>
      </c>
      <c r="AC1282" s="38">
        <f t="shared" si="250"/>
        <v>1</v>
      </c>
      <c r="AD1282" s="5" t="str">
        <f t="shared" si="251"/>
        <v>CUMPLE</v>
      </c>
      <c r="AE1282" s="5"/>
      <c r="AF1282" s="38">
        <f t="shared" si="252"/>
        <v>10</v>
      </c>
      <c r="AG1282" s="5" t="str">
        <f t="shared" si="253"/>
        <v>NO CUMPLE</v>
      </c>
      <c r="AH1282" s="6"/>
      <c r="AI1282" s="38">
        <f t="shared" si="240"/>
        <v>13</v>
      </c>
      <c r="AJ1282" s="5" t="str">
        <f t="shared" si="241"/>
        <v>NO CUMPLE</v>
      </c>
      <c r="AK1282" s="6" t="s">
        <v>5860</v>
      </c>
      <c r="AL1282" s="5" t="str">
        <f t="shared" ref="AL1282:AL1345" si="254">+IF(F1282="Rojo",IF((R1282="FCL")*AND(AI1282&gt;7),"NO CUMPLE",IF((R1282="LCL")*AND(AI1282&gt;9),"NO CUMPLE",IF((R1282="AIR")*AND(AI1282&gt;2),"NO CUMPLE","CUMPLE"))),"")</f>
        <v/>
      </c>
      <c r="AM1282" s="5"/>
      <c r="AN1282" s="58"/>
      <c r="AO1282" s="49" t="s">
        <v>5861</v>
      </c>
      <c r="AP1282" s="50" t="s">
        <v>241</v>
      </c>
      <c r="AQ1282" s="50"/>
      <c r="AR1282" s="50">
        <v>43658</v>
      </c>
      <c r="AS1282" s="50"/>
      <c r="AT1282" s="52"/>
    </row>
    <row r="1283" spans="1:46" ht="14.1" customHeight="1">
      <c r="A1283" s="20" t="s">
        <v>45</v>
      </c>
      <c r="B1283" s="21" t="s">
        <v>5021</v>
      </c>
      <c r="C1283" s="20" t="s">
        <v>5759</v>
      </c>
      <c r="D1283" s="54" t="s">
        <v>5862</v>
      </c>
      <c r="E1283" s="64" t="s">
        <v>48</v>
      </c>
      <c r="F1283" s="4" t="s">
        <v>5863</v>
      </c>
      <c r="G1283" s="23" t="s">
        <v>5864</v>
      </c>
      <c r="H1283" s="55">
        <v>91032</v>
      </c>
      <c r="I1283" s="4" t="s">
        <v>64</v>
      </c>
      <c r="J1283" s="5" t="s">
        <v>5865</v>
      </c>
      <c r="K1283" s="22" t="s">
        <v>5866</v>
      </c>
      <c r="L1283" s="23" t="s">
        <v>54</v>
      </c>
      <c r="M1283" s="4" t="s">
        <v>94</v>
      </c>
      <c r="N1283" s="29" t="s">
        <v>95</v>
      </c>
      <c r="O1283" s="30">
        <v>6400</v>
      </c>
      <c r="P1283" s="29" t="s">
        <v>57</v>
      </c>
      <c r="Q1283" s="56">
        <v>1</v>
      </c>
      <c r="R1283" s="5" t="s">
        <v>58</v>
      </c>
      <c r="S1283" s="5" t="s">
        <v>174</v>
      </c>
      <c r="T1283" s="36">
        <v>43681</v>
      </c>
      <c r="U1283" s="36">
        <v>43669</v>
      </c>
      <c r="V1283" s="37">
        <v>43682</v>
      </c>
      <c r="W1283" s="38">
        <f t="shared" si="248"/>
        <v>-11</v>
      </c>
      <c r="X1283" s="5" t="str">
        <f t="shared" si="249"/>
        <v>CUMPLE</v>
      </c>
      <c r="Y1283" s="37">
        <v>43682</v>
      </c>
      <c r="Z1283" s="37">
        <v>43682</v>
      </c>
      <c r="AA1283" s="44">
        <v>43682</v>
      </c>
      <c r="AB1283" s="37">
        <v>43690</v>
      </c>
      <c r="AC1283" s="38">
        <f t="shared" si="250"/>
        <v>1</v>
      </c>
      <c r="AD1283" s="5" t="str">
        <f t="shared" si="251"/>
        <v>CUMPLE</v>
      </c>
      <c r="AE1283" s="5"/>
      <c r="AF1283" s="38">
        <f t="shared" si="252"/>
        <v>8</v>
      </c>
      <c r="AG1283" s="5" t="str">
        <f t="shared" si="253"/>
        <v>NO CUMPLE</v>
      </c>
      <c r="AH1283" s="6"/>
      <c r="AI1283" s="38">
        <f t="shared" ref="AI1283:AI1346" si="255">AB1283-T1283</f>
        <v>9</v>
      </c>
      <c r="AJ1283" s="5" t="str">
        <f t="shared" ref="AJ1283:AJ1346" si="256">+IF((R1283="FCL")*AND(AI1283&gt;8),"NO CUMPLE",IF((R1283="LCL")*AND(AI1283&gt;10),"NO CUMPLE",IF((R1283="AIR")*AND(AI1283&gt;3),"NO CUMPLE","CUMPLE")))</f>
        <v>NO CUMPLE</v>
      </c>
      <c r="AK1283" s="6" t="s">
        <v>5867</v>
      </c>
      <c r="AL1283" s="5" t="str">
        <f t="shared" si="254"/>
        <v/>
      </c>
      <c r="AM1283" s="5"/>
      <c r="AN1283" s="58"/>
      <c r="AO1283" s="49" t="s">
        <v>5868</v>
      </c>
      <c r="AP1283" s="50" t="s">
        <v>72</v>
      </c>
      <c r="AQ1283" s="50"/>
      <c r="AR1283" s="50">
        <v>43655</v>
      </c>
      <c r="AS1283" s="50"/>
      <c r="AT1283" s="52"/>
    </row>
    <row r="1284" spans="1:46" ht="14.1" customHeight="1">
      <c r="A1284" s="20" t="s">
        <v>45</v>
      </c>
      <c r="B1284" s="21" t="s">
        <v>5021</v>
      </c>
      <c r="C1284" s="20" t="s">
        <v>5759</v>
      </c>
      <c r="D1284" s="54">
        <v>4951650368</v>
      </c>
      <c r="E1284" s="64" t="s">
        <v>48</v>
      </c>
      <c r="F1284" s="4" t="s">
        <v>5869</v>
      </c>
      <c r="G1284" s="23" t="s">
        <v>5870</v>
      </c>
      <c r="H1284" s="55">
        <v>62504</v>
      </c>
      <c r="I1284" s="4" t="s">
        <v>64</v>
      </c>
      <c r="J1284" s="5" t="s">
        <v>2808</v>
      </c>
      <c r="K1284" s="22" t="s">
        <v>5871</v>
      </c>
      <c r="L1284" s="23" t="s">
        <v>54</v>
      </c>
      <c r="M1284" s="4" t="s">
        <v>67</v>
      </c>
      <c r="N1284" s="29" t="s">
        <v>336</v>
      </c>
      <c r="O1284" s="30">
        <v>10400</v>
      </c>
      <c r="P1284" s="29" t="s">
        <v>57</v>
      </c>
      <c r="Q1284" s="56">
        <v>1</v>
      </c>
      <c r="R1284" s="5" t="s">
        <v>58</v>
      </c>
      <c r="S1284" s="5" t="s">
        <v>59</v>
      </c>
      <c r="T1284" s="36">
        <v>43680</v>
      </c>
      <c r="U1284" s="36">
        <v>43668</v>
      </c>
      <c r="V1284" s="37">
        <v>43682</v>
      </c>
      <c r="W1284" s="38">
        <f t="shared" si="248"/>
        <v>-11</v>
      </c>
      <c r="X1284" s="5" t="str">
        <f t="shared" si="249"/>
        <v>CUMPLE</v>
      </c>
      <c r="Y1284" s="37">
        <v>43682</v>
      </c>
      <c r="Z1284" s="37">
        <v>43682</v>
      </c>
      <c r="AA1284" s="44">
        <v>43682</v>
      </c>
      <c r="AB1284" s="37">
        <v>43689</v>
      </c>
      <c r="AC1284" s="38">
        <f t="shared" si="250"/>
        <v>1</v>
      </c>
      <c r="AD1284" s="5" t="str">
        <f t="shared" si="251"/>
        <v>CUMPLE</v>
      </c>
      <c r="AE1284" s="5"/>
      <c r="AF1284" s="38">
        <f t="shared" si="252"/>
        <v>7</v>
      </c>
      <c r="AG1284" s="5" t="str">
        <f t="shared" si="253"/>
        <v>NO CUMPLE</v>
      </c>
      <c r="AH1284" s="6"/>
      <c r="AI1284" s="38">
        <f t="shared" si="255"/>
        <v>9</v>
      </c>
      <c r="AJ1284" s="5" t="str">
        <f t="shared" si="256"/>
        <v>NO CUMPLE</v>
      </c>
      <c r="AK1284" s="6" t="s">
        <v>5872</v>
      </c>
      <c r="AL1284" s="5" t="str">
        <f t="shared" si="254"/>
        <v/>
      </c>
      <c r="AM1284" s="5"/>
      <c r="AN1284" s="58"/>
      <c r="AO1284" s="49" t="s">
        <v>5873</v>
      </c>
      <c r="AP1284" s="50" t="s">
        <v>232</v>
      </c>
      <c r="AQ1284" s="50"/>
      <c r="AR1284" s="50">
        <v>43657</v>
      </c>
      <c r="AS1284" s="50"/>
      <c r="AT1284" s="52"/>
    </row>
    <row r="1285" spans="1:46" ht="14.1" customHeight="1">
      <c r="A1285" s="20" t="s">
        <v>45</v>
      </c>
      <c r="B1285" s="21" t="s">
        <v>5021</v>
      </c>
      <c r="C1285" s="20" t="s">
        <v>5759</v>
      </c>
      <c r="D1285" s="54">
        <v>4951411353</v>
      </c>
      <c r="E1285" s="64" t="s">
        <v>48</v>
      </c>
      <c r="F1285" s="4" t="s">
        <v>5874</v>
      </c>
      <c r="G1285" s="23" t="s">
        <v>5875</v>
      </c>
      <c r="H1285" s="55">
        <v>13425.45</v>
      </c>
      <c r="I1285" s="4" t="s">
        <v>64</v>
      </c>
      <c r="J1285" s="5" t="s">
        <v>1075</v>
      </c>
      <c r="K1285" s="22" t="s">
        <v>1076</v>
      </c>
      <c r="L1285" s="23" t="s">
        <v>54</v>
      </c>
      <c r="M1285" s="4" t="s">
        <v>67</v>
      </c>
      <c r="N1285" s="29" t="s">
        <v>77</v>
      </c>
      <c r="O1285" s="30">
        <v>7585</v>
      </c>
      <c r="P1285" s="29" t="s">
        <v>57</v>
      </c>
      <c r="Q1285" s="56">
        <v>1</v>
      </c>
      <c r="R1285" s="5" t="s">
        <v>58</v>
      </c>
      <c r="S1285" s="5" t="s">
        <v>59</v>
      </c>
      <c r="T1285" s="36">
        <v>43682</v>
      </c>
      <c r="U1285" s="36">
        <v>43671</v>
      </c>
      <c r="V1285" s="37">
        <v>43683</v>
      </c>
      <c r="W1285" s="38">
        <f t="shared" si="248"/>
        <v>-10</v>
      </c>
      <c r="X1285" s="5" t="str">
        <f t="shared" si="249"/>
        <v>CUMPLE</v>
      </c>
      <c r="Y1285" s="37">
        <v>43685</v>
      </c>
      <c r="Z1285" s="37">
        <v>43685</v>
      </c>
      <c r="AA1285" s="44">
        <v>43685</v>
      </c>
      <c r="AB1285" s="37">
        <v>43690</v>
      </c>
      <c r="AC1285" s="38">
        <f t="shared" si="250"/>
        <v>1</v>
      </c>
      <c r="AD1285" s="5" t="str">
        <f t="shared" si="251"/>
        <v>CUMPLE</v>
      </c>
      <c r="AE1285" s="5"/>
      <c r="AF1285" s="38">
        <f t="shared" si="252"/>
        <v>5</v>
      </c>
      <c r="AG1285" s="5" t="str">
        <f t="shared" si="253"/>
        <v>NO CUMPLE</v>
      </c>
      <c r="AH1285" s="6"/>
      <c r="AI1285" s="38">
        <f t="shared" si="255"/>
        <v>8</v>
      </c>
      <c r="AJ1285" s="5" t="str">
        <f t="shared" si="256"/>
        <v>CUMPLE</v>
      </c>
      <c r="AK1285" s="6"/>
      <c r="AL1285" s="5" t="str">
        <f t="shared" si="254"/>
        <v/>
      </c>
      <c r="AM1285" s="5"/>
      <c r="AN1285" s="58"/>
      <c r="AO1285" s="49" t="s">
        <v>5876</v>
      </c>
      <c r="AP1285" s="50" t="s">
        <v>72</v>
      </c>
      <c r="AQ1285" s="50"/>
      <c r="AR1285" s="50">
        <v>43658</v>
      </c>
      <c r="AS1285" s="50"/>
      <c r="AT1285" s="52"/>
    </row>
    <row r="1286" spans="1:46" ht="14.1" customHeight="1">
      <c r="A1286" s="20" t="s">
        <v>45</v>
      </c>
      <c r="B1286" s="21" t="s">
        <v>5021</v>
      </c>
      <c r="C1286" s="20" t="s">
        <v>5759</v>
      </c>
      <c r="D1286" s="54">
        <v>4952131126</v>
      </c>
      <c r="E1286" s="64" t="s">
        <v>48</v>
      </c>
      <c r="F1286" s="4" t="s">
        <v>5877</v>
      </c>
      <c r="G1286" s="23" t="s">
        <v>5878</v>
      </c>
      <c r="H1286" s="55">
        <v>1856.4</v>
      </c>
      <c r="I1286" s="4" t="s">
        <v>64</v>
      </c>
      <c r="J1286" s="5" t="s">
        <v>2399</v>
      </c>
      <c r="K1286" s="22" t="s">
        <v>2400</v>
      </c>
      <c r="L1286" s="23" t="s">
        <v>54</v>
      </c>
      <c r="M1286" s="4" t="s">
        <v>67</v>
      </c>
      <c r="N1286" s="29" t="s">
        <v>77</v>
      </c>
      <c r="O1286" s="30">
        <v>420</v>
      </c>
      <c r="P1286" s="29" t="s">
        <v>57</v>
      </c>
      <c r="Q1286" s="56">
        <v>1</v>
      </c>
      <c r="R1286" s="5" t="s">
        <v>78</v>
      </c>
      <c r="S1286" s="5" t="s">
        <v>79</v>
      </c>
      <c r="T1286" s="36">
        <v>43682</v>
      </c>
      <c r="U1286" s="36">
        <v>43668</v>
      </c>
      <c r="V1286" s="37">
        <v>43683</v>
      </c>
      <c r="W1286" s="38">
        <f t="shared" si="248"/>
        <v>-13</v>
      </c>
      <c r="X1286" s="5" t="str">
        <f t="shared" si="249"/>
        <v>CUMPLE</v>
      </c>
      <c r="Y1286" s="37">
        <v>43685</v>
      </c>
      <c r="Z1286" s="37">
        <v>43685</v>
      </c>
      <c r="AA1286" s="44">
        <v>43685</v>
      </c>
      <c r="AB1286" s="37">
        <v>43689</v>
      </c>
      <c r="AC1286" s="38">
        <f t="shared" si="250"/>
        <v>1</v>
      </c>
      <c r="AD1286" s="5" t="str">
        <f t="shared" si="251"/>
        <v>CUMPLE</v>
      </c>
      <c r="AE1286" s="5"/>
      <c r="AF1286" s="38">
        <f t="shared" si="252"/>
        <v>4</v>
      </c>
      <c r="AG1286" s="5" t="str">
        <f t="shared" si="253"/>
        <v>NO CUMPLE</v>
      </c>
      <c r="AH1286" s="6"/>
      <c r="AI1286" s="38">
        <f t="shared" si="255"/>
        <v>7</v>
      </c>
      <c r="AJ1286" s="5" t="str">
        <f t="shared" si="256"/>
        <v>CUMPLE</v>
      </c>
      <c r="AK1286" s="6"/>
      <c r="AL1286" s="5" t="str">
        <f t="shared" si="254"/>
        <v/>
      </c>
      <c r="AM1286" s="5"/>
      <c r="AN1286" s="58"/>
      <c r="AO1286" s="49" t="s">
        <v>5879</v>
      </c>
      <c r="AP1286" s="50" t="s">
        <v>72</v>
      </c>
      <c r="AQ1286" s="50"/>
      <c r="AR1286" s="50">
        <v>43666</v>
      </c>
      <c r="AS1286" s="50"/>
      <c r="AT1286" s="52"/>
    </row>
    <row r="1287" spans="1:46" ht="14.1" customHeight="1">
      <c r="A1287" s="20" t="s">
        <v>45</v>
      </c>
      <c r="B1287" s="21" t="s">
        <v>5021</v>
      </c>
      <c r="C1287" s="20" t="s">
        <v>5759</v>
      </c>
      <c r="D1287" s="54">
        <v>4949078457</v>
      </c>
      <c r="E1287" s="64" t="s">
        <v>48</v>
      </c>
      <c r="F1287" s="4" t="s">
        <v>5880</v>
      </c>
      <c r="G1287" s="23" t="s">
        <v>5881</v>
      </c>
      <c r="H1287" s="55">
        <v>34560</v>
      </c>
      <c r="I1287" s="4" t="s">
        <v>64</v>
      </c>
      <c r="J1287" s="5" t="s">
        <v>3582</v>
      </c>
      <c r="K1287" s="22" t="s">
        <v>3583</v>
      </c>
      <c r="L1287" s="23" t="s">
        <v>3584</v>
      </c>
      <c r="M1287" s="4" t="s">
        <v>184</v>
      </c>
      <c r="N1287" s="29" t="s">
        <v>348</v>
      </c>
      <c r="O1287" s="30">
        <v>5400</v>
      </c>
      <c r="P1287" s="29" t="s">
        <v>57</v>
      </c>
      <c r="Q1287" s="56">
        <v>1</v>
      </c>
      <c r="R1287" s="5" t="s">
        <v>58</v>
      </c>
      <c r="S1287" s="5" t="s">
        <v>59</v>
      </c>
      <c r="T1287" s="36">
        <v>43683</v>
      </c>
      <c r="U1287" s="36">
        <v>43670</v>
      </c>
      <c r="V1287" s="37">
        <v>43683</v>
      </c>
      <c r="W1287" s="38">
        <f t="shared" si="248"/>
        <v>-12</v>
      </c>
      <c r="X1287" s="5" t="str">
        <f t="shared" si="249"/>
        <v>CUMPLE</v>
      </c>
      <c r="Y1287" s="37">
        <v>43685</v>
      </c>
      <c r="Z1287" s="37">
        <v>43685</v>
      </c>
      <c r="AA1287" s="44">
        <v>43685</v>
      </c>
      <c r="AB1287" s="37">
        <v>43690</v>
      </c>
      <c r="AC1287" s="38">
        <f t="shared" si="250"/>
        <v>1</v>
      </c>
      <c r="AD1287" s="5" t="str">
        <f t="shared" si="251"/>
        <v>CUMPLE</v>
      </c>
      <c r="AE1287" s="5"/>
      <c r="AF1287" s="38">
        <f t="shared" si="252"/>
        <v>5</v>
      </c>
      <c r="AG1287" s="5" t="str">
        <f t="shared" si="253"/>
        <v>NO CUMPLE</v>
      </c>
      <c r="AH1287" s="6"/>
      <c r="AI1287" s="38">
        <f t="shared" si="255"/>
        <v>7</v>
      </c>
      <c r="AJ1287" s="5" t="str">
        <f t="shared" si="256"/>
        <v>CUMPLE</v>
      </c>
      <c r="AK1287" s="6"/>
      <c r="AL1287" s="5" t="str">
        <f t="shared" si="254"/>
        <v/>
      </c>
      <c r="AM1287" s="5"/>
      <c r="AN1287" s="58"/>
      <c r="AO1287" s="49" t="s">
        <v>5882</v>
      </c>
      <c r="AP1287" s="50" t="s">
        <v>72</v>
      </c>
      <c r="AQ1287" s="50"/>
      <c r="AR1287" s="50">
        <v>43661</v>
      </c>
      <c r="AS1287" s="50"/>
      <c r="AT1287" s="52"/>
    </row>
    <row r="1288" spans="1:46" ht="14.1" customHeight="1">
      <c r="A1288" s="20" t="s">
        <v>45</v>
      </c>
      <c r="B1288" s="21" t="s">
        <v>5021</v>
      </c>
      <c r="C1288" s="20" t="s">
        <v>5759</v>
      </c>
      <c r="D1288" s="54">
        <v>4948303921</v>
      </c>
      <c r="E1288" s="64" t="s">
        <v>48</v>
      </c>
      <c r="F1288" s="4" t="s">
        <v>5883</v>
      </c>
      <c r="G1288" s="23" t="s">
        <v>5884</v>
      </c>
      <c r="H1288" s="55">
        <v>58464</v>
      </c>
      <c r="I1288" s="4" t="s">
        <v>64</v>
      </c>
      <c r="J1288" s="5" t="s">
        <v>1508</v>
      </c>
      <c r="K1288" s="22" t="s">
        <v>1509</v>
      </c>
      <c r="L1288" s="23" t="s">
        <v>54</v>
      </c>
      <c r="M1288" s="4" t="s">
        <v>184</v>
      </c>
      <c r="N1288" s="29" t="s">
        <v>348</v>
      </c>
      <c r="O1288" s="30">
        <v>5760</v>
      </c>
      <c r="P1288" s="29" t="s">
        <v>57</v>
      </c>
      <c r="Q1288" s="56">
        <v>1</v>
      </c>
      <c r="R1288" s="5" t="s">
        <v>58</v>
      </c>
      <c r="S1288" s="5" t="s">
        <v>59</v>
      </c>
      <c r="T1288" s="36">
        <v>43683</v>
      </c>
      <c r="U1288" s="36">
        <v>43677</v>
      </c>
      <c r="V1288" s="37">
        <v>43683</v>
      </c>
      <c r="W1288" s="38">
        <f t="shared" si="248"/>
        <v>-5</v>
      </c>
      <c r="X1288" s="5" t="str">
        <f t="shared" si="249"/>
        <v>CUMPLE</v>
      </c>
      <c r="Y1288" s="37">
        <v>43685</v>
      </c>
      <c r="Z1288" s="37">
        <v>43685</v>
      </c>
      <c r="AA1288" s="44">
        <v>43685</v>
      </c>
      <c r="AB1288" s="37">
        <v>43690</v>
      </c>
      <c r="AC1288" s="38">
        <f t="shared" si="250"/>
        <v>1</v>
      </c>
      <c r="AD1288" s="5" t="str">
        <f t="shared" si="251"/>
        <v>CUMPLE</v>
      </c>
      <c r="AE1288" s="5"/>
      <c r="AF1288" s="38">
        <f t="shared" si="252"/>
        <v>5</v>
      </c>
      <c r="AG1288" s="5" t="str">
        <f t="shared" si="253"/>
        <v>NO CUMPLE</v>
      </c>
      <c r="AH1288" s="6"/>
      <c r="AI1288" s="38">
        <f t="shared" si="255"/>
        <v>7</v>
      </c>
      <c r="AJ1288" s="5" t="str">
        <f t="shared" si="256"/>
        <v>CUMPLE</v>
      </c>
      <c r="AK1288" s="6"/>
      <c r="AL1288" s="5" t="str">
        <f t="shared" si="254"/>
        <v/>
      </c>
      <c r="AM1288" s="5"/>
      <c r="AN1288" s="58"/>
      <c r="AO1288" s="49" t="s">
        <v>5885</v>
      </c>
      <c r="AP1288" s="50" t="s">
        <v>72</v>
      </c>
      <c r="AQ1288" s="50"/>
      <c r="AR1288" s="50">
        <v>43661</v>
      </c>
      <c r="AS1288" s="50"/>
      <c r="AT1288" s="52"/>
    </row>
    <row r="1289" spans="1:46" ht="14.1" customHeight="1">
      <c r="A1289" s="20" t="s">
        <v>45</v>
      </c>
      <c r="B1289" s="21" t="s">
        <v>5021</v>
      </c>
      <c r="C1289" s="20" t="s">
        <v>5759</v>
      </c>
      <c r="D1289" s="54" t="s">
        <v>5886</v>
      </c>
      <c r="E1289" s="64" t="s">
        <v>48</v>
      </c>
      <c r="F1289" s="4" t="s">
        <v>5887</v>
      </c>
      <c r="G1289" s="23" t="s">
        <v>5888</v>
      </c>
      <c r="H1289" s="55">
        <v>47916</v>
      </c>
      <c r="I1289" s="4" t="s">
        <v>64</v>
      </c>
      <c r="J1289" s="5" t="s">
        <v>594</v>
      </c>
      <c r="K1289" s="22" t="s">
        <v>595</v>
      </c>
      <c r="L1289" s="23" t="s">
        <v>408</v>
      </c>
      <c r="M1289" s="4" t="s">
        <v>238</v>
      </c>
      <c r="N1289" s="29" t="s">
        <v>239</v>
      </c>
      <c r="O1289" s="30">
        <v>39600</v>
      </c>
      <c r="P1289" s="29" t="s">
        <v>57</v>
      </c>
      <c r="Q1289" s="56">
        <v>2</v>
      </c>
      <c r="R1289" s="5" t="s">
        <v>58</v>
      </c>
      <c r="S1289" s="5" t="s">
        <v>59</v>
      </c>
      <c r="T1289" s="36">
        <v>43683</v>
      </c>
      <c r="U1289" s="36">
        <v>43678</v>
      </c>
      <c r="V1289" s="37">
        <v>43685</v>
      </c>
      <c r="W1289" s="38">
        <f t="shared" si="248"/>
        <v>-4</v>
      </c>
      <c r="X1289" s="5" t="str">
        <f t="shared" si="249"/>
        <v>CUMPLE</v>
      </c>
      <c r="Y1289" s="37">
        <v>43685</v>
      </c>
      <c r="Z1289" s="37">
        <v>43686</v>
      </c>
      <c r="AA1289" s="44">
        <v>43686</v>
      </c>
      <c r="AB1289" s="37">
        <v>43690</v>
      </c>
      <c r="AC1289" s="38">
        <f t="shared" si="250"/>
        <v>1</v>
      </c>
      <c r="AD1289" s="5" t="str">
        <f t="shared" si="251"/>
        <v>CUMPLE</v>
      </c>
      <c r="AE1289" s="5"/>
      <c r="AF1289" s="38">
        <f t="shared" si="252"/>
        <v>4</v>
      </c>
      <c r="AG1289" s="5" t="str">
        <f t="shared" si="253"/>
        <v>NO CUMPLE</v>
      </c>
      <c r="AH1289" s="6"/>
      <c r="AI1289" s="38">
        <f t="shared" si="255"/>
        <v>7</v>
      </c>
      <c r="AJ1289" s="5" t="str">
        <f t="shared" si="256"/>
        <v>CUMPLE</v>
      </c>
      <c r="AK1289" s="6"/>
      <c r="AL1289" s="5" t="str">
        <f t="shared" si="254"/>
        <v/>
      </c>
      <c r="AM1289" s="5"/>
      <c r="AN1289" s="58"/>
      <c r="AO1289" s="49" t="s">
        <v>5889</v>
      </c>
      <c r="AP1289" s="50" t="s">
        <v>241</v>
      </c>
      <c r="AQ1289" s="50"/>
      <c r="AR1289" s="50">
        <v>43666</v>
      </c>
      <c r="AS1289" s="50"/>
      <c r="AT1289" s="52"/>
    </row>
    <row r="1290" spans="1:46" ht="14.1" customHeight="1">
      <c r="A1290" s="20" t="s">
        <v>45</v>
      </c>
      <c r="B1290" s="21" t="s">
        <v>5021</v>
      </c>
      <c r="C1290" s="20" t="s">
        <v>5759</v>
      </c>
      <c r="D1290" s="54">
        <v>4951647186</v>
      </c>
      <c r="E1290" s="64" t="s">
        <v>48</v>
      </c>
      <c r="F1290" s="4" t="s">
        <v>5890</v>
      </c>
      <c r="G1290" s="23" t="s">
        <v>5891</v>
      </c>
      <c r="H1290" s="55">
        <v>15120</v>
      </c>
      <c r="I1290" s="4" t="s">
        <v>51</v>
      </c>
      <c r="J1290" s="5" t="s">
        <v>235</v>
      </c>
      <c r="K1290" s="22" t="s">
        <v>236</v>
      </c>
      <c r="L1290" s="23" t="s">
        <v>2760</v>
      </c>
      <c r="M1290" s="4" t="s">
        <v>238</v>
      </c>
      <c r="N1290" s="29" t="s">
        <v>239</v>
      </c>
      <c r="O1290" s="30">
        <v>24000</v>
      </c>
      <c r="P1290" s="29" t="s">
        <v>57</v>
      </c>
      <c r="Q1290" s="56">
        <v>1</v>
      </c>
      <c r="R1290" s="5" t="s">
        <v>58</v>
      </c>
      <c r="S1290" s="5" t="s">
        <v>59</v>
      </c>
      <c r="T1290" s="36">
        <v>43679</v>
      </c>
      <c r="U1290" s="36">
        <v>43673</v>
      </c>
      <c r="V1290" s="37">
        <v>43683</v>
      </c>
      <c r="W1290" s="38">
        <f t="shared" si="248"/>
        <v>-5</v>
      </c>
      <c r="X1290" s="5" t="str">
        <f t="shared" si="249"/>
        <v>CUMPLE</v>
      </c>
      <c r="Y1290" s="37">
        <v>43681</v>
      </c>
      <c r="Z1290" s="37">
        <v>43683</v>
      </c>
      <c r="AA1290" s="44">
        <v>43683</v>
      </c>
      <c r="AB1290" s="37">
        <v>43689</v>
      </c>
      <c r="AC1290" s="38">
        <f t="shared" si="250"/>
        <v>1</v>
      </c>
      <c r="AD1290" s="5" t="str">
        <f t="shared" si="251"/>
        <v>CUMPLE</v>
      </c>
      <c r="AE1290" s="5"/>
      <c r="AF1290" s="38">
        <f t="shared" si="252"/>
        <v>6</v>
      </c>
      <c r="AG1290" s="5" t="str">
        <f t="shared" si="253"/>
        <v>NO CUMPLE</v>
      </c>
      <c r="AH1290" s="6"/>
      <c r="AI1290" s="38">
        <f t="shared" si="255"/>
        <v>10</v>
      </c>
      <c r="AJ1290" s="5" t="str">
        <f t="shared" si="256"/>
        <v>NO CUMPLE</v>
      </c>
      <c r="AK1290" s="6" t="s">
        <v>149</v>
      </c>
      <c r="AL1290" s="5" t="str">
        <f t="shared" si="254"/>
        <v/>
      </c>
      <c r="AM1290" s="5"/>
      <c r="AN1290" s="58"/>
      <c r="AO1290" s="49" t="s">
        <v>5892</v>
      </c>
      <c r="AP1290" s="50" t="s">
        <v>241</v>
      </c>
      <c r="AQ1290" s="50"/>
      <c r="AR1290" s="50">
        <v>43647</v>
      </c>
      <c r="AS1290" s="50"/>
      <c r="AT1290" s="52"/>
    </row>
    <row r="1291" spans="1:46" ht="14.1" customHeight="1">
      <c r="A1291" s="20" t="s">
        <v>45</v>
      </c>
      <c r="B1291" s="21" t="s">
        <v>5021</v>
      </c>
      <c r="C1291" s="20" t="s">
        <v>5759</v>
      </c>
      <c r="D1291" s="54" t="s">
        <v>5893</v>
      </c>
      <c r="E1291" s="64" t="s">
        <v>156</v>
      </c>
      <c r="F1291" s="4" t="s">
        <v>5894</v>
      </c>
      <c r="G1291" s="23" t="s">
        <v>5895</v>
      </c>
      <c r="H1291" s="55">
        <v>33453</v>
      </c>
      <c r="I1291" s="4" t="s">
        <v>51</v>
      </c>
      <c r="J1291" s="5" t="s">
        <v>195</v>
      </c>
      <c r="K1291" s="22" t="s">
        <v>196</v>
      </c>
      <c r="L1291" s="23" t="s">
        <v>408</v>
      </c>
      <c r="M1291" s="4" t="s">
        <v>184</v>
      </c>
      <c r="N1291" s="29" t="s">
        <v>385</v>
      </c>
      <c r="O1291" s="30">
        <v>8100</v>
      </c>
      <c r="P1291" s="29" t="s">
        <v>57</v>
      </c>
      <c r="Q1291" s="56">
        <v>1</v>
      </c>
      <c r="R1291" s="5" t="s">
        <v>58</v>
      </c>
      <c r="S1291" s="5" t="s">
        <v>69</v>
      </c>
      <c r="T1291" s="36">
        <v>43679</v>
      </c>
      <c r="U1291" s="36">
        <v>43675</v>
      </c>
      <c r="V1291" s="37">
        <v>43683</v>
      </c>
      <c r="W1291" s="38">
        <f t="shared" si="248"/>
        <v>-3</v>
      </c>
      <c r="X1291" s="5" t="str">
        <f t="shared" si="249"/>
        <v>CUMPLE</v>
      </c>
      <c r="Y1291" s="37">
        <v>43681</v>
      </c>
      <c r="Z1291" s="37">
        <v>43683</v>
      </c>
      <c r="AA1291" s="44">
        <v>43683</v>
      </c>
      <c r="AB1291" s="37">
        <v>43689</v>
      </c>
      <c r="AC1291" s="38">
        <f t="shared" si="250"/>
        <v>1</v>
      </c>
      <c r="AD1291" s="5" t="str">
        <f t="shared" si="251"/>
        <v>CUMPLE</v>
      </c>
      <c r="AE1291" s="5"/>
      <c r="AF1291" s="38">
        <f t="shared" si="252"/>
        <v>6</v>
      </c>
      <c r="AG1291" s="5" t="str">
        <f t="shared" si="253"/>
        <v>NO CUMPLE</v>
      </c>
      <c r="AH1291" s="6"/>
      <c r="AI1291" s="38">
        <f t="shared" si="255"/>
        <v>10</v>
      </c>
      <c r="AJ1291" s="5" t="str">
        <f t="shared" si="256"/>
        <v>NO CUMPLE</v>
      </c>
      <c r="AK1291" s="6" t="s">
        <v>149</v>
      </c>
      <c r="AL1291" s="5" t="str">
        <f t="shared" si="254"/>
        <v/>
      </c>
      <c r="AM1291" s="5"/>
      <c r="AN1291" s="58"/>
      <c r="AO1291" s="49" t="s">
        <v>5896</v>
      </c>
      <c r="AP1291" s="50" t="s">
        <v>72</v>
      </c>
      <c r="AQ1291" s="50"/>
      <c r="AR1291" s="50">
        <v>43679</v>
      </c>
      <c r="AS1291" s="50" t="s">
        <v>1082</v>
      </c>
      <c r="AT1291" s="52"/>
    </row>
    <row r="1292" spans="1:46" ht="14.1" customHeight="1">
      <c r="A1292" s="20" t="s">
        <v>45</v>
      </c>
      <c r="B1292" s="21" t="s">
        <v>5021</v>
      </c>
      <c r="C1292" s="20" t="s">
        <v>5759</v>
      </c>
      <c r="D1292" s="54">
        <v>4952102835</v>
      </c>
      <c r="E1292" s="64" t="s">
        <v>48</v>
      </c>
      <c r="F1292" s="4" t="s">
        <v>5897</v>
      </c>
      <c r="G1292" s="23" t="s">
        <v>5898</v>
      </c>
      <c r="H1292" s="55">
        <v>31858</v>
      </c>
      <c r="I1292" s="4" t="s">
        <v>64</v>
      </c>
      <c r="J1292" s="5" t="s">
        <v>901</v>
      </c>
      <c r="K1292" s="22" t="s">
        <v>905</v>
      </c>
      <c r="L1292" s="23" t="s">
        <v>54</v>
      </c>
      <c r="M1292" s="4" t="s">
        <v>67</v>
      </c>
      <c r="N1292" s="29" t="s">
        <v>336</v>
      </c>
      <c r="O1292" s="30">
        <v>18740</v>
      </c>
      <c r="P1292" s="29" t="s">
        <v>57</v>
      </c>
      <c r="Q1292" s="56">
        <v>1</v>
      </c>
      <c r="R1292" s="5" t="s">
        <v>58</v>
      </c>
      <c r="S1292" s="5" t="s">
        <v>230</v>
      </c>
      <c r="T1292" s="36">
        <v>43676</v>
      </c>
      <c r="U1292" s="36">
        <v>43664</v>
      </c>
      <c r="V1292" s="37">
        <v>43677</v>
      </c>
      <c r="W1292" s="38">
        <f t="shared" si="248"/>
        <v>-11</v>
      </c>
      <c r="X1292" s="5" t="str">
        <f t="shared" si="249"/>
        <v>CUMPLE</v>
      </c>
      <c r="Y1292" s="37">
        <v>43677</v>
      </c>
      <c r="Z1292" s="37">
        <v>43678</v>
      </c>
      <c r="AA1292" s="44">
        <v>43679</v>
      </c>
      <c r="AB1292" s="37">
        <v>43678</v>
      </c>
      <c r="AC1292" s="38">
        <f t="shared" si="250"/>
        <v>2</v>
      </c>
      <c r="AD1292" s="5" t="str">
        <f t="shared" si="251"/>
        <v>CUMPLE</v>
      </c>
      <c r="AE1292" s="5"/>
      <c r="AF1292" s="38">
        <f t="shared" si="252"/>
        <v>1</v>
      </c>
      <c r="AG1292" s="5" t="str">
        <f t="shared" si="253"/>
        <v>CUMPLE</v>
      </c>
      <c r="AH1292" s="6"/>
      <c r="AI1292" s="38">
        <f t="shared" si="255"/>
        <v>2</v>
      </c>
      <c r="AJ1292" s="5" t="str">
        <f t="shared" si="256"/>
        <v>CUMPLE</v>
      </c>
      <c r="AK1292" s="6"/>
      <c r="AL1292" s="5" t="str">
        <f t="shared" si="254"/>
        <v/>
      </c>
      <c r="AM1292" s="5"/>
      <c r="AN1292" s="58"/>
      <c r="AO1292" s="49" t="s">
        <v>5899</v>
      </c>
      <c r="AP1292" s="50" t="s">
        <v>232</v>
      </c>
      <c r="AQ1292" s="50"/>
      <c r="AR1292" s="50">
        <v>43655</v>
      </c>
      <c r="AS1292" s="50"/>
      <c r="AT1292" s="52"/>
    </row>
    <row r="1293" spans="1:46" ht="14.1" customHeight="1">
      <c r="A1293" s="20" t="s">
        <v>45</v>
      </c>
      <c r="B1293" s="21" t="s">
        <v>5021</v>
      </c>
      <c r="C1293" s="20" t="s">
        <v>5759</v>
      </c>
      <c r="D1293" s="28" t="s">
        <v>5900</v>
      </c>
      <c r="E1293" s="64" t="s">
        <v>48</v>
      </c>
      <c r="F1293" s="4" t="s">
        <v>5901</v>
      </c>
      <c r="G1293" s="23" t="s">
        <v>5902</v>
      </c>
      <c r="H1293" s="55">
        <v>86549.8</v>
      </c>
      <c r="I1293" s="4" t="s">
        <v>64</v>
      </c>
      <c r="J1293" s="5" t="s">
        <v>2058</v>
      </c>
      <c r="K1293" s="28" t="s">
        <v>5903</v>
      </c>
      <c r="L1293" s="23" t="s">
        <v>54</v>
      </c>
      <c r="M1293" s="4" t="s">
        <v>67</v>
      </c>
      <c r="N1293" s="29" t="s">
        <v>336</v>
      </c>
      <c r="O1293" s="30">
        <v>3020</v>
      </c>
      <c r="P1293" s="29" t="s">
        <v>57</v>
      </c>
      <c r="Q1293" s="56">
        <v>6</v>
      </c>
      <c r="R1293" s="5" t="s">
        <v>78</v>
      </c>
      <c r="S1293" s="5" t="s">
        <v>79</v>
      </c>
      <c r="T1293" s="36">
        <v>43683</v>
      </c>
      <c r="U1293" s="36">
        <v>43676</v>
      </c>
      <c r="V1293" s="37">
        <v>43686</v>
      </c>
      <c r="W1293" s="38">
        <f t="shared" si="248"/>
        <v>-6</v>
      </c>
      <c r="X1293" s="5" t="str">
        <f t="shared" si="249"/>
        <v>CUMPLE</v>
      </c>
      <c r="Y1293" s="37">
        <v>43686</v>
      </c>
      <c r="Z1293" s="37">
        <v>43686</v>
      </c>
      <c r="AA1293" s="44">
        <v>43687</v>
      </c>
      <c r="AB1293" s="37">
        <v>43692</v>
      </c>
      <c r="AC1293" s="38">
        <f t="shared" si="250"/>
        <v>1</v>
      </c>
      <c r="AD1293" s="5" t="str">
        <f t="shared" si="251"/>
        <v>CUMPLE</v>
      </c>
      <c r="AE1293" s="5"/>
      <c r="AF1293" s="38">
        <f t="shared" si="252"/>
        <v>5</v>
      </c>
      <c r="AG1293" s="5" t="str">
        <f t="shared" si="253"/>
        <v>NO CUMPLE</v>
      </c>
      <c r="AH1293" s="6"/>
      <c r="AI1293" s="38">
        <f t="shared" si="255"/>
        <v>9</v>
      </c>
      <c r="AJ1293" s="5" t="str">
        <f t="shared" si="256"/>
        <v>CUMPLE</v>
      </c>
      <c r="AK1293" s="6"/>
      <c r="AL1293" s="5" t="str">
        <f t="shared" si="254"/>
        <v/>
      </c>
      <c r="AM1293" s="5"/>
      <c r="AN1293" s="58"/>
      <c r="AO1293" s="49" t="s">
        <v>5904</v>
      </c>
      <c r="AP1293" s="50" t="s">
        <v>72</v>
      </c>
      <c r="AQ1293" s="50"/>
      <c r="AR1293" s="50">
        <v>43662</v>
      </c>
      <c r="AS1293" s="50"/>
      <c r="AT1293" s="52"/>
    </row>
    <row r="1294" spans="1:46" ht="14.1" customHeight="1">
      <c r="A1294" s="20" t="s">
        <v>45</v>
      </c>
      <c r="B1294" s="21" t="s">
        <v>5021</v>
      </c>
      <c r="C1294" s="20" t="s">
        <v>5759</v>
      </c>
      <c r="D1294" s="54">
        <v>4952077935</v>
      </c>
      <c r="E1294" s="64" t="s">
        <v>48</v>
      </c>
      <c r="F1294" s="4" t="s">
        <v>5905</v>
      </c>
      <c r="G1294" s="23" t="s">
        <v>5906</v>
      </c>
      <c r="H1294" s="55">
        <v>6100</v>
      </c>
      <c r="I1294" s="4" t="s">
        <v>64</v>
      </c>
      <c r="J1294" s="5" t="s">
        <v>4863</v>
      </c>
      <c r="K1294" s="22" t="s">
        <v>4864</v>
      </c>
      <c r="L1294" s="23" t="s">
        <v>54</v>
      </c>
      <c r="M1294" s="4" t="s">
        <v>94</v>
      </c>
      <c r="N1294" s="29" t="s">
        <v>95</v>
      </c>
      <c r="O1294" s="30">
        <v>2000</v>
      </c>
      <c r="P1294" s="29" t="s">
        <v>57</v>
      </c>
      <c r="Q1294" s="56">
        <v>2</v>
      </c>
      <c r="R1294" s="5" t="s">
        <v>78</v>
      </c>
      <c r="S1294" s="5" t="s">
        <v>79</v>
      </c>
      <c r="T1294" s="36">
        <v>43683</v>
      </c>
      <c r="U1294" s="36">
        <v>43678</v>
      </c>
      <c r="V1294" s="37">
        <v>43686</v>
      </c>
      <c r="W1294" s="38">
        <f t="shared" si="248"/>
        <v>-4</v>
      </c>
      <c r="X1294" s="5" t="str">
        <f t="shared" si="249"/>
        <v>CUMPLE</v>
      </c>
      <c r="Y1294" s="37">
        <v>43686</v>
      </c>
      <c r="Z1294" s="37">
        <v>43686</v>
      </c>
      <c r="AA1294" s="44">
        <v>43686</v>
      </c>
      <c r="AB1294" s="37">
        <v>43693</v>
      </c>
      <c r="AC1294" s="38">
        <f t="shared" si="250"/>
        <v>1</v>
      </c>
      <c r="AD1294" s="5" t="str">
        <f t="shared" si="251"/>
        <v>CUMPLE</v>
      </c>
      <c r="AE1294" s="5"/>
      <c r="AF1294" s="38">
        <f t="shared" si="252"/>
        <v>7</v>
      </c>
      <c r="AG1294" s="5" t="str">
        <f t="shared" si="253"/>
        <v>NO CUMPLE</v>
      </c>
      <c r="AH1294" s="6"/>
      <c r="AI1294" s="38">
        <f t="shared" si="255"/>
        <v>10</v>
      </c>
      <c r="AJ1294" s="5" t="str">
        <f t="shared" si="256"/>
        <v>CUMPLE</v>
      </c>
      <c r="AK1294" s="6" t="s">
        <v>386</v>
      </c>
      <c r="AL1294" s="5" t="str">
        <f t="shared" si="254"/>
        <v/>
      </c>
      <c r="AM1294" s="5"/>
      <c r="AN1294" s="58"/>
      <c r="AO1294" s="49" t="s">
        <v>5907</v>
      </c>
      <c r="AP1294" s="50" t="s">
        <v>72</v>
      </c>
      <c r="AQ1294" s="50"/>
      <c r="AR1294" s="50">
        <v>43658</v>
      </c>
      <c r="AS1294" s="50"/>
      <c r="AT1294" s="52"/>
    </row>
    <row r="1295" spans="1:46" ht="14.1" customHeight="1">
      <c r="A1295" s="20" t="s">
        <v>45</v>
      </c>
      <c r="B1295" s="21" t="s">
        <v>5021</v>
      </c>
      <c r="C1295" s="20" t="s">
        <v>5759</v>
      </c>
      <c r="D1295" s="54">
        <v>4948538664</v>
      </c>
      <c r="E1295" s="64" t="s">
        <v>48</v>
      </c>
      <c r="F1295" s="4" t="s">
        <v>5908</v>
      </c>
      <c r="G1295" s="23" t="s">
        <v>5909</v>
      </c>
      <c r="H1295" s="55">
        <v>58188</v>
      </c>
      <c r="I1295" s="4" t="s">
        <v>64</v>
      </c>
      <c r="J1295" s="5" t="s">
        <v>1956</v>
      </c>
      <c r="K1295" s="22" t="s">
        <v>1957</v>
      </c>
      <c r="L1295" s="23" t="s">
        <v>408</v>
      </c>
      <c r="M1295" s="4" t="s">
        <v>347</v>
      </c>
      <c r="N1295" s="29" t="s">
        <v>385</v>
      </c>
      <c r="O1295" s="30">
        <v>7800</v>
      </c>
      <c r="P1295" s="29" t="s">
        <v>186</v>
      </c>
      <c r="Q1295" s="56">
        <v>10</v>
      </c>
      <c r="R1295" s="5" t="s">
        <v>78</v>
      </c>
      <c r="S1295" s="5" t="s">
        <v>79</v>
      </c>
      <c r="T1295" s="36">
        <v>43686</v>
      </c>
      <c r="U1295" s="36">
        <v>43675</v>
      </c>
      <c r="V1295" s="37">
        <v>43689</v>
      </c>
      <c r="W1295" s="38">
        <f t="shared" si="248"/>
        <v>-10</v>
      </c>
      <c r="X1295" s="5" t="str">
        <f t="shared" si="249"/>
        <v>CUMPLE</v>
      </c>
      <c r="Y1295" s="37">
        <v>43690</v>
      </c>
      <c r="Z1295" s="37">
        <v>43690</v>
      </c>
      <c r="AA1295" s="44">
        <v>43691</v>
      </c>
      <c r="AB1295" s="37">
        <v>43692</v>
      </c>
      <c r="AC1295" s="38">
        <f t="shared" si="250"/>
        <v>1</v>
      </c>
      <c r="AD1295" s="5" t="str">
        <f t="shared" si="251"/>
        <v>CUMPLE</v>
      </c>
      <c r="AE1295" s="5"/>
      <c r="AF1295" s="38">
        <f t="shared" si="252"/>
        <v>1</v>
      </c>
      <c r="AG1295" s="5" t="str">
        <f t="shared" si="253"/>
        <v>CUMPLE</v>
      </c>
      <c r="AH1295" s="6"/>
      <c r="AI1295" s="38">
        <f t="shared" si="255"/>
        <v>6</v>
      </c>
      <c r="AJ1295" s="5" t="str">
        <f t="shared" si="256"/>
        <v>CUMPLE</v>
      </c>
      <c r="AK1295" s="6"/>
      <c r="AL1295" s="5" t="str">
        <f t="shared" si="254"/>
        <v/>
      </c>
      <c r="AM1295" s="5"/>
      <c r="AN1295" s="58"/>
      <c r="AO1295" s="49" t="s">
        <v>5910</v>
      </c>
      <c r="AP1295" s="50" t="s">
        <v>350</v>
      </c>
      <c r="AQ1295" s="50"/>
      <c r="AR1295" s="50">
        <v>43665</v>
      </c>
      <c r="AS1295" s="50"/>
      <c r="AT1295" s="52"/>
    </row>
    <row r="1296" spans="1:46" ht="14.1" customHeight="1">
      <c r="A1296" s="20" t="s">
        <v>45</v>
      </c>
      <c r="B1296" s="21" t="s">
        <v>5021</v>
      </c>
      <c r="C1296" s="20" t="s">
        <v>5759</v>
      </c>
      <c r="D1296" s="54">
        <v>4952110327</v>
      </c>
      <c r="E1296" s="64" t="s">
        <v>48</v>
      </c>
      <c r="F1296" s="4" t="s">
        <v>5911</v>
      </c>
      <c r="G1296" s="23" t="s">
        <v>5912</v>
      </c>
      <c r="H1296" s="55">
        <v>3511.2</v>
      </c>
      <c r="I1296" s="4" t="s">
        <v>64</v>
      </c>
      <c r="J1296" s="5" t="s">
        <v>5913</v>
      </c>
      <c r="K1296" s="22" t="s">
        <v>5914</v>
      </c>
      <c r="L1296" s="23" t="s">
        <v>54</v>
      </c>
      <c r="M1296" s="4" t="s">
        <v>67</v>
      </c>
      <c r="N1296" s="29" t="s">
        <v>336</v>
      </c>
      <c r="O1296" s="30">
        <v>1520</v>
      </c>
      <c r="P1296" s="29" t="s">
        <v>57</v>
      </c>
      <c r="Q1296" s="56">
        <v>2</v>
      </c>
      <c r="R1296" s="5" t="s">
        <v>78</v>
      </c>
      <c r="S1296" s="5" t="s">
        <v>79</v>
      </c>
      <c r="T1296" s="36">
        <v>43683</v>
      </c>
      <c r="U1296" s="36">
        <v>43678</v>
      </c>
      <c r="V1296" s="37">
        <v>43686</v>
      </c>
      <c r="W1296" s="38">
        <f t="shared" si="248"/>
        <v>-4</v>
      </c>
      <c r="X1296" s="5" t="str">
        <f t="shared" si="249"/>
        <v>CUMPLE</v>
      </c>
      <c r="Y1296" s="37">
        <v>43687</v>
      </c>
      <c r="Z1296" s="37">
        <v>43687</v>
      </c>
      <c r="AA1296" s="44">
        <v>43689</v>
      </c>
      <c r="AB1296" s="37">
        <v>43693</v>
      </c>
      <c r="AC1296" s="38">
        <f t="shared" si="250"/>
        <v>2</v>
      </c>
      <c r="AD1296" s="5" t="str">
        <f t="shared" si="251"/>
        <v>CUMPLE</v>
      </c>
      <c r="AE1296" s="5"/>
      <c r="AF1296" s="38">
        <f t="shared" si="252"/>
        <v>4</v>
      </c>
      <c r="AG1296" s="5" t="str">
        <f t="shared" si="253"/>
        <v>NO CUMPLE</v>
      </c>
      <c r="AH1296" s="6"/>
      <c r="AI1296" s="38">
        <f t="shared" si="255"/>
        <v>10</v>
      </c>
      <c r="AJ1296" s="5" t="str">
        <f t="shared" si="256"/>
        <v>CUMPLE</v>
      </c>
      <c r="AK1296" s="6" t="s">
        <v>386</v>
      </c>
      <c r="AL1296" s="5" t="str">
        <f t="shared" si="254"/>
        <v/>
      </c>
      <c r="AM1296" s="5"/>
      <c r="AN1296" s="58"/>
      <c r="AO1296" s="49" t="s">
        <v>5915</v>
      </c>
      <c r="AP1296" s="50" t="s">
        <v>72</v>
      </c>
      <c r="AQ1296" s="50"/>
      <c r="AR1296" s="50">
        <v>43658</v>
      </c>
      <c r="AS1296" s="50" t="s">
        <v>1082</v>
      </c>
      <c r="AT1296" s="52"/>
    </row>
    <row r="1297" spans="1:46" ht="14.1" customHeight="1">
      <c r="A1297" s="20" t="s">
        <v>45</v>
      </c>
      <c r="B1297" s="21" t="s">
        <v>5021</v>
      </c>
      <c r="C1297" s="20" t="s">
        <v>5759</v>
      </c>
      <c r="D1297" s="54">
        <v>4952250001</v>
      </c>
      <c r="E1297" s="64" t="s">
        <v>48</v>
      </c>
      <c r="F1297" s="4" t="s">
        <v>5916</v>
      </c>
      <c r="G1297" s="23" t="s">
        <v>5917</v>
      </c>
      <c r="H1297" s="55">
        <v>5394</v>
      </c>
      <c r="I1297" s="4" t="s">
        <v>64</v>
      </c>
      <c r="J1297" s="5" t="s">
        <v>75</v>
      </c>
      <c r="K1297" s="22" t="s">
        <v>76</v>
      </c>
      <c r="L1297" s="23" t="s">
        <v>54</v>
      </c>
      <c r="M1297" s="4" t="s">
        <v>67</v>
      </c>
      <c r="N1297" s="29" t="s">
        <v>77</v>
      </c>
      <c r="O1297" s="30">
        <v>120</v>
      </c>
      <c r="P1297" s="29" t="s">
        <v>57</v>
      </c>
      <c r="Q1297" s="56">
        <v>1</v>
      </c>
      <c r="R1297" s="5" t="s">
        <v>78</v>
      </c>
      <c r="S1297" s="5" t="s">
        <v>79</v>
      </c>
      <c r="T1297" s="36">
        <v>43683</v>
      </c>
      <c r="U1297" s="36">
        <v>43678</v>
      </c>
      <c r="V1297" s="37">
        <v>43686</v>
      </c>
      <c r="W1297" s="38">
        <f t="shared" si="248"/>
        <v>-4</v>
      </c>
      <c r="X1297" s="5" t="str">
        <f t="shared" si="249"/>
        <v>CUMPLE</v>
      </c>
      <c r="Y1297" s="37">
        <v>43687</v>
      </c>
      <c r="Z1297" s="37">
        <v>43687</v>
      </c>
      <c r="AA1297" s="44">
        <v>43689</v>
      </c>
      <c r="AB1297" s="37">
        <v>43693</v>
      </c>
      <c r="AC1297" s="38">
        <f t="shared" si="250"/>
        <v>2</v>
      </c>
      <c r="AD1297" s="5" t="str">
        <f t="shared" si="251"/>
        <v>CUMPLE</v>
      </c>
      <c r="AE1297" s="5"/>
      <c r="AF1297" s="38">
        <f t="shared" si="252"/>
        <v>4</v>
      </c>
      <c r="AG1297" s="5" t="str">
        <f t="shared" si="253"/>
        <v>NO CUMPLE</v>
      </c>
      <c r="AH1297" s="6"/>
      <c r="AI1297" s="38">
        <f t="shared" si="255"/>
        <v>10</v>
      </c>
      <c r="AJ1297" s="5" t="str">
        <f t="shared" si="256"/>
        <v>CUMPLE</v>
      </c>
      <c r="AK1297" s="6" t="s">
        <v>386</v>
      </c>
      <c r="AL1297" s="5" t="str">
        <f t="shared" si="254"/>
        <v/>
      </c>
      <c r="AM1297" s="5"/>
      <c r="AN1297" s="58"/>
      <c r="AO1297" s="49" t="s">
        <v>5918</v>
      </c>
      <c r="AP1297" s="50" t="s">
        <v>72</v>
      </c>
      <c r="AQ1297" s="50"/>
      <c r="AR1297" s="50">
        <v>43658</v>
      </c>
      <c r="AS1297" s="50"/>
      <c r="AT1297" s="52"/>
    </row>
    <row r="1298" spans="1:46" ht="14.1" customHeight="1">
      <c r="A1298" s="20" t="s">
        <v>45</v>
      </c>
      <c r="B1298" s="21" t="s">
        <v>5021</v>
      </c>
      <c r="C1298" s="20" t="s">
        <v>5759</v>
      </c>
      <c r="D1298" s="54">
        <v>4951315466</v>
      </c>
      <c r="E1298" s="64" t="s">
        <v>48</v>
      </c>
      <c r="F1298" s="4" t="s">
        <v>5919</v>
      </c>
      <c r="G1298" s="23" t="s">
        <v>5920</v>
      </c>
      <c r="H1298" s="55">
        <v>74924.39</v>
      </c>
      <c r="I1298" s="4" t="s">
        <v>64</v>
      </c>
      <c r="J1298" s="5" t="s">
        <v>1729</v>
      </c>
      <c r="K1298" s="22" t="s">
        <v>1730</v>
      </c>
      <c r="L1298" s="23" t="s">
        <v>119</v>
      </c>
      <c r="M1298" s="4" t="s">
        <v>210</v>
      </c>
      <c r="N1298" s="29" t="s">
        <v>1731</v>
      </c>
      <c r="O1298" s="30">
        <v>49949.59</v>
      </c>
      <c r="P1298" s="29" t="s">
        <v>57</v>
      </c>
      <c r="Q1298" s="56">
        <v>2</v>
      </c>
      <c r="R1298" s="5" t="s">
        <v>58</v>
      </c>
      <c r="S1298" s="5" t="s">
        <v>230</v>
      </c>
      <c r="T1298" s="36">
        <v>43683</v>
      </c>
      <c r="U1298" s="36">
        <v>43683</v>
      </c>
      <c r="V1298" s="37">
        <v>43686</v>
      </c>
      <c r="W1298" s="38">
        <f t="shared" si="248"/>
        <v>1</v>
      </c>
      <c r="X1298" s="5" t="str">
        <f t="shared" si="249"/>
        <v>NO CUMPLE</v>
      </c>
      <c r="Y1298" s="37">
        <v>43687</v>
      </c>
      <c r="Z1298" s="37">
        <v>43687</v>
      </c>
      <c r="AA1298" s="44">
        <v>43687</v>
      </c>
      <c r="AB1298" s="37">
        <v>43687</v>
      </c>
      <c r="AC1298" s="38">
        <f t="shared" si="250"/>
        <v>1</v>
      </c>
      <c r="AD1298" s="5" t="str">
        <f t="shared" si="251"/>
        <v>CUMPLE</v>
      </c>
      <c r="AE1298" s="5"/>
      <c r="AF1298" s="38">
        <f t="shared" si="252"/>
        <v>1</v>
      </c>
      <c r="AG1298" s="5" t="str">
        <f t="shared" si="253"/>
        <v>CUMPLE</v>
      </c>
      <c r="AH1298" s="6"/>
      <c r="AI1298" s="38">
        <f t="shared" si="255"/>
        <v>4</v>
      </c>
      <c r="AJ1298" s="5" t="str">
        <f t="shared" si="256"/>
        <v>CUMPLE</v>
      </c>
      <c r="AK1298" s="6"/>
      <c r="AL1298" s="5" t="str">
        <f t="shared" si="254"/>
        <v/>
      </c>
      <c r="AM1298" s="5"/>
      <c r="AN1298" s="58"/>
      <c r="AO1298" s="49" t="s">
        <v>5921</v>
      </c>
      <c r="AP1298" s="50" t="s">
        <v>232</v>
      </c>
      <c r="AQ1298" s="50"/>
      <c r="AR1298" s="50">
        <v>43676</v>
      </c>
      <c r="AS1298" s="50"/>
      <c r="AT1298" s="52"/>
    </row>
    <row r="1299" spans="1:46" ht="14.1" customHeight="1">
      <c r="A1299" s="20" t="s">
        <v>45</v>
      </c>
      <c r="B1299" s="21" t="s">
        <v>5021</v>
      </c>
      <c r="C1299" s="20" t="s">
        <v>5759</v>
      </c>
      <c r="D1299" s="54">
        <v>4950899801</v>
      </c>
      <c r="E1299" s="64" t="s">
        <v>48</v>
      </c>
      <c r="F1299" s="4" t="s">
        <v>5922</v>
      </c>
      <c r="G1299" s="23" t="s">
        <v>5923</v>
      </c>
      <c r="H1299" s="55">
        <v>83700</v>
      </c>
      <c r="I1299" s="4" t="s">
        <v>64</v>
      </c>
      <c r="J1299" s="5" t="s">
        <v>1180</v>
      </c>
      <c r="K1299" s="22" t="s">
        <v>1181</v>
      </c>
      <c r="L1299" s="23" t="s">
        <v>5924</v>
      </c>
      <c r="M1299" s="4" t="s">
        <v>347</v>
      </c>
      <c r="N1299" s="29" t="s">
        <v>584</v>
      </c>
      <c r="O1299" s="30">
        <v>6000</v>
      </c>
      <c r="P1299" s="29" t="s">
        <v>57</v>
      </c>
      <c r="Q1299" s="56">
        <v>1</v>
      </c>
      <c r="R1299" s="5" t="s">
        <v>58</v>
      </c>
      <c r="S1299" s="5" t="s">
        <v>59</v>
      </c>
      <c r="T1299" s="36">
        <v>43688</v>
      </c>
      <c r="U1299" s="36">
        <v>43685</v>
      </c>
      <c r="V1299" s="37">
        <v>43691</v>
      </c>
      <c r="W1299" s="38">
        <f t="shared" si="248"/>
        <v>-2</v>
      </c>
      <c r="X1299" s="5" t="str">
        <f t="shared" si="249"/>
        <v>CUMPLE</v>
      </c>
      <c r="Y1299" s="37">
        <v>43691</v>
      </c>
      <c r="Z1299" s="37">
        <v>43691</v>
      </c>
      <c r="AA1299" s="44">
        <v>43691</v>
      </c>
      <c r="AB1299" s="37">
        <v>43693</v>
      </c>
      <c r="AC1299" s="38">
        <f t="shared" si="250"/>
        <v>1</v>
      </c>
      <c r="AD1299" s="5" t="str">
        <f t="shared" si="251"/>
        <v>CUMPLE</v>
      </c>
      <c r="AE1299" s="5"/>
      <c r="AF1299" s="38">
        <f t="shared" si="252"/>
        <v>2</v>
      </c>
      <c r="AG1299" s="5" t="str">
        <f t="shared" si="253"/>
        <v>CUMPLE</v>
      </c>
      <c r="AH1299" s="6"/>
      <c r="AI1299" s="38">
        <f t="shared" si="255"/>
        <v>5</v>
      </c>
      <c r="AJ1299" s="5" t="str">
        <f t="shared" si="256"/>
        <v>CUMPLE</v>
      </c>
      <c r="AK1299" s="6"/>
      <c r="AL1299" s="5" t="str">
        <f t="shared" si="254"/>
        <v/>
      </c>
      <c r="AM1299" s="5"/>
      <c r="AN1299" s="58"/>
      <c r="AO1299" s="49" t="s">
        <v>5925</v>
      </c>
      <c r="AP1299" s="50" t="s">
        <v>350</v>
      </c>
      <c r="AQ1299" s="50"/>
      <c r="AR1299" s="50">
        <v>43680</v>
      </c>
      <c r="AS1299" s="50"/>
      <c r="AT1299" s="52"/>
    </row>
    <row r="1300" spans="1:46" ht="14.1" customHeight="1">
      <c r="A1300" s="20" t="s">
        <v>45</v>
      </c>
      <c r="B1300" s="21" t="s">
        <v>5021</v>
      </c>
      <c r="C1300" s="20" t="s">
        <v>5759</v>
      </c>
      <c r="D1300" s="54">
        <v>4952702851</v>
      </c>
      <c r="E1300" s="64" t="s">
        <v>48</v>
      </c>
      <c r="F1300" s="4" t="s">
        <v>5926</v>
      </c>
      <c r="G1300" s="23" t="s">
        <v>5927</v>
      </c>
      <c r="H1300" s="55">
        <v>6756.75</v>
      </c>
      <c r="I1300" s="4" t="s">
        <v>605</v>
      </c>
      <c r="J1300" s="5" t="s">
        <v>5928</v>
      </c>
      <c r="K1300" s="22" t="s">
        <v>5929</v>
      </c>
      <c r="L1300" s="23" t="s">
        <v>54</v>
      </c>
      <c r="M1300" s="4" t="s">
        <v>94</v>
      </c>
      <c r="N1300" s="29" t="s">
        <v>108</v>
      </c>
      <c r="O1300" s="30">
        <v>25</v>
      </c>
      <c r="P1300" s="29" t="s">
        <v>57</v>
      </c>
      <c r="Q1300" s="56">
        <v>1</v>
      </c>
      <c r="R1300" s="5" t="s">
        <v>608</v>
      </c>
      <c r="S1300" s="5" t="s">
        <v>79</v>
      </c>
      <c r="T1300" s="36">
        <v>43688</v>
      </c>
      <c r="U1300" s="36">
        <v>43689</v>
      </c>
      <c r="V1300" s="37">
        <v>43692</v>
      </c>
      <c r="W1300" s="38">
        <f t="shared" si="248"/>
        <v>1</v>
      </c>
      <c r="X1300" s="5" t="str">
        <f t="shared" si="249"/>
        <v>NO CUMPLE</v>
      </c>
      <c r="Y1300" s="37">
        <v>43689</v>
      </c>
      <c r="Z1300" s="37">
        <v>43692</v>
      </c>
      <c r="AA1300" s="44">
        <v>43692</v>
      </c>
      <c r="AB1300" s="37">
        <v>43693</v>
      </c>
      <c r="AC1300" s="38">
        <f t="shared" si="250"/>
        <v>1</v>
      </c>
      <c r="AD1300" s="5" t="str">
        <f t="shared" si="251"/>
        <v>CUMPLE</v>
      </c>
      <c r="AE1300" s="5"/>
      <c r="AF1300" s="38">
        <f t="shared" si="252"/>
        <v>1</v>
      </c>
      <c r="AG1300" s="5" t="str">
        <f t="shared" si="253"/>
        <v>CUMPLE</v>
      </c>
      <c r="AH1300" s="6"/>
      <c r="AI1300" s="38">
        <f t="shared" si="255"/>
        <v>5</v>
      </c>
      <c r="AJ1300" s="5" t="str">
        <f t="shared" si="256"/>
        <v>NO CUMPLE</v>
      </c>
      <c r="AK1300" s="6" t="s">
        <v>5930</v>
      </c>
      <c r="AL1300" s="5" t="str">
        <f t="shared" si="254"/>
        <v/>
      </c>
      <c r="AM1300" s="5"/>
      <c r="AN1300" s="58"/>
      <c r="AO1300" s="49" t="s">
        <v>5931</v>
      </c>
      <c r="AP1300" s="50" t="s">
        <v>72</v>
      </c>
      <c r="AQ1300" s="50"/>
      <c r="AR1300" s="50">
        <v>43687</v>
      </c>
      <c r="AS1300" s="50"/>
      <c r="AT1300" s="52"/>
    </row>
    <row r="1301" spans="1:46" ht="14.1" customHeight="1">
      <c r="A1301" s="20" t="s">
        <v>45</v>
      </c>
      <c r="B1301" s="21" t="s">
        <v>5021</v>
      </c>
      <c r="C1301" s="20" t="s">
        <v>5759</v>
      </c>
      <c r="D1301" s="54">
        <v>4951771840</v>
      </c>
      <c r="E1301" s="64" t="s">
        <v>48</v>
      </c>
      <c r="F1301" s="4" t="s">
        <v>5932</v>
      </c>
      <c r="G1301" s="23" t="s">
        <v>5933</v>
      </c>
      <c r="H1301" s="55">
        <v>50292</v>
      </c>
      <c r="I1301" s="4" t="s">
        <v>51</v>
      </c>
      <c r="J1301" s="5" t="s">
        <v>255</v>
      </c>
      <c r="K1301" s="22" t="s">
        <v>256</v>
      </c>
      <c r="L1301" s="23" t="s">
        <v>1015</v>
      </c>
      <c r="M1301" s="4" t="s">
        <v>238</v>
      </c>
      <c r="N1301" s="29" t="s">
        <v>239</v>
      </c>
      <c r="O1301" s="30">
        <v>39600</v>
      </c>
      <c r="P1301" s="29" t="s">
        <v>57</v>
      </c>
      <c r="Q1301" s="56">
        <v>2</v>
      </c>
      <c r="R1301" s="5" t="s">
        <v>58</v>
      </c>
      <c r="S1301" s="5" t="s">
        <v>59</v>
      </c>
      <c r="T1301" s="36">
        <v>43676</v>
      </c>
      <c r="U1301" s="36">
        <v>43662</v>
      </c>
      <c r="V1301" s="37">
        <v>43678</v>
      </c>
      <c r="W1301" s="38">
        <f t="shared" si="248"/>
        <v>-13</v>
      </c>
      <c r="X1301" s="5" t="str">
        <f t="shared" si="249"/>
        <v>CUMPLE</v>
      </c>
      <c r="Y1301" s="37">
        <v>43679</v>
      </c>
      <c r="Z1301" s="37">
        <v>43679</v>
      </c>
      <c r="AA1301" s="44">
        <v>43679</v>
      </c>
      <c r="AB1301" s="37">
        <v>43693</v>
      </c>
      <c r="AC1301" s="38">
        <f t="shared" si="250"/>
        <v>1</v>
      </c>
      <c r="AD1301" s="5" t="str">
        <f t="shared" si="251"/>
        <v>CUMPLE</v>
      </c>
      <c r="AE1301" s="5"/>
      <c r="AF1301" s="38">
        <f t="shared" si="252"/>
        <v>14</v>
      </c>
      <c r="AG1301" s="5" t="str">
        <f t="shared" si="253"/>
        <v>NO CUMPLE</v>
      </c>
      <c r="AH1301" s="6"/>
      <c r="AI1301" s="38">
        <f t="shared" si="255"/>
        <v>17</v>
      </c>
      <c r="AJ1301" s="5" t="str">
        <f t="shared" si="256"/>
        <v>NO CUMPLE</v>
      </c>
      <c r="AK1301" s="6" t="s">
        <v>5934</v>
      </c>
      <c r="AL1301" s="5" t="str">
        <f t="shared" si="254"/>
        <v/>
      </c>
      <c r="AM1301" s="5"/>
      <c r="AN1301" s="58"/>
      <c r="AO1301" s="49" t="s">
        <v>5935</v>
      </c>
      <c r="AP1301" s="50" t="s">
        <v>241</v>
      </c>
      <c r="AQ1301" s="50"/>
      <c r="AR1301" s="50">
        <v>43651</v>
      </c>
      <c r="AS1301" s="50"/>
      <c r="AT1301" s="52"/>
    </row>
    <row r="1302" spans="1:46" ht="14.1" customHeight="1">
      <c r="A1302" s="20" t="s">
        <v>45</v>
      </c>
      <c r="B1302" s="21" t="s">
        <v>5021</v>
      </c>
      <c r="C1302" s="20" t="s">
        <v>5759</v>
      </c>
      <c r="D1302" s="54">
        <v>4950664905</v>
      </c>
      <c r="E1302" s="64" t="s">
        <v>48</v>
      </c>
      <c r="F1302" s="4" t="s">
        <v>5936</v>
      </c>
      <c r="G1302" s="23" t="s">
        <v>5937</v>
      </c>
      <c r="H1302" s="55">
        <v>13465.31</v>
      </c>
      <c r="I1302" s="4" t="s">
        <v>64</v>
      </c>
      <c r="J1302" s="5" t="s">
        <v>145</v>
      </c>
      <c r="K1302" s="22" t="s">
        <v>1080</v>
      </c>
      <c r="L1302" s="23" t="s">
        <v>86</v>
      </c>
      <c r="M1302" s="4" t="s">
        <v>147</v>
      </c>
      <c r="N1302" s="29" t="s">
        <v>167</v>
      </c>
      <c r="O1302" s="30">
        <v>7162.4</v>
      </c>
      <c r="P1302" s="29" t="s">
        <v>57</v>
      </c>
      <c r="Q1302" s="56">
        <v>1</v>
      </c>
      <c r="R1302" s="5" t="s">
        <v>58</v>
      </c>
      <c r="S1302" s="5" t="s">
        <v>59</v>
      </c>
      <c r="T1302" s="36">
        <v>43686</v>
      </c>
      <c r="U1302" s="36">
        <v>43672</v>
      </c>
      <c r="V1302" s="37">
        <v>43689</v>
      </c>
      <c r="W1302" s="38">
        <f t="shared" si="248"/>
        <v>-13</v>
      </c>
      <c r="X1302" s="5" t="str">
        <f t="shared" si="249"/>
        <v>CUMPLE</v>
      </c>
      <c r="Y1302" s="37">
        <v>43689</v>
      </c>
      <c r="Z1302" s="37">
        <v>43689</v>
      </c>
      <c r="AA1302" s="44">
        <v>43689</v>
      </c>
      <c r="AB1302" s="37">
        <v>43698</v>
      </c>
      <c r="AC1302" s="38">
        <f t="shared" si="250"/>
        <v>1</v>
      </c>
      <c r="AD1302" s="5" t="str">
        <f t="shared" si="251"/>
        <v>CUMPLE</v>
      </c>
      <c r="AE1302" s="5"/>
      <c r="AF1302" s="38">
        <f t="shared" si="252"/>
        <v>9</v>
      </c>
      <c r="AG1302" s="5" t="str">
        <f t="shared" si="253"/>
        <v>NO CUMPLE</v>
      </c>
      <c r="AH1302" s="6"/>
      <c r="AI1302" s="38">
        <f t="shared" si="255"/>
        <v>12</v>
      </c>
      <c r="AJ1302" s="5" t="str">
        <f t="shared" si="256"/>
        <v>NO CUMPLE</v>
      </c>
      <c r="AK1302" s="6" t="s">
        <v>4611</v>
      </c>
      <c r="AL1302" s="5" t="str">
        <f t="shared" si="254"/>
        <v/>
      </c>
      <c r="AM1302" s="5"/>
      <c r="AN1302" s="58"/>
      <c r="AO1302" s="49" t="s">
        <v>5938</v>
      </c>
      <c r="AP1302" s="50" t="s">
        <v>72</v>
      </c>
      <c r="AQ1302" s="50"/>
      <c r="AR1302" s="50">
        <v>43665</v>
      </c>
      <c r="AS1302" s="50"/>
      <c r="AT1302" s="52"/>
    </row>
    <row r="1303" spans="1:46" ht="14.1" customHeight="1">
      <c r="A1303" s="20" t="s">
        <v>45</v>
      </c>
      <c r="B1303" s="21" t="s">
        <v>5021</v>
      </c>
      <c r="C1303" s="20" t="s">
        <v>5759</v>
      </c>
      <c r="D1303" s="54">
        <v>4951900501</v>
      </c>
      <c r="E1303" s="64" t="s">
        <v>48</v>
      </c>
      <c r="F1303" s="4" t="s">
        <v>5939</v>
      </c>
      <c r="G1303" s="23" t="s">
        <v>5940</v>
      </c>
      <c r="H1303" s="55">
        <v>84201.2</v>
      </c>
      <c r="I1303" s="4" t="s">
        <v>64</v>
      </c>
      <c r="J1303" s="5" t="s">
        <v>3986</v>
      </c>
      <c r="K1303" s="22" t="s">
        <v>3987</v>
      </c>
      <c r="L1303" s="23" t="s">
        <v>54</v>
      </c>
      <c r="M1303" s="4" t="s">
        <v>210</v>
      </c>
      <c r="N1303" s="29" t="s">
        <v>516</v>
      </c>
      <c r="O1303" s="30">
        <v>86280</v>
      </c>
      <c r="P1303" s="29" t="s">
        <v>57</v>
      </c>
      <c r="Q1303" s="56">
        <v>4</v>
      </c>
      <c r="R1303" s="5" t="s">
        <v>58</v>
      </c>
      <c r="S1303" s="5" t="s">
        <v>230</v>
      </c>
      <c r="T1303" s="36">
        <v>43689</v>
      </c>
      <c r="U1303" s="36">
        <v>43679</v>
      </c>
      <c r="V1303" s="37">
        <v>43690</v>
      </c>
      <c r="W1303" s="38">
        <f t="shared" si="248"/>
        <v>-9</v>
      </c>
      <c r="X1303" s="5" t="str">
        <f t="shared" si="249"/>
        <v>CUMPLE</v>
      </c>
      <c r="Y1303" s="37">
        <v>43690</v>
      </c>
      <c r="Z1303" s="37">
        <v>43690</v>
      </c>
      <c r="AA1303" s="44">
        <v>43691</v>
      </c>
      <c r="AB1303" s="37">
        <v>43689</v>
      </c>
      <c r="AC1303" s="38">
        <f t="shared" si="250"/>
        <v>1</v>
      </c>
      <c r="AD1303" s="5" t="str">
        <f t="shared" si="251"/>
        <v>CUMPLE</v>
      </c>
      <c r="AE1303" s="5"/>
      <c r="AF1303" s="38">
        <f t="shared" si="252"/>
        <v>1</v>
      </c>
      <c r="AG1303" s="5" t="str">
        <f t="shared" si="253"/>
        <v>CUMPLE</v>
      </c>
      <c r="AH1303" s="6"/>
      <c r="AI1303" s="38">
        <f t="shared" si="255"/>
        <v>0</v>
      </c>
      <c r="AJ1303" s="5" t="str">
        <f t="shared" si="256"/>
        <v>CUMPLE</v>
      </c>
      <c r="AK1303" s="6"/>
      <c r="AL1303" s="5" t="str">
        <f t="shared" si="254"/>
        <v/>
      </c>
      <c r="AM1303" s="5"/>
      <c r="AN1303" s="58"/>
      <c r="AO1303" s="49" t="s">
        <v>5941</v>
      </c>
      <c r="AP1303" s="50" t="s">
        <v>232</v>
      </c>
      <c r="AQ1303" s="50"/>
      <c r="AR1303" s="50">
        <v>43673</v>
      </c>
      <c r="AS1303" s="50"/>
      <c r="AT1303" s="52"/>
    </row>
    <row r="1304" spans="1:46" ht="14.1" customHeight="1">
      <c r="A1304" s="20" t="s">
        <v>45</v>
      </c>
      <c r="B1304" s="21" t="s">
        <v>5021</v>
      </c>
      <c r="C1304" s="20" t="s">
        <v>5759</v>
      </c>
      <c r="D1304" s="28" t="s">
        <v>5942</v>
      </c>
      <c r="E1304" s="64" t="s">
        <v>48</v>
      </c>
      <c r="F1304" s="4" t="s">
        <v>5943</v>
      </c>
      <c r="G1304" s="23" t="s">
        <v>5944</v>
      </c>
      <c r="H1304" s="55">
        <v>32906.400000000001</v>
      </c>
      <c r="I1304" s="4" t="s">
        <v>64</v>
      </c>
      <c r="J1304" s="65" t="s">
        <v>5945</v>
      </c>
      <c r="K1304" s="28" t="s">
        <v>5946</v>
      </c>
      <c r="L1304" s="23" t="s">
        <v>54</v>
      </c>
      <c r="M1304" s="4" t="s">
        <v>67</v>
      </c>
      <c r="N1304" s="29" t="s">
        <v>77</v>
      </c>
      <c r="O1304" s="30">
        <v>12600</v>
      </c>
      <c r="P1304" s="29" t="s">
        <v>57</v>
      </c>
      <c r="Q1304" s="56">
        <v>1</v>
      </c>
      <c r="R1304" s="5" t="s">
        <v>58</v>
      </c>
      <c r="S1304" s="5" t="s">
        <v>59</v>
      </c>
      <c r="T1304" s="36">
        <v>43683</v>
      </c>
      <c r="U1304" s="36">
        <v>43678</v>
      </c>
      <c r="V1304" s="37">
        <v>43692</v>
      </c>
      <c r="W1304" s="38">
        <f t="shared" si="248"/>
        <v>-4</v>
      </c>
      <c r="X1304" s="5" t="str">
        <f t="shared" si="249"/>
        <v>CUMPLE</v>
      </c>
      <c r="Y1304" s="37">
        <v>43683</v>
      </c>
      <c r="Z1304" s="37">
        <v>43693</v>
      </c>
      <c r="AA1304" s="44">
        <v>43693</v>
      </c>
      <c r="AB1304" s="37">
        <v>43700</v>
      </c>
      <c r="AC1304" s="38">
        <f t="shared" si="250"/>
        <v>1</v>
      </c>
      <c r="AD1304" s="5" t="str">
        <f t="shared" si="251"/>
        <v>CUMPLE</v>
      </c>
      <c r="AE1304" s="5"/>
      <c r="AF1304" s="38">
        <f t="shared" si="252"/>
        <v>7</v>
      </c>
      <c r="AG1304" s="5" t="str">
        <f t="shared" si="253"/>
        <v>NO CUMPLE</v>
      </c>
      <c r="AH1304" s="6"/>
      <c r="AI1304" s="38">
        <f t="shared" si="255"/>
        <v>17</v>
      </c>
      <c r="AJ1304" s="5" t="str">
        <f t="shared" si="256"/>
        <v>NO CUMPLE</v>
      </c>
      <c r="AK1304" s="6" t="s">
        <v>5947</v>
      </c>
      <c r="AL1304" s="5" t="str">
        <f t="shared" si="254"/>
        <v/>
      </c>
      <c r="AM1304" s="5"/>
      <c r="AN1304" s="58"/>
      <c r="AO1304" s="49" t="s">
        <v>5948</v>
      </c>
      <c r="AP1304" s="50" t="s">
        <v>72</v>
      </c>
      <c r="AQ1304" s="50"/>
      <c r="AR1304" s="50">
        <v>43658</v>
      </c>
      <c r="AS1304" s="50"/>
      <c r="AT1304" s="52"/>
    </row>
    <row r="1305" spans="1:46" ht="14.1" customHeight="1">
      <c r="A1305" s="20" t="s">
        <v>45</v>
      </c>
      <c r="B1305" s="21" t="s">
        <v>5021</v>
      </c>
      <c r="C1305" s="20" t="s">
        <v>5759</v>
      </c>
      <c r="D1305" s="54" t="s">
        <v>5949</v>
      </c>
      <c r="E1305" s="64" t="s">
        <v>48</v>
      </c>
      <c r="F1305" s="4" t="s">
        <v>5950</v>
      </c>
      <c r="G1305" s="23" t="s">
        <v>5951</v>
      </c>
      <c r="H1305" s="55">
        <v>15717.24</v>
      </c>
      <c r="I1305" s="4" t="s">
        <v>64</v>
      </c>
      <c r="J1305" s="5" t="s">
        <v>5952</v>
      </c>
      <c r="K1305" s="22" t="s">
        <v>4447</v>
      </c>
      <c r="L1305" s="23" t="s">
        <v>119</v>
      </c>
      <c r="M1305" s="4" t="s">
        <v>55</v>
      </c>
      <c r="N1305" s="29" t="s">
        <v>56</v>
      </c>
      <c r="O1305" s="30">
        <v>20412</v>
      </c>
      <c r="P1305" s="29" t="s">
        <v>57</v>
      </c>
      <c r="Q1305" s="56">
        <v>1</v>
      </c>
      <c r="R1305" s="5" t="s">
        <v>58</v>
      </c>
      <c r="S1305" s="5" t="s">
        <v>69</v>
      </c>
      <c r="T1305" s="36">
        <v>43692</v>
      </c>
      <c r="U1305" s="36">
        <v>43691</v>
      </c>
      <c r="V1305" s="37">
        <v>43692</v>
      </c>
      <c r="W1305" s="38">
        <f t="shared" si="248"/>
        <v>0</v>
      </c>
      <c r="X1305" s="5" t="str">
        <f t="shared" si="249"/>
        <v>CUMPLE</v>
      </c>
      <c r="Y1305" s="37">
        <v>43692</v>
      </c>
      <c r="Z1305" s="37">
        <v>43692</v>
      </c>
      <c r="AA1305" s="44">
        <v>43693</v>
      </c>
      <c r="AB1305" s="37">
        <v>43700</v>
      </c>
      <c r="AC1305" s="38">
        <f t="shared" si="250"/>
        <v>1</v>
      </c>
      <c r="AD1305" s="5" t="str">
        <f t="shared" si="251"/>
        <v>CUMPLE</v>
      </c>
      <c r="AE1305" s="5"/>
      <c r="AF1305" s="38">
        <f t="shared" si="252"/>
        <v>7</v>
      </c>
      <c r="AG1305" s="5" t="str">
        <f t="shared" si="253"/>
        <v>NO CUMPLE</v>
      </c>
      <c r="AH1305" s="6"/>
      <c r="AI1305" s="38">
        <f t="shared" si="255"/>
        <v>8</v>
      </c>
      <c r="AJ1305" s="5" t="str">
        <f t="shared" si="256"/>
        <v>CUMPLE</v>
      </c>
      <c r="AK1305" s="6"/>
      <c r="AL1305" s="5" t="str">
        <f t="shared" si="254"/>
        <v/>
      </c>
      <c r="AM1305" s="5"/>
      <c r="AN1305" s="58"/>
      <c r="AO1305" s="49" t="s">
        <v>5953</v>
      </c>
      <c r="AP1305" s="50" t="s">
        <v>72</v>
      </c>
      <c r="AQ1305" s="50"/>
      <c r="AR1305" s="50">
        <v>43673</v>
      </c>
      <c r="AS1305" s="50"/>
      <c r="AT1305" s="52"/>
    </row>
    <row r="1306" spans="1:46" ht="14.1" customHeight="1">
      <c r="A1306" s="20" t="s">
        <v>45</v>
      </c>
      <c r="B1306" s="21" t="s">
        <v>5021</v>
      </c>
      <c r="C1306" s="20" t="s">
        <v>5759</v>
      </c>
      <c r="D1306" s="28" t="s">
        <v>5954</v>
      </c>
      <c r="E1306" s="64" t="s">
        <v>48</v>
      </c>
      <c r="F1306" s="4" t="s">
        <v>5955</v>
      </c>
      <c r="G1306" s="23" t="s">
        <v>5956</v>
      </c>
      <c r="H1306" s="55">
        <v>24748.2</v>
      </c>
      <c r="I1306" s="4" t="s">
        <v>64</v>
      </c>
      <c r="J1306" s="65" t="s">
        <v>5957</v>
      </c>
      <c r="K1306" s="28" t="s">
        <v>5958</v>
      </c>
      <c r="L1306" s="23" t="s">
        <v>54</v>
      </c>
      <c r="M1306" s="4" t="s">
        <v>67</v>
      </c>
      <c r="N1306" s="29" t="s">
        <v>77</v>
      </c>
      <c r="O1306" s="30">
        <v>10160</v>
      </c>
      <c r="P1306" s="29" t="s">
        <v>57</v>
      </c>
      <c r="Q1306" s="56">
        <v>1</v>
      </c>
      <c r="R1306" s="5" t="s">
        <v>58</v>
      </c>
      <c r="S1306" s="5" t="s">
        <v>59</v>
      </c>
      <c r="T1306" s="36">
        <v>43685</v>
      </c>
      <c r="U1306" s="36">
        <v>43685</v>
      </c>
      <c r="V1306" s="37">
        <v>43693</v>
      </c>
      <c r="W1306" s="38">
        <f t="shared" si="248"/>
        <v>1</v>
      </c>
      <c r="X1306" s="5" t="str">
        <f t="shared" si="249"/>
        <v>NO CUMPLE</v>
      </c>
      <c r="Y1306" s="37">
        <v>43687</v>
      </c>
      <c r="Z1306" s="37">
        <v>43694</v>
      </c>
      <c r="AA1306" s="44">
        <v>43697</v>
      </c>
      <c r="AB1306" s="37">
        <v>43703</v>
      </c>
      <c r="AC1306" s="38">
        <f t="shared" si="250"/>
        <v>4</v>
      </c>
      <c r="AD1306" s="5" t="str">
        <f t="shared" si="251"/>
        <v>NO CUMPLE</v>
      </c>
      <c r="AE1306" s="5" t="s">
        <v>135</v>
      </c>
      <c r="AF1306" s="38">
        <f t="shared" si="252"/>
        <v>6</v>
      </c>
      <c r="AG1306" s="5" t="str">
        <f t="shared" si="253"/>
        <v>NO CUMPLE</v>
      </c>
      <c r="AH1306" s="6"/>
      <c r="AI1306" s="38">
        <f t="shared" si="255"/>
        <v>18</v>
      </c>
      <c r="AJ1306" s="5" t="str">
        <f t="shared" si="256"/>
        <v>NO CUMPLE</v>
      </c>
      <c r="AK1306" s="6" t="s">
        <v>5959</v>
      </c>
      <c r="AL1306" s="5" t="str">
        <f t="shared" si="254"/>
        <v/>
      </c>
      <c r="AM1306" s="5"/>
      <c r="AN1306" s="58"/>
      <c r="AO1306" s="49" t="s">
        <v>5960</v>
      </c>
      <c r="AP1306" s="50" t="s">
        <v>72</v>
      </c>
      <c r="AQ1306" s="50"/>
      <c r="AR1306" s="50">
        <v>43662</v>
      </c>
      <c r="AS1306" s="50"/>
      <c r="AT1306" s="52"/>
    </row>
    <row r="1307" spans="1:46" ht="14.1" customHeight="1">
      <c r="A1307" s="20" t="s">
        <v>45</v>
      </c>
      <c r="B1307" s="21" t="s">
        <v>5021</v>
      </c>
      <c r="C1307" s="20" t="s">
        <v>5759</v>
      </c>
      <c r="D1307" s="54">
        <v>4951325264</v>
      </c>
      <c r="E1307" s="64" t="s">
        <v>48</v>
      </c>
      <c r="F1307" s="4" t="s">
        <v>5961</v>
      </c>
      <c r="G1307" s="23" t="s">
        <v>5962</v>
      </c>
      <c r="H1307" s="55">
        <v>199800</v>
      </c>
      <c r="I1307" s="4" t="s">
        <v>64</v>
      </c>
      <c r="J1307" s="5" t="s">
        <v>65</v>
      </c>
      <c r="K1307" s="22" t="s">
        <v>66</v>
      </c>
      <c r="L1307" s="23" t="s">
        <v>54</v>
      </c>
      <c r="M1307" s="4" t="s">
        <v>67</v>
      </c>
      <c r="N1307" s="29" t="s">
        <v>336</v>
      </c>
      <c r="O1307" s="30">
        <v>54000</v>
      </c>
      <c r="P1307" s="29" t="s">
        <v>57</v>
      </c>
      <c r="Q1307" s="56">
        <v>3</v>
      </c>
      <c r="R1307" s="5" t="s">
        <v>58</v>
      </c>
      <c r="S1307" s="5" t="s">
        <v>69</v>
      </c>
      <c r="T1307" s="36">
        <v>43689</v>
      </c>
      <c r="U1307" s="36">
        <v>43689</v>
      </c>
      <c r="V1307" s="37">
        <v>43690</v>
      </c>
      <c r="W1307" s="38">
        <f t="shared" si="248"/>
        <v>1</v>
      </c>
      <c r="X1307" s="5" t="str">
        <f t="shared" si="249"/>
        <v>NO CUMPLE</v>
      </c>
      <c r="Y1307" s="37">
        <v>43690</v>
      </c>
      <c r="Z1307" s="37">
        <v>43690</v>
      </c>
      <c r="AA1307" s="44">
        <v>43691</v>
      </c>
      <c r="AB1307" s="37">
        <v>43697</v>
      </c>
      <c r="AC1307" s="38">
        <f t="shared" si="250"/>
        <v>1</v>
      </c>
      <c r="AD1307" s="5" t="str">
        <f t="shared" si="251"/>
        <v>CUMPLE</v>
      </c>
      <c r="AE1307" s="5"/>
      <c r="AF1307" s="38">
        <f t="shared" si="252"/>
        <v>6</v>
      </c>
      <c r="AG1307" s="5" t="str">
        <f t="shared" si="253"/>
        <v>NO CUMPLE</v>
      </c>
      <c r="AH1307" s="6"/>
      <c r="AI1307" s="38">
        <f t="shared" si="255"/>
        <v>8</v>
      </c>
      <c r="AJ1307" s="5" t="str">
        <f t="shared" si="256"/>
        <v>CUMPLE</v>
      </c>
      <c r="AK1307" s="6"/>
      <c r="AL1307" s="5" t="str">
        <f t="shared" si="254"/>
        <v/>
      </c>
      <c r="AM1307" s="5"/>
      <c r="AN1307" s="58"/>
      <c r="AO1307" s="49" t="s">
        <v>5963</v>
      </c>
      <c r="AP1307" s="50" t="s">
        <v>72</v>
      </c>
      <c r="AQ1307" s="50"/>
      <c r="AR1307" s="50">
        <v>43673</v>
      </c>
      <c r="AS1307" s="50"/>
      <c r="AT1307" s="52"/>
    </row>
    <row r="1308" spans="1:46" ht="14.1" customHeight="1">
      <c r="A1308" s="20" t="s">
        <v>45</v>
      </c>
      <c r="B1308" s="21" t="s">
        <v>5021</v>
      </c>
      <c r="C1308" s="20" t="s">
        <v>5759</v>
      </c>
      <c r="D1308" s="54" t="s">
        <v>5964</v>
      </c>
      <c r="E1308" s="64" t="s">
        <v>48</v>
      </c>
      <c r="F1308" s="4" t="s">
        <v>5965</v>
      </c>
      <c r="G1308" s="23" t="s">
        <v>5966</v>
      </c>
      <c r="H1308" s="55">
        <v>18080.400000000001</v>
      </c>
      <c r="I1308" s="4" t="s">
        <v>64</v>
      </c>
      <c r="J1308" s="5" t="s">
        <v>145</v>
      </c>
      <c r="K1308" s="22" t="s">
        <v>146</v>
      </c>
      <c r="L1308" s="23" t="s">
        <v>86</v>
      </c>
      <c r="M1308" s="4" t="s">
        <v>147</v>
      </c>
      <c r="N1308" s="29" t="s">
        <v>148</v>
      </c>
      <c r="O1308" s="30">
        <v>9821.8799999999992</v>
      </c>
      <c r="P1308" s="29" t="s">
        <v>57</v>
      </c>
      <c r="Q1308" s="56">
        <v>1</v>
      </c>
      <c r="R1308" s="5" t="s">
        <v>58</v>
      </c>
      <c r="S1308" s="5" t="s">
        <v>69</v>
      </c>
      <c r="T1308" s="36">
        <v>43693</v>
      </c>
      <c r="U1308" s="36">
        <v>43678</v>
      </c>
      <c r="V1308" s="37">
        <v>43697</v>
      </c>
      <c r="W1308" s="38">
        <f t="shared" si="248"/>
        <v>-14</v>
      </c>
      <c r="X1308" s="5" t="str">
        <f t="shared" si="249"/>
        <v>CUMPLE</v>
      </c>
      <c r="Y1308" s="37">
        <v>43697</v>
      </c>
      <c r="Z1308" s="37">
        <v>43697</v>
      </c>
      <c r="AA1308" s="44">
        <v>43698</v>
      </c>
      <c r="AB1308" s="37">
        <v>43703</v>
      </c>
      <c r="AC1308" s="38">
        <f t="shared" si="250"/>
        <v>1</v>
      </c>
      <c r="AD1308" s="5" t="str">
        <f t="shared" si="251"/>
        <v>CUMPLE</v>
      </c>
      <c r="AE1308" s="5"/>
      <c r="AF1308" s="38">
        <f t="shared" si="252"/>
        <v>5</v>
      </c>
      <c r="AG1308" s="5" t="str">
        <f t="shared" si="253"/>
        <v>NO CUMPLE</v>
      </c>
      <c r="AH1308" s="6"/>
      <c r="AI1308" s="38">
        <f t="shared" si="255"/>
        <v>10</v>
      </c>
      <c r="AJ1308" s="5" t="str">
        <f t="shared" si="256"/>
        <v>NO CUMPLE</v>
      </c>
      <c r="AK1308" s="6" t="s">
        <v>135</v>
      </c>
      <c r="AL1308" s="5" t="str">
        <f t="shared" si="254"/>
        <v/>
      </c>
      <c r="AM1308" s="5"/>
      <c r="AN1308" s="58"/>
      <c r="AO1308" s="49" t="s">
        <v>5967</v>
      </c>
      <c r="AP1308" s="50" t="s">
        <v>72</v>
      </c>
      <c r="AQ1308" s="50"/>
      <c r="AR1308" s="50">
        <v>43672</v>
      </c>
      <c r="AS1308" s="50"/>
      <c r="AT1308" s="52"/>
    </row>
    <row r="1309" spans="1:46" ht="14.1" customHeight="1">
      <c r="A1309" s="20" t="s">
        <v>45</v>
      </c>
      <c r="B1309" s="21" t="s">
        <v>5021</v>
      </c>
      <c r="C1309" s="20" t="s">
        <v>5759</v>
      </c>
      <c r="D1309" s="54">
        <v>4949922761</v>
      </c>
      <c r="E1309" s="64" t="s">
        <v>156</v>
      </c>
      <c r="F1309" s="4" t="s">
        <v>5968</v>
      </c>
      <c r="G1309" s="23" t="s">
        <v>5969</v>
      </c>
      <c r="H1309" s="55">
        <v>56028</v>
      </c>
      <c r="I1309" s="4" t="s">
        <v>64</v>
      </c>
      <c r="J1309" s="5" t="s">
        <v>520</v>
      </c>
      <c r="K1309" s="22" t="s">
        <v>521</v>
      </c>
      <c r="L1309" s="23" t="s">
        <v>522</v>
      </c>
      <c r="M1309" s="4" t="s">
        <v>67</v>
      </c>
      <c r="N1309" s="29" t="s">
        <v>336</v>
      </c>
      <c r="O1309" s="30">
        <v>9200</v>
      </c>
      <c r="P1309" s="29" t="s">
        <v>57</v>
      </c>
      <c r="Q1309" s="56">
        <v>1</v>
      </c>
      <c r="R1309" s="5" t="s">
        <v>58</v>
      </c>
      <c r="S1309" s="5" t="s">
        <v>69</v>
      </c>
      <c r="T1309" s="36">
        <v>43696</v>
      </c>
      <c r="U1309" s="36">
        <v>43670</v>
      </c>
      <c r="V1309" s="37">
        <v>43697</v>
      </c>
      <c r="W1309" s="38">
        <f t="shared" si="248"/>
        <v>-25</v>
      </c>
      <c r="X1309" s="5" t="str">
        <f t="shared" si="249"/>
        <v>CUMPLE</v>
      </c>
      <c r="Y1309" s="37">
        <v>43697</v>
      </c>
      <c r="Z1309" s="37">
        <v>43697</v>
      </c>
      <c r="AA1309" s="44">
        <v>43698</v>
      </c>
      <c r="AB1309" s="37">
        <v>43703</v>
      </c>
      <c r="AC1309" s="38">
        <f t="shared" si="250"/>
        <v>1</v>
      </c>
      <c r="AD1309" s="5" t="str">
        <f t="shared" si="251"/>
        <v>CUMPLE</v>
      </c>
      <c r="AE1309" s="5"/>
      <c r="AF1309" s="38">
        <f t="shared" si="252"/>
        <v>5</v>
      </c>
      <c r="AG1309" s="5" t="str">
        <f t="shared" si="253"/>
        <v>NO CUMPLE</v>
      </c>
      <c r="AH1309" s="6"/>
      <c r="AI1309" s="38">
        <f t="shared" si="255"/>
        <v>7</v>
      </c>
      <c r="AJ1309" s="5" t="str">
        <f t="shared" si="256"/>
        <v>CUMPLE</v>
      </c>
      <c r="AK1309" s="6"/>
      <c r="AL1309" s="5" t="str">
        <f t="shared" si="254"/>
        <v/>
      </c>
      <c r="AM1309" s="5"/>
      <c r="AN1309" s="58"/>
      <c r="AO1309" s="49" t="s">
        <v>5970</v>
      </c>
      <c r="AP1309" s="50" t="s">
        <v>61</v>
      </c>
      <c r="AQ1309" s="50"/>
      <c r="AR1309" s="50">
        <v>43642</v>
      </c>
      <c r="AS1309" s="50"/>
      <c r="AT1309" s="52"/>
    </row>
    <row r="1310" spans="1:46" ht="14.1" customHeight="1">
      <c r="A1310" s="20" t="s">
        <v>45</v>
      </c>
      <c r="B1310" s="21" t="s">
        <v>5021</v>
      </c>
      <c r="C1310" s="20" t="s">
        <v>5759</v>
      </c>
      <c r="D1310" s="54">
        <v>4952397439</v>
      </c>
      <c r="E1310" s="64" t="s">
        <v>48</v>
      </c>
      <c r="F1310" s="4" t="s">
        <v>5971</v>
      </c>
      <c r="G1310" s="23" t="s">
        <v>5972</v>
      </c>
      <c r="H1310" s="55">
        <v>4536</v>
      </c>
      <c r="I1310" s="4" t="s">
        <v>64</v>
      </c>
      <c r="J1310" s="5" t="s">
        <v>2423</v>
      </c>
      <c r="K1310" s="22" t="s">
        <v>2424</v>
      </c>
      <c r="L1310" s="23" t="s">
        <v>86</v>
      </c>
      <c r="M1310" s="4" t="s">
        <v>55</v>
      </c>
      <c r="N1310" s="29" t="s">
        <v>120</v>
      </c>
      <c r="O1310" s="30">
        <v>1200</v>
      </c>
      <c r="P1310" s="29" t="s">
        <v>57</v>
      </c>
      <c r="Q1310" s="56">
        <v>3</v>
      </c>
      <c r="R1310" s="5" t="s">
        <v>78</v>
      </c>
      <c r="S1310" s="5" t="s">
        <v>79</v>
      </c>
      <c r="T1310" s="36">
        <v>43693</v>
      </c>
      <c r="U1310" s="36">
        <v>43679</v>
      </c>
      <c r="V1310" s="37">
        <v>43698</v>
      </c>
      <c r="W1310" s="38">
        <f t="shared" si="248"/>
        <v>-13</v>
      </c>
      <c r="X1310" s="5" t="str">
        <f t="shared" si="249"/>
        <v>CUMPLE</v>
      </c>
      <c r="Y1310" s="37">
        <v>43695</v>
      </c>
      <c r="Z1310" s="37">
        <v>43698</v>
      </c>
      <c r="AA1310" s="44">
        <v>43698</v>
      </c>
      <c r="AB1310" s="37">
        <v>43704</v>
      </c>
      <c r="AC1310" s="38">
        <f t="shared" si="250"/>
        <v>1</v>
      </c>
      <c r="AD1310" s="5" t="str">
        <f t="shared" si="251"/>
        <v>CUMPLE</v>
      </c>
      <c r="AE1310" s="5"/>
      <c r="AF1310" s="38">
        <f t="shared" si="252"/>
        <v>6</v>
      </c>
      <c r="AG1310" s="5" t="str">
        <f t="shared" si="253"/>
        <v>NO CUMPLE</v>
      </c>
      <c r="AH1310" s="6"/>
      <c r="AI1310" s="38">
        <f t="shared" si="255"/>
        <v>11</v>
      </c>
      <c r="AJ1310" s="5" t="str">
        <f t="shared" si="256"/>
        <v>NO CUMPLE</v>
      </c>
      <c r="AK1310" s="6" t="s">
        <v>5973</v>
      </c>
      <c r="AL1310" s="5" t="str">
        <f t="shared" si="254"/>
        <v/>
      </c>
      <c r="AM1310" s="5"/>
      <c r="AN1310" s="58"/>
      <c r="AO1310" s="49" t="s">
        <v>5974</v>
      </c>
      <c r="AP1310" s="50" t="s">
        <v>61</v>
      </c>
      <c r="AQ1310" s="50"/>
      <c r="AR1310" s="50">
        <v>43672</v>
      </c>
      <c r="AS1310" s="50"/>
      <c r="AT1310" s="52"/>
    </row>
    <row r="1311" spans="1:46" ht="14.1" customHeight="1">
      <c r="A1311" s="20" t="s">
        <v>45</v>
      </c>
      <c r="B1311" s="21" t="s">
        <v>5021</v>
      </c>
      <c r="C1311" s="20" t="s">
        <v>5759</v>
      </c>
      <c r="D1311" s="54">
        <v>4951210375</v>
      </c>
      <c r="E1311" s="64" t="s">
        <v>48</v>
      </c>
      <c r="F1311" s="4" t="s">
        <v>5975</v>
      </c>
      <c r="G1311" s="23" t="s">
        <v>5976</v>
      </c>
      <c r="H1311" s="55">
        <v>61272</v>
      </c>
      <c r="I1311" s="4" t="s">
        <v>64</v>
      </c>
      <c r="J1311" s="5" t="s">
        <v>406</v>
      </c>
      <c r="K1311" s="22" t="s">
        <v>407</v>
      </c>
      <c r="L1311" s="23" t="s">
        <v>408</v>
      </c>
      <c r="M1311" s="4" t="s">
        <v>347</v>
      </c>
      <c r="N1311" s="29" t="s">
        <v>584</v>
      </c>
      <c r="O1311" s="30">
        <v>16560</v>
      </c>
      <c r="P1311" s="29" t="s">
        <v>57</v>
      </c>
      <c r="Q1311" s="56">
        <v>1</v>
      </c>
      <c r="R1311" s="5" t="s">
        <v>58</v>
      </c>
      <c r="S1311" s="5" t="s">
        <v>69</v>
      </c>
      <c r="T1311" s="36">
        <v>43695</v>
      </c>
      <c r="U1311" s="36">
        <v>43692</v>
      </c>
      <c r="V1311" s="37">
        <v>43697</v>
      </c>
      <c r="W1311" s="38">
        <f t="shared" si="248"/>
        <v>-2</v>
      </c>
      <c r="X1311" s="5" t="str">
        <f t="shared" si="249"/>
        <v>CUMPLE</v>
      </c>
      <c r="Y1311" s="37">
        <v>43697</v>
      </c>
      <c r="Z1311" s="37">
        <v>43698</v>
      </c>
      <c r="AA1311" s="44">
        <v>43698</v>
      </c>
      <c r="AB1311" s="37">
        <v>43703</v>
      </c>
      <c r="AC1311" s="38">
        <f t="shared" si="250"/>
        <v>1</v>
      </c>
      <c r="AD1311" s="5" t="str">
        <f t="shared" si="251"/>
        <v>CUMPLE</v>
      </c>
      <c r="AE1311" s="5"/>
      <c r="AF1311" s="38">
        <f t="shared" si="252"/>
        <v>5</v>
      </c>
      <c r="AG1311" s="5" t="str">
        <f t="shared" si="253"/>
        <v>NO CUMPLE</v>
      </c>
      <c r="AH1311" s="6"/>
      <c r="AI1311" s="38">
        <f t="shared" si="255"/>
        <v>8</v>
      </c>
      <c r="AJ1311" s="5" t="str">
        <f t="shared" si="256"/>
        <v>CUMPLE</v>
      </c>
      <c r="AK1311" s="6"/>
      <c r="AL1311" s="5" t="str">
        <f t="shared" si="254"/>
        <v/>
      </c>
      <c r="AM1311" s="5"/>
      <c r="AN1311" s="58"/>
      <c r="AO1311" s="49" t="s">
        <v>5977</v>
      </c>
      <c r="AP1311" s="50" t="s">
        <v>350</v>
      </c>
      <c r="AQ1311" s="50"/>
      <c r="AR1311" s="50">
        <v>43669</v>
      </c>
      <c r="AS1311" s="50"/>
      <c r="AT1311" s="52"/>
    </row>
    <row r="1312" spans="1:46" ht="14.1" customHeight="1">
      <c r="A1312" s="20" t="s">
        <v>45</v>
      </c>
      <c r="B1312" s="21" t="s">
        <v>5021</v>
      </c>
      <c r="C1312" s="20" t="s">
        <v>5759</v>
      </c>
      <c r="D1312" s="54" t="s">
        <v>5978</v>
      </c>
      <c r="E1312" s="64" t="s">
        <v>48</v>
      </c>
      <c r="F1312" s="4" t="s">
        <v>5979</v>
      </c>
      <c r="G1312" s="23" t="s">
        <v>5980</v>
      </c>
      <c r="H1312" s="55">
        <v>27600</v>
      </c>
      <c r="I1312" s="4" t="s">
        <v>51</v>
      </c>
      <c r="J1312" s="5" t="s">
        <v>3332</v>
      </c>
      <c r="K1312" s="22" t="s">
        <v>3333</v>
      </c>
      <c r="L1312" s="23" t="s">
        <v>204</v>
      </c>
      <c r="M1312" s="4" t="s">
        <v>55</v>
      </c>
      <c r="N1312" s="29" t="s">
        <v>55</v>
      </c>
      <c r="O1312" s="30">
        <v>24000</v>
      </c>
      <c r="P1312" s="29" t="s">
        <v>57</v>
      </c>
      <c r="Q1312" s="56">
        <v>1</v>
      </c>
      <c r="R1312" s="5" t="s">
        <v>58</v>
      </c>
      <c r="S1312" s="5" t="s">
        <v>69</v>
      </c>
      <c r="T1312" s="36">
        <v>43693</v>
      </c>
      <c r="U1312" s="36">
        <v>43686</v>
      </c>
      <c r="V1312" s="37">
        <v>43697</v>
      </c>
      <c r="W1312" s="38">
        <f t="shared" si="248"/>
        <v>-6</v>
      </c>
      <c r="X1312" s="5" t="str">
        <f t="shared" si="249"/>
        <v>CUMPLE</v>
      </c>
      <c r="Y1312" s="37">
        <v>43697</v>
      </c>
      <c r="Z1312" s="37">
        <v>43697</v>
      </c>
      <c r="AA1312" s="44">
        <v>43698</v>
      </c>
      <c r="AB1312" s="37">
        <v>43703</v>
      </c>
      <c r="AC1312" s="38">
        <f t="shared" si="250"/>
        <v>1</v>
      </c>
      <c r="AD1312" s="5" t="str">
        <f t="shared" si="251"/>
        <v>CUMPLE</v>
      </c>
      <c r="AE1312" s="5"/>
      <c r="AF1312" s="38">
        <f t="shared" si="252"/>
        <v>5</v>
      </c>
      <c r="AG1312" s="5" t="str">
        <f t="shared" si="253"/>
        <v>NO CUMPLE</v>
      </c>
      <c r="AH1312" s="6"/>
      <c r="AI1312" s="38">
        <f t="shared" si="255"/>
        <v>10</v>
      </c>
      <c r="AJ1312" s="5" t="str">
        <f t="shared" si="256"/>
        <v>NO CUMPLE</v>
      </c>
      <c r="AK1312" s="6" t="s">
        <v>4611</v>
      </c>
      <c r="AL1312" s="5" t="str">
        <f t="shared" si="254"/>
        <v/>
      </c>
      <c r="AM1312" s="5"/>
      <c r="AN1312" s="58"/>
      <c r="AO1312" s="49" t="s">
        <v>5981</v>
      </c>
      <c r="AP1312" s="50" t="s">
        <v>61</v>
      </c>
      <c r="AQ1312" s="50"/>
      <c r="AR1312" s="50">
        <v>43673</v>
      </c>
      <c r="AS1312" s="50"/>
      <c r="AT1312" s="52"/>
    </row>
    <row r="1313" spans="1:46" ht="14.1" customHeight="1">
      <c r="A1313" s="20" t="s">
        <v>45</v>
      </c>
      <c r="B1313" s="21" t="s">
        <v>5021</v>
      </c>
      <c r="C1313" s="20" t="s">
        <v>5759</v>
      </c>
      <c r="D1313" s="54">
        <v>4952172252</v>
      </c>
      <c r="E1313" s="64" t="s">
        <v>156</v>
      </c>
      <c r="F1313" s="4" t="s">
        <v>5982</v>
      </c>
      <c r="G1313" s="23" t="s">
        <v>5983</v>
      </c>
      <c r="H1313" s="55">
        <v>21996</v>
      </c>
      <c r="I1313" s="4" t="s">
        <v>64</v>
      </c>
      <c r="J1313" s="5" t="s">
        <v>3814</v>
      </c>
      <c r="K1313" s="22" t="s">
        <v>3815</v>
      </c>
      <c r="L1313" s="23" t="s">
        <v>54</v>
      </c>
      <c r="M1313" s="4" t="s">
        <v>94</v>
      </c>
      <c r="N1313" s="29" t="s">
        <v>108</v>
      </c>
      <c r="O1313" s="30">
        <v>7800</v>
      </c>
      <c r="P1313" s="29" t="s">
        <v>57</v>
      </c>
      <c r="Q1313" s="56">
        <v>1</v>
      </c>
      <c r="R1313" s="5" t="s">
        <v>58</v>
      </c>
      <c r="S1313" s="5" t="s">
        <v>69</v>
      </c>
      <c r="T1313" s="36">
        <v>43697</v>
      </c>
      <c r="U1313" s="36">
        <v>43690</v>
      </c>
      <c r="V1313" s="37">
        <v>43699</v>
      </c>
      <c r="W1313" s="38">
        <f t="shared" si="248"/>
        <v>-6</v>
      </c>
      <c r="X1313" s="5" t="str">
        <f t="shared" si="249"/>
        <v>CUMPLE</v>
      </c>
      <c r="Y1313" s="37">
        <v>43699</v>
      </c>
      <c r="Z1313" s="37">
        <v>43699</v>
      </c>
      <c r="AA1313" s="44">
        <v>43699</v>
      </c>
      <c r="AB1313" s="37">
        <v>43704</v>
      </c>
      <c r="AC1313" s="38">
        <f t="shared" si="250"/>
        <v>1</v>
      </c>
      <c r="AD1313" s="5" t="str">
        <f t="shared" si="251"/>
        <v>CUMPLE</v>
      </c>
      <c r="AE1313" s="5"/>
      <c r="AF1313" s="38">
        <f t="shared" si="252"/>
        <v>5</v>
      </c>
      <c r="AG1313" s="5" t="str">
        <f t="shared" si="253"/>
        <v>NO CUMPLE</v>
      </c>
      <c r="AH1313" s="6"/>
      <c r="AI1313" s="38">
        <f t="shared" si="255"/>
        <v>7</v>
      </c>
      <c r="AJ1313" s="5" t="str">
        <f t="shared" si="256"/>
        <v>CUMPLE</v>
      </c>
      <c r="AK1313" s="6"/>
      <c r="AL1313" s="5" t="str">
        <f t="shared" si="254"/>
        <v/>
      </c>
      <c r="AM1313" s="5"/>
      <c r="AN1313" s="58"/>
      <c r="AO1313" s="49" t="s">
        <v>5984</v>
      </c>
      <c r="AP1313" s="50" t="s">
        <v>72</v>
      </c>
      <c r="AQ1313" s="50"/>
      <c r="AR1313" s="50">
        <v>43675</v>
      </c>
      <c r="AS1313" s="50" t="s">
        <v>1149</v>
      </c>
      <c r="AT1313" s="52"/>
    </row>
    <row r="1314" spans="1:46" ht="14.1" customHeight="1">
      <c r="A1314" s="20" t="s">
        <v>45</v>
      </c>
      <c r="B1314" s="21" t="s">
        <v>5021</v>
      </c>
      <c r="C1314" s="20" t="s">
        <v>5759</v>
      </c>
      <c r="D1314" s="54">
        <v>4951772321</v>
      </c>
      <c r="E1314" s="64" t="s">
        <v>48</v>
      </c>
      <c r="F1314" s="4" t="s">
        <v>5985</v>
      </c>
      <c r="G1314" s="23" t="s">
        <v>5986</v>
      </c>
      <c r="H1314" s="55">
        <v>32846.99</v>
      </c>
      <c r="I1314" s="4" t="s">
        <v>64</v>
      </c>
      <c r="J1314" s="5" t="s">
        <v>5987</v>
      </c>
      <c r="K1314" s="22" t="s">
        <v>5988</v>
      </c>
      <c r="L1314" s="23" t="s">
        <v>119</v>
      </c>
      <c r="M1314" s="4" t="s">
        <v>238</v>
      </c>
      <c r="N1314" s="29" t="s">
        <v>278</v>
      </c>
      <c r="O1314" s="30">
        <v>7348.32</v>
      </c>
      <c r="P1314" s="29" t="s">
        <v>57</v>
      </c>
      <c r="Q1314" s="56">
        <v>1</v>
      </c>
      <c r="R1314" s="5" t="s">
        <v>58</v>
      </c>
      <c r="S1314" s="5" t="s">
        <v>59</v>
      </c>
      <c r="T1314" s="36">
        <v>43697</v>
      </c>
      <c r="U1314" s="36">
        <v>43689</v>
      </c>
      <c r="V1314" s="37">
        <v>43698</v>
      </c>
      <c r="W1314" s="38">
        <f t="shared" si="248"/>
        <v>-7</v>
      </c>
      <c r="X1314" s="5" t="str">
        <f t="shared" si="249"/>
        <v>CUMPLE</v>
      </c>
      <c r="Y1314" s="37">
        <v>43698</v>
      </c>
      <c r="Z1314" s="37">
        <v>43698</v>
      </c>
      <c r="AA1314" s="44">
        <v>43698</v>
      </c>
      <c r="AB1314" s="37">
        <v>43706</v>
      </c>
      <c r="AC1314" s="38">
        <f t="shared" si="250"/>
        <v>1</v>
      </c>
      <c r="AD1314" s="5" t="str">
        <f t="shared" si="251"/>
        <v>CUMPLE</v>
      </c>
      <c r="AE1314" s="5"/>
      <c r="AF1314" s="38">
        <f t="shared" si="252"/>
        <v>8</v>
      </c>
      <c r="AG1314" s="5" t="str">
        <f t="shared" si="253"/>
        <v>NO CUMPLE</v>
      </c>
      <c r="AH1314" s="6"/>
      <c r="AI1314" s="38">
        <f t="shared" si="255"/>
        <v>9</v>
      </c>
      <c r="AJ1314" s="5" t="str">
        <f t="shared" si="256"/>
        <v>NO CUMPLE</v>
      </c>
      <c r="AK1314" s="6" t="s">
        <v>5989</v>
      </c>
      <c r="AL1314" s="5" t="str">
        <f t="shared" si="254"/>
        <v/>
      </c>
      <c r="AM1314" s="5"/>
      <c r="AN1314" s="58"/>
      <c r="AO1314" s="49" t="s">
        <v>5990</v>
      </c>
      <c r="AP1314" s="50" t="s">
        <v>241</v>
      </c>
      <c r="AQ1314" s="50"/>
      <c r="AR1314" s="50">
        <v>43672</v>
      </c>
      <c r="AS1314" s="50"/>
      <c r="AT1314" s="52"/>
    </row>
    <row r="1315" spans="1:46" ht="14.1" customHeight="1">
      <c r="A1315" s="20" t="s">
        <v>45</v>
      </c>
      <c r="B1315" s="21" t="s">
        <v>5021</v>
      </c>
      <c r="C1315" s="20" t="s">
        <v>5759</v>
      </c>
      <c r="D1315" s="54">
        <v>4952218200</v>
      </c>
      <c r="E1315" s="64" t="s">
        <v>48</v>
      </c>
      <c r="F1315" s="4" t="s">
        <v>5991</v>
      </c>
      <c r="G1315" s="23" t="s">
        <v>5992</v>
      </c>
      <c r="H1315" s="55">
        <v>6272</v>
      </c>
      <c r="I1315" s="4" t="s">
        <v>51</v>
      </c>
      <c r="J1315" s="5" t="s">
        <v>1126</v>
      </c>
      <c r="K1315" s="22" t="s">
        <v>1127</v>
      </c>
      <c r="L1315" s="23" t="s">
        <v>54</v>
      </c>
      <c r="M1315" s="4" t="s">
        <v>55</v>
      </c>
      <c r="N1315" s="29" t="s">
        <v>120</v>
      </c>
      <c r="O1315" s="30">
        <v>3200</v>
      </c>
      <c r="P1315" s="29" t="s">
        <v>57</v>
      </c>
      <c r="Q1315" s="56">
        <v>4</v>
      </c>
      <c r="R1315" s="5" t="s">
        <v>78</v>
      </c>
      <c r="S1315" s="5" t="s">
        <v>79</v>
      </c>
      <c r="T1315" s="36">
        <v>43694</v>
      </c>
      <c r="U1315" s="36">
        <v>43683</v>
      </c>
      <c r="V1315" s="37">
        <v>43697</v>
      </c>
      <c r="W1315" s="38">
        <f t="shared" si="248"/>
        <v>-10</v>
      </c>
      <c r="X1315" s="5" t="str">
        <f t="shared" si="249"/>
        <v>CUMPLE</v>
      </c>
      <c r="Y1315" s="37">
        <v>43700</v>
      </c>
      <c r="Z1315" s="37">
        <v>43700</v>
      </c>
      <c r="AA1315" s="44">
        <v>43700</v>
      </c>
      <c r="AB1315" s="37">
        <v>43706</v>
      </c>
      <c r="AC1315" s="38">
        <f t="shared" si="250"/>
        <v>1</v>
      </c>
      <c r="AD1315" s="5" t="str">
        <f t="shared" si="251"/>
        <v>CUMPLE</v>
      </c>
      <c r="AE1315" s="5"/>
      <c r="AF1315" s="38">
        <f t="shared" si="252"/>
        <v>6</v>
      </c>
      <c r="AG1315" s="5" t="str">
        <f t="shared" si="253"/>
        <v>NO CUMPLE</v>
      </c>
      <c r="AH1315" s="6"/>
      <c r="AI1315" s="38">
        <f t="shared" si="255"/>
        <v>12</v>
      </c>
      <c r="AJ1315" s="5" t="str">
        <f t="shared" si="256"/>
        <v>NO CUMPLE</v>
      </c>
      <c r="AK1315" s="6" t="s">
        <v>102</v>
      </c>
      <c r="AL1315" s="5" t="str">
        <f t="shared" si="254"/>
        <v/>
      </c>
      <c r="AM1315" s="5"/>
      <c r="AN1315" s="58"/>
      <c r="AO1315" s="49" t="s">
        <v>5993</v>
      </c>
      <c r="AP1315" s="50" t="s">
        <v>61</v>
      </c>
      <c r="AQ1315" s="50"/>
      <c r="AR1315" s="50">
        <v>43673</v>
      </c>
      <c r="AS1315" s="50"/>
      <c r="AT1315" s="52"/>
    </row>
    <row r="1316" spans="1:46" ht="14.1" customHeight="1">
      <c r="A1316" s="20" t="s">
        <v>45</v>
      </c>
      <c r="B1316" s="21" t="s">
        <v>5021</v>
      </c>
      <c r="C1316" s="20" t="s">
        <v>5759</v>
      </c>
      <c r="D1316" s="54" t="s">
        <v>5994</v>
      </c>
      <c r="E1316" s="64" t="s">
        <v>48</v>
      </c>
      <c r="F1316" s="4" t="s">
        <v>5995</v>
      </c>
      <c r="G1316" s="23" t="s">
        <v>5996</v>
      </c>
      <c r="H1316" s="55">
        <v>4093.82</v>
      </c>
      <c r="I1316" s="4" t="s">
        <v>64</v>
      </c>
      <c r="J1316" s="5" t="s">
        <v>5997</v>
      </c>
      <c r="K1316" s="22" t="s">
        <v>2795</v>
      </c>
      <c r="L1316" s="23" t="s">
        <v>650</v>
      </c>
      <c r="M1316" s="4" t="s">
        <v>147</v>
      </c>
      <c r="N1316" s="29" t="s">
        <v>167</v>
      </c>
      <c r="O1316" s="30">
        <v>3377.61</v>
      </c>
      <c r="P1316" s="29" t="s">
        <v>57</v>
      </c>
      <c r="Q1316" s="56">
        <v>1</v>
      </c>
      <c r="R1316" s="5" t="s">
        <v>58</v>
      </c>
      <c r="S1316" s="5" t="s">
        <v>69</v>
      </c>
      <c r="T1316" s="36">
        <v>43697</v>
      </c>
      <c r="U1316" s="36">
        <v>43682</v>
      </c>
      <c r="V1316" s="37">
        <v>43699</v>
      </c>
      <c r="W1316" s="38">
        <f t="shared" si="248"/>
        <v>-14</v>
      </c>
      <c r="X1316" s="5" t="str">
        <f t="shared" si="249"/>
        <v>CUMPLE</v>
      </c>
      <c r="Y1316" s="37">
        <v>43699</v>
      </c>
      <c r="Z1316" s="37">
        <v>43699</v>
      </c>
      <c r="AA1316" s="44">
        <v>43699</v>
      </c>
      <c r="AB1316" s="37">
        <v>43707</v>
      </c>
      <c r="AC1316" s="38">
        <f t="shared" si="250"/>
        <v>1</v>
      </c>
      <c r="AD1316" s="5" t="str">
        <f t="shared" si="251"/>
        <v>CUMPLE</v>
      </c>
      <c r="AE1316" s="5"/>
      <c r="AF1316" s="38">
        <f t="shared" si="252"/>
        <v>8</v>
      </c>
      <c r="AG1316" s="5" t="str">
        <f t="shared" si="253"/>
        <v>NO CUMPLE</v>
      </c>
      <c r="AH1316" s="6"/>
      <c r="AI1316" s="38">
        <f t="shared" si="255"/>
        <v>10</v>
      </c>
      <c r="AJ1316" s="5" t="str">
        <f t="shared" si="256"/>
        <v>NO CUMPLE</v>
      </c>
      <c r="AK1316" s="6" t="s">
        <v>5989</v>
      </c>
      <c r="AL1316" s="5" t="str">
        <f t="shared" si="254"/>
        <v/>
      </c>
      <c r="AM1316" s="5"/>
      <c r="AN1316" s="58"/>
      <c r="AO1316" s="49" t="s">
        <v>5998</v>
      </c>
      <c r="AP1316" s="50" t="s">
        <v>72</v>
      </c>
      <c r="AQ1316" s="50"/>
      <c r="AR1316" s="50">
        <v>43677</v>
      </c>
      <c r="AS1316" s="50"/>
      <c r="AT1316" s="52"/>
    </row>
    <row r="1317" spans="1:46" ht="14.1" customHeight="1">
      <c r="A1317" s="20" t="s">
        <v>45</v>
      </c>
      <c r="B1317" s="21" t="s">
        <v>5021</v>
      </c>
      <c r="C1317" s="20" t="s">
        <v>5759</v>
      </c>
      <c r="D1317" s="54">
        <v>4952425883</v>
      </c>
      <c r="E1317" s="64" t="s">
        <v>48</v>
      </c>
      <c r="F1317" s="4" t="s">
        <v>5999</v>
      </c>
      <c r="G1317" s="23" t="s">
        <v>6000</v>
      </c>
      <c r="H1317" s="55">
        <v>15093.74</v>
      </c>
      <c r="I1317" s="4" t="s">
        <v>64</v>
      </c>
      <c r="J1317" s="65" t="s">
        <v>6001</v>
      </c>
      <c r="K1317" s="28" t="s">
        <v>6002</v>
      </c>
      <c r="L1317" s="23" t="s">
        <v>650</v>
      </c>
      <c r="M1317" s="4" t="s">
        <v>238</v>
      </c>
      <c r="N1317" s="29" t="s">
        <v>239</v>
      </c>
      <c r="O1317" s="30">
        <v>4362.3999999999996</v>
      </c>
      <c r="P1317" s="29" t="s">
        <v>57</v>
      </c>
      <c r="Q1317" s="56">
        <v>1</v>
      </c>
      <c r="R1317" s="5" t="s">
        <v>58</v>
      </c>
      <c r="S1317" s="5" t="s">
        <v>59</v>
      </c>
      <c r="T1317" s="36">
        <v>43697</v>
      </c>
      <c r="U1317" s="36">
        <v>43686</v>
      </c>
      <c r="V1317" s="37">
        <v>43697</v>
      </c>
      <c r="W1317" s="38">
        <f t="shared" si="248"/>
        <v>-10</v>
      </c>
      <c r="X1317" s="5" t="str">
        <f t="shared" si="249"/>
        <v>CUMPLE</v>
      </c>
      <c r="Y1317" s="37">
        <v>43699</v>
      </c>
      <c r="Z1317" s="37">
        <v>43700</v>
      </c>
      <c r="AA1317" s="44">
        <v>43701</v>
      </c>
      <c r="AB1317" s="37">
        <v>43706</v>
      </c>
      <c r="AC1317" s="38">
        <f t="shared" si="250"/>
        <v>2</v>
      </c>
      <c r="AD1317" s="5" t="str">
        <f t="shared" si="251"/>
        <v>CUMPLE</v>
      </c>
      <c r="AE1317" s="5"/>
      <c r="AF1317" s="38">
        <f t="shared" si="252"/>
        <v>5</v>
      </c>
      <c r="AG1317" s="5" t="str">
        <f t="shared" si="253"/>
        <v>NO CUMPLE</v>
      </c>
      <c r="AH1317" s="6"/>
      <c r="AI1317" s="38">
        <f t="shared" si="255"/>
        <v>9</v>
      </c>
      <c r="AJ1317" s="5" t="str">
        <f t="shared" si="256"/>
        <v>NO CUMPLE</v>
      </c>
      <c r="AK1317" s="6" t="s">
        <v>149</v>
      </c>
      <c r="AL1317" s="5" t="str">
        <f t="shared" si="254"/>
        <v/>
      </c>
      <c r="AM1317" s="5"/>
      <c r="AN1317" s="58"/>
      <c r="AO1317" s="49" t="s">
        <v>6003</v>
      </c>
      <c r="AP1317" s="50" t="s">
        <v>241</v>
      </c>
      <c r="AQ1317" s="50"/>
      <c r="AR1317" s="50">
        <v>43677</v>
      </c>
      <c r="AS1317" s="50"/>
      <c r="AT1317" s="52"/>
    </row>
    <row r="1318" spans="1:46" ht="14.1" customHeight="1">
      <c r="A1318" s="20" t="s">
        <v>45</v>
      </c>
      <c r="B1318" s="21" t="s">
        <v>5021</v>
      </c>
      <c r="C1318" s="20" t="s">
        <v>5759</v>
      </c>
      <c r="D1318" s="54" t="s">
        <v>6004</v>
      </c>
      <c r="E1318" s="64" t="s">
        <v>48</v>
      </c>
      <c r="F1318" s="4" t="s">
        <v>6005</v>
      </c>
      <c r="G1318" s="23" t="s">
        <v>6006</v>
      </c>
      <c r="H1318" s="55">
        <v>29138.83</v>
      </c>
      <c r="I1318" s="4" t="s">
        <v>64</v>
      </c>
      <c r="J1318" s="5" t="s">
        <v>821</v>
      </c>
      <c r="K1318" s="22">
        <v>53079117</v>
      </c>
      <c r="L1318" s="23" t="s">
        <v>650</v>
      </c>
      <c r="M1318" s="4" t="s">
        <v>147</v>
      </c>
      <c r="N1318" s="29" t="s">
        <v>167</v>
      </c>
      <c r="O1318" s="30">
        <v>7230</v>
      </c>
      <c r="P1318" s="29" t="s">
        <v>57</v>
      </c>
      <c r="Q1318" s="56">
        <v>1</v>
      </c>
      <c r="R1318" s="5" t="s">
        <v>58</v>
      </c>
      <c r="S1318" s="5" t="s">
        <v>59</v>
      </c>
      <c r="T1318" s="36">
        <v>43697</v>
      </c>
      <c r="U1318" s="36">
        <v>43682</v>
      </c>
      <c r="V1318" s="37">
        <v>43697</v>
      </c>
      <c r="W1318" s="38">
        <f t="shared" si="248"/>
        <v>-14</v>
      </c>
      <c r="X1318" s="5" t="str">
        <f t="shared" si="249"/>
        <v>CUMPLE</v>
      </c>
      <c r="Y1318" s="37">
        <v>43699</v>
      </c>
      <c r="Z1318" s="37">
        <v>43700</v>
      </c>
      <c r="AA1318" s="44">
        <v>43701</v>
      </c>
      <c r="AB1318" s="37">
        <v>43707</v>
      </c>
      <c r="AC1318" s="38">
        <f t="shared" si="250"/>
        <v>2</v>
      </c>
      <c r="AD1318" s="5" t="str">
        <f t="shared" si="251"/>
        <v>CUMPLE</v>
      </c>
      <c r="AE1318" s="5"/>
      <c r="AF1318" s="38">
        <f t="shared" si="252"/>
        <v>6</v>
      </c>
      <c r="AG1318" s="5" t="str">
        <f t="shared" si="253"/>
        <v>NO CUMPLE</v>
      </c>
      <c r="AH1318" s="6"/>
      <c r="AI1318" s="38">
        <f t="shared" si="255"/>
        <v>10</v>
      </c>
      <c r="AJ1318" s="5" t="str">
        <f t="shared" si="256"/>
        <v>NO CUMPLE</v>
      </c>
      <c r="AK1318" s="6" t="s">
        <v>5989</v>
      </c>
      <c r="AL1318" s="5" t="str">
        <f t="shared" si="254"/>
        <v/>
      </c>
      <c r="AM1318" s="5"/>
      <c r="AN1318" s="58"/>
      <c r="AO1318" s="49" t="s">
        <v>6007</v>
      </c>
      <c r="AP1318" s="50" t="s">
        <v>72</v>
      </c>
      <c r="AQ1318" s="50"/>
      <c r="AR1318" s="50">
        <v>43676</v>
      </c>
      <c r="AS1318" s="50"/>
      <c r="AT1318" s="52"/>
    </row>
    <row r="1319" spans="1:46" ht="14.1" customHeight="1">
      <c r="A1319" s="20" t="s">
        <v>45</v>
      </c>
      <c r="B1319" s="21" t="s">
        <v>5021</v>
      </c>
      <c r="C1319" s="20" t="s">
        <v>5759</v>
      </c>
      <c r="D1319" s="54">
        <v>4946611858</v>
      </c>
      <c r="E1319" s="64" t="s">
        <v>48</v>
      </c>
      <c r="F1319" s="4" t="s">
        <v>6008</v>
      </c>
      <c r="G1319" s="23" t="s">
        <v>6009</v>
      </c>
      <c r="H1319" s="55">
        <v>15052.8</v>
      </c>
      <c r="I1319" s="4" t="s">
        <v>64</v>
      </c>
      <c r="J1319" s="5" t="s">
        <v>4375</v>
      </c>
      <c r="K1319" s="22" t="s">
        <v>4376</v>
      </c>
      <c r="L1319" s="23" t="s">
        <v>54</v>
      </c>
      <c r="M1319" s="4" t="s">
        <v>184</v>
      </c>
      <c r="N1319" s="29" t="s">
        <v>385</v>
      </c>
      <c r="O1319" s="30">
        <v>1920</v>
      </c>
      <c r="P1319" s="29" t="s">
        <v>57</v>
      </c>
      <c r="Q1319" s="56">
        <v>4</v>
      </c>
      <c r="R1319" s="5" t="s">
        <v>78</v>
      </c>
      <c r="S1319" s="5" t="s">
        <v>79</v>
      </c>
      <c r="T1319" s="36">
        <v>43697</v>
      </c>
      <c r="U1319" s="36">
        <v>43685</v>
      </c>
      <c r="V1319" s="37">
        <v>43697</v>
      </c>
      <c r="W1319" s="38">
        <f t="shared" si="248"/>
        <v>-11</v>
      </c>
      <c r="X1319" s="5" t="str">
        <f t="shared" si="249"/>
        <v>CUMPLE</v>
      </c>
      <c r="Y1319" s="37">
        <v>43700</v>
      </c>
      <c r="Z1319" s="37">
        <v>43700</v>
      </c>
      <c r="AA1319" s="44">
        <v>43701</v>
      </c>
      <c r="AB1319" s="37">
        <v>43707</v>
      </c>
      <c r="AC1319" s="38">
        <f t="shared" si="250"/>
        <v>1</v>
      </c>
      <c r="AD1319" s="5" t="str">
        <f t="shared" si="251"/>
        <v>CUMPLE</v>
      </c>
      <c r="AE1319" s="5"/>
      <c r="AF1319" s="38">
        <f t="shared" si="252"/>
        <v>6</v>
      </c>
      <c r="AG1319" s="5" t="str">
        <f t="shared" si="253"/>
        <v>NO CUMPLE</v>
      </c>
      <c r="AH1319" s="6"/>
      <c r="AI1319" s="38">
        <f t="shared" si="255"/>
        <v>10</v>
      </c>
      <c r="AJ1319" s="5" t="str">
        <f t="shared" si="256"/>
        <v>CUMPLE</v>
      </c>
      <c r="AK1319" s="6" t="s">
        <v>386</v>
      </c>
      <c r="AL1319" s="5" t="str">
        <f t="shared" si="254"/>
        <v/>
      </c>
      <c r="AM1319" s="5"/>
      <c r="AN1319" s="58"/>
      <c r="AO1319" s="49" t="s">
        <v>6010</v>
      </c>
      <c r="AP1319" s="50" t="s">
        <v>72</v>
      </c>
      <c r="AQ1319" s="50"/>
      <c r="AR1319" s="50">
        <v>43683</v>
      </c>
      <c r="AS1319" s="50"/>
      <c r="AT1319" s="52"/>
    </row>
    <row r="1320" spans="1:46" ht="14.1" customHeight="1">
      <c r="A1320" s="20" t="s">
        <v>45</v>
      </c>
      <c r="B1320" s="21" t="s">
        <v>5021</v>
      </c>
      <c r="C1320" s="20" t="s">
        <v>5759</v>
      </c>
      <c r="D1320" s="54">
        <v>4952221321</v>
      </c>
      <c r="E1320" s="64" t="s">
        <v>48</v>
      </c>
      <c r="F1320" s="4" t="s">
        <v>6011</v>
      </c>
      <c r="G1320" s="23" t="s">
        <v>6012</v>
      </c>
      <c r="H1320" s="55">
        <v>5980.8</v>
      </c>
      <c r="I1320" s="4" t="s">
        <v>64</v>
      </c>
      <c r="J1320" s="5" t="s">
        <v>6013</v>
      </c>
      <c r="K1320" s="22" t="s">
        <v>6014</v>
      </c>
      <c r="L1320" s="23" t="s">
        <v>54</v>
      </c>
      <c r="M1320" s="4" t="s">
        <v>55</v>
      </c>
      <c r="N1320" s="29" t="s">
        <v>56</v>
      </c>
      <c r="O1320" s="30">
        <v>480</v>
      </c>
      <c r="P1320" s="29" t="s">
        <v>57</v>
      </c>
      <c r="Q1320" s="56">
        <v>1</v>
      </c>
      <c r="R1320" s="5" t="s">
        <v>78</v>
      </c>
      <c r="S1320" s="5" t="s">
        <v>79</v>
      </c>
      <c r="T1320" s="36">
        <v>43697</v>
      </c>
      <c r="U1320" s="36">
        <v>43691</v>
      </c>
      <c r="V1320" s="37">
        <v>43697</v>
      </c>
      <c r="W1320" s="38">
        <f t="shared" si="248"/>
        <v>-5</v>
      </c>
      <c r="X1320" s="5" t="str">
        <f t="shared" si="249"/>
        <v>CUMPLE</v>
      </c>
      <c r="Y1320" s="37">
        <v>43700</v>
      </c>
      <c r="Z1320" s="37">
        <v>43700</v>
      </c>
      <c r="AA1320" s="44">
        <v>43701</v>
      </c>
      <c r="AB1320" s="37">
        <v>43707</v>
      </c>
      <c r="AC1320" s="38">
        <f t="shared" si="250"/>
        <v>1</v>
      </c>
      <c r="AD1320" s="5" t="str">
        <f t="shared" si="251"/>
        <v>CUMPLE</v>
      </c>
      <c r="AE1320" s="5"/>
      <c r="AF1320" s="38">
        <f t="shared" si="252"/>
        <v>6</v>
      </c>
      <c r="AG1320" s="5" t="str">
        <f t="shared" si="253"/>
        <v>NO CUMPLE</v>
      </c>
      <c r="AH1320" s="6"/>
      <c r="AI1320" s="38">
        <f t="shared" si="255"/>
        <v>10</v>
      </c>
      <c r="AJ1320" s="5" t="str">
        <f t="shared" si="256"/>
        <v>CUMPLE</v>
      </c>
      <c r="AK1320" s="6" t="s">
        <v>386</v>
      </c>
      <c r="AL1320" s="5" t="str">
        <f t="shared" si="254"/>
        <v/>
      </c>
      <c r="AM1320" s="5"/>
      <c r="AN1320" s="58"/>
      <c r="AO1320" s="49" t="s">
        <v>6015</v>
      </c>
      <c r="AP1320" s="50" t="s">
        <v>72</v>
      </c>
      <c r="AQ1320" s="50"/>
      <c r="AR1320" s="50">
        <v>43683</v>
      </c>
      <c r="AS1320" s="50"/>
      <c r="AT1320" s="52"/>
    </row>
    <row r="1321" spans="1:46" ht="14.1" customHeight="1">
      <c r="A1321" s="20" t="s">
        <v>45</v>
      </c>
      <c r="B1321" s="21" t="s">
        <v>5021</v>
      </c>
      <c r="C1321" s="20" t="s">
        <v>5759</v>
      </c>
      <c r="D1321" s="54">
        <v>4952462835</v>
      </c>
      <c r="E1321" s="64" t="s">
        <v>48</v>
      </c>
      <c r="F1321" s="4" t="s">
        <v>6016</v>
      </c>
      <c r="G1321" s="23" t="s">
        <v>6017</v>
      </c>
      <c r="H1321" s="55">
        <v>24181.5</v>
      </c>
      <c r="I1321" s="4" t="s">
        <v>64</v>
      </c>
      <c r="J1321" s="5" t="s">
        <v>3423</v>
      </c>
      <c r="K1321" s="22" t="s">
        <v>3424</v>
      </c>
      <c r="L1321" s="23" t="s">
        <v>54</v>
      </c>
      <c r="M1321" s="4" t="s">
        <v>67</v>
      </c>
      <c r="N1321" s="29" t="s">
        <v>77</v>
      </c>
      <c r="O1321" s="30">
        <v>1050</v>
      </c>
      <c r="P1321" s="29" t="s">
        <v>57</v>
      </c>
      <c r="Q1321" s="56">
        <v>1</v>
      </c>
      <c r="R1321" s="5" t="s">
        <v>78</v>
      </c>
      <c r="S1321" s="5" t="s">
        <v>79</v>
      </c>
      <c r="T1321" s="36">
        <v>43690</v>
      </c>
      <c r="U1321" s="36">
        <v>43689</v>
      </c>
      <c r="V1321" s="37">
        <v>43692</v>
      </c>
      <c r="W1321" s="38">
        <f t="shared" si="248"/>
        <v>0</v>
      </c>
      <c r="X1321" s="5" t="str">
        <f t="shared" si="249"/>
        <v>CUMPLE</v>
      </c>
      <c r="Y1321" s="37">
        <v>43701</v>
      </c>
      <c r="Z1321" s="37">
        <v>43701</v>
      </c>
      <c r="AA1321" s="44">
        <v>43701</v>
      </c>
      <c r="AB1321" s="37">
        <v>43707</v>
      </c>
      <c r="AC1321" s="38">
        <f t="shared" si="250"/>
        <v>1</v>
      </c>
      <c r="AD1321" s="5" t="str">
        <f t="shared" si="251"/>
        <v>CUMPLE</v>
      </c>
      <c r="AE1321" s="5"/>
      <c r="AF1321" s="38">
        <f t="shared" si="252"/>
        <v>6</v>
      </c>
      <c r="AG1321" s="5" t="str">
        <f t="shared" si="253"/>
        <v>NO CUMPLE</v>
      </c>
      <c r="AH1321" s="6"/>
      <c r="AI1321" s="38">
        <f t="shared" si="255"/>
        <v>17</v>
      </c>
      <c r="AJ1321" s="5" t="str">
        <f t="shared" si="256"/>
        <v>NO CUMPLE</v>
      </c>
      <c r="AK1321" s="6" t="s">
        <v>6018</v>
      </c>
      <c r="AL1321" s="5" t="str">
        <f t="shared" si="254"/>
        <v/>
      </c>
      <c r="AM1321" s="5"/>
      <c r="AN1321" s="58"/>
      <c r="AO1321" s="49" t="s">
        <v>6019</v>
      </c>
      <c r="AP1321" s="50" t="s">
        <v>72</v>
      </c>
      <c r="AQ1321" s="50"/>
      <c r="AR1321" s="50">
        <v>43677</v>
      </c>
      <c r="AS1321" s="50"/>
      <c r="AT1321" s="52"/>
    </row>
    <row r="1322" spans="1:46" ht="14.1" customHeight="1">
      <c r="A1322" s="20" t="s">
        <v>45</v>
      </c>
      <c r="B1322" s="21" t="s">
        <v>5021</v>
      </c>
      <c r="C1322" s="20" t="s">
        <v>5759</v>
      </c>
      <c r="D1322" s="54" t="s">
        <v>6020</v>
      </c>
      <c r="E1322" s="64" t="s">
        <v>156</v>
      </c>
      <c r="F1322" s="4" t="s">
        <v>6021</v>
      </c>
      <c r="G1322" s="23" t="s">
        <v>6022</v>
      </c>
      <c r="H1322" s="55">
        <v>27136.5</v>
      </c>
      <c r="I1322" s="4" t="s">
        <v>64</v>
      </c>
      <c r="J1322" s="65" t="s">
        <v>6023</v>
      </c>
      <c r="K1322" s="28" t="s">
        <v>6024</v>
      </c>
      <c r="L1322" s="23" t="s">
        <v>86</v>
      </c>
      <c r="M1322" s="4" t="s">
        <v>67</v>
      </c>
      <c r="N1322" s="29" t="s">
        <v>336</v>
      </c>
      <c r="O1322" s="30">
        <v>10700</v>
      </c>
      <c r="P1322" s="29" t="s">
        <v>57</v>
      </c>
      <c r="Q1322" s="56">
        <v>1</v>
      </c>
      <c r="R1322" s="5" t="s">
        <v>58</v>
      </c>
      <c r="S1322" s="5" t="s">
        <v>59</v>
      </c>
      <c r="T1322" s="36">
        <v>43700</v>
      </c>
      <c r="U1322" s="36">
        <v>43692</v>
      </c>
      <c r="V1322" s="37">
        <v>43700</v>
      </c>
      <c r="W1322" s="38">
        <f t="shared" si="248"/>
        <v>-7</v>
      </c>
      <c r="X1322" s="5" t="str">
        <f t="shared" si="249"/>
        <v>CUMPLE</v>
      </c>
      <c r="Y1322" s="37">
        <v>43703</v>
      </c>
      <c r="Z1322" s="37">
        <v>43703</v>
      </c>
      <c r="AA1322" s="44">
        <v>43703</v>
      </c>
      <c r="AB1322" s="37">
        <v>43707</v>
      </c>
      <c r="AC1322" s="38">
        <f t="shared" si="250"/>
        <v>1</v>
      </c>
      <c r="AD1322" s="5" t="str">
        <f t="shared" si="251"/>
        <v>CUMPLE</v>
      </c>
      <c r="AE1322" s="5"/>
      <c r="AF1322" s="38">
        <f t="shared" si="252"/>
        <v>4</v>
      </c>
      <c r="AG1322" s="5" t="str">
        <f t="shared" si="253"/>
        <v>NO CUMPLE</v>
      </c>
      <c r="AH1322" s="6"/>
      <c r="AI1322" s="38">
        <f t="shared" si="255"/>
        <v>7</v>
      </c>
      <c r="AJ1322" s="5" t="str">
        <f t="shared" si="256"/>
        <v>CUMPLE</v>
      </c>
      <c r="AK1322" s="6"/>
      <c r="AL1322" s="5" t="str">
        <f t="shared" si="254"/>
        <v/>
      </c>
      <c r="AM1322" s="5"/>
      <c r="AN1322" s="58"/>
      <c r="AO1322" s="49" t="s">
        <v>6025</v>
      </c>
      <c r="AP1322" s="50" t="s">
        <v>72</v>
      </c>
      <c r="AQ1322" s="50"/>
      <c r="AR1322" s="50">
        <v>43682</v>
      </c>
      <c r="AS1322" s="50"/>
      <c r="AT1322" s="52"/>
    </row>
    <row r="1323" spans="1:46" ht="14.1" customHeight="1">
      <c r="A1323" s="20" t="s">
        <v>45</v>
      </c>
      <c r="B1323" s="21" t="s">
        <v>5021</v>
      </c>
      <c r="C1323" s="20" t="s">
        <v>5759</v>
      </c>
      <c r="D1323" s="54">
        <v>4952077929</v>
      </c>
      <c r="E1323" s="64" t="s">
        <v>156</v>
      </c>
      <c r="F1323" s="4" t="s">
        <v>6026</v>
      </c>
      <c r="G1323" s="23" t="s">
        <v>6027</v>
      </c>
      <c r="H1323" s="55">
        <v>120654.5</v>
      </c>
      <c r="I1323" s="4" t="s">
        <v>64</v>
      </c>
      <c r="J1323" s="5" t="s">
        <v>1756</v>
      </c>
      <c r="K1323" s="22" t="s">
        <v>1757</v>
      </c>
      <c r="L1323" s="23" t="s">
        <v>54</v>
      </c>
      <c r="M1323" s="4" t="s">
        <v>94</v>
      </c>
      <c r="N1323" s="29" t="s">
        <v>95</v>
      </c>
      <c r="O1323" s="30">
        <v>2650</v>
      </c>
      <c r="P1323" s="29" t="s">
        <v>57</v>
      </c>
      <c r="Q1323" s="56">
        <v>5</v>
      </c>
      <c r="R1323" s="5" t="s">
        <v>78</v>
      </c>
      <c r="S1323" s="5" t="s">
        <v>79</v>
      </c>
      <c r="T1323" s="36">
        <v>43697</v>
      </c>
      <c r="U1323" s="36">
        <v>43679</v>
      </c>
      <c r="V1323" s="37">
        <v>43704</v>
      </c>
      <c r="W1323" s="38">
        <f t="shared" si="248"/>
        <v>-17</v>
      </c>
      <c r="X1323" s="5" t="str">
        <f t="shared" si="249"/>
        <v>CUMPLE</v>
      </c>
      <c r="Y1323" s="37">
        <v>43699</v>
      </c>
      <c r="Z1323" s="37">
        <v>43704</v>
      </c>
      <c r="AA1323" s="44">
        <v>43705</v>
      </c>
      <c r="AB1323" s="37">
        <v>43708</v>
      </c>
      <c r="AC1323" s="38">
        <f t="shared" si="250"/>
        <v>1</v>
      </c>
      <c r="AD1323" s="5" t="str">
        <f t="shared" si="251"/>
        <v>CUMPLE</v>
      </c>
      <c r="AE1323" s="5"/>
      <c r="AF1323" s="38">
        <f t="shared" si="252"/>
        <v>3</v>
      </c>
      <c r="AG1323" s="5" t="str">
        <f t="shared" si="253"/>
        <v>CUMPLE</v>
      </c>
      <c r="AH1323" s="6"/>
      <c r="AI1323" s="38">
        <f t="shared" si="255"/>
        <v>11</v>
      </c>
      <c r="AJ1323" s="5" t="str">
        <f t="shared" si="256"/>
        <v>NO CUMPLE</v>
      </c>
      <c r="AK1323" s="6" t="s">
        <v>386</v>
      </c>
      <c r="AL1323" s="5" t="str">
        <f t="shared" si="254"/>
        <v/>
      </c>
      <c r="AM1323" s="5"/>
      <c r="AN1323" s="58"/>
      <c r="AO1323" s="49" t="s">
        <v>6028</v>
      </c>
      <c r="AP1323" s="50" t="s">
        <v>72</v>
      </c>
      <c r="AQ1323" s="50"/>
      <c r="AR1323" s="50">
        <v>43683</v>
      </c>
      <c r="AS1323" s="50"/>
      <c r="AT1323" s="52"/>
    </row>
    <row r="1324" spans="1:46" ht="14.1" customHeight="1">
      <c r="A1324" s="20" t="s">
        <v>45</v>
      </c>
      <c r="B1324" s="21" t="s">
        <v>5021</v>
      </c>
      <c r="C1324" s="20" t="s">
        <v>5759</v>
      </c>
      <c r="D1324" s="54">
        <v>4950216812</v>
      </c>
      <c r="E1324" s="64" t="s">
        <v>156</v>
      </c>
      <c r="F1324" s="4" t="s">
        <v>6029</v>
      </c>
      <c r="G1324" s="23" t="s">
        <v>6030</v>
      </c>
      <c r="H1324" s="55">
        <v>6272</v>
      </c>
      <c r="I1324" s="4" t="s">
        <v>51</v>
      </c>
      <c r="J1324" s="5" t="s">
        <v>1126</v>
      </c>
      <c r="K1324" s="22" t="s">
        <v>1127</v>
      </c>
      <c r="L1324" s="23" t="s">
        <v>54</v>
      </c>
      <c r="M1324" s="4" t="s">
        <v>55</v>
      </c>
      <c r="N1324" s="29" t="s">
        <v>120</v>
      </c>
      <c r="O1324" s="30">
        <v>3200</v>
      </c>
      <c r="P1324" s="29" t="s">
        <v>57</v>
      </c>
      <c r="Q1324" s="56">
        <v>4</v>
      </c>
      <c r="R1324" s="5" t="s">
        <v>78</v>
      </c>
      <c r="S1324" s="5" t="s">
        <v>79</v>
      </c>
      <c r="T1324" s="36">
        <v>43694</v>
      </c>
      <c r="U1324" s="36">
        <v>43675</v>
      </c>
      <c r="V1324" s="37">
        <v>43697</v>
      </c>
      <c r="W1324" s="38">
        <f t="shared" si="248"/>
        <v>-18</v>
      </c>
      <c r="X1324" s="5" t="str">
        <f t="shared" si="249"/>
        <v>CUMPLE</v>
      </c>
      <c r="Y1324" s="37">
        <v>43700</v>
      </c>
      <c r="Z1324" s="37">
        <v>43700</v>
      </c>
      <c r="AA1324" s="44">
        <v>43700</v>
      </c>
      <c r="AB1324" s="37">
        <v>43707</v>
      </c>
      <c r="AC1324" s="38">
        <f t="shared" si="250"/>
        <v>1</v>
      </c>
      <c r="AD1324" s="5" t="str">
        <f t="shared" si="251"/>
        <v>CUMPLE</v>
      </c>
      <c r="AE1324" s="5"/>
      <c r="AF1324" s="38">
        <f t="shared" si="252"/>
        <v>7</v>
      </c>
      <c r="AG1324" s="5" t="str">
        <f t="shared" si="253"/>
        <v>NO CUMPLE</v>
      </c>
      <c r="AH1324" s="6"/>
      <c r="AI1324" s="38">
        <f t="shared" si="255"/>
        <v>13</v>
      </c>
      <c r="AJ1324" s="5" t="str">
        <f t="shared" si="256"/>
        <v>NO CUMPLE</v>
      </c>
      <c r="AK1324" s="6" t="s">
        <v>102</v>
      </c>
      <c r="AL1324" s="5" t="str">
        <f t="shared" si="254"/>
        <v/>
      </c>
      <c r="AM1324" s="5"/>
      <c r="AN1324" s="58"/>
      <c r="AO1324" s="49" t="s">
        <v>6031</v>
      </c>
      <c r="AP1324" s="50" t="s">
        <v>61</v>
      </c>
      <c r="AQ1324" s="50"/>
      <c r="AR1324" s="50">
        <v>43673</v>
      </c>
      <c r="AS1324" s="50"/>
      <c r="AT1324" s="52"/>
    </row>
    <row r="1325" spans="1:46" ht="14.1" customHeight="1">
      <c r="A1325" s="20" t="s">
        <v>45</v>
      </c>
      <c r="B1325" s="21" t="s">
        <v>5021</v>
      </c>
      <c r="C1325" s="20" t="s">
        <v>5759</v>
      </c>
      <c r="D1325" s="54">
        <v>4952221341</v>
      </c>
      <c r="E1325" s="64" t="s">
        <v>156</v>
      </c>
      <c r="F1325" s="4" t="s">
        <v>6032</v>
      </c>
      <c r="G1325" s="23" t="s">
        <v>6033</v>
      </c>
      <c r="H1325" s="55">
        <v>19006</v>
      </c>
      <c r="I1325" s="4" t="s">
        <v>51</v>
      </c>
      <c r="J1325" s="5" t="s">
        <v>3633</v>
      </c>
      <c r="K1325" s="22" t="s">
        <v>3634</v>
      </c>
      <c r="L1325" s="23" t="s">
        <v>246</v>
      </c>
      <c r="M1325" s="4" t="s">
        <v>55</v>
      </c>
      <c r="N1325" s="29" t="s">
        <v>265</v>
      </c>
      <c r="O1325" s="30">
        <v>22360</v>
      </c>
      <c r="P1325" s="29" t="s">
        <v>57</v>
      </c>
      <c r="Q1325" s="56">
        <v>1</v>
      </c>
      <c r="R1325" s="5" t="s">
        <v>58</v>
      </c>
      <c r="S1325" s="5" t="s">
        <v>230</v>
      </c>
      <c r="T1325" s="36">
        <v>43699</v>
      </c>
      <c r="U1325" s="36">
        <v>43685</v>
      </c>
      <c r="V1325" s="37">
        <v>43697</v>
      </c>
      <c r="W1325" s="38">
        <f t="shared" si="248"/>
        <v>-13</v>
      </c>
      <c r="X1325" s="5" t="str">
        <f t="shared" si="249"/>
        <v>CUMPLE</v>
      </c>
      <c r="Y1325" s="37">
        <v>43701</v>
      </c>
      <c r="Z1325" s="37">
        <v>43701</v>
      </c>
      <c r="AA1325" s="44">
        <v>43701</v>
      </c>
      <c r="AB1325" s="37">
        <v>43708</v>
      </c>
      <c r="AC1325" s="38">
        <f t="shared" si="250"/>
        <v>1</v>
      </c>
      <c r="AD1325" s="5" t="str">
        <f t="shared" si="251"/>
        <v>CUMPLE</v>
      </c>
      <c r="AE1325" s="5"/>
      <c r="AF1325" s="38">
        <f t="shared" si="252"/>
        <v>7</v>
      </c>
      <c r="AG1325" s="5" t="str">
        <f t="shared" si="253"/>
        <v>NO CUMPLE</v>
      </c>
      <c r="AH1325" s="6"/>
      <c r="AI1325" s="38">
        <f t="shared" si="255"/>
        <v>9</v>
      </c>
      <c r="AJ1325" s="5" t="str">
        <f t="shared" si="256"/>
        <v>NO CUMPLE</v>
      </c>
      <c r="AK1325" s="6" t="s">
        <v>149</v>
      </c>
      <c r="AL1325" s="5" t="str">
        <f t="shared" si="254"/>
        <v/>
      </c>
      <c r="AM1325" s="5"/>
      <c r="AN1325" s="58"/>
      <c r="AO1325" s="49" t="s">
        <v>6034</v>
      </c>
      <c r="AP1325" s="50" t="s">
        <v>268</v>
      </c>
      <c r="AQ1325" s="50"/>
      <c r="AR1325" s="50">
        <v>43670</v>
      </c>
      <c r="AS1325" s="50"/>
      <c r="AT1325" s="52"/>
    </row>
    <row r="1326" spans="1:46" ht="14.1" customHeight="1">
      <c r="A1326" s="20" t="s">
        <v>45</v>
      </c>
      <c r="B1326" s="21" t="s">
        <v>5021</v>
      </c>
      <c r="C1326" s="20" t="s">
        <v>5759</v>
      </c>
      <c r="D1326" s="28" t="s">
        <v>6035</v>
      </c>
      <c r="E1326" s="64" t="s">
        <v>48</v>
      </c>
      <c r="F1326" s="4" t="s">
        <v>6036</v>
      </c>
      <c r="G1326" s="23" t="s">
        <v>6037</v>
      </c>
      <c r="H1326" s="55">
        <v>7618.3</v>
      </c>
      <c r="I1326" s="4" t="s">
        <v>605</v>
      </c>
      <c r="J1326" s="65" t="s">
        <v>6038</v>
      </c>
      <c r="K1326" s="28" t="s">
        <v>6039</v>
      </c>
      <c r="L1326" s="23" t="s">
        <v>54</v>
      </c>
      <c r="M1326" s="4" t="s">
        <v>67</v>
      </c>
      <c r="N1326" s="29" t="s">
        <v>77</v>
      </c>
      <c r="O1326" s="30">
        <v>130</v>
      </c>
      <c r="P1326" s="29" t="s">
        <v>57</v>
      </c>
      <c r="Q1326" s="56">
        <v>3</v>
      </c>
      <c r="R1326" s="5" t="s">
        <v>608</v>
      </c>
      <c r="S1326" s="5" t="s">
        <v>79</v>
      </c>
      <c r="T1326" s="36">
        <v>43687</v>
      </c>
      <c r="U1326" s="36">
        <v>43679</v>
      </c>
      <c r="V1326" s="37">
        <v>43689</v>
      </c>
      <c r="W1326" s="38">
        <f t="shared" si="248"/>
        <v>-8</v>
      </c>
      <c r="X1326" s="5" t="str">
        <f t="shared" si="249"/>
        <v>CUMPLE</v>
      </c>
      <c r="Y1326" s="37">
        <v>43689</v>
      </c>
      <c r="Z1326" s="37">
        <v>43689</v>
      </c>
      <c r="AA1326" s="44">
        <v>43690</v>
      </c>
      <c r="AB1326" s="37">
        <v>43690</v>
      </c>
      <c r="AC1326" s="38">
        <f t="shared" si="250"/>
        <v>1</v>
      </c>
      <c r="AD1326" s="5" t="str">
        <f t="shared" si="251"/>
        <v>CUMPLE</v>
      </c>
      <c r="AE1326" s="5"/>
      <c r="AF1326" s="38">
        <f t="shared" si="252"/>
        <v>1</v>
      </c>
      <c r="AG1326" s="5" t="str">
        <f t="shared" si="253"/>
        <v>CUMPLE</v>
      </c>
      <c r="AH1326" s="6"/>
      <c r="AI1326" s="38">
        <f t="shared" si="255"/>
        <v>3</v>
      </c>
      <c r="AJ1326" s="5" t="str">
        <f t="shared" si="256"/>
        <v>CUMPLE</v>
      </c>
      <c r="AK1326" s="6"/>
      <c r="AL1326" s="5" t="str">
        <f t="shared" si="254"/>
        <v/>
      </c>
      <c r="AM1326" s="5"/>
      <c r="AN1326" s="58"/>
      <c r="AO1326" s="49" t="s">
        <v>6040</v>
      </c>
      <c r="AP1326" s="50" t="s">
        <v>72</v>
      </c>
      <c r="AQ1326" s="50"/>
      <c r="AR1326" s="50">
        <v>43686</v>
      </c>
      <c r="AS1326" s="50"/>
      <c r="AT1326" s="52"/>
    </row>
    <row r="1327" spans="1:46" ht="14.1" customHeight="1">
      <c r="A1327" s="20" t="s">
        <v>45</v>
      </c>
      <c r="B1327" s="21" t="s">
        <v>5021</v>
      </c>
      <c r="C1327" s="20" t="s">
        <v>5759</v>
      </c>
      <c r="D1327" s="54">
        <v>4952701157</v>
      </c>
      <c r="E1327" s="64" t="s">
        <v>48</v>
      </c>
      <c r="F1327" s="4" t="s">
        <v>6041</v>
      </c>
      <c r="G1327" s="23" t="s">
        <v>6042</v>
      </c>
      <c r="H1327" s="55">
        <v>1964.6</v>
      </c>
      <c r="I1327" s="4" t="s">
        <v>605</v>
      </c>
      <c r="J1327" s="5" t="s">
        <v>1479</v>
      </c>
      <c r="K1327" s="22" t="s">
        <v>1480</v>
      </c>
      <c r="L1327" s="23" t="s">
        <v>54</v>
      </c>
      <c r="M1327" s="4" t="s">
        <v>67</v>
      </c>
      <c r="N1327" s="29" t="s">
        <v>77</v>
      </c>
      <c r="O1327" s="30">
        <v>20</v>
      </c>
      <c r="P1327" s="29" t="s">
        <v>57</v>
      </c>
      <c r="Q1327" s="56">
        <v>1</v>
      </c>
      <c r="R1327" s="5" t="s">
        <v>608</v>
      </c>
      <c r="S1327" s="5" t="s">
        <v>79</v>
      </c>
      <c r="T1327" s="36">
        <v>43687</v>
      </c>
      <c r="U1327" s="36">
        <v>43682</v>
      </c>
      <c r="V1327" s="37">
        <v>43689</v>
      </c>
      <c r="W1327" s="38">
        <f t="shared" si="248"/>
        <v>-5</v>
      </c>
      <c r="X1327" s="5" t="str">
        <f t="shared" si="249"/>
        <v>CUMPLE</v>
      </c>
      <c r="Y1327" s="37">
        <v>43689</v>
      </c>
      <c r="Z1327" s="37">
        <v>43689</v>
      </c>
      <c r="AA1327" s="44">
        <v>43690</v>
      </c>
      <c r="AB1327" s="37">
        <v>43690</v>
      </c>
      <c r="AC1327" s="38">
        <f t="shared" si="250"/>
        <v>1</v>
      </c>
      <c r="AD1327" s="5" t="str">
        <f t="shared" si="251"/>
        <v>CUMPLE</v>
      </c>
      <c r="AE1327" s="5"/>
      <c r="AF1327" s="38">
        <f t="shared" si="252"/>
        <v>1</v>
      </c>
      <c r="AG1327" s="5" t="str">
        <f t="shared" si="253"/>
        <v>CUMPLE</v>
      </c>
      <c r="AH1327" s="6"/>
      <c r="AI1327" s="38">
        <f t="shared" si="255"/>
        <v>3</v>
      </c>
      <c r="AJ1327" s="5" t="str">
        <f t="shared" si="256"/>
        <v>CUMPLE</v>
      </c>
      <c r="AK1327" s="6"/>
      <c r="AL1327" s="5" t="str">
        <f t="shared" si="254"/>
        <v/>
      </c>
      <c r="AM1327" s="5"/>
      <c r="AN1327" s="58"/>
      <c r="AO1327" s="49" t="s">
        <v>6043</v>
      </c>
      <c r="AP1327" s="50" t="s">
        <v>72</v>
      </c>
      <c r="AQ1327" s="50"/>
      <c r="AR1327" s="50">
        <v>43686</v>
      </c>
      <c r="AS1327" s="50"/>
      <c r="AT1327" s="52"/>
    </row>
    <row r="1328" spans="1:46" ht="14.1" customHeight="1">
      <c r="A1328" s="20" t="s">
        <v>45</v>
      </c>
      <c r="B1328" s="21" t="s">
        <v>5021</v>
      </c>
      <c r="C1328" s="20" t="s">
        <v>5759</v>
      </c>
      <c r="D1328" s="54">
        <v>4952899034</v>
      </c>
      <c r="E1328" s="64" t="s">
        <v>48</v>
      </c>
      <c r="F1328" s="4" t="s">
        <v>6044</v>
      </c>
      <c r="G1328" s="23" t="s">
        <v>6045</v>
      </c>
      <c r="H1328" s="55">
        <v>5036.6000000000004</v>
      </c>
      <c r="I1328" s="4" t="s">
        <v>605</v>
      </c>
      <c r="J1328" s="5" t="s">
        <v>6046</v>
      </c>
      <c r="K1328" s="22" t="s">
        <v>694</v>
      </c>
      <c r="L1328" s="23" t="s">
        <v>54</v>
      </c>
      <c r="M1328" s="4" t="s">
        <v>67</v>
      </c>
      <c r="N1328" s="29" t="s">
        <v>77</v>
      </c>
      <c r="O1328" s="30">
        <v>20</v>
      </c>
      <c r="P1328" s="29" t="s">
        <v>57</v>
      </c>
      <c r="Q1328" s="56">
        <v>4</v>
      </c>
      <c r="R1328" s="5" t="s">
        <v>608</v>
      </c>
      <c r="S1328" s="5" t="s">
        <v>79</v>
      </c>
      <c r="T1328" s="36">
        <v>43689</v>
      </c>
      <c r="U1328" s="36">
        <v>43686</v>
      </c>
      <c r="V1328" s="37">
        <v>43690</v>
      </c>
      <c r="W1328" s="38">
        <f t="shared" ref="W1328:W1391" si="257">IF(R1328="AIR",U1328-T1328,U1328-(T1328-1))</f>
        <v>-3</v>
      </c>
      <c r="X1328" s="5" t="str">
        <f t="shared" ref="X1328:X1391" si="258">IF(W1328&lt;=0,"CUMPLE","NO CUMPLE")</f>
        <v>CUMPLE</v>
      </c>
      <c r="Y1328" s="37">
        <v>43690</v>
      </c>
      <c r="Z1328" s="37">
        <v>43690</v>
      </c>
      <c r="AA1328" s="44">
        <v>43691</v>
      </c>
      <c r="AB1328" s="37">
        <v>43691</v>
      </c>
      <c r="AC1328" s="38">
        <f t="shared" ref="AC1328:AC1391" si="259">IF(AA1328-MAX(U1328,V1328,Y1328)&lt;=0,1,AA1328-MAX(U1328,V1328,Y1328))</f>
        <v>1</v>
      </c>
      <c r="AD1328" s="5" t="str">
        <f t="shared" ref="AD1328:AD1391" si="260">+IF((R1328="FCL")*AND(AC1328&lt;=2),"CUMPLE",IF((R1328="LCL")*AND(AC1328&lt;=2),"CUMPLE",IF((R1328="AIR")*AND(AC1328&lt;=2),"CUMPLE","NO CUMPLE")))</f>
        <v>CUMPLE</v>
      </c>
      <c r="AE1328" s="5"/>
      <c r="AF1328" s="38">
        <f t="shared" ref="AF1328:AF1391" si="261">IF(AB1328-AA1328&lt;=0,1,AB1328-AA1328)</f>
        <v>1</v>
      </c>
      <c r="AG1328" s="5" t="str">
        <f t="shared" ref="AG1328:AG1391" si="262">+IF((R1328="FCL")*AND(AF1328&lt;=3),"CUMPLE",IF((R1328="LCL")*AND(AF1328&lt;=3),"CUMPLE",IF((R1328="AIR")*AND(AF1328&lt;=1),"CUMPLE","NO CUMPLE")))</f>
        <v>CUMPLE</v>
      </c>
      <c r="AH1328" s="6"/>
      <c r="AI1328" s="38">
        <f t="shared" si="255"/>
        <v>2</v>
      </c>
      <c r="AJ1328" s="5" t="str">
        <f t="shared" si="256"/>
        <v>CUMPLE</v>
      </c>
      <c r="AK1328" s="6"/>
      <c r="AL1328" s="5" t="str">
        <f t="shared" si="254"/>
        <v/>
      </c>
      <c r="AM1328" s="5"/>
      <c r="AN1328" s="58"/>
      <c r="AO1328" s="49" t="s">
        <v>6047</v>
      </c>
      <c r="AP1328" s="50" t="s">
        <v>72</v>
      </c>
      <c r="AQ1328" s="50"/>
      <c r="AR1328" s="50">
        <v>43688</v>
      </c>
      <c r="AS1328" s="50"/>
      <c r="AT1328" s="52"/>
    </row>
    <row r="1329" spans="1:46" ht="14.1" customHeight="1">
      <c r="A1329" s="20" t="s">
        <v>45</v>
      </c>
      <c r="B1329" s="21" t="s">
        <v>5021</v>
      </c>
      <c r="C1329" s="20" t="s">
        <v>5759</v>
      </c>
      <c r="D1329" s="54">
        <v>4952162026</v>
      </c>
      <c r="E1329" s="64" t="s">
        <v>48</v>
      </c>
      <c r="F1329" s="4" t="s">
        <v>6048</v>
      </c>
      <c r="G1329" s="23" t="s">
        <v>6049</v>
      </c>
      <c r="H1329" s="55">
        <v>773.4</v>
      </c>
      <c r="I1329" s="4" t="s">
        <v>605</v>
      </c>
      <c r="J1329" s="5" t="s">
        <v>5426</v>
      </c>
      <c r="K1329" s="22" t="s">
        <v>5427</v>
      </c>
      <c r="L1329" s="23" t="s">
        <v>119</v>
      </c>
      <c r="M1329" s="4" t="s">
        <v>67</v>
      </c>
      <c r="N1329" s="29" t="s">
        <v>77</v>
      </c>
      <c r="O1329" s="30">
        <v>20</v>
      </c>
      <c r="P1329" s="29" t="s">
        <v>57</v>
      </c>
      <c r="Q1329" s="56">
        <v>1</v>
      </c>
      <c r="R1329" s="5" t="s">
        <v>608</v>
      </c>
      <c r="S1329" s="5" t="s">
        <v>79</v>
      </c>
      <c r="T1329" s="36">
        <v>43688</v>
      </c>
      <c r="U1329" s="36">
        <v>43686</v>
      </c>
      <c r="V1329" s="37">
        <v>43691</v>
      </c>
      <c r="W1329" s="38">
        <f t="shared" si="257"/>
        <v>-2</v>
      </c>
      <c r="X1329" s="5" t="str">
        <f t="shared" si="258"/>
        <v>CUMPLE</v>
      </c>
      <c r="Y1329" s="37">
        <v>43691</v>
      </c>
      <c r="Z1329" s="37">
        <v>43691</v>
      </c>
      <c r="AA1329" s="44">
        <v>43692</v>
      </c>
      <c r="AB1329" s="37">
        <v>43692</v>
      </c>
      <c r="AC1329" s="38">
        <f t="shared" si="259"/>
        <v>1</v>
      </c>
      <c r="AD1329" s="5" t="str">
        <f t="shared" si="260"/>
        <v>CUMPLE</v>
      </c>
      <c r="AE1329" s="5"/>
      <c r="AF1329" s="38">
        <f t="shared" si="261"/>
        <v>1</v>
      </c>
      <c r="AG1329" s="5" t="str">
        <f t="shared" si="262"/>
        <v>CUMPLE</v>
      </c>
      <c r="AH1329" s="6"/>
      <c r="AI1329" s="38">
        <f t="shared" si="255"/>
        <v>4</v>
      </c>
      <c r="AJ1329" s="5" t="str">
        <f t="shared" si="256"/>
        <v>NO CUMPLE</v>
      </c>
      <c r="AK1329" s="6" t="s">
        <v>6050</v>
      </c>
      <c r="AL1329" s="5" t="str">
        <f t="shared" si="254"/>
        <v/>
      </c>
      <c r="AM1329" s="5"/>
      <c r="AN1329" s="58"/>
      <c r="AO1329" s="49" t="s">
        <v>6051</v>
      </c>
      <c r="AP1329" s="50" t="s">
        <v>72</v>
      </c>
      <c r="AQ1329" s="50"/>
      <c r="AR1329" s="50">
        <v>43688</v>
      </c>
      <c r="AS1329" s="50"/>
      <c r="AT1329" s="52"/>
    </row>
    <row r="1330" spans="1:46" ht="14.1" customHeight="1">
      <c r="A1330" s="20" t="s">
        <v>45</v>
      </c>
      <c r="B1330" s="21" t="s">
        <v>5021</v>
      </c>
      <c r="C1330" s="20" t="s">
        <v>5759</v>
      </c>
      <c r="D1330" s="54">
        <v>4950195011</v>
      </c>
      <c r="E1330" s="64" t="s">
        <v>48</v>
      </c>
      <c r="F1330" s="4" t="s">
        <v>6052</v>
      </c>
      <c r="G1330" s="23" t="s">
        <v>6053</v>
      </c>
      <c r="H1330" s="55">
        <v>2320</v>
      </c>
      <c r="I1330" s="4" t="s">
        <v>605</v>
      </c>
      <c r="J1330" s="5" t="s">
        <v>6054</v>
      </c>
      <c r="K1330" s="22" t="s">
        <v>5821</v>
      </c>
      <c r="L1330" s="23" t="s">
        <v>1450</v>
      </c>
      <c r="M1330" s="4" t="s">
        <v>55</v>
      </c>
      <c r="N1330" s="29" t="s">
        <v>55</v>
      </c>
      <c r="O1330" s="30">
        <v>6.5</v>
      </c>
      <c r="P1330" s="29" t="s">
        <v>57</v>
      </c>
      <c r="Q1330" s="56">
        <v>2</v>
      </c>
      <c r="R1330" s="5" t="s">
        <v>608</v>
      </c>
      <c r="S1330" s="5" t="s">
        <v>79</v>
      </c>
      <c r="T1330" s="36">
        <v>43673</v>
      </c>
      <c r="U1330" s="36">
        <v>43675</v>
      </c>
      <c r="V1330" s="37">
        <v>43689</v>
      </c>
      <c r="W1330" s="38">
        <f t="shared" si="257"/>
        <v>2</v>
      </c>
      <c r="X1330" s="5" t="str">
        <f t="shared" si="258"/>
        <v>NO CUMPLE</v>
      </c>
      <c r="Y1330" s="37">
        <v>43682</v>
      </c>
      <c r="Z1330" s="37">
        <v>43689</v>
      </c>
      <c r="AA1330" s="44">
        <v>43690</v>
      </c>
      <c r="AB1330" s="37">
        <v>43691</v>
      </c>
      <c r="AC1330" s="38">
        <f t="shared" si="259"/>
        <v>1</v>
      </c>
      <c r="AD1330" s="5" t="str">
        <f t="shared" si="260"/>
        <v>CUMPLE</v>
      </c>
      <c r="AE1330" s="5"/>
      <c r="AF1330" s="38">
        <f t="shared" si="261"/>
        <v>1</v>
      </c>
      <c r="AG1330" s="5" t="str">
        <f t="shared" si="262"/>
        <v>CUMPLE</v>
      </c>
      <c r="AH1330" s="6"/>
      <c r="AI1330" s="38">
        <f t="shared" si="255"/>
        <v>18</v>
      </c>
      <c r="AJ1330" s="5" t="str">
        <f t="shared" si="256"/>
        <v>NO CUMPLE</v>
      </c>
      <c r="AK1330" s="6" t="s">
        <v>6055</v>
      </c>
      <c r="AL1330" s="5" t="str">
        <f t="shared" si="254"/>
        <v/>
      </c>
      <c r="AM1330" s="5"/>
      <c r="AN1330" s="58"/>
      <c r="AO1330" s="49" t="s">
        <v>6056</v>
      </c>
      <c r="AP1330" s="50" t="s">
        <v>6057</v>
      </c>
      <c r="AQ1330" s="50"/>
      <c r="AR1330" s="50">
        <v>43673</v>
      </c>
      <c r="AS1330" s="50"/>
      <c r="AT1330" s="52"/>
    </row>
    <row r="1331" spans="1:46" ht="14.1" customHeight="1">
      <c r="A1331" s="20" t="s">
        <v>45</v>
      </c>
      <c r="B1331" s="21" t="s">
        <v>5021</v>
      </c>
      <c r="C1331" s="20" t="s">
        <v>5759</v>
      </c>
      <c r="D1331" s="54">
        <v>4951574718</v>
      </c>
      <c r="E1331" s="64" t="s">
        <v>156</v>
      </c>
      <c r="F1331" s="4" t="s">
        <v>6058</v>
      </c>
      <c r="G1331" s="23" t="s">
        <v>6059</v>
      </c>
      <c r="H1331" s="55">
        <v>26320</v>
      </c>
      <c r="I1331" s="4" t="s">
        <v>64</v>
      </c>
      <c r="J1331" s="5" t="s">
        <v>1170</v>
      </c>
      <c r="K1331" s="22" t="s">
        <v>1171</v>
      </c>
      <c r="L1331" s="23" t="s">
        <v>54</v>
      </c>
      <c r="M1331" s="4" t="s">
        <v>94</v>
      </c>
      <c r="N1331" s="29" t="s">
        <v>95</v>
      </c>
      <c r="O1331" s="30">
        <v>7000</v>
      </c>
      <c r="P1331" s="29" t="s">
        <v>57</v>
      </c>
      <c r="Q1331" s="56">
        <v>1</v>
      </c>
      <c r="R1331" s="5" t="s">
        <v>58</v>
      </c>
      <c r="S1331" s="5" t="s">
        <v>59</v>
      </c>
      <c r="T1331" s="36">
        <v>43683</v>
      </c>
      <c r="U1331" s="36">
        <v>43678</v>
      </c>
      <c r="V1331" s="37">
        <v>43685</v>
      </c>
      <c r="W1331" s="38">
        <f t="shared" si="257"/>
        <v>-4</v>
      </c>
      <c r="X1331" s="5" t="str">
        <f t="shared" si="258"/>
        <v>CUMPLE</v>
      </c>
      <c r="Y1331" s="37">
        <v>43685</v>
      </c>
      <c r="Z1331" s="37">
        <v>43685</v>
      </c>
      <c r="AA1331" s="44">
        <v>43686</v>
      </c>
      <c r="AB1331" s="37">
        <v>43690</v>
      </c>
      <c r="AC1331" s="38">
        <f t="shared" si="259"/>
        <v>1</v>
      </c>
      <c r="AD1331" s="5" t="str">
        <f t="shared" si="260"/>
        <v>CUMPLE</v>
      </c>
      <c r="AE1331" s="5"/>
      <c r="AF1331" s="38">
        <f t="shared" si="261"/>
        <v>4</v>
      </c>
      <c r="AG1331" s="5" t="str">
        <f t="shared" si="262"/>
        <v>NO CUMPLE</v>
      </c>
      <c r="AH1331" s="6"/>
      <c r="AI1331" s="38">
        <f t="shared" si="255"/>
        <v>7</v>
      </c>
      <c r="AJ1331" s="5" t="str">
        <f t="shared" si="256"/>
        <v>CUMPLE</v>
      </c>
      <c r="AK1331" s="6"/>
      <c r="AL1331" s="5" t="str">
        <f t="shared" si="254"/>
        <v/>
      </c>
      <c r="AM1331" s="5"/>
      <c r="AN1331" s="58"/>
      <c r="AO1331" s="49" t="s">
        <v>6060</v>
      </c>
      <c r="AP1331" s="50" t="s">
        <v>72</v>
      </c>
      <c r="AQ1331" s="50"/>
      <c r="AR1331" s="50">
        <v>43664</v>
      </c>
      <c r="AS1331" s="50"/>
      <c r="AT1331" s="52"/>
    </row>
    <row r="1332" spans="1:46" ht="14.1" customHeight="1">
      <c r="A1332" s="20" t="s">
        <v>45</v>
      </c>
      <c r="B1332" s="21" t="s">
        <v>5021</v>
      </c>
      <c r="C1332" s="20" t="s">
        <v>5759</v>
      </c>
      <c r="D1332" s="54">
        <v>4950958066</v>
      </c>
      <c r="E1332" s="64" t="s">
        <v>48</v>
      </c>
      <c r="F1332" s="4" t="s">
        <v>6061</v>
      </c>
      <c r="G1332" s="23" t="s">
        <v>6062</v>
      </c>
      <c r="H1332" s="55">
        <v>23918.400000000001</v>
      </c>
      <c r="I1332" s="4" t="s">
        <v>64</v>
      </c>
      <c r="J1332" s="5" t="s">
        <v>1288</v>
      </c>
      <c r="K1332" s="22" t="s">
        <v>1289</v>
      </c>
      <c r="L1332" s="23" t="s">
        <v>408</v>
      </c>
      <c r="M1332" s="4" t="s">
        <v>184</v>
      </c>
      <c r="N1332" s="29" t="s">
        <v>584</v>
      </c>
      <c r="O1332" s="30">
        <v>7920</v>
      </c>
      <c r="P1332" s="29" t="s">
        <v>186</v>
      </c>
      <c r="Q1332" s="56">
        <v>1</v>
      </c>
      <c r="R1332" s="5" t="s">
        <v>58</v>
      </c>
      <c r="S1332" s="5" t="s">
        <v>69</v>
      </c>
      <c r="T1332" s="36">
        <v>43681</v>
      </c>
      <c r="U1332" s="36">
        <v>43676</v>
      </c>
      <c r="V1332" s="37">
        <v>43683</v>
      </c>
      <c r="W1332" s="38">
        <f t="shared" si="257"/>
        <v>-4</v>
      </c>
      <c r="X1332" s="5" t="str">
        <f t="shared" si="258"/>
        <v>CUMPLE</v>
      </c>
      <c r="Y1332" s="37">
        <v>43683</v>
      </c>
      <c r="Z1332" s="37">
        <v>43683</v>
      </c>
      <c r="AA1332" s="44">
        <v>43683</v>
      </c>
      <c r="AB1332" s="37">
        <v>43689</v>
      </c>
      <c r="AC1332" s="38">
        <f t="shared" si="259"/>
        <v>1</v>
      </c>
      <c r="AD1332" s="5" t="str">
        <f t="shared" si="260"/>
        <v>CUMPLE</v>
      </c>
      <c r="AE1332" s="5"/>
      <c r="AF1332" s="38">
        <f t="shared" si="261"/>
        <v>6</v>
      </c>
      <c r="AG1332" s="5" t="str">
        <f t="shared" si="262"/>
        <v>NO CUMPLE</v>
      </c>
      <c r="AH1332" s="6"/>
      <c r="AI1332" s="38">
        <f t="shared" si="255"/>
        <v>8</v>
      </c>
      <c r="AJ1332" s="5" t="str">
        <f t="shared" si="256"/>
        <v>CUMPLE</v>
      </c>
      <c r="AK1332" s="6"/>
      <c r="AL1332" s="5" t="str">
        <f t="shared" si="254"/>
        <v/>
      </c>
      <c r="AM1332" s="5"/>
      <c r="AN1332" s="58"/>
      <c r="AO1332" s="49" t="s">
        <v>6063</v>
      </c>
      <c r="AP1332" s="50" t="s">
        <v>72</v>
      </c>
      <c r="AQ1332" s="50"/>
      <c r="AR1332" s="50">
        <v>43661</v>
      </c>
      <c r="AS1332" s="50"/>
      <c r="AT1332" s="52"/>
    </row>
    <row r="1333" spans="1:46" ht="14.1" customHeight="1">
      <c r="A1333" s="20" t="s">
        <v>45</v>
      </c>
      <c r="B1333" s="21" t="s">
        <v>5021</v>
      </c>
      <c r="C1333" s="20" t="s">
        <v>5759</v>
      </c>
      <c r="D1333" s="28" t="s">
        <v>6064</v>
      </c>
      <c r="E1333" s="64" t="s">
        <v>156</v>
      </c>
      <c r="F1333" s="4" t="s">
        <v>6065</v>
      </c>
      <c r="G1333" s="23" t="s">
        <v>6066</v>
      </c>
      <c r="H1333" s="55">
        <v>40930.949999999997</v>
      </c>
      <c r="I1333" s="4" t="s">
        <v>64</v>
      </c>
      <c r="J1333" s="65" t="s">
        <v>6067</v>
      </c>
      <c r="K1333" s="28" t="s">
        <v>6068</v>
      </c>
      <c r="L1333" s="23" t="s">
        <v>54</v>
      </c>
      <c r="M1333" s="4" t="s">
        <v>67</v>
      </c>
      <c r="N1333" s="29" t="s">
        <v>336</v>
      </c>
      <c r="O1333" s="30">
        <v>13355</v>
      </c>
      <c r="P1333" s="29" t="s">
        <v>57</v>
      </c>
      <c r="Q1333" s="56">
        <v>1</v>
      </c>
      <c r="R1333" s="5" t="s">
        <v>58</v>
      </c>
      <c r="S1333" s="5" t="s">
        <v>726</v>
      </c>
      <c r="T1333" s="36">
        <v>43681</v>
      </c>
      <c r="U1333" s="36">
        <v>43662</v>
      </c>
      <c r="V1333" s="37">
        <v>43683</v>
      </c>
      <c r="W1333" s="38">
        <f t="shared" si="257"/>
        <v>-18</v>
      </c>
      <c r="X1333" s="5" t="str">
        <f t="shared" si="258"/>
        <v>CUMPLE</v>
      </c>
      <c r="Y1333" s="37">
        <v>43683</v>
      </c>
      <c r="Z1333" s="37">
        <v>43683</v>
      </c>
      <c r="AA1333" s="44">
        <v>43683</v>
      </c>
      <c r="AB1333" s="37">
        <v>43689</v>
      </c>
      <c r="AC1333" s="38">
        <f t="shared" si="259"/>
        <v>1</v>
      </c>
      <c r="AD1333" s="5" t="str">
        <f t="shared" si="260"/>
        <v>CUMPLE</v>
      </c>
      <c r="AE1333" s="5"/>
      <c r="AF1333" s="38">
        <f t="shared" si="261"/>
        <v>6</v>
      </c>
      <c r="AG1333" s="5" t="str">
        <f t="shared" si="262"/>
        <v>NO CUMPLE</v>
      </c>
      <c r="AH1333" s="6"/>
      <c r="AI1333" s="38">
        <f t="shared" si="255"/>
        <v>8</v>
      </c>
      <c r="AJ1333" s="5" t="str">
        <f t="shared" si="256"/>
        <v>CUMPLE</v>
      </c>
      <c r="AK1333" s="6"/>
      <c r="AL1333" s="5" t="str">
        <f t="shared" si="254"/>
        <v/>
      </c>
      <c r="AM1333" s="5"/>
      <c r="AN1333" s="58"/>
      <c r="AO1333" s="49" t="s">
        <v>6069</v>
      </c>
      <c r="AP1333" s="50" t="s">
        <v>72</v>
      </c>
      <c r="AQ1333" s="50"/>
      <c r="AR1333" s="50">
        <v>43654</v>
      </c>
      <c r="AS1333" s="50"/>
      <c r="AT1333" s="52"/>
    </row>
    <row r="1334" spans="1:46" ht="14.1" customHeight="1">
      <c r="A1334" s="20" t="s">
        <v>45</v>
      </c>
      <c r="B1334" s="21" t="s">
        <v>5021</v>
      </c>
      <c r="C1334" s="20" t="s">
        <v>5759</v>
      </c>
      <c r="D1334" s="54">
        <v>4952243401</v>
      </c>
      <c r="E1334" s="64" t="s">
        <v>48</v>
      </c>
      <c r="F1334" s="4" t="s">
        <v>6070</v>
      </c>
      <c r="G1334" s="23" t="s">
        <v>6071</v>
      </c>
      <c r="H1334" s="55">
        <v>6866.4</v>
      </c>
      <c r="I1334" s="4" t="s">
        <v>605</v>
      </c>
      <c r="J1334" s="5" t="s">
        <v>677</v>
      </c>
      <c r="K1334" s="22" t="s">
        <v>678</v>
      </c>
      <c r="L1334" s="23" t="s">
        <v>54</v>
      </c>
      <c r="M1334" s="4" t="s">
        <v>67</v>
      </c>
      <c r="N1334" s="29" t="s">
        <v>77</v>
      </c>
      <c r="O1334" s="30">
        <v>60</v>
      </c>
      <c r="P1334" s="29" t="s">
        <v>57</v>
      </c>
      <c r="Q1334" s="56">
        <v>12</v>
      </c>
      <c r="R1334" s="5" t="s">
        <v>608</v>
      </c>
      <c r="S1334" s="5" t="s">
        <v>79</v>
      </c>
      <c r="T1334" s="36">
        <v>43676</v>
      </c>
      <c r="U1334" s="36">
        <v>43670</v>
      </c>
      <c r="V1334" s="37">
        <v>43685</v>
      </c>
      <c r="W1334" s="38">
        <f t="shared" si="257"/>
        <v>-6</v>
      </c>
      <c r="X1334" s="5" t="str">
        <f t="shared" si="258"/>
        <v>CUMPLE</v>
      </c>
      <c r="Y1334" s="37">
        <v>43682</v>
      </c>
      <c r="Z1334" s="37">
        <v>43685</v>
      </c>
      <c r="AA1334" s="44">
        <v>43685</v>
      </c>
      <c r="AB1334" s="37">
        <v>43686</v>
      </c>
      <c r="AC1334" s="38">
        <f t="shared" si="259"/>
        <v>1</v>
      </c>
      <c r="AD1334" s="5" t="str">
        <f t="shared" si="260"/>
        <v>CUMPLE</v>
      </c>
      <c r="AE1334" s="5"/>
      <c r="AF1334" s="38">
        <f t="shared" si="261"/>
        <v>1</v>
      </c>
      <c r="AG1334" s="5" t="str">
        <f t="shared" si="262"/>
        <v>CUMPLE</v>
      </c>
      <c r="AH1334" s="6"/>
      <c r="AI1334" s="38">
        <f t="shared" si="255"/>
        <v>10</v>
      </c>
      <c r="AJ1334" s="5" t="str">
        <f t="shared" si="256"/>
        <v>NO CUMPLE</v>
      </c>
      <c r="AK1334" s="6" t="s">
        <v>6072</v>
      </c>
      <c r="AL1334" s="5" t="str">
        <f t="shared" si="254"/>
        <v/>
      </c>
      <c r="AM1334" s="5"/>
      <c r="AN1334" s="58"/>
      <c r="AO1334" s="49" t="s">
        <v>6073</v>
      </c>
      <c r="AP1334" s="50" t="s">
        <v>72</v>
      </c>
      <c r="AQ1334" s="50"/>
      <c r="AR1334" s="50">
        <v>43674</v>
      </c>
      <c r="AS1334" s="50"/>
      <c r="AT1334" s="52"/>
    </row>
    <row r="1335" spans="1:46" ht="14.1" customHeight="1">
      <c r="A1335" s="20" t="s">
        <v>45</v>
      </c>
      <c r="B1335" s="21" t="s">
        <v>5021</v>
      </c>
      <c r="C1335" s="20" t="s">
        <v>5759</v>
      </c>
      <c r="D1335" s="54">
        <v>4952577854</v>
      </c>
      <c r="E1335" s="64" t="s">
        <v>48</v>
      </c>
      <c r="F1335" s="4" t="s">
        <v>6074</v>
      </c>
      <c r="G1335" s="23" t="s">
        <v>6075</v>
      </c>
      <c r="H1335" s="55">
        <v>4577.6000000000004</v>
      </c>
      <c r="I1335" s="4" t="s">
        <v>605</v>
      </c>
      <c r="J1335" s="5" t="s">
        <v>677</v>
      </c>
      <c r="K1335" s="22" t="s">
        <v>678</v>
      </c>
      <c r="L1335" s="23" t="s">
        <v>54</v>
      </c>
      <c r="M1335" s="4" t="s">
        <v>67</v>
      </c>
      <c r="N1335" s="29" t="s">
        <v>77</v>
      </c>
      <c r="O1335" s="30">
        <v>40</v>
      </c>
      <c r="P1335" s="29" t="s">
        <v>57</v>
      </c>
      <c r="Q1335" s="56">
        <v>8</v>
      </c>
      <c r="R1335" s="5" t="s">
        <v>608</v>
      </c>
      <c r="S1335" s="5" t="s">
        <v>79</v>
      </c>
      <c r="T1335" s="36">
        <v>43676</v>
      </c>
      <c r="U1335" s="36">
        <v>43670</v>
      </c>
      <c r="V1335" s="37">
        <v>43685</v>
      </c>
      <c r="W1335" s="38">
        <f t="shared" si="257"/>
        <v>-6</v>
      </c>
      <c r="X1335" s="5" t="str">
        <f t="shared" si="258"/>
        <v>CUMPLE</v>
      </c>
      <c r="Y1335" s="37">
        <v>43682</v>
      </c>
      <c r="Z1335" s="37">
        <v>43685</v>
      </c>
      <c r="AA1335" s="44">
        <v>43685</v>
      </c>
      <c r="AB1335" s="37">
        <v>43686</v>
      </c>
      <c r="AC1335" s="38">
        <f t="shared" si="259"/>
        <v>1</v>
      </c>
      <c r="AD1335" s="5" t="str">
        <f t="shared" si="260"/>
        <v>CUMPLE</v>
      </c>
      <c r="AE1335" s="5"/>
      <c r="AF1335" s="38">
        <f t="shared" si="261"/>
        <v>1</v>
      </c>
      <c r="AG1335" s="5" t="str">
        <f t="shared" si="262"/>
        <v>CUMPLE</v>
      </c>
      <c r="AH1335" s="6"/>
      <c r="AI1335" s="38">
        <f t="shared" si="255"/>
        <v>10</v>
      </c>
      <c r="AJ1335" s="5" t="str">
        <f t="shared" si="256"/>
        <v>NO CUMPLE</v>
      </c>
      <c r="AK1335" s="6" t="s">
        <v>6072</v>
      </c>
      <c r="AL1335" s="5" t="str">
        <f t="shared" si="254"/>
        <v/>
      </c>
      <c r="AM1335" s="5"/>
      <c r="AN1335" s="58"/>
      <c r="AO1335" s="49" t="s">
        <v>6076</v>
      </c>
      <c r="AP1335" s="50" t="s">
        <v>72</v>
      </c>
      <c r="AQ1335" s="50"/>
      <c r="AR1335" s="50">
        <v>43674</v>
      </c>
      <c r="AS1335" s="50"/>
      <c r="AT1335" s="52"/>
    </row>
    <row r="1336" spans="1:46" ht="14.1" customHeight="1">
      <c r="A1336" s="20" t="s">
        <v>45</v>
      </c>
      <c r="B1336" s="21" t="s">
        <v>5021</v>
      </c>
      <c r="C1336" s="20" t="s">
        <v>5759</v>
      </c>
      <c r="D1336" s="54" t="s">
        <v>6077</v>
      </c>
      <c r="E1336" s="64" t="s">
        <v>48</v>
      </c>
      <c r="F1336" s="4" t="s">
        <v>6078</v>
      </c>
      <c r="G1336" s="23" t="s">
        <v>6079</v>
      </c>
      <c r="H1336" s="55">
        <v>2939</v>
      </c>
      <c r="I1336" s="4" t="s">
        <v>605</v>
      </c>
      <c r="J1336" s="5" t="s">
        <v>6080</v>
      </c>
      <c r="K1336" s="22" t="s">
        <v>6081</v>
      </c>
      <c r="L1336" s="23" t="s">
        <v>54</v>
      </c>
      <c r="M1336" s="4" t="s">
        <v>67</v>
      </c>
      <c r="N1336" s="29" t="s">
        <v>77</v>
      </c>
      <c r="O1336" s="30">
        <v>50</v>
      </c>
      <c r="P1336" s="29" t="s">
        <v>57</v>
      </c>
      <c r="Q1336" s="56">
        <v>1</v>
      </c>
      <c r="R1336" s="5" t="s">
        <v>608</v>
      </c>
      <c r="S1336" s="5" t="s">
        <v>79</v>
      </c>
      <c r="T1336" s="36">
        <v>43684</v>
      </c>
      <c r="U1336" s="36">
        <v>43679</v>
      </c>
      <c r="V1336" s="37">
        <v>43685</v>
      </c>
      <c r="W1336" s="38">
        <f t="shared" si="257"/>
        <v>-5</v>
      </c>
      <c r="X1336" s="5" t="str">
        <f t="shared" si="258"/>
        <v>CUMPLE</v>
      </c>
      <c r="Y1336" s="37">
        <v>43685</v>
      </c>
      <c r="Z1336" s="37">
        <v>43685</v>
      </c>
      <c r="AA1336" s="44">
        <v>43686</v>
      </c>
      <c r="AB1336" s="37">
        <v>43687</v>
      </c>
      <c r="AC1336" s="38">
        <f t="shared" si="259"/>
        <v>1</v>
      </c>
      <c r="AD1336" s="5" t="str">
        <f t="shared" si="260"/>
        <v>CUMPLE</v>
      </c>
      <c r="AE1336" s="5"/>
      <c r="AF1336" s="38">
        <f t="shared" si="261"/>
        <v>1</v>
      </c>
      <c r="AG1336" s="5" t="str">
        <f t="shared" si="262"/>
        <v>CUMPLE</v>
      </c>
      <c r="AH1336" s="6"/>
      <c r="AI1336" s="38">
        <f t="shared" si="255"/>
        <v>3</v>
      </c>
      <c r="AJ1336" s="5" t="str">
        <f t="shared" si="256"/>
        <v>CUMPLE</v>
      </c>
      <c r="AK1336" s="6"/>
      <c r="AL1336" s="5" t="str">
        <f t="shared" si="254"/>
        <v/>
      </c>
      <c r="AM1336" s="5"/>
      <c r="AN1336" s="58"/>
      <c r="AO1336" s="49" t="s">
        <v>6082</v>
      </c>
      <c r="AP1336" s="50" t="s">
        <v>72</v>
      </c>
      <c r="AQ1336" s="50"/>
      <c r="AR1336" s="50">
        <v>43682</v>
      </c>
      <c r="AS1336" s="50"/>
      <c r="AT1336" s="52"/>
    </row>
    <row r="1337" spans="1:46" ht="14.1" customHeight="1">
      <c r="A1337" s="20" t="s">
        <v>45</v>
      </c>
      <c r="B1337" s="21" t="s">
        <v>5021</v>
      </c>
      <c r="C1337" s="20" t="s">
        <v>5759</v>
      </c>
      <c r="D1337" s="28" t="s">
        <v>6083</v>
      </c>
      <c r="E1337" s="64" t="s">
        <v>48</v>
      </c>
      <c r="F1337" s="4" t="s">
        <v>6084</v>
      </c>
      <c r="G1337" s="23" t="s">
        <v>6085</v>
      </c>
      <c r="H1337" s="55">
        <v>34624.800000000003</v>
      </c>
      <c r="I1337" s="4" t="s">
        <v>605</v>
      </c>
      <c r="J1337" s="65" t="s">
        <v>6086</v>
      </c>
      <c r="K1337" s="28" t="s">
        <v>6087</v>
      </c>
      <c r="L1337" s="23" t="s">
        <v>54</v>
      </c>
      <c r="M1337" s="4" t="s">
        <v>67</v>
      </c>
      <c r="N1337" s="29" t="s">
        <v>77</v>
      </c>
      <c r="O1337" s="30">
        <v>1020</v>
      </c>
      <c r="P1337" s="29" t="s">
        <v>57</v>
      </c>
      <c r="Q1337" s="56">
        <v>5</v>
      </c>
      <c r="R1337" s="5" t="s">
        <v>608</v>
      </c>
      <c r="S1337" s="5" t="s">
        <v>79</v>
      </c>
      <c r="T1337" s="36">
        <v>43681</v>
      </c>
      <c r="U1337" s="36">
        <v>43679</v>
      </c>
      <c r="V1337" s="37">
        <v>43682</v>
      </c>
      <c r="W1337" s="38">
        <f t="shared" si="257"/>
        <v>-2</v>
      </c>
      <c r="X1337" s="5" t="str">
        <f t="shared" si="258"/>
        <v>CUMPLE</v>
      </c>
      <c r="Y1337" s="37">
        <v>43682</v>
      </c>
      <c r="Z1337" s="37">
        <v>43682</v>
      </c>
      <c r="AA1337" s="44">
        <v>43683</v>
      </c>
      <c r="AB1337" s="37">
        <v>43685</v>
      </c>
      <c r="AC1337" s="38">
        <f t="shared" si="259"/>
        <v>1</v>
      </c>
      <c r="AD1337" s="5" t="str">
        <f t="shared" si="260"/>
        <v>CUMPLE</v>
      </c>
      <c r="AE1337" s="5"/>
      <c r="AF1337" s="38">
        <f t="shared" si="261"/>
        <v>2</v>
      </c>
      <c r="AG1337" s="5" t="str">
        <f t="shared" si="262"/>
        <v>NO CUMPLE</v>
      </c>
      <c r="AH1337" s="6"/>
      <c r="AI1337" s="38">
        <f t="shared" si="255"/>
        <v>4</v>
      </c>
      <c r="AJ1337" s="5" t="str">
        <f t="shared" si="256"/>
        <v>NO CUMPLE</v>
      </c>
      <c r="AK1337" s="6" t="s">
        <v>6088</v>
      </c>
      <c r="AL1337" s="5" t="str">
        <f t="shared" si="254"/>
        <v/>
      </c>
      <c r="AM1337" s="5"/>
      <c r="AN1337" s="58"/>
      <c r="AO1337" s="49" t="s">
        <v>6089</v>
      </c>
      <c r="AP1337" s="50" t="s">
        <v>72</v>
      </c>
      <c r="AQ1337" s="50"/>
      <c r="AR1337" s="50">
        <v>43681</v>
      </c>
      <c r="AS1337" s="50"/>
      <c r="AT1337" s="52"/>
    </row>
    <row r="1338" spans="1:46" ht="14.1" customHeight="1">
      <c r="A1338" s="20" t="s">
        <v>45</v>
      </c>
      <c r="B1338" s="21" t="s">
        <v>5021</v>
      </c>
      <c r="C1338" s="20" t="s">
        <v>5759</v>
      </c>
      <c r="D1338" s="54">
        <v>4952533775</v>
      </c>
      <c r="E1338" s="64" t="s">
        <v>48</v>
      </c>
      <c r="F1338" s="4" t="s">
        <v>6090</v>
      </c>
      <c r="G1338" s="23" t="s">
        <v>6091</v>
      </c>
      <c r="H1338" s="55">
        <v>3834.15</v>
      </c>
      <c r="I1338" s="4" t="s">
        <v>605</v>
      </c>
      <c r="J1338" s="5" t="s">
        <v>6092</v>
      </c>
      <c r="K1338" s="22" t="s">
        <v>6093</v>
      </c>
      <c r="L1338" s="23" t="s">
        <v>650</v>
      </c>
      <c r="M1338" s="4" t="s">
        <v>147</v>
      </c>
      <c r="N1338" s="29" t="s">
        <v>167</v>
      </c>
      <c r="O1338" s="30">
        <v>3.6</v>
      </c>
      <c r="P1338" s="29" t="s">
        <v>57</v>
      </c>
      <c r="Q1338" s="56">
        <v>1</v>
      </c>
      <c r="R1338" s="5" t="s">
        <v>608</v>
      </c>
      <c r="S1338" s="5" t="s">
        <v>79</v>
      </c>
      <c r="T1338" s="36">
        <v>43680</v>
      </c>
      <c r="U1338" s="36">
        <v>43671</v>
      </c>
      <c r="V1338" s="37">
        <v>43682</v>
      </c>
      <c r="W1338" s="38">
        <f t="shared" si="257"/>
        <v>-9</v>
      </c>
      <c r="X1338" s="5" t="str">
        <f t="shared" si="258"/>
        <v>CUMPLE</v>
      </c>
      <c r="Y1338" s="37">
        <v>43682</v>
      </c>
      <c r="Z1338" s="37">
        <v>43682</v>
      </c>
      <c r="AA1338" s="44">
        <v>43683</v>
      </c>
      <c r="AB1338" s="37">
        <v>43685</v>
      </c>
      <c r="AC1338" s="38">
        <f t="shared" si="259"/>
        <v>1</v>
      </c>
      <c r="AD1338" s="5" t="str">
        <f t="shared" si="260"/>
        <v>CUMPLE</v>
      </c>
      <c r="AE1338" s="5"/>
      <c r="AF1338" s="38">
        <f t="shared" si="261"/>
        <v>2</v>
      </c>
      <c r="AG1338" s="5" t="str">
        <f t="shared" si="262"/>
        <v>NO CUMPLE</v>
      </c>
      <c r="AH1338" s="6"/>
      <c r="AI1338" s="38">
        <f t="shared" si="255"/>
        <v>5</v>
      </c>
      <c r="AJ1338" s="5" t="str">
        <f t="shared" si="256"/>
        <v>NO CUMPLE</v>
      </c>
      <c r="AK1338" s="6" t="s">
        <v>6094</v>
      </c>
      <c r="AL1338" s="5" t="str">
        <f t="shared" si="254"/>
        <v/>
      </c>
      <c r="AM1338" s="5"/>
      <c r="AN1338" s="58"/>
      <c r="AO1338" s="49" t="s">
        <v>6095</v>
      </c>
      <c r="AP1338" s="50" t="s">
        <v>72</v>
      </c>
      <c r="AQ1338" s="50"/>
      <c r="AR1338" s="50">
        <v>43677</v>
      </c>
      <c r="AS1338" s="50"/>
      <c r="AT1338" s="52"/>
    </row>
    <row r="1339" spans="1:46" ht="14.1" customHeight="1">
      <c r="A1339" s="20" t="s">
        <v>45</v>
      </c>
      <c r="B1339" s="21" t="s">
        <v>5021</v>
      </c>
      <c r="C1339" s="20" t="s">
        <v>5759</v>
      </c>
      <c r="D1339" s="54">
        <v>4952698988</v>
      </c>
      <c r="E1339" s="64" t="s">
        <v>48</v>
      </c>
      <c r="F1339" s="4" t="s">
        <v>6096</v>
      </c>
      <c r="G1339" s="23" t="s">
        <v>6097</v>
      </c>
      <c r="H1339" s="55">
        <v>148.24</v>
      </c>
      <c r="I1339" s="4" t="s">
        <v>605</v>
      </c>
      <c r="J1339" s="5" t="s">
        <v>6098</v>
      </c>
      <c r="K1339" s="22" t="s">
        <v>6099</v>
      </c>
      <c r="L1339" s="23" t="s">
        <v>54</v>
      </c>
      <c r="M1339" s="4" t="s">
        <v>67</v>
      </c>
      <c r="N1339" s="29" t="s">
        <v>77</v>
      </c>
      <c r="O1339" s="30">
        <v>10</v>
      </c>
      <c r="P1339" s="29" t="s">
        <v>57</v>
      </c>
      <c r="Q1339" s="56">
        <v>1</v>
      </c>
      <c r="R1339" s="5" t="s">
        <v>608</v>
      </c>
      <c r="S1339" s="5" t="s">
        <v>79</v>
      </c>
      <c r="T1339" s="36">
        <v>43679</v>
      </c>
      <c r="U1339" s="36">
        <v>43676</v>
      </c>
      <c r="V1339" s="37">
        <v>43682</v>
      </c>
      <c r="W1339" s="38">
        <f t="shared" si="257"/>
        <v>-3</v>
      </c>
      <c r="X1339" s="5" t="str">
        <f t="shared" si="258"/>
        <v>CUMPLE</v>
      </c>
      <c r="Y1339" s="37">
        <v>43682</v>
      </c>
      <c r="Z1339" s="37">
        <v>43682</v>
      </c>
      <c r="AA1339" s="44">
        <v>43683</v>
      </c>
      <c r="AB1339" s="37">
        <v>43685</v>
      </c>
      <c r="AC1339" s="38">
        <f t="shared" si="259"/>
        <v>1</v>
      </c>
      <c r="AD1339" s="5" t="str">
        <f t="shared" si="260"/>
        <v>CUMPLE</v>
      </c>
      <c r="AE1339" s="5"/>
      <c r="AF1339" s="38">
        <f t="shared" si="261"/>
        <v>2</v>
      </c>
      <c r="AG1339" s="5" t="str">
        <f t="shared" si="262"/>
        <v>NO CUMPLE</v>
      </c>
      <c r="AH1339" s="6"/>
      <c r="AI1339" s="38">
        <f t="shared" si="255"/>
        <v>6</v>
      </c>
      <c r="AJ1339" s="5" t="str">
        <f t="shared" si="256"/>
        <v>NO CUMPLE</v>
      </c>
      <c r="AK1339" s="6" t="s">
        <v>6100</v>
      </c>
      <c r="AL1339" s="5" t="str">
        <f t="shared" si="254"/>
        <v/>
      </c>
      <c r="AM1339" s="5"/>
      <c r="AN1339" s="58"/>
      <c r="AO1339" s="49" t="s">
        <v>6101</v>
      </c>
      <c r="AP1339" s="50" t="s">
        <v>72</v>
      </c>
      <c r="AQ1339" s="50"/>
      <c r="AR1339" s="50">
        <v>43680</v>
      </c>
      <c r="AS1339" s="50"/>
      <c r="AT1339" s="52"/>
    </row>
    <row r="1340" spans="1:46" ht="14.1" customHeight="1">
      <c r="A1340" s="20" t="s">
        <v>45</v>
      </c>
      <c r="B1340" s="21" t="s">
        <v>5021</v>
      </c>
      <c r="C1340" s="20" t="s">
        <v>5759</v>
      </c>
      <c r="D1340" s="54">
        <v>4952571599</v>
      </c>
      <c r="E1340" s="64" t="s">
        <v>48</v>
      </c>
      <c r="F1340" s="4" t="s">
        <v>6102</v>
      </c>
      <c r="G1340" s="23" t="s">
        <v>6103</v>
      </c>
      <c r="H1340" s="55">
        <v>583.6</v>
      </c>
      <c r="I1340" s="4" t="s">
        <v>605</v>
      </c>
      <c r="J1340" s="5" t="s">
        <v>6104</v>
      </c>
      <c r="K1340" s="22" t="s">
        <v>6105</v>
      </c>
      <c r="L1340" s="23" t="s">
        <v>54</v>
      </c>
      <c r="M1340" s="4" t="s">
        <v>67</v>
      </c>
      <c r="N1340" s="29" t="s">
        <v>77</v>
      </c>
      <c r="O1340" s="30">
        <v>20</v>
      </c>
      <c r="P1340" s="29" t="s">
        <v>57</v>
      </c>
      <c r="Q1340" s="56">
        <v>1</v>
      </c>
      <c r="R1340" s="5" t="s">
        <v>608</v>
      </c>
      <c r="S1340" s="5" t="s">
        <v>79</v>
      </c>
      <c r="T1340" s="36">
        <v>43681</v>
      </c>
      <c r="U1340" s="36">
        <v>43679</v>
      </c>
      <c r="V1340" s="37">
        <v>43682</v>
      </c>
      <c r="W1340" s="38">
        <f t="shared" si="257"/>
        <v>-2</v>
      </c>
      <c r="X1340" s="5" t="str">
        <f t="shared" si="258"/>
        <v>CUMPLE</v>
      </c>
      <c r="Y1340" s="37">
        <v>43682</v>
      </c>
      <c r="Z1340" s="37">
        <v>43682</v>
      </c>
      <c r="AA1340" s="44">
        <v>43683</v>
      </c>
      <c r="AB1340" s="37">
        <v>43685</v>
      </c>
      <c r="AC1340" s="38">
        <f t="shared" si="259"/>
        <v>1</v>
      </c>
      <c r="AD1340" s="5" t="str">
        <f t="shared" si="260"/>
        <v>CUMPLE</v>
      </c>
      <c r="AE1340" s="5"/>
      <c r="AF1340" s="38">
        <f t="shared" si="261"/>
        <v>2</v>
      </c>
      <c r="AG1340" s="5" t="str">
        <f t="shared" si="262"/>
        <v>NO CUMPLE</v>
      </c>
      <c r="AH1340" s="6"/>
      <c r="AI1340" s="38">
        <f t="shared" si="255"/>
        <v>4</v>
      </c>
      <c r="AJ1340" s="5" t="str">
        <f t="shared" si="256"/>
        <v>NO CUMPLE</v>
      </c>
      <c r="AK1340" s="6" t="s">
        <v>6106</v>
      </c>
      <c r="AL1340" s="5" t="str">
        <f t="shared" si="254"/>
        <v/>
      </c>
      <c r="AM1340" s="5"/>
      <c r="AN1340" s="58"/>
      <c r="AO1340" s="49" t="s">
        <v>6107</v>
      </c>
      <c r="AP1340" s="50" t="s">
        <v>72</v>
      </c>
      <c r="AQ1340" s="50"/>
      <c r="AR1340" s="50">
        <v>43681</v>
      </c>
      <c r="AS1340" s="50"/>
      <c r="AT1340" s="52"/>
    </row>
    <row r="1341" spans="1:46" ht="14.1" customHeight="1">
      <c r="A1341" s="20" t="s">
        <v>45</v>
      </c>
      <c r="B1341" s="21" t="s">
        <v>5021</v>
      </c>
      <c r="C1341" s="20" t="s">
        <v>5759</v>
      </c>
      <c r="D1341" s="54">
        <v>4952293066</v>
      </c>
      <c r="E1341" s="64" t="s">
        <v>48</v>
      </c>
      <c r="F1341" s="4" t="s">
        <v>6108</v>
      </c>
      <c r="G1341" s="23" t="s">
        <v>6109</v>
      </c>
      <c r="H1341" s="55">
        <v>7071</v>
      </c>
      <c r="I1341" s="4" t="s">
        <v>605</v>
      </c>
      <c r="J1341" s="5" t="s">
        <v>6110</v>
      </c>
      <c r="K1341" s="22" t="s">
        <v>5821</v>
      </c>
      <c r="L1341" s="23" t="s">
        <v>812</v>
      </c>
      <c r="M1341" s="4" t="s">
        <v>147</v>
      </c>
      <c r="N1341" s="29" t="s">
        <v>147</v>
      </c>
      <c r="O1341" s="30">
        <v>396.89</v>
      </c>
      <c r="P1341" s="29" t="s">
        <v>57</v>
      </c>
      <c r="Q1341" s="56">
        <v>5</v>
      </c>
      <c r="R1341" s="5" t="s">
        <v>608</v>
      </c>
      <c r="S1341" s="5" t="s">
        <v>79</v>
      </c>
      <c r="T1341" s="36">
        <v>43681</v>
      </c>
      <c r="U1341" s="36">
        <v>43670</v>
      </c>
      <c r="V1341" s="37">
        <v>43683</v>
      </c>
      <c r="W1341" s="38">
        <f t="shared" si="257"/>
        <v>-11</v>
      </c>
      <c r="X1341" s="5" t="str">
        <f t="shared" si="258"/>
        <v>CUMPLE</v>
      </c>
      <c r="Y1341" s="37">
        <v>43683</v>
      </c>
      <c r="Z1341" s="37">
        <v>43683</v>
      </c>
      <c r="AA1341" s="44">
        <v>43685</v>
      </c>
      <c r="AB1341" s="37">
        <v>43685</v>
      </c>
      <c r="AC1341" s="38">
        <f t="shared" si="259"/>
        <v>2</v>
      </c>
      <c r="AD1341" s="5" t="str">
        <f t="shared" si="260"/>
        <v>CUMPLE</v>
      </c>
      <c r="AE1341" s="5"/>
      <c r="AF1341" s="38">
        <f t="shared" si="261"/>
        <v>1</v>
      </c>
      <c r="AG1341" s="5" t="str">
        <f t="shared" si="262"/>
        <v>CUMPLE</v>
      </c>
      <c r="AH1341" s="6"/>
      <c r="AI1341" s="38">
        <f t="shared" si="255"/>
        <v>4</v>
      </c>
      <c r="AJ1341" s="5" t="str">
        <f t="shared" si="256"/>
        <v>NO CUMPLE</v>
      </c>
      <c r="AK1341" s="6" t="s">
        <v>6106</v>
      </c>
      <c r="AL1341" s="5" t="str">
        <f t="shared" si="254"/>
        <v/>
      </c>
      <c r="AM1341" s="5"/>
      <c r="AN1341" s="58"/>
      <c r="AO1341" s="49" t="s">
        <v>6111</v>
      </c>
      <c r="AP1341" s="50" t="s">
        <v>72</v>
      </c>
      <c r="AQ1341" s="50"/>
      <c r="AR1341" s="50">
        <v>43680</v>
      </c>
      <c r="AS1341" s="50"/>
      <c r="AT1341" s="52"/>
    </row>
    <row r="1342" spans="1:46" ht="14.1" customHeight="1">
      <c r="A1342" s="20" t="s">
        <v>45</v>
      </c>
      <c r="B1342" s="21" t="s">
        <v>5021</v>
      </c>
      <c r="C1342" s="20" t="s">
        <v>5759</v>
      </c>
      <c r="D1342" s="54" t="s">
        <v>6112</v>
      </c>
      <c r="E1342" s="64" t="s">
        <v>48</v>
      </c>
      <c r="F1342" s="4" t="s">
        <v>6113</v>
      </c>
      <c r="G1342" s="23" t="s">
        <v>6114</v>
      </c>
      <c r="H1342" s="55">
        <v>4852</v>
      </c>
      <c r="I1342" s="4" t="s">
        <v>64</v>
      </c>
      <c r="J1342" s="5" t="s">
        <v>6115</v>
      </c>
      <c r="K1342" s="22" t="s">
        <v>6116</v>
      </c>
      <c r="L1342" s="23" t="s">
        <v>54</v>
      </c>
      <c r="M1342" s="4" t="s">
        <v>67</v>
      </c>
      <c r="N1342" s="29" t="s">
        <v>77</v>
      </c>
      <c r="O1342" s="30">
        <v>2480</v>
      </c>
      <c r="P1342" s="29" t="s">
        <v>57</v>
      </c>
      <c r="Q1342" s="56">
        <v>3</v>
      </c>
      <c r="R1342" s="5" t="s">
        <v>78</v>
      </c>
      <c r="S1342" s="5" t="s">
        <v>79</v>
      </c>
      <c r="T1342" s="36">
        <v>43682</v>
      </c>
      <c r="U1342" s="36">
        <v>43675</v>
      </c>
      <c r="V1342" s="37">
        <v>43686</v>
      </c>
      <c r="W1342" s="38">
        <f t="shared" si="257"/>
        <v>-6</v>
      </c>
      <c r="X1342" s="5" t="str">
        <f t="shared" si="258"/>
        <v>CUMPLE</v>
      </c>
      <c r="Y1342" s="37">
        <v>43686</v>
      </c>
      <c r="Z1342" s="37">
        <v>43686</v>
      </c>
      <c r="AA1342" s="44">
        <v>43686</v>
      </c>
      <c r="AB1342" s="37">
        <v>43692</v>
      </c>
      <c r="AC1342" s="38">
        <f t="shared" si="259"/>
        <v>1</v>
      </c>
      <c r="AD1342" s="5" t="str">
        <f t="shared" si="260"/>
        <v>CUMPLE</v>
      </c>
      <c r="AE1342" s="5"/>
      <c r="AF1342" s="38">
        <f t="shared" si="261"/>
        <v>6</v>
      </c>
      <c r="AG1342" s="5" t="str">
        <f t="shared" si="262"/>
        <v>NO CUMPLE</v>
      </c>
      <c r="AH1342" s="6"/>
      <c r="AI1342" s="38">
        <f t="shared" si="255"/>
        <v>10</v>
      </c>
      <c r="AJ1342" s="5" t="str">
        <f t="shared" si="256"/>
        <v>CUMPLE</v>
      </c>
      <c r="AK1342" s="6" t="s">
        <v>386</v>
      </c>
      <c r="AL1342" s="5" t="str">
        <f t="shared" si="254"/>
        <v/>
      </c>
      <c r="AM1342" s="5"/>
      <c r="AN1342" s="58"/>
      <c r="AO1342" s="49" t="s">
        <v>6117</v>
      </c>
      <c r="AP1342" s="50" t="s">
        <v>72</v>
      </c>
      <c r="AQ1342" s="50"/>
      <c r="AR1342" s="50">
        <v>43663</v>
      </c>
      <c r="AS1342" s="50"/>
      <c r="AT1342" s="52"/>
    </row>
    <row r="1343" spans="1:46" ht="14.1" customHeight="1">
      <c r="A1343" s="20" t="s">
        <v>45</v>
      </c>
      <c r="B1343" s="21" t="s">
        <v>5021</v>
      </c>
      <c r="C1343" s="20" t="s">
        <v>5759</v>
      </c>
      <c r="D1343" s="54" t="s">
        <v>6118</v>
      </c>
      <c r="E1343" s="64" t="s">
        <v>48</v>
      </c>
      <c r="F1343" s="4" t="s">
        <v>6119</v>
      </c>
      <c r="G1343" s="23" t="s">
        <v>6120</v>
      </c>
      <c r="H1343" s="55">
        <v>9921.6200000000008</v>
      </c>
      <c r="I1343" s="4" t="s">
        <v>64</v>
      </c>
      <c r="J1343" s="5" t="s">
        <v>5256</v>
      </c>
      <c r="K1343" s="22" t="s">
        <v>5257</v>
      </c>
      <c r="L1343" s="23" t="s">
        <v>119</v>
      </c>
      <c r="M1343" s="4" t="s">
        <v>238</v>
      </c>
      <c r="N1343" s="29" t="s">
        <v>278</v>
      </c>
      <c r="O1343" s="30">
        <v>1446.3</v>
      </c>
      <c r="P1343" s="29" t="s">
        <v>57</v>
      </c>
      <c r="Q1343" s="56">
        <v>5</v>
      </c>
      <c r="R1343" s="5" t="s">
        <v>78</v>
      </c>
      <c r="S1343" s="5" t="s">
        <v>79</v>
      </c>
      <c r="T1343" s="36">
        <v>43683</v>
      </c>
      <c r="U1343" s="36">
        <v>43682</v>
      </c>
      <c r="V1343" s="37">
        <v>43685</v>
      </c>
      <c r="W1343" s="38">
        <f t="shared" si="257"/>
        <v>0</v>
      </c>
      <c r="X1343" s="5" t="str">
        <f t="shared" si="258"/>
        <v>CUMPLE</v>
      </c>
      <c r="Y1343" s="37">
        <v>43685</v>
      </c>
      <c r="Z1343" s="37">
        <v>43686</v>
      </c>
      <c r="AA1343" s="44">
        <v>43687</v>
      </c>
      <c r="AB1343" s="37">
        <v>43692</v>
      </c>
      <c r="AC1343" s="38">
        <f t="shared" si="259"/>
        <v>2</v>
      </c>
      <c r="AD1343" s="5" t="str">
        <f t="shared" si="260"/>
        <v>CUMPLE</v>
      </c>
      <c r="AE1343" s="5"/>
      <c r="AF1343" s="38">
        <f t="shared" si="261"/>
        <v>5</v>
      </c>
      <c r="AG1343" s="5" t="str">
        <f t="shared" si="262"/>
        <v>NO CUMPLE</v>
      </c>
      <c r="AH1343" s="6"/>
      <c r="AI1343" s="38">
        <f t="shared" si="255"/>
        <v>9</v>
      </c>
      <c r="AJ1343" s="5" t="str">
        <f t="shared" si="256"/>
        <v>CUMPLE</v>
      </c>
      <c r="AK1343" s="6"/>
      <c r="AL1343" s="5" t="str">
        <f t="shared" si="254"/>
        <v/>
      </c>
      <c r="AM1343" s="5"/>
      <c r="AN1343" s="58"/>
      <c r="AO1343" s="49" t="s">
        <v>6121</v>
      </c>
      <c r="AP1343" s="50" t="s">
        <v>241</v>
      </c>
      <c r="AQ1343" s="50"/>
      <c r="AR1343" s="50">
        <v>43661</v>
      </c>
      <c r="AS1343" s="50"/>
      <c r="AT1343" s="52"/>
    </row>
    <row r="1344" spans="1:46" ht="14.1" customHeight="1">
      <c r="A1344" s="20" t="s">
        <v>45</v>
      </c>
      <c r="B1344" s="21" t="s">
        <v>5021</v>
      </c>
      <c r="C1344" s="20" t="s">
        <v>5759</v>
      </c>
      <c r="D1344" s="54" t="s">
        <v>6122</v>
      </c>
      <c r="E1344" s="64" t="s">
        <v>48</v>
      </c>
      <c r="F1344" s="4" t="s">
        <v>6123</v>
      </c>
      <c r="G1344" s="23" t="s">
        <v>6124</v>
      </c>
      <c r="H1344" s="55">
        <v>49519.4</v>
      </c>
      <c r="I1344" s="4" t="s">
        <v>64</v>
      </c>
      <c r="J1344" s="5" t="s">
        <v>6125</v>
      </c>
      <c r="K1344" s="22" t="s">
        <v>6126</v>
      </c>
      <c r="L1344" s="23" t="s">
        <v>54</v>
      </c>
      <c r="M1344" s="4" t="s">
        <v>184</v>
      </c>
      <c r="N1344" s="29" t="s">
        <v>348</v>
      </c>
      <c r="O1344" s="30">
        <v>10805</v>
      </c>
      <c r="P1344" s="29" t="s">
        <v>57</v>
      </c>
      <c r="Q1344" s="56">
        <v>1</v>
      </c>
      <c r="R1344" s="5" t="s">
        <v>58</v>
      </c>
      <c r="S1344" s="5" t="s">
        <v>69</v>
      </c>
      <c r="T1344" s="36">
        <v>43683</v>
      </c>
      <c r="U1344" s="36">
        <v>43677</v>
      </c>
      <c r="V1344" s="37">
        <v>43685</v>
      </c>
      <c r="W1344" s="38">
        <f t="shared" si="257"/>
        <v>-5</v>
      </c>
      <c r="X1344" s="5" t="str">
        <f t="shared" si="258"/>
        <v>CUMPLE</v>
      </c>
      <c r="Y1344" s="37">
        <v>43685</v>
      </c>
      <c r="Z1344" s="37">
        <v>43686</v>
      </c>
      <c r="AA1344" s="44">
        <v>43687</v>
      </c>
      <c r="AB1344" s="37">
        <v>43691</v>
      </c>
      <c r="AC1344" s="38">
        <f t="shared" si="259"/>
        <v>2</v>
      </c>
      <c r="AD1344" s="5" t="str">
        <f t="shared" si="260"/>
        <v>CUMPLE</v>
      </c>
      <c r="AE1344" s="5"/>
      <c r="AF1344" s="38">
        <f t="shared" si="261"/>
        <v>4</v>
      </c>
      <c r="AG1344" s="5" t="str">
        <f t="shared" si="262"/>
        <v>NO CUMPLE</v>
      </c>
      <c r="AH1344" s="6"/>
      <c r="AI1344" s="38">
        <f t="shared" si="255"/>
        <v>8</v>
      </c>
      <c r="AJ1344" s="5" t="str">
        <f t="shared" si="256"/>
        <v>CUMPLE</v>
      </c>
      <c r="AK1344" s="6"/>
      <c r="AL1344" s="5" t="str">
        <f t="shared" si="254"/>
        <v/>
      </c>
      <c r="AM1344" s="5"/>
      <c r="AN1344" s="58"/>
      <c r="AO1344" s="49" t="s">
        <v>6127</v>
      </c>
      <c r="AP1344" s="50" t="s">
        <v>72</v>
      </c>
      <c r="AQ1344" s="50"/>
      <c r="AR1344" s="50">
        <v>43662</v>
      </c>
      <c r="AS1344" s="50"/>
      <c r="AT1344" s="52"/>
    </row>
    <row r="1345" spans="1:46" ht="14.1" customHeight="1">
      <c r="A1345" s="20" t="s">
        <v>45</v>
      </c>
      <c r="B1345" s="21" t="s">
        <v>5021</v>
      </c>
      <c r="C1345" s="20" t="s">
        <v>5759</v>
      </c>
      <c r="D1345" s="54">
        <v>4947229915</v>
      </c>
      <c r="E1345" s="64" t="s">
        <v>48</v>
      </c>
      <c r="F1345" s="4" t="s">
        <v>6128</v>
      </c>
      <c r="G1345" s="23" t="s">
        <v>6129</v>
      </c>
      <c r="H1345" s="55">
        <v>7525</v>
      </c>
      <c r="I1345" s="4" t="s">
        <v>64</v>
      </c>
      <c r="J1345" s="5" t="s">
        <v>1848</v>
      </c>
      <c r="K1345" s="22" t="s">
        <v>1849</v>
      </c>
      <c r="L1345" s="23" t="s">
        <v>54</v>
      </c>
      <c r="M1345" s="4" t="s">
        <v>184</v>
      </c>
      <c r="N1345" s="29" t="s">
        <v>348</v>
      </c>
      <c r="O1345" s="30">
        <v>4375</v>
      </c>
      <c r="P1345" s="29" t="s">
        <v>57</v>
      </c>
      <c r="Q1345" s="56">
        <v>5</v>
      </c>
      <c r="R1345" s="5" t="s">
        <v>78</v>
      </c>
      <c r="S1345" s="5" t="s">
        <v>79</v>
      </c>
      <c r="T1345" s="36">
        <v>43683</v>
      </c>
      <c r="U1345" s="36">
        <v>43672</v>
      </c>
      <c r="V1345" s="37">
        <v>43686</v>
      </c>
      <c r="W1345" s="38">
        <f t="shared" si="257"/>
        <v>-10</v>
      </c>
      <c r="X1345" s="5" t="str">
        <f t="shared" si="258"/>
        <v>CUMPLE</v>
      </c>
      <c r="Y1345" s="37">
        <v>43686</v>
      </c>
      <c r="Z1345" s="37">
        <v>43686</v>
      </c>
      <c r="AA1345" s="44">
        <v>43687</v>
      </c>
      <c r="AB1345" s="37">
        <v>43692</v>
      </c>
      <c r="AC1345" s="38">
        <f t="shared" si="259"/>
        <v>1</v>
      </c>
      <c r="AD1345" s="5" t="str">
        <f t="shared" si="260"/>
        <v>CUMPLE</v>
      </c>
      <c r="AE1345" s="5"/>
      <c r="AF1345" s="38">
        <f t="shared" si="261"/>
        <v>5</v>
      </c>
      <c r="AG1345" s="5" t="str">
        <f t="shared" si="262"/>
        <v>NO CUMPLE</v>
      </c>
      <c r="AH1345" s="6"/>
      <c r="AI1345" s="38">
        <f t="shared" si="255"/>
        <v>9</v>
      </c>
      <c r="AJ1345" s="5" t="str">
        <f t="shared" si="256"/>
        <v>CUMPLE</v>
      </c>
      <c r="AK1345" s="6"/>
      <c r="AL1345" s="5" t="str">
        <f t="shared" si="254"/>
        <v/>
      </c>
      <c r="AM1345" s="5"/>
      <c r="AN1345" s="58"/>
      <c r="AO1345" s="49" t="s">
        <v>6130</v>
      </c>
      <c r="AP1345" s="50" t="s">
        <v>72</v>
      </c>
      <c r="AQ1345" s="50"/>
      <c r="AR1345" s="50">
        <v>43662</v>
      </c>
      <c r="AS1345" s="50"/>
      <c r="AT1345" s="52"/>
    </row>
    <row r="1346" spans="1:46" ht="14.1" customHeight="1">
      <c r="A1346" s="20" t="s">
        <v>45</v>
      </c>
      <c r="B1346" s="21" t="s">
        <v>5021</v>
      </c>
      <c r="C1346" s="20" t="s">
        <v>5759</v>
      </c>
      <c r="D1346" s="28" t="s">
        <v>6131</v>
      </c>
      <c r="E1346" s="64" t="s">
        <v>48</v>
      </c>
      <c r="F1346" s="4" t="s">
        <v>6132</v>
      </c>
      <c r="G1346" s="23" t="s">
        <v>6133</v>
      </c>
      <c r="H1346" s="55">
        <v>76741.5</v>
      </c>
      <c r="I1346" s="4" t="s">
        <v>64</v>
      </c>
      <c r="J1346" s="65" t="s">
        <v>6134</v>
      </c>
      <c r="K1346" s="28" t="s">
        <v>6135</v>
      </c>
      <c r="L1346" s="23" t="s">
        <v>54</v>
      </c>
      <c r="M1346" s="4" t="s">
        <v>67</v>
      </c>
      <c r="N1346" s="29" t="s">
        <v>77</v>
      </c>
      <c r="O1346" s="30">
        <v>17125</v>
      </c>
      <c r="P1346" s="29" t="s">
        <v>57</v>
      </c>
      <c r="Q1346" s="56">
        <v>1</v>
      </c>
      <c r="R1346" s="5" t="s">
        <v>58</v>
      </c>
      <c r="S1346" s="5" t="s">
        <v>69</v>
      </c>
      <c r="T1346" s="36">
        <v>43671</v>
      </c>
      <c r="U1346" s="36">
        <v>43668</v>
      </c>
      <c r="V1346" s="37">
        <v>43678</v>
      </c>
      <c r="W1346" s="38">
        <f t="shared" si="257"/>
        <v>-2</v>
      </c>
      <c r="X1346" s="5" t="str">
        <f t="shared" si="258"/>
        <v>CUMPLE</v>
      </c>
      <c r="Y1346" s="37">
        <v>43673</v>
      </c>
      <c r="Z1346" s="37">
        <v>43678</v>
      </c>
      <c r="AA1346" s="44">
        <v>43679</v>
      </c>
      <c r="AB1346" s="37">
        <v>43686</v>
      </c>
      <c r="AC1346" s="38">
        <f t="shared" si="259"/>
        <v>1</v>
      </c>
      <c r="AD1346" s="5" t="str">
        <f t="shared" si="260"/>
        <v>CUMPLE</v>
      </c>
      <c r="AE1346" s="5"/>
      <c r="AF1346" s="38">
        <f t="shared" si="261"/>
        <v>7</v>
      </c>
      <c r="AG1346" s="5" t="str">
        <f t="shared" si="262"/>
        <v>NO CUMPLE</v>
      </c>
      <c r="AH1346" s="6"/>
      <c r="AI1346" s="38">
        <f t="shared" si="255"/>
        <v>15</v>
      </c>
      <c r="AJ1346" s="5" t="str">
        <f t="shared" si="256"/>
        <v>NO CUMPLE</v>
      </c>
      <c r="AK1346" s="6" t="s">
        <v>6136</v>
      </c>
      <c r="AL1346" s="5" t="str">
        <f t="shared" ref="AL1346:AL1409" si="263">+IF(F1346="Rojo",IF((R1346="FCL")*AND(AI1346&gt;7),"NO CUMPLE",IF((R1346="LCL")*AND(AI1346&gt;9),"NO CUMPLE",IF((R1346="AIR")*AND(AI1346&gt;2),"NO CUMPLE","CUMPLE"))),"")</f>
        <v/>
      </c>
      <c r="AM1346" s="5"/>
      <c r="AN1346" s="58"/>
      <c r="AO1346" s="49" t="s">
        <v>6137</v>
      </c>
      <c r="AP1346" s="50" t="s">
        <v>61</v>
      </c>
      <c r="AQ1346" s="50"/>
      <c r="AR1346" s="50">
        <v>43643</v>
      </c>
      <c r="AS1346" s="50"/>
      <c r="AT1346" s="52"/>
    </row>
    <row r="1347" spans="1:46" ht="14.1" customHeight="1">
      <c r="A1347" s="20" t="s">
        <v>45</v>
      </c>
      <c r="B1347" s="21" t="s">
        <v>5021</v>
      </c>
      <c r="C1347" s="20" t="s">
        <v>5759</v>
      </c>
      <c r="D1347" s="54">
        <v>4952080515</v>
      </c>
      <c r="E1347" s="64" t="s">
        <v>48</v>
      </c>
      <c r="F1347" s="4" t="s">
        <v>6138</v>
      </c>
      <c r="G1347" s="23" t="s">
        <v>6139</v>
      </c>
      <c r="H1347" s="55">
        <v>6100</v>
      </c>
      <c r="I1347" s="4" t="s">
        <v>64</v>
      </c>
      <c r="J1347" s="5" t="s">
        <v>4863</v>
      </c>
      <c r="K1347" s="22" t="s">
        <v>4864</v>
      </c>
      <c r="L1347" s="23" t="s">
        <v>54</v>
      </c>
      <c r="M1347" s="4" t="s">
        <v>94</v>
      </c>
      <c r="N1347" s="29" t="s">
        <v>95</v>
      </c>
      <c r="O1347" s="30">
        <v>2000</v>
      </c>
      <c r="P1347" s="29" t="s">
        <v>57</v>
      </c>
      <c r="Q1347" s="56">
        <v>2</v>
      </c>
      <c r="R1347" s="5" t="s">
        <v>78</v>
      </c>
      <c r="S1347" s="5" t="s">
        <v>79</v>
      </c>
      <c r="T1347" s="36">
        <v>43676</v>
      </c>
      <c r="U1347" s="36">
        <v>43672</v>
      </c>
      <c r="V1347" s="37">
        <v>43679</v>
      </c>
      <c r="W1347" s="38">
        <f t="shared" si="257"/>
        <v>-3</v>
      </c>
      <c r="X1347" s="5" t="str">
        <f t="shared" si="258"/>
        <v>CUMPLE</v>
      </c>
      <c r="Y1347" s="37">
        <v>43679</v>
      </c>
      <c r="Z1347" s="37">
        <v>43679</v>
      </c>
      <c r="AA1347" s="44">
        <v>43680</v>
      </c>
      <c r="AB1347" s="37">
        <v>43685</v>
      </c>
      <c r="AC1347" s="38">
        <f t="shared" si="259"/>
        <v>1</v>
      </c>
      <c r="AD1347" s="5" t="str">
        <f t="shared" si="260"/>
        <v>CUMPLE</v>
      </c>
      <c r="AE1347" s="5"/>
      <c r="AF1347" s="38">
        <f t="shared" si="261"/>
        <v>5</v>
      </c>
      <c r="AG1347" s="5" t="str">
        <f t="shared" si="262"/>
        <v>NO CUMPLE</v>
      </c>
      <c r="AH1347" s="6"/>
      <c r="AI1347" s="38">
        <f t="shared" ref="AI1347:AI1410" si="264">AB1347-T1347</f>
        <v>9</v>
      </c>
      <c r="AJ1347" s="5" t="str">
        <f t="shared" ref="AJ1347:AJ1410" si="265">+IF((R1347="FCL")*AND(AI1347&gt;8),"NO CUMPLE",IF((R1347="LCL")*AND(AI1347&gt;10),"NO CUMPLE",IF((R1347="AIR")*AND(AI1347&gt;3),"NO CUMPLE","CUMPLE")))</f>
        <v>CUMPLE</v>
      </c>
      <c r="AK1347" s="6"/>
      <c r="AL1347" s="5" t="str">
        <f t="shared" si="263"/>
        <v/>
      </c>
      <c r="AM1347" s="5"/>
      <c r="AN1347" s="58"/>
      <c r="AO1347" s="49" t="s">
        <v>6140</v>
      </c>
      <c r="AP1347" s="50" t="s">
        <v>72</v>
      </c>
      <c r="AQ1347" s="50"/>
      <c r="AR1347" s="50">
        <v>43658</v>
      </c>
      <c r="AS1347" s="50"/>
      <c r="AT1347" s="52"/>
    </row>
    <row r="1348" spans="1:46" ht="14.1" customHeight="1">
      <c r="A1348" s="20" t="s">
        <v>45</v>
      </c>
      <c r="B1348" s="21" t="s">
        <v>5021</v>
      </c>
      <c r="C1348" s="20" t="s">
        <v>5759</v>
      </c>
      <c r="D1348" s="54">
        <v>4952165856</v>
      </c>
      <c r="E1348" s="64" t="s">
        <v>48</v>
      </c>
      <c r="F1348" s="4" t="s">
        <v>6141</v>
      </c>
      <c r="G1348" s="23" t="s">
        <v>6142</v>
      </c>
      <c r="H1348" s="55">
        <v>22534.400000000001</v>
      </c>
      <c r="I1348" s="4" t="s">
        <v>64</v>
      </c>
      <c r="J1348" s="5" t="s">
        <v>5445</v>
      </c>
      <c r="K1348" s="22" t="s">
        <v>5446</v>
      </c>
      <c r="L1348" s="23" t="s">
        <v>54</v>
      </c>
      <c r="M1348" s="4" t="s">
        <v>67</v>
      </c>
      <c r="N1348" s="29" t="s">
        <v>77</v>
      </c>
      <c r="O1348" s="30">
        <v>320</v>
      </c>
      <c r="P1348" s="29" t="s">
        <v>57</v>
      </c>
      <c r="Q1348" s="56">
        <v>1</v>
      </c>
      <c r="R1348" s="5" t="s">
        <v>78</v>
      </c>
      <c r="S1348" s="5" t="s">
        <v>79</v>
      </c>
      <c r="T1348" s="36">
        <v>43676</v>
      </c>
      <c r="U1348" s="36">
        <v>43668</v>
      </c>
      <c r="V1348" s="37">
        <v>43678</v>
      </c>
      <c r="W1348" s="38">
        <f t="shared" si="257"/>
        <v>-7</v>
      </c>
      <c r="X1348" s="5" t="str">
        <f t="shared" si="258"/>
        <v>CUMPLE</v>
      </c>
      <c r="Y1348" s="37">
        <v>43679</v>
      </c>
      <c r="Z1348" s="37">
        <v>43679</v>
      </c>
      <c r="AA1348" s="44">
        <v>43680</v>
      </c>
      <c r="AB1348" s="37">
        <v>43685</v>
      </c>
      <c r="AC1348" s="38">
        <f t="shared" si="259"/>
        <v>1</v>
      </c>
      <c r="AD1348" s="5" t="str">
        <f t="shared" si="260"/>
        <v>CUMPLE</v>
      </c>
      <c r="AE1348" s="5"/>
      <c r="AF1348" s="38">
        <f t="shared" si="261"/>
        <v>5</v>
      </c>
      <c r="AG1348" s="5" t="str">
        <f t="shared" si="262"/>
        <v>NO CUMPLE</v>
      </c>
      <c r="AH1348" s="6"/>
      <c r="AI1348" s="38">
        <f t="shared" si="264"/>
        <v>9</v>
      </c>
      <c r="AJ1348" s="5" t="str">
        <f t="shared" si="265"/>
        <v>CUMPLE</v>
      </c>
      <c r="AK1348" s="6"/>
      <c r="AL1348" s="5" t="str">
        <f t="shared" si="263"/>
        <v/>
      </c>
      <c r="AM1348" s="5"/>
      <c r="AN1348" s="58"/>
      <c r="AO1348" s="49" t="s">
        <v>6143</v>
      </c>
      <c r="AP1348" s="50" t="s">
        <v>72</v>
      </c>
      <c r="AQ1348" s="50"/>
      <c r="AR1348" s="50">
        <v>43658</v>
      </c>
      <c r="AS1348" s="50"/>
      <c r="AT1348" s="52"/>
    </row>
    <row r="1349" spans="1:46" ht="14.1" customHeight="1">
      <c r="A1349" s="20" t="s">
        <v>45</v>
      </c>
      <c r="B1349" s="21" t="s">
        <v>5021</v>
      </c>
      <c r="C1349" s="20" t="s">
        <v>5759</v>
      </c>
      <c r="D1349" s="54">
        <v>4951017918</v>
      </c>
      <c r="E1349" s="64" t="s">
        <v>48</v>
      </c>
      <c r="F1349" s="4" t="s">
        <v>6144</v>
      </c>
      <c r="G1349" s="23" t="s">
        <v>6145</v>
      </c>
      <c r="H1349" s="55">
        <v>69920</v>
      </c>
      <c r="I1349" s="4" t="s">
        <v>64</v>
      </c>
      <c r="J1349" s="5" t="s">
        <v>435</v>
      </c>
      <c r="K1349" s="22" t="s">
        <v>436</v>
      </c>
      <c r="L1349" s="23" t="s">
        <v>54</v>
      </c>
      <c r="M1349" s="4" t="s">
        <v>94</v>
      </c>
      <c r="N1349" s="29" t="s">
        <v>95</v>
      </c>
      <c r="O1349" s="30">
        <v>16000</v>
      </c>
      <c r="P1349" s="29" t="s">
        <v>57</v>
      </c>
      <c r="Q1349" s="56">
        <v>1</v>
      </c>
      <c r="R1349" s="5" t="s">
        <v>58</v>
      </c>
      <c r="S1349" s="5" t="s">
        <v>69</v>
      </c>
      <c r="T1349" s="36">
        <v>43676</v>
      </c>
      <c r="U1349" s="36">
        <v>43671</v>
      </c>
      <c r="V1349" s="37">
        <v>43678</v>
      </c>
      <c r="W1349" s="38">
        <f t="shared" si="257"/>
        <v>-4</v>
      </c>
      <c r="X1349" s="5" t="str">
        <f t="shared" si="258"/>
        <v>CUMPLE</v>
      </c>
      <c r="Y1349" s="37">
        <v>43678</v>
      </c>
      <c r="Z1349" s="37">
        <v>43679</v>
      </c>
      <c r="AA1349" s="44">
        <v>43680</v>
      </c>
      <c r="AB1349" s="37">
        <v>43685</v>
      </c>
      <c r="AC1349" s="38">
        <f t="shared" si="259"/>
        <v>2</v>
      </c>
      <c r="AD1349" s="5" t="str">
        <f t="shared" si="260"/>
        <v>CUMPLE</v>
      </c>
      <c r="AE1349" s="5"/>
      <c r="AF1349" s="38">
        <f t="shared" si="261"/>
        <v>5</v>
      </c>
      <c r="AG1349" s="5" t="str">
        <f t="shared" si="262"/>
        <v>NO CUMPLE</v>
      </c>
      <c r="AH1349" s="6"/>
      <c r="AI1349" s="38">
        <f t="shared" si="264"/>
        <v>9</v>
      </c>
      <c r="AJ1349" s="5" t="str">
        <f t="shared" si="265"/>
        <v>NO CUMPLE</v>
      </c>
      <c r="AK1349" s="6" t="s">
        <v>5812</v>
      </c>
      <c r="AL1349" s="5" t="str">
        <f t="shared" si="263"/>
        <v/>
      </c>
      <c r="AM1349" s="5"/>
      <c r="AN1349" s="58"/>
      <c r="AO1349" s="49" t="s">
        <v>6146</v>
      </c>
      <c r="AP1349" s="50" t="s">
        <v>72</v>
      </c>
      <c r="AQ1349" s="50"/>
      <c r="AR1349" s="50">
        <v>43657</v>
      </c>
      <c r="AS1349" s="50"/>
      <c r="AT1349" s="52"/>
    </row>
    <row r="1350" spans="1:46" ht="14.1" customHeight="1">
      <c r="A1350" s="20" t="s">
        <v>45</v>
      </c>
      <c r="B1350" s="21" t="s">
        <v>5021</v>
      </c>
      <c r="C1350" s="20" t="s">
        <v>5759</v>
      </c>
      <c r="D1350" s="54">
        <v>4951874485</v>
      </c>
      <c r="E1350" s="64" t="s">
        <v>48</v>
      </c>
      <c r="F1350" s="4" t="s">
        <v>6147</v>
      </c>
      <c r="G1350" s="23" t="s">
        <v>6148</v>
      </c>
      <c r="H1350" s="55">
        <v>145695</v>
      </c>
      <c r="I1350" s="4" t="s">
        <v>64</v>
      </c>
      <c r="J1350" s="5" t="s">
        <v>632</v>
      </c>
      <c r="K1350" s="22" t="s">
        <v>633</v>
      </c>
      <c r="L1350" s="23" t="s">
        <v>54</v>
      </c>
      <c r="M1350" s="4" t="s">
        <v>67</v>
      </c>
      <c r="N1350" s="29" t="s">
        <v>77</v>
      </c>
      <c r="O1350" s="30">
        <v>3300</v>
      </c>
      <c r="P1350" s="29" t="s">
        <v>57</v>
      </c>
      <c r="Q1350" s="56">
        <v>1</v>
      </c>
      <c r="R1350" s="5" t="s">
        <v>58</v>
      </c>
      <c r="S1350" s="5" t="s">
        <v>59</v>
      </c>
      <c r="T1350" s="36">
        <v>43676</v>
      </c>
      <c r="U1350" s="36">
        <v>43668</v>
      </c>
      <c r="V1350" s="37">
        <v>43678</v>
      </c>
      <c r="W1350" s="38">
        <f t="shared" si="257"/>
        <v>-7</v>
      </c>
      <c r="X1350" s="5" t="str">
        <f t="shared" si="258"/>
        <v>CUMPLE</v>
      </c>
      <c r="Y1350" s="37">
        <v>43678</v>
      </c>
      <c r="Z1350" s="37">
        <v>43679</v>
      </c>
      <c r="AA1350" s="44">
        <v>43680</v>
      </c>
      <c r="AB1350" s="37">
        <v>43685</v>
      </c>
      <c r="AC1350" s="38">
        <f t="shared" si="259"/>
        <v>2</v>
      </c>
      <c r="AD1350" s="5" t="str">
        <f t="shared" si="260"/>
        <v>CUMPLE</v>
      </c>
      <c r="AE1350" s="5"/>
      <c r="AF1350" s="38">
        <f t="shared" si="261"/>
        <v>5</v>
      </c>
      <c r="AG1350" s="5" t="str">
        <f t="shared" si="262"/>
        <v>NO CUMPLE</v>
      </c>
      <c r="AH1350" s="6"/>
      <c r="AI1350" s="38">
        <f t="shared" si="264"/>
        <v>9</v>
      </c>
      <c r="AJ1350" s="5" t="str">
        <f t="shared" si="265"/>
        <v>NO CUMPLE</v>
      </c>
      <c r="AK1350" s="6" t="s">
        <v>5812</v>
      </c>
      <c r="AL1350" s="5" t="str">
        <f t="shared" si="263"/>
        <v/>
      </c>
      <c r="AM1350" s="5"/>
      <c r="AN1350" s="58"/>
      <c r="AO1350" s="49" t="s">
        <v>6149</v>
      </c>
      <c r="AP1350" s="50" t="s">
        <v>72</v>
      </c>
      <c r="AQ1350" s="50"/>
      <c r="AR1350" s="50">
        <v>43650</v>
      </c>
      <c r="AS1350" s="50"/>
      <c r="AT1350" s="52"/>
    </row>
    <row r="1351" spans="1:46" ht="14.1" customHeight="1">
      <c r="A1351" s="20" t="s">
        <v>45</v>
      </c>
      <c r="B1351" s="21" t="s">
        <v>5021</v>
      </c>
      <c r="C1351" s="20" t="s">
        <v>5759</v>
      </c>
      <c r="D1351" s="54">
        <v>4951846957</v>
      </c>
      <c r="E1351" s="64" t="s">
        <v>48</v>
      </c>
      <c r="F1351" s="4" t="s">
        <v>6150</v>
      </c>
      <c r="G1351" s="23" t="s">
        <v>6151</v>
      </c>
      <c r="H1351" s="55">
        <v>14045.6</v>
      </c>
      <c r="I1351" s="4" t="s">
        <v>64</v>
      </c>
      <c r="J1351" s="5" t="s">
        <v>425</v>
      </c>
      <c r="K1351" s="22" t="s">
        <v>426</v>
      </c>
      <c r="L1351" s="23" t="s">
        <v>246</v>
      </c>
      <c r="M1351" s="4" t="s">
        <v>55</v>
      </c>
      <c r="N1351" s="29" t="s">
        <v>56</v>
      </c>
      <c r="O1351" s="30">
        <v>3620</v>
      </c>
      <c r="P1351" s="29" t="s">
        <v>57</v>
      </c>
      <c r="Q1351" s="56">
        <v>1</v>
      </c>
      <c r="R1351" s="5" t="s">
        <v>58</v>
      </c>
      <c r="S1351" s="5" t="s">
        <v>59</v>
      </c>
      <c r="T1351" s="36">
        <v>43675</v>
      </c>
      <c r="U1351" s="36">
        <v>43675</v>
      </c>
      <c r="V1351" s="37">
        <v>43677</v>
      </c>
      <c r="W1351" s="38">
        <f t="shared" si="257"/>
        <v>1</v>
      </c>
      <c r="X1351" s="5" t="str">
        <f t="shared" si="258"/>
        <v>NO CUMPLE</v>
      </c>
      <c r="Y1351" s="37">
        <v>43677</v>
      </c>
      <c r="Z1351" s="37">
        <v>43679</v>
      </c>
      <c r="AA1351" s="44">
        <v>43680</v>
      </c>
      <c r="AB1351" s="37">
        <v>43685</v>
      </c>
      <c r="AC1351" s="38">
        <f t="shared" si="259"/>
        <v>3</v>
      </c>
      <c r="AD1351" s="5" t="str">
        <f t="shared" si="260"/>
        <v>NO CUMPLE</v>
      </c>
      <c r="AE1351" s="5" t="s">
        <v>6152</v>
      </c>
      <c r="AF1351" s="38">
        <f t="shared" si="261"/>
        <v>5</v>
      </c>
      <c r="AG1351" s="5" t="str">
        <f t="shared" si="262"/>
        <v>NO CUMPLE</v>
      </c>
      <c r="AH1351" s="6"/>
      <c r="AI1351" s="38">
        <f t="shared" si="264"/>
        <v>10</v>
      </c>
      <c r="AJ1351" s="5" t="str">
        <f t="shared" si="265"/>
        <v>NO CUMPLE</v>
      </c>
      <c r="AK1351" s="6" t="s">
        <v>6153</v>
      </c>
      <c r="AL1351" s="5" t="str">
        <f t="shared" si="263"/>
        <v/>
      </c>
      <c r="AM1351" s="5"/>
      <c r="AN1351" s="58"/>
      <c r="AO1351" s="49" t="s">
        <v>6154</v>
      </c>
      <c r="AP1351" s="50" t="s">
        <v>72</v>
      </c>
      <c r="AQ1351" s="50"/>
      <c r="AR1351" s="50">
        <v>43651</v>
      </c>
      <c r="AS1351" s="50"/>
      <c r="AT1351" s="52"/>
    </row>
    <row r="1352" spans="1:46" ht="14.1" customHeight="1">
      <c r="A1352" s="20" t="s">
        <v>45</v>
      </c>
      <c r="B1352" s="21" t="s">
        <v>5021</v>
      </c>
      <c r="C1352" s="20" t="s">
        <v>5759</v>
      </c>
      <c r="D1352" s="54">
        <v>4951315493</v>
      </c>
      <c r="E1352" s="64" t="s">
        <v>156</v>
      </c>
      <c r="F1352" s="4" t="s">
        <v>6155</v>
      </c>
      <c r="G1352" s="23" t="s">
        <v>6156</v>
      </c>
      <c r="H1352" s="55">
        <v>31764.23</v>
      </c>
      <c r="I1352" s="4" t="s">
        <v>64</v>
      </c>
      <c r="J1352" s="5" t="s">
        <v>1720</v>
      </c>
      <c r="K1352" s="22" t="s">
        <v>1721</v>
      </c>
      <c r="L1352" s="23" t="s">
        <v>119</v>
      </c>
      <c r="M1352" s="4" t="s">
        <v>210</v>
      </c>
      <c r="N1352" s="29" t="s">
        <v>211</v>
      </c>
      <c r="O1352" s="30">
        <v>22416.535</v>
      </c>
      <c r="P1352" s="29" t="s">
        <v>57</v>
      </c>
      <c r="Q1352" s="56">
        <v>1</v>
      </c>
      <c r="R1352" s="5" t="s">
        <v>58</v>
      </c>
      <c r="S1352" s="5" t="s">
        <v>230</v>
      </c>
      <c r="T1352" s="36">
        <v>43675</v>
      </c>
      <c r="U1352" s="36">
        <v>43676</v>
      </c>
      <c r="V1352" s="37">
        <v>43678</v>
      </c>
      <c r="W1352" s="38">
        <f t="shared" si="257"/>
        <v>2</v>
      </c>
      <c r="X1352" s="5" t="str">
        <f t="shared" si="258"/>
        <v>NO CUMPLE</v>
      </c>
      <c r="Y1352" s="37">
        <v>43678</v>
      </c>
      <c r="Z1352" s="37">
        <v>43678</v>
      </c>
      <c r="AA1352" s="44">
        <v>43679</v>
      </c>
      <c r="AB1352" s="37">
        <v>43679</v>
      </c>
      <c r="AC1352" s="38">
        <f t="shared" si="259"/>
        <v>1</v>
      </c>
      <c r="AD1352" s="5" t="str">
        <f t="shared" si="260"/>
        <v>CUMPLE</v>
      </c>
      <c r="AE1352" s="5"/>
      <c r="AF1352" s="38">
        <f t="shared" si="261"/>
        <v>1</v>
      </c>
      <c r="AG1352" s="5" t="str">
        <f t="shared" si="262"/>
        <v>CUMPLE</v>
      </c>
      <c r="AH1352" s="6"/>
      <c r="AI1352" s="38">
        <f t="shared" si="264"/>
        <v>4</v>
      </c>
      <c r="AJ1352" s="5" t="str">
        <f t="shared" si="265"/>
        <v>CUMPLE</v>
      </c>
      <c r="AK1352" s="6"/>
      <c r="AL1352" s="5" t="str">
        <f t="shared" si="263"/>
        <v/>
      </c>
      <c r="AM1352" s="5"/>
      <c r="AN1352" s="58"/>
      <c r="AO1352" s="49" t="s">
        <v>6157</v>
      </c>
      <c r="AP1352" s="50" t="s">
        <v>232</v>
      </c>
      <c r="AQ1352" s="50"/>
      <c r="AR1352" s="50">
        <v>43651</v>
      </c>
      <c r="AS1352" s="50"/>
      <c r="AT1352" s="52"/>
    </row>
    <row r="1353" spans="1:46" ht="14.1" customHeight="1">
      <c r="A1353" s="20" t="s">
        <v>45</v>
      </c>
      <c r="B1353" s="21" t="s">
        <v>5021</v>
      </c>
      <c r="C1353" s="20" t="s">
        <v>5759</v>
      </c>
      <c r="D1353" s="54">
        <v>4951647412</v>
      </c>
      <c r="E1353" s="64" t="s">
        <v>48</v>
      </c>
      <c r="F1353" s="4" t="s">
        <v>6158</v>
      </c>
      <c r="G1353" s="23" t="s">
        <v>6159</v>
      </c>
      <c r="H1353" s="55">
        <v>1160.9000000000001</v>
      </c>
      <c r="I1353" s="4" t="s">
        <v>64</v>
      </c>
      <c r="J1353" s="5" t="s">
        <v>250</v>
      </c>
      <c r="K1353" s="22" t="s">
        <v>251</v>
      </c>
      <c r="L1353" s="23" t="s">
        <v>54</v>
      </c>
      <c r="M1353" s="4" t="s">
        <v>67</v>
      </c>
      <c r="N1353" s="29" t="s">
        <v>77</v>
      </c>
      <c r="O1353" s="30">
        <v>235</v>
      </c>
      <c r="P1353" s="29" t="s">
        <v>57</v>
      </c>
      <c r="Q1353" s="56">
        <v>12</v>
      </c>
      <c r="R1353" s="5" t="s">
        <v>78</v>
      </c>
      <c r="S1353" s="5" t="s">
        <v>79</v>
      </c>
      <c r="T1353" s="36">
        <v>43675</v>
      </c>
      <c r="U1353" s="36">
        <v>43668</v>
      </c>
      <c r="V1353" s="37">
        <v>43678</v>
      </c>
      <c r="W1353" s="38">
        <f t="shared" si="257"/>
        <v>-6</v>
      </c>
      <c r="X1353" s="5" t="str">
        <f t="shared" si="258"/>
        <v>CUMPLE</v>
      </c>
      <c r="Y1353" s="37">
        <v>43678</v>
      </c>
      <c r="Z1353" s="37">
        <v>43678</v>
      </c>
      <c r="AA1353" s="44">
        <v>43678</v>
      </c>
      <c r="AB1353" s="37">
        <v>43683</v>
      </c>
      <c r="AC1353" s="38">
        <f t="shared" si="259"/>
        <v>1</v>
      </c>
      <c r="AD1353" s="5" t="str">
        <f t="shared" si="260"/>
        <v>CUMPLE</v>
      </c>
      <c r="AE1353" s="5"/>
      <c r="AF1353" s="38">
        <f t="shared" si="261"/>
        <v>5</v>
      </c>
      <c r="AG1353" s="5" t="str">
        <f t="shared" si="262"/>
        <v>NO CUMPLE</v>
      </c>
      <c r="AH1353" s="6"/>
      <c r="AI1353" s="38">
        <f t="shared" si="264"/>
        <v>8</v>
      </c>
      <c r="AJ1353" s="5" t="str">
        <f t="shared" si="265"/>
        <v>CUMPLE</v>
      </c>
      <c r="AK1353" s="6"/>
      <c r="AL1353" s="5" t="str">
        <f t="shared" si="263"/>
        <v/>
      </c>
      <c r="AM1353" s="5"/>
      <c r="AN1353" s="58"/>
      <c r="AO1353" s="49" t="s">
        <v>6160</v>
      </c>
      <c r="AP1353" s="50" t="s">
        <v>72</v>
      </c>
      <c r="AQ1353" s="50"/>
      <c r="AR1353" s="50">
        <v>43658</v>
      </c>
      <c r="AS1353" s="50"/>
      <c r="AT1353" s="52"/>
    </row>
    <row r="1354" spans="1:46" ht="14.1" customHeight="1">
      <c r="A1354" s="20" t="s">
        <v>45</v>
      </c>
      <c r="B1354" s="21" t="s">
        <v>5021</v>
      </c>
      <c r="C1354" s="20" t="s">
        <v>5759</v>
      </c>
      <c r="D1354" s="54" t="s">
        <v>6161</v>
      </c>
      <c r="E1354" s="64" t="s">
        <v>48</v>
      </c>
      <c r="F1354" s="4" t="s">
        <v>6162</v>
      </c>
      <c r="G1354" s="23" t="s">
        <v>6163</v>
      </c>
      <c r="H1354" s="55">
        <v>4641.3999999999996</v>
      </c>
      <c r="I1354" s="4" t="s">
        <v>64</v>
      </c>
      <c r="J1354" s="5" t="s">
        <v>6164</v>
      </c>
      <c r="K1354" s="22" t="s">
        <v>6165</v>
      </c>
      <c r="L1354" s="23" t="s">
        <v>54</v>
      </c>
      <c r="M1354" s="4" t="s">
        <v>67</v>
      </c>
      <c r="N1354" s="29" t="s">
        <v>77</v>
      </c>
      <c r="O1354" s="30">
        <v>2020</v>
      </c>
      <c r="P1354" s="29" t="s">
        <v>57</v>
      </c>
      <c r="Q1354" s="56">
        <v>3</v>
      </c>
      <c r="R1354" s="5" t="s">
        <v>78</v>
      </c>
      <c r="S1354" s="5" t="s">
        <v>79</v>
      </c>
      <c r="T1354" s="36">
        <v>43675</v>
      </c>
      <c r="U1354" s="36">
        <v>43663</v>
      </c>
      <c r="V1354" s="37">
        <v>43678</v>
      </c>
      <c r="W1354" s="38">
        <f t="shared" si="257"/>
        <v>-11</v>
      </c>
      <c r="X1354" s="5" t="str">
        <f t="shared" si="258"/>
        <v>CUMPLE</v>
      </c>
      <c r="Y1354" s="37">
        <v>43678</v>
      </c>
      <c r="Z1354" s="37">
        <v>43678</v>
      </c>
      <c r="AA1354" s="44">
        <v>43679</v>
      </c>
      <c r="AB1354" s="37">
        <v>43683</v>
      </c>
      <c r="AC1354" s="38">
        <f t="shared" si="259"/>
        <v>1</v>
      </c>
      <c r="AD1354" s="5" t="str">
        <f t="shared" si="260"/>
        <v>CUMPLE</v>
      </c>
      <c r="AE1354" s="5"/>
      <c r="AF1354" s="38">
        <f t="shared" si="261"/>
        <v>4</v>
      </c>
      <c r="AG1354" s="5" t="str">
        <f t="shared" si="262"/>
        <v>NO CUMPLE</v>
      </c>
      <c r="AH1354" s="6"/>
      <c r="AI1354" s="38">
        <f t="shared" si="264"/>
        <v>8</v>
      </c>
      <c r="AJ1354" s="5" t="str">
        <f t="shared" si="265"/>
        <v>CUMPLE</v>
      </c>
      <c r="AK1354" s="6"/>
      <c r="AL1354" s="5" t="str">
        <f t="shared" si="263"/>
        <v/>
      </c>
      <c r="AM1354" s="5"/>
      <c r="AN1354" s="58"/>
      <c r="AO1354" s="49" t="s">
        <v>6166</v>
      </c>
      <c r="AP1354" s="50" t="s">
        <v>72</v>
      </c>
      <c r="AQ1354" s="50"/>
      <c r="AR1354" s="50">
        <v>43656</v>
      </c>
      <c r="AS1354" s="50"/>
      <c r="AT1354" s="52"/>
    </row>
    <row r="1355" spans="1:46" ht="14.1" customHeight="1">
      <c r="A1355" s="20" t="s">
        <v>45</v>
      </c>
      <c r="B1355" s="21" t="s">
        <v>5021</v>
      </c>
      <c r="C1355" s="20" t="s">
        <v>5759</v>
      </c>
      <c r="D1355" s="54" t="s">
        <v>6167</v>
      </c>
      <c r="E1355" s="64" t="s">
        <v>48</v>
      </c>
      <c r="F1355" s="4" t="s">
        <v>6168</v>
      </c>
      <c r="G1355" s="23" t="s">
        <v>6169</v>
      </c>
      <c r="H1355" s="55">
        <v>26739.599999999999</v>
      </c>
      <c r="I1355" s="4" t="s">
        <v>64</v>
      </c>
      <c r="J1355" s="5" t="s">
        <v>6170</v>
      </c>
      <c r="K1355" s="22" t="s">
        <v>6171</v>
      </c>
      <c r="L1355" s="23" t="s">
        <v>54</v>
      </c>
      <c r="M1355" s="4" t="s">
        <v>94</v>
      </c>
      <c r="N1355" s="29" t="s">
        <v>95</v>
      </c>
      <c r="O1355" s="30">
        <v>20280</v>
      </c>
      <c r="P1355" s="29" t="s">
        <v>57</v>
      </c>
      <c r="Q1355" s="56">
        <v>1</v>
      </c>
      <c r="R1355" s="5" t="s">
        <v>58</v>
      </c>
      <c r="S1355" s="5" t="s">
        <v>726</v>
      </c>
      <c r="T1355" s="36">
        <v>43681</v>
      </c>
      <c r="U1355" s="36">
        <v>43678</v>
      </c>
      <c r="V1355" s="37">
        <v>43683</v>
      </c>
      <c r="W1355" s="38">
        <f t="shared" si="257"/>
        <v>-2</v>
      </c>
      <c r="X1355" s="5" t="str">
        <f t="shared" si="258"/>
        <v>CUMPLE</v>
      </c>
      <c r="Y1355" s="37">
        <v>43683</v>
      </c>
      <c r="Z1355" s="37">
        <v>43683</v>
      </c>
      <c r="AA1355" s="44">
        <v>43685</v>
      </c>
      <c r="AB1355" s="37">
        <v>43692</v>
      </c>
      <c r="AC1355" s="38">
        <f t="shared" si="259"/>
        <v>2</v>
      </c>
      <c r="AD1355" s="5" t="str">
        <f t="shared" si="260"/>
        <v>CUMPLE</v>
      </c>
      <c r="AE1355" s="5"/>
      <c r="AF1355" s="38">
        <f t="shared" si="261"/>
        <v>7</v>
      </c>
      <c r="AG1355" s="5" t="str">
        <f t="shared" si="262"/>
        <v>NO CUMPLE</v>
      </c>
      <c r="AH1355" s="6"/>
      <c r="AI1355" s="38">
        <f t="shared" si="264"/>
        <v>11</v>
      </c>
      <c r="AJ1355" s="5" t="str">
        <f t="shared" si="265"/>
        <v>NO CUMPLE</v>
      </c>
      <c r="AK1355" s="6" t="s">
        <v>6172</v>
      </c>
      <c r="AL1355" s="5" t="str">
        <f t="shared" si="263"/>
        <v/>
      </c>
      <c r="AM1355" s="5"/>
      <c r="AN1355" s="58"/>
      <c r="AO1355" s="49" t="s">
        <v>6173</v>
      </c>
      <c r="AP1355" s="50" t="s">
        <v>72</v>
      </c>
      <c r="AQ1355" s="50"/>
      <c r="AR1355" s="50">
        <v>43651</v>
      </c>
      <c r="AS1355" s="50"/>
      <c r="AT1355" s="52"/>
    </row>
    <row r="1356" spans="1:46" ht="14.1" customHeight="1">
      <c r="A1356" s="20" t="s">
        <v>45</v>
      </c>
      <c r="B1356" s="21" t="s">
        <v>5021</v>
      </c>
      <c r="C1356" s="20" t="s">
        <v>5759</v>
      </c>
      <c r="D1356" s="54">
        <v>4948268548</v>
      </c>
      <c r="E1356" s="64" t="s">
        <v>48</v>
      </c>
      <c r="F1356" s="4" t="s">
        <v>6174</v>
      </c>
      <c r="G1356" s="23" t="s">
        <v>6175</v>
      </c>
      <c r="H1356" s="55">
        <v>107956.8</v>
      </c>
      <c r="I1356" s="4" t="s">
        <v>64</v>
      </c>
      <c r="J1356" s="5" t="s">
        <v>1236</v>
      </c>
      <c r="K1356" s="22" t="s">
        <v>1237</v>
      </c>
      <c r="L1356" s="23" t="s">
        <v>54</v>
      </c>
      <c r="M1356" s="4" t="s">
        <v>184</v>
      </c>
      <c r="N1356" s="29" t="s">
        <v>348</v>
      </c>
      <c r="O1356" s="30">
        <v>12960</v>
      </c>
      <c r="P1356" s="29" t="s">
        <v>57</v>
      </c>
      <c r="Q1356" s="56">
        <v>2</v>
      </c>
      <c r="R1356" s="5" t="s">
        <v>58</v>
      </c>
      <c r="S1356" s="5" t="s">
        <v>69</v>
      </c>
      <c r="T1356" s="36">
        <v>43683</v>
      </c>
      <c r="U1356" s="36">
        <v>43677</v>
      </c>
      <c r="V1356" s="37">
        <v>43685</v>
      </c>
      <c r="W1356" s="38">
        <f t="shared" si="257"/>
        <v>-5</v>
      </c>
      <c r="X1356" s="5" t="str">
        <f t="shared" si="258"/>
        <v>CUMPLE</v>
      </c>
      <c r="Y1356" s="37">
        <v>43685</v>
      </c>
      <c r="Z1356" s="37">
        <v>43687</v>
      </c>
      <c r="AA1356" s="44">
        <v>43687</v>
      </c>
      <c r="AB1356" s="37">
        <v>43694</v>
      </c>
      <c r="AC1356" s="38">
        <f t="shared" si="259"/>
        <v>2</v>
      </c>
      <c r="AD1356" s="5" t="str">
        <f t="shared" si="260"/>
        <v>CUMPLE</v>
      </c>
      <c r="AE1356" s="5"/>
      <c r="AF1356" s="38">
        <f t="shared" si="261"/>
        <v>7</v>
      </c>
      <c r="AG1356" s="5" t="str">
        <f t="shared" si="262"/>
        <v>NO CUMPLE</v>
      </c>
      <c r="AH1356" s="6"/>
      <c r="AI1356" s="38">
        <f t="shared" si="264"/>
        <v>11</v>
      </c>
      <c r="AJ1356" s="5" t="str">
        <f t="shared" si="265"/>
        <v>NO CUMPLE</v>
      </c>
      <c r="AK1356" s="6" t="s">
        <v>6176</v>
      </c>
      <c r="AL1356" s="5" t="str">
        <f t="shared" si="263"/>
        <v/>
      </c>
      <c r="AM1356" s="5"/>
      <c r="AN1356" s="58"/>
      <c r="AO1356" s="49" t="s">
        <v>6177</v>
      </c>
      <c r="AP1356" s="50" t="s">
        <v>72</v>
      </c>
      <c r="AQ1356" s="50"/>
      <c r="AR1356" s="50">
        <v>43667</v>
      </c>
      <c r="AS1356" s="50"/>
      <c r="AT1356" s="52"/>
    </row>
    <row r="1357" spans="1:46" ht="14.1" customHeight="1">
      <c r="A1357" s="20" t="s">
        <v>45</v>
      </c>
      <c r="B1357" s="21" t="s">
        <v>5021</v>
      </c>
      <c r="C1357" s="20" t="s">
        <v>5759</v>
      </c>
      <c r="D1357" s="28" t="s">
        <v>6178</v>
      </c>
      <c r="E1357" s="64" t="s">
        <v>48</v>
      </c>
      <c r="F1357" s="4" t="s">
        <v>6179</v>
      </c>
      <c r="G1357" s="23" t="s">
        <v>6180</v>
      </c>
      <c r="H1357" s="55">
        <v>63404.65</v>
      </c>
      <c r="I1357" s="4" t="s">
        <v>64</v>
      </c>
      <c r="J1357" s="65" t="s">
        <v>6181</v>
      </c>
      <c r="K1357" s="28" t="s">
        <v>6182</v>
      </c>
      <c r="L1357" s="23" t="s">
        <v>54</v>
      </c>
      <c r="M1357" s="4" t="s">
        <v>67</v>
      </c>
      <c r="N1357" s="29" t="s">
        <v>77</v>
      </c>
      <c r="O1357" s="30">
        <v>12915</v>
      </c>
      <c r="P1357" s="29" t="s">
        <v>57</v>
      </c>
      <c r="Q1357" s="56">
        <v>1</v>
      </c>
      <c r="R1357" s="5" t="s">
        <v>58</v>
      </c>
      <c r="S1357" s="5" t="s">
        <v>69</v>
      </c>
      <c r="T1357" s="36">
        <v>43685</v>
      </c>
      <c r="U1357" s="36">
        <v>43683</v>
      </c>
      <c r="V1357" s="37">
        <v>43689</v>
      </c>
      <c r="W1357" s="38">
        <f t="shared" si="257"/>
        <v>-1</v>
      </c>
      <c r="X1357" s="5" t="str">
        <f t="shared" si="258"/>
        <v>CUMPLE</v>
      </c>
      <c r="Y1357" s="37">
        <v>43687</v>
      </c>
      <c r="Z1357" s="37">
        <v>43689</v>
      </c>
      <c r="AA1357" s="44">
        <v>43690</v>
      </c>
      <c r="AB1357" s="37">
        <v>43693</v>
      </c>
      <c r="AC1357" s="38">
        <f t="shared" si="259"/>
        <v>1</v>
      </c>
      <c r="AD1357" s="5" t="str">
        <f t="shared" si="260"/>
        <v>CUMPLE</v>
      </c>
      <c r="AE1357" s="5"/>
      <c r="AF1357" s="38">
        <f t="shared" si="261"/>
        <v>3</v>
      </c>
      <c r="AG1357" s="5" t="str">
        <f t="shared" si="262"/>
        <v>CUMPLE</v>
      </c>
      <c r="AH1357" s="6"/>
      <c r="AI1357" s="38">
        <f t="shared" si="264"/>
        <v>8</v>
      </c>
      <c r="AJ1357" s="5" t="str">
        <f t="shared" si="265"/>
        <v>CUMPLE</v>
      </c>
      <c r="AK1357" s="6"/>
      <c r="AL1357" s="5" t="str">
        <f t="shared" si="263"/>
        <v/>
      </c>
      <c r="AM1357" s="5"/>
      <c r="AN1357" s="58"/>
      <c r="AO1357" s="49" t="s">
        <v>6183</v>
      </c>
      <c r="AP1357" s="50" t="s">
        <v>72</v>
      </c>
      <c r="AQ1357" s="50"/>
      <c r="AR1357" s="50">
        <v>43664</v>
      </c>
      <c r="AS1357" s="50"/>
      <c r="AT1357" s="52"/>
    </row>
    <row r="1358" spans="1:46" ht="14.1" customHeight="1">
      <c r="A1358" s="20" t="s">
        <v>45</v>
      </c>
      <c r="B1358" s="21" t="s">
        <v>5021</v>
      </c>
      <c r="C1358" s="20" t="s">
        <v>5759</v>
      </c>
      <c r="D1358" s="54">
        <v>4947010966</v>
      </c>
      <c r="E1358" s="64" t="s">
        <v>48</v>
      </c>
      <c r="F1358" s="4" t="s">
        <v>6184</v>
      </c>
      <c r="G1358" s="23" t="s">
        <v>6185</v>
      </c>
      <c r="H1358" s="55">
        <v>4483.2</v>
      </c>
      <c r="I1358" s="4" t="s">
        <v>64</v>
      </c>
      <c r="J1358" s="5" t="s">
        <v>4653</v>
      </c>
      <c r="K1358" s="22" t="s">
        <v>4654</v>
      </c>
      <c r="L1358" s="23" t="s">
        <v>408</v>
      </c>
      <c r="M1358" s="4" t="s">
        <v>184</v>
      </c>
      <c r="N1358" s="29" t="s">
        <v>385</v>
      </c>
      <c r="O1358" s="30">
        <v>480</v>
      </c>
      <c r="P1358" s="29" t="s">
        <v>186</v>
      </c>
      <c r="Q1358" s="56">
        <v>1</v>
      </c>
      <c r="R1358" s="5" t="s">
        <v>78</v>
      </c>
      <c r="S1358" s="5" t="s">
        <v>79</v>
      </c>
      <c r="T1358" s="36">
        <v>43686</v>
      </c>
      <c r="U1358" s="36">
        <v>43676</v>
      </c>
      <c r="V1358" s="37">
        <v>43690</v>
      </c>
      <c r="W1358" s="38">
        <f t="shared" si="257"/>
        <v>-9</v>
      </c>
      <c r="X1358" s="5" t="str">
        <f t="shared" si="258"/>
        <v>CUMPLE</v>
      </c>
      <c r="Y1358" s="37">
        <v>43690</v>
      </c>
      <c r="Z1358" s="37">
        <v>43690</v>
      </c>
      <c r="AA1358" s="44">
        <v>43691</v>
      </c>
      <c r="AB1358" s="37">
        <v>43694</v>
      </c>
      <c r="AC1358" s="38">
        <f t="shared" si="259"/>
        <v>1</v>
      </c>
      <c r="AD1358" s="5" t="str">
        <f t="shared" si="260"/>
        <v>CUMPLE</v>
      </c>
      <c r="AE1358" s="5"/>
      <c r="AF1358" s="38">
        <f t="shared" si="261"/>
        <v>3</v>
      </c>
      <c r="AG1358" s="5" t="str">
        <f t="shared" si="262"/>
        <v>CUMPLE</v>
      </c>
      <c r="AH1358" s="6"/>
      <c r="AI1358" s="38">
        <f t="shared" si="264"/>
        <v>8</v>
      </c>
      <c r="AJ1358" s="5" t="str">
        <f t="shared" si="265"/>
        <v>CUMPLE</v>
      </c>
      <c r="AK1358" s="6"/>
      <c r="AL1358" s="5" t="str">
        <f t="shared" si="263"/>
        <v/>
      </c>
      <c r="AM1358" s="5"/>
      <c r="AN1358" s="58"/>
      <c r="AO1358" s="49" t="s">
        <v>6186</v>
      </c>
      <c r="AP1358" s="50" t="s">
        <v>72</v>
      </c>
      <c r="AQ1358" s="50"/>
      <c r="AR1358" s="50">
        <v>43665</v>
      </c>
      <c r="AS1358" s="50"/>
      <c r="AT1358" s="52"/>
    </row>
    <row r="1359" spans="1:46" ht="14.1" customHeight="1">
      <c r="A1359" s="20" t="s">
        <v>45</v>
      </c>
      <c r="B1359" s="21" t="s">
        <v>5021</v>
      </c>
      <c r="C1359" s="20" t="s">
        <v>5759</v>
      </c>
      <c r="D1359" s="54">
        <v>4951897094</v>
      </c>
      <c r="E1359" s="64" t="s">
        <v>48</v>
      </c>
      <c r="F1359" s="4" t="s">
        <v>6187</v>
      </c>
      <c r="G1359" s="23" t="s">
        <v>6188</v>
      </c>
      <c r="H1359" s="55">
        <v>84593.600000000006</v>
      </c>
      <c r="I1359" s="4" t="s">
        <v>64</v>
      </c>
      <c r="J1359" s="5" t="s">
        <v>3986</v>
      </c>
      <c r="K1359" s="22" t="s">
        <v>3987</v>
      </c>
      <c r="L1359" s="23" t="s">
        <v>54</v>
      </c>
      <c r="M1359" s="4" t="s">
        <v>210</v>
      </c>
      <c r="N1359" s="29" t="s">
        <v>516</v>
      </c>
      <c r="O1359" s="30">
        <v>86320</v>
      </c>
      <c r="P1359" s="29" t="s">
        <v>57</v>
      </c>
      <c r="Q1359" s="56">
        <v>4</v>
      </c>
      <c r="R1359" s="5" t="s">
        <v>58</v>
      </c>
      <c r="S1359" s="5" t="s">
        <v>230</v>
      </c>
      <c r="T1359" s="36">
        <v>43682</v>
      </c>
      <c r="U1359" s="36">
        <v>43671</v>
      </c>
      <c r="V1359" s="37">
        <v>43685</v>
      </c>
      <c r="W1359" s="38">
        <f t="shared" si="257"/>
        <v>-10</v>
      </c>
      <c r="X1359" s="5" t="str">
        <f t="shared" si="258"/>
        <v>CUMPLE</v>
      </c>
      <c r="Y1359" s="37">
        <v>43685</v>
      </c>
      <c r="Z1359" s="37">
        <v>43686</v>
      </c>
      <c r="AA1359" s="44">
        <v>43686</v>
      </c>
      <c r="AB1359" s="37">
        <v>43686</v>
      </c>
      <c r="AC1359" s="38">
        <f t="shared" si="259"/>
        <v>1</v>
      </c>
      <c r="AD1359" s="5" t="str">
        <f t="shared" si="260"/>
        <v>CUMPLE</v>
      </c>
      <c r="AE1359" s="5"/>
      <c r="AF1359" s="38">
        <f t="shared" si="261"/>
        <v>1</v>
      </c>
      <c r="AG1359" s="5" t="str">
        <f t="shared" si="262"/>
        <v>CUMPLE</v>
      </c>
      <c r="AH1359" s="6"/>
      <c r="AI1359" s="38">
        <f t="shared" si="264"/>
        <v>4</v>
      </c>
      <c r="AJ1359" s="5" t="str">
        <f t="shared" si="265"/>
        <v>CUMPLE</v>
      </c>
      <c r="AK1359" s="6"/>
      <c r="AL1359" s="5" t="str">
        <f t="shared" si="263"/>
        <v/>
      </c>
      <c r="AM1359" s="5"/>
      <c r="AN1359" s="58"/>
      <c r="AO1359" s="49" t="s">
        <v>6189</v>
      </c>
      <c r="AP1359" s="50" t="s">
        <v>232</v>
      </c>
      <c r="AQ1359" s="50"/>
      <c r="AR1359" s="50">
        <v>43658</v>
      </c>
      <c r="AS1359" s="50"/>
      <c r="AT1359" s="52"/>
    </row>
    <row r="1360" spans="1:46" ht="14.1" customHeight="1">
      <c r="A1360" s="20" t="s">
        <v>45</v>
      </c>
      <c r="B1360" s="21" t="s">
        <v>5021</v>
      </c>
      <c r="C1360" s="20" t="s">
        <v>5759</v>
      </c>
      <c r="D1360" s="54">
        <v>4949386334</v>
      </c>
      <c r="E1360" s="64" t="s">
        <v>48</v>
      </c>
      <c r="F1360" s="4" t="s">
        <v>6190</v>
      </c>
      <c r="G1360" s="23" t="s">
        <v>6191</v>
      </c>
      <c r="H1360" s="55">
        <v>5594.4</v>
      </c>
      <c r="I1360" s="4" t="s">
        <v>64</v>
      </c>
      <c r="J1360" s="5" t="s">
        <v>1333</v>
      </c>
      <c r="K1360" s="22">
        <v>58980913</v>
      </c>
      <c r="L1360" s="23" t="s">
        <v>54</v>
      </c>
      <c r="M1360" s="4" t="s">
        <v>184</v>
      </c>
      <c r="N1360" s="29" t="s">
        <v>348</v>
      </c>
      <c r="O1360" s="30">
        <v>720</v>
      </c>
      <c r="P1360" s="29" t="s">
        <v>57</v>
      </c>
      <c r="Q1360" s="56">
        <v>1</v>
      </c>
      <c r="R1360" s="5" t="s">
        <v>78</v>
      </c>
      <c r="S1360" s="5" t="s">
        <v>79</v>
      </c>
      <c r="T1360" s="36">
        <v>43675</v>
      </c>
      <c r="U1360" s="36">
        <v>43662</v>
      </c>
      <c r="V1360" s="37">
        <v>43678</v>
      </c>
      <c r="W1360" s="38">
        <f t="shared" si="257"/>
        <v>-12</v>
      </c>
      <c r="X1360" s="5" t="str">
        <f t="shared" si="258"/>
        <v>CUMPLE</v>
      </c>
      <c r="Y1360" s="37">
        <v>43678</v>
      </c>
      <c r="Z1360" s="37">
        <v>43678</v>
      </c>
      <c r="AA1360" s="44">
        <v>43678</v>
      </c>
      <c r="AB1360" s="37">
        <v>43682</v>
      </c>
      <c r="AC1360" s="38">
        <f t="shared" si="259"/>
        <v>1</v>
      </c>
      <c r="AD1360" s="5" t="str">
        <f t="shared" si="260"/>
        <v>CUMPLE</v>
      </c>
      <c r="AE1360" s="5"/>
      <c r="AF1360" s="38">
        <f t="shared" si="261"/>
        <v>4</v>
      </c>
      <c r="AG1360" s="5" t="str">
        <f t="shared" si="262"/>
        <v>NO CUMPLE</v>
      </c>
      <c r="AH1360" s="6"/>
      <c r="AI1360" s="38">
        <f t="shared" si="264"/>
        <v>7</v>
      </c>
      <c r="AJ1360" s="5" t="str">
        <f t="shared" si="265"/>
        <v>CUMPLE</v>
      </c>
      <c r="AK1360" s="6"/>
      <c r="AL1360" s="5" t="str">
        <f t="shared" si="263"/>
        <v/>
      </c>
      <c r="AM1360" s="5"/>
      <c r="AN1360" s="58"/>
      <c r="AO1360" s="49" t="s">
        <v>6192</v>
      </c>
      <c r="AP1360" s="50" t="s">
        <v>72</v>
      </c>
      <c r="AQ1360" s="50"/>
      <c r="AR1360" s="50">
        <v>43658</v>
      </c>
      <c r="AS1360" s="50"/>
      <c r="AT1360" s="52"/>
    </row>
    <row r="1361" spans="1:46" ht="14.1" customHeight="1">
      <c r="A1361" s="20" t="s">
        <v>45</v>
      </c>
      <c r="B1361" s="21" t="s">
        <v>5021</v>
      </c>
      <c r="C1361" s="20" t="s">
        <v>5759</v>
      </c>
      <c r="D1361" s="54" t="s">
        <v>6193</v>
      </c>
      <c r="E1361" s="64" t="s">
        <v>48</v>
      </c>
      <c r="F1361" s="4" t="s">
        <v>6194</v>
      </c>
      <c r="G1361" s="23">
        <v>1027987184</v>
      </c>
      <c r="H1361" s="55">
        <v>1807.65</v>
      </c>
      <c r="I1361" s="4" t="s">
        <v>605</v>
      </c>
      <c r="J1361" s="5" t="s">
        <v>6195</v>
      </c>
      <c r="K1361" s="22" t="s">
        <v>6196</v>
      </c>
      <c r="L1361" s="23" t="s">
        <v>54</v>
      </c>
      <c r="M1361" s="4" t="s">
        <v>67</v>
      </c>
      <c r="N1361" s="29" t="s">
        <v>77</v>
      </c>
      <c r="O1361" s="30">
        <v>15</v>
      </c>
      <c r="P1361" s="29" t="s">
        <v>57</v>
      </c>
      <c r="Q1361" s="56">
        <v>1</v>
      </c>
      <c r="R1361" s="5" t="s">
        <v>608</v>
      </c>
      <c r="S1361" s="5" t="s">
        <v>79</v>
      </c>
      <c r="T1361" s="36">
        <v>43675</v>
      </c>
      <c r="U1361" s="36">
        <v>43670</v>
      </c>
      <c r="V1361" s="37">
        <v>43678</v>
      </c>
      <c r="W1361" s="38">
        <f t="shared" si="257"/>
        <v>-5</v>
      </c>
      <c r="X1361" s="5" t="str">
        <f t="shared" si="258"/>
        <v>CUMPLE</v>
      </c>
      <c r="Y1361" s="37">
        <v>43676</v>
      </c>
      <c r="Z1361" s="37">
        <v>43678</v>
      </c>
      <c r="AA1361" s="44">
        <v>43680</v>
      </c>
      <c r="AB1361" s="37">
        <v>43682</v>
      </c>
      <c r="AC1361" s="38">
        <f t="shared" si="259"/>
        <v>2</v>
      </c>
      <c r="AD1361" s="5" t="str">
        <f t="shared" si="260"/>
        <v>CUMPLE</v>
      </c>
      <c r="AE1361" s="5"/>
      <c r="AF1361" s="38">
        <f t="shared" si="261"/>
        <v>2</v>
      </c>
      <c r="AG1361" s="5" t="str">
        <f t="shared" si="262"/>
        <v>NO CUMPLE</v>
      </c>
      <c r="AH1361" s="6"/>
      <c r="AI1361" s="38">
        <f t="shared" si="264"/>
        <v>7</v>
      </c>
      <c r="AJ1361" s="5" t="str">
        <f t="shared" si="265"/>
        <v>NO CUMPLE</v>
      </c>
      <c r="AK1361" s="6" t="s">
        <v>6197</v>
      </c>
      <c r="AL1361" s="5" t="str">
        <f t="shared" si="263"/>
        <v/>
      </c>
      <c r="AM1361" s="5"/>
      <c r="AN1361" s="58"/>
      <c r="AO1361" s="49" t="s">
        <v>6198</v>
      </c>
      <c r="AP1361" s="50" t="s">
        <v>72</v>
      </c>
      <c r="AQ1361" s="50"/>
      <c r="AR1361" s="50">
        <v>43672</v>
      </c>
      <c r="AS1361" s="50"/>
      <c r="AT1361" s="52"/>
    </row>
    <row r="1362" spans="1:46" ht="14.1" customHeight="1">
      <c r="A1362" s="20" t="s">
        <v>45</v>
      </c>
      <c r="B1362" s="21" t="s">
        <v>5021</v>
      </c>
      <c r="C1362" s="20" t="s">
        <v>5759</v>
      </c>
      <c r="D1362" s="54">
        <v>4952572453</v>
      </c>
      <c r="E1362" s="64" t="s">
        <v>48</v>
      </c>
      <c r="F1362" s="4" t="s">
        <v>6199</v>
      </c>
      <c r="G1362" s="23" t="s">
        <v>6200</v>
      </c>
      <c r="H1362" s="55">
        <v>3610</v>
      </c>
      <c r="I1362" s="4" t="s">
        <v>605</v>
      </c>
      <c r="J1362" s="5" t="s">
        <v>1170</v>
      </c>
      <c r="K1362" s="22" t="s">
        <v>1171</v>
      </c>
      <c r="L1362" s="23" t="s">
        <v>54</v>
      </c>
      <c r="M1362" s="4" t="s">
        <v>94</v>
      </c>
      <c r="N1362" s="29" t="s">
        <v>95</v>
      </c>
      <c r="O1362" s="30">
        <v>1000</v>
      </c>
      <c r="P1362" s="29" t="s">
        <v>57</v>
      </c>
      <c r="Q1362" s="56">
        <v>1</v>
      </c>
      <c r="R1362" s="5" t="s">
        <v>608</v>
      </c>
      <c r="S1362" s="5" t="s">
        <v>79</v>
      </c>
      <c r="T1362" s="36">
        <v>43678</v>
      </c>
      <c r="U1362" s="36">
        <v>43675</v>
      </c>
      <c r="V1362" s="37">
        <v>43679</v>
      </c>
      <c r="W1362" s="38">
        <f t="shared" si="257"/>
        <v>-3</v>
      </c>
      <c r="X1362" s="5" t="str">
        <f t="shared" si="258"/>
        <v>CUMPLE</v>
      </c>
      <c r="Y1362" s="37">
        <v>43679</v>
      </c>
      <c r="Z1362" s="37">
        <v>43679</v>
      </c>
      <c r="AA1362" s="44">
        <v>43680</v>
      </c>
      <c r="AB1362" s="37">
        <v>43682</v>
      </c>
      <c r="AC1362" s="38">
        <f t="shared" si="259"/>
        <v>1</v>
      </c>
      <c r="AD1362" s="5" t="str">
        <f t="shared" si="260"/>
        <v>CUMPLE</v>
      </c>
      <c r="AE1362" s="5"/>
      <c r="AF1362" s="38">
        <f t="shared" si="261"/>
        <v>2</v>
      </c>
      <c r="AG1362" s="5" t="str">
        <f t="shared" si="262"/>
        <v>NO CUMPLE</v>
      </c>
      <c r="AH1362" s="6"/>
      <c r="AI1362" s="38">
        <f t="shared" si="264"/>
        <v>4</v>
      </c>
      <c r="AJ1362" s="5" t="str">
        <f t="shared" si="265"/>
        <v>NO CUMPLE</v>
      </c>
      <c r="AK1362" s="6" t="s">
        <v>6201</v>
      </c>
      <c r="AL1362" s="5" t="str">
        <f t="shared" si="263"/>
        <v/>
      </c>
      <c r="AM1362" s="5"/>
      <c r="AN1362" s="58"/>
      <c r="AO1362" s="49" t="s">
        <v>6202</v>
      </c>
      <c r="AP1362" s="50" t="s">
        <v>72</v>
      </c>
      <c r="AQ1362" s="50"/>
      <c r="AR1362" s="50">
        <v>43678</v>
      </c>
      <c r="AS1362" s="50"/>
      <c r="AT1362" s="52"/>
    </row>
    <row r="1363" spans="1:46" ht="14.1" customHeight="1">
      <c r="A1363" s="20" t="s">
        <v>45</v>
      </c>
      <c r="B1363" s="21" t="s">
        <v>5021</v>
      </c>
      <c r="C1363" s="20" t="s">
        <v>5759</v>
      </c>
      <c r="D1363" s="54">
        <v>4951516177</v>
      </c>
      <c r="E1363" s="64" t="s">
        <v>48</v>
      </c>
      <c r="F1363" s="4" t="s">
        <v>6203</v>
      </c>
      <c r="G1363" s="23" t="s">
        <v>6204</v>
      </c>
      <c r="H1363" s="55">
        <v>3433.2</v>
      </c>
      <c r="I1363" s="4" t="s">
        <v>605</v>
      </c>
      <c r="J1363" s="5" t="s">
        <v>677</v>
      </c>
      <c r="K1363" s="22" t="s">
        <v>678</v>
      </c>
      <c r="L1363" s="23" t="s">
        <v>54</v>
      </c>
      <c r="M1363" s="4" t="s">
        <v>67</v>
      </c>
      <c r="N1363" s="29" t="s">
        <v>77</v>
      </c>
      <c r="O1363" s="30">
        <v>30</v>
      </c>
      <c r="P1363" s="29" t="s">
        <v>57</v>
      </c>
      <c r="Q1363" s="56">
        <v>6</v>
      </c>
      <c r="R1363" s="5" t="s">
        <v>608</v>
      </c>
      <c r="S1363" s="5" t="s">
        <v>79</v>
      </c>
      <c r="T1363" s="36">
        <v>43670</v>
      </c>
      <c r="U1363" s="36">
        <v>43658</v>
      </c>
      <c r="V1363" s="37">
        <v>43678</v>
      </c>
      <c r="W1363" s="38">
        <f t="shared" si="257"/>
        <v>-12</v>
      </c>
      <c r="X1363" s="5" t="str">
        <f t="shared" si="258"/>
        <v>CUMPLE</v>
      </c>
      <c r="Y1363" s="37">
        <v>43671</v>
      </c>
      <c r="Z1363" s="37">
        <v>43679</v>
      </c>
      <c r="AA1363" s="44">
        <v>43680</v>
      </c>
      <c r="AB1363" s="37">
        <v>43682</v>
      </c>
      <c r="AC1363" s="38">
        <f t="shared" si="259"/>
        <v>2</v>
      </c>
      <c r="AD1363" s="5" t="str">
        <f t="shared" si="260"/>
        <v>CUMPLE</v>
      </c>
      <c r="AE1363" s="5"/>
      <c r="AF1363" s="38">
        <f t="shared" si="261"/>
        <v>2</v>
      </c>
      <c r="AG1363" s="5" t="str">
        <f t="shared" si="262"/>
        <v>NO CUMPLE</v>
      </c>
      <c r="AH1363" s="6"/>
      <c r="AI1363" s="38">
        <f t="shared" si="264"/>
        <v>12</v>
      </c>
      <c r="AJ1363" s="5" t="str">
        <f t="shared" si="265"/>
        <v>NO CUMPLE</v>
      </c>
      <c r="AK1363" s="6" t="s">
        <v>6205</v>
      </c>
      <c r="AL1363" s="5" t="str">
        <f t="shared" si="263"/>
        <v/>
      </c>
      <c r="AM1363" s="5"/>
      <c r="AN1363" s="58"/>
      <c r="AO1363" s="49" t="s">
        <v>6206</v>
      </c>
      <c r="AP1363" s="50" t="s">
        <v>72</v>
      </c>
      <c r="AQ1363" s="50"/>
      <c r="AR1363" s="50">
        <v>43660</v>
      </c>
      <c r="AS1363" s="50"/>
      <c r="AT1363" s="52"/>
    </row>
    <row r="1364" spans="1:46" ht="14.1" customHeight="1">
      <c r="A1364" s="20" t="s">
        <v>45</v>
      </c>
      <c r="B1364" s="21" t="s">
        <v>5021</v>
      </c>
      <c r="C1364" s="20" t="s">
        <v>5759</v>
      </c>
      <c r="D1364" s="54">
        <v>4951796943</v>
      </c>
      <c r="E1364" s="64" t="s">
        <v>48</v>
      </c>
      <c r="F1364" s="4" t="s">
        <v>6207</v>
      </c>
      <c r="G1364" s="23" t="s">
        <v>6208</v>
      </c>
      <c r="H1364" s="55">
        <v>2288.8000000000002</v>
      </c>
      <c r="I1364" s="4" t="s">
        <v>605</v>
      </c>
      <c r="J1364" s="5" t="s">
        <v>677</v>
      </c>
      <c r="K1364" s="22" t="s">
        <v>678</v>
      </c>
      <c r="L1364" s="23" t="s">
        <v>54</v>
      </c>
      <c r="M1364" s="4" t="s">
        <v>67</v>
      </c>
      <c r="N1364" s="29" t="s">
        <v>77</v>
      </c>
      <c r="O1364" s="30">
        <v>20</v>
      </c>
      <c r="P1364" s="29" t="s">
        <v>57</v>
      </c>
      <c r="Q1364" s="56">
        <v>4</v>
      </c>
      <c r="R1364" s="5" t="s">
        <v>608</v>
      </c>
      <c r="S1364" s="5" t="s">
        <v>79</v>
      </c>
      <c r="T1364" s="36">
        <v>43689</v>
      </c>
      <c r="U1364" s="36">
        <v>43679</v>
      </c>
      <c r="V1364" s="37">
        <v>43693</v>
      </c>
      <c r="W1364" s="38">
        <f t="shared" si="257"/>
        <v>-10</v>
      </c>
      <c r="X1364" s="5" t="str">
        <f t="shared" si="258"/>
        <v>CUMPLE</v>
      </c>
      <c r="Y1364" s="37">
        <v>43691</v>
      </c>
      <c r="Z1364" s="37">
        <v>43693</v>
      </c>
      <c r="AA1364" s="44">
        <v>43694</v>
      </c>
      <c r="AB1364" s="37">
        <v>43697</v>
      </c>
      <c r="AC1364" s="38">
        <f t="shared" si="259"/>
        <v>1</v>
      </c>
      <c r="AD1364" s="5" t="str">
        <f t="shared" si="260"/>
        <v>CUMPLE</v>
      </c>
      <c r="AE1364" s="5"/>
      <c r="AF1364" s="38">
        <f t="shared" si="261"/>
        <v>3</v>
      </c>
      <c r="AG1364" s="5" t="str">
        <f t="shared" si="262"/>
        <v>NO CUMPLE</v>
      </c>
      <c r="AH1364" s="6"/>
      <c r="AI1364" s="38">
        <f t="shared" si="264"/>
        <v>8</v>
      </c>
      <c r="AJ1364" s="5" t="str">
        <f t="shared" si="265"/>
        <v>NO CUMPLE</v>
      </c>
      <c r="AK1364" s="6" t="s">
        <v>6209</v>
      </c>
      <c r="AL1364" s="5" t="str">
        <f t="shared" si="263"/>
        <v/>
      </c>
      <c r="AM1364" s="5"/>
      <c r="AN1364" s="58"/>
      <c r="AO1364" s="49" t="s">
        <v>6210</v>
      </c>
      <c r="AP1364" s="50" t="s">
        <v>72</v>
      </c>
      <c r="AQ1364" s="50"/>
      <c r="AR1364" s="50">
        <v>43688</v>
      </c>
      <c r="AS1364" s="50"/>
      <c r="AT1364" s="52"/>
    </row>
    <row r="1365" spans="1:46" ht="14.1" customHeight="1">
      <c r="A1365" s="20" t="s">
        <v>45</v>
      </c>
      <c r="B1365" s="21" t="s">
        <v>5021</v>
      </c>
      <c r="C1365" s="20" t="s">
        <v>5759</v>
      </c>
      <c r="D1365" s="54">
        <v>4952292350</v>
      </c>
      <c r="E1365" s="64" t="s">
        <v>48</v>
      </c>
      <c r="F1365" s="4" t="s">
        <v>6211</v>
      </c>
      <c r="G1365" s="23" t="s">
        <v>6212</v>
      </c>
      <c r="H1365" s="55">
        <v>5753.7</v>
      </c>
      <c r="I1365" s="4" t="s">
        <v>605</v>
      </c>
      <c r="J1365" s="5" t="s">
        <v>883</v>
      </c>
      <c r="K1365" s="22" t="s">
        <v>884</v>
      </c>
      <c r="L1365" s="23" t="s">
        <v>54</v>
      </c>
      <c r="M1365" s="4" t="s">
        <v>67</v>
      </c>
      <c r="N1365" s="29" t="s">
        <v>77</v>
      </c>
      <c r="O1365" s="30">
        <v>45</v>
      </c>
      <c r="P1365" s="29" t="s">
        <v>57</v>
      </c>
      <c r="Q1365" s="56">
        <v>1</v>
      </c>
      <c r="R1365" s="5" t="s">
        <v>608</v>
      </c>
      <c r="S1365" s="5" t="s">
        <v>79</v>
      </c>
      <c r="T1365" s="36">
        <v>43692</v>
      </c>
      <c r="U1365" s="36">
        <v>43691</v>
      </c>
      <c r="V1365" s="37">
        <v>43693</v>
      </c>
      <c r="W1365" s="38">
        <f t="shared" si="257"/>
        <v>-1</v>
      </c>
      <c r="X1365" s="5" t="str">
        <f t="shared" si="258"/>
        <v>CUMPLE</v>
      </c>
      <c r="Y1365" s="37">
        <v>43693</v>
      </c>
      <c r="Z1365" s="37">
        <v>43693</v>
      </c>
      <c r="AA1365" s="44">
        <v>43697</v>
      </c>
      <c r="AB1365" s="37">
        <v>43697</v>
      </c>
      <c r="AC1365" s="38">
        <f t="shared" si="259"/>
        <v>4</v>
      </c>
      <c r="AD1365" s="5" t="str">
        <f t="shared" si="260"/>
        <v>NO CUMPLE</v>
      </c>
      <c r="AE1365" s="5" t="s">
        <v>6088</v>
      </c>
      <c r="AF1365" s="38">
        <f t="shared" si="261"/>
        <v>1</v>
      </c>
      <c r="AG1365" s="5" t="str">
        <f t="shared" si="262"/>
        <v>CUMPLE</v>
      </c>
      <c r="AH1365" s="6"/>
      <c r="AI1365" s="38">
        <f t="shared" si="264"/>
        <v>5</v>
      </c>
      <c r="AJ1365" s="5" t="str">
        <f t="shared" si="265"/>
        <v>NO CUMPLE</v>
      </c>
      <c r="AK1365" s="6" t="s">
        <v>135</v>
      </c>
      <c r="AL1365" s="5" t="str">
        <f t="shared" si="263"/>
        <v/>
      </c>
      <c r="AM1365" s="5"/>
      <c r="AN1365" s="58"/>
      <c r="AO1365" s="49" t="s">
        <v>6213</v>
      </c>
      <c r="AP1365" s="50" t="s">
        <v>72</v>
      </c>
      <c r="AQ1365" s="50"/>
      <c r="AR1365" s="50">
        <v>43692</v>
      </c>
      <c r="AS1365" s="50"/>
      <c r="AT1365" s="52"/>
    </row>
    <row r="1366" spans="1:46" ht="14.1" customHeight="1">
      <c r="A1366" s="20" t="s">
        <v>45</v>
      </c>
      <c r="B1366" s="21" t="s">
        <v>5021</v>
      </c>
      <c r="C1366" s="20" t="s">
        <v>5759</v>
      </c>
      <c r="D1366" s="54">
        <v>4952024018</v>
      </c>
      <c r="E1366" s="64" t="s">
        <v>48</v>
      </c>
      <c r="F1366" s="4" t="s">
        <v>6214</v>
      </c>
      <c r="G1366" s="23" t="s">
        <v>6215</v>
      </c>
      <c r="H1366" s="55">
        <v>2870</v>
      </c>
      <c r="I1366" s="4" t="s">
        <v>64</v>
      </c>
      <c r="J1366" s="5" t="s">
        <v>3854</v>
      </c>
      <c r="K1366" s="22" t="s">
        <v>6216</v>
      </c>
      <c r="L1366" s="23" t="s">
        <v>119</v>
      </c>
      <c r="M1366" s="4" t="s">
        <v>67</v>
      </c>
      <c r="N1366" s="29" t="s">
        <v>336</v>
      </c>
      <c r="O1366" s="30">
        <v>1000</v>
      </c>
      <c r="P1366" s="29" t="s">
        <v>57</v>
      </c>
      <c r="Q1366" s="56">
        <v>1</v>
      </c>
      <c r="R1366" s="5" t="s">
        <v>78</v>
      </c>
      <c r="S1366" s="5" t="s">
        <v>79</v>
      </c>
      <c r="T1366" s="36">
        <v>43688</v>
      </c>
      <c r="U1366" s="36">
        <v>43689</v>
      </c>
      <c r="V1366" s="37">
        <v>43690</v>
      </c>
      <c r="W1366" s="38">
        <f t="shared" si="257"/>
        <v>2</v>
      </c>
      <c r="X1366" s="5" t="str">
        <f t="shared" si="258"/>
        <v>NO CUMPLE</v>
      </c>
      <c r="Y1366" s="37">
        <v>43690</v>
      </c>
      <c r="Z1366" s="37">
        <v>43690</v>
      </c>
      <c r="AA1366" s="44">
        <v>43691</v>
      </c>
      <c r="AB1366" s="37">
        <v>43697</v>
      </c>
      <c r="AC1366" s="38">
        <f t="shared" si="259"/>
        <v>1</v>
      </c>
      <c r="AD1366" s="5" t="str">
        <f t="shared" si="260"/>
        <v>CUMPLE</v>
      </c>
      <c r="AE1366" s="5"/>
      <c r="AF1366" s="38">
        <f t="shared" si="261"/>
        <v>6</v>
      </c>
      <c r="AG1366" s="5" t="str">
        <f t="shared" si="262"/>
        <v>NO CUMPLE</v>
      </c>
      <c r="AH1366" s="6"/>
      <c r="AI1366" s="38">
        <f t="shared" si="264"/>
        <v>9</v>
      </c>
      <c r="AJ1366" s="5" t="str">
        <f t="shared" si="265"/>
        <v>CUMPLE</v>
      </c>
      <c r="AK1366" s="6"/>
      <c r="AL1366" s="5" t="str">
        <f t="shared" si="263"/>
        <v/>
      </c>
      <c r="AM1366" s="5"/>
      <c r="AN1366" s="58"/>
      <c r="AO1366" s="49" t="s">
        <v>6217</v>
      </c>
      <c r="AP1366" s="50" t="s">
        <v>72</v>
      </c>
      <c r="AQ1366" s="50"/>
      <c r="AR1366" s="50">
        <v>43680</v>
      </c>
      <c r="AS1366" s="50"/>
      <c r="AT1366" s="52"/>
    </row>
    <row r="1367" spans="1:46" ht="14.1" customHeight="1">
      <c r="A1367" s="20" t="s">
        <v>45</v>
      </c>
      <c r="B1367" s="21" t="s">
        <v>5021</v>
      </c>
      <c r="C1367" s="20" t="s">
        <v>5759</v>
      </c>
      <c r="D1367" s="28" t="s">
        <v>6218</v>
      </c>
      <c r="E1367" s="64" t="s">
        <v>156</v>
      </c>
      <c r="F1367" s="4" t="s">
        <v>6219</v>
      </c>
      <c r="G1367" s="23" t="s">
        <v>6220</v>
      </c>
      <c r="H1367" s="55">
        <v>155548.70000000001</v>
      </c>
      <c r="I1367" s="4" t="s">
        <v>64</v>
      </c>
      <c r="J1367" s="65" t="s">
        <v>6221</v>
      </c>
      <c r="K1367" s="28" t="s">
        <v>6222</v>
      </c>
      <c r="L1367" s="23" t="s">
        <v>86</v>
      </c>
      <c r="M1367" s="4" t="s">
        <v>67</v>
      </c>
      <c r="N1367" s="29" t="s">
        <v>128</v>
      </c>
      <c r="O1367" s="30">
        <v>91225</v>
      </c>
      <c r="P1367" s="29" t="s">
        <v>57</v>
      </c>
      <c r="Q1367" s="56">
        <v>7</v>
      </c>
      <c r="R1367" s="5" t="s">
        <v>58</v>
      </c>
      <c r="S1367" s="5" t="s">
        <v>59</v>
      </c>
      <c r="T1367" s="36">
        <v>43679</v>
      </c>
      <c r="U1367" s="36">
        <v>43676</v>
      </c>
      <c r="V1367" s="37">
        <v>43683</v>
      </c>
      <c r="W1367" s="38">
        <f t="shared" si="257"/>
        <v>-2</v>
      </c>
      <c r="X1367" s="5" t="str">
        <f t="shared" si="258"/>
        <v>CUMPLE</v>
      </c>
      <c r="Y1367" s="37">
        <v>43683</v>
      </c>
      <c r="Z1367" s="37">
        <v>43683</v>
      </c>
      <c r="AA1367" s="44">
        <v>43683</v>
      </c>
      <c r="AB1367" s="37">
        <v>43683</v>
      </c>
      <c r="AC1367" s="38">
        <f t="shared" si="259"/>
        <v>1</v>
      </c>
      <c r="AD1367" s="5" t="str">
        <f t="shared" si="260"/>
        <v>CUMPLE</v>
      </c>
      <c r="AE1367" s="5"/>
      <c r="AF1367" s="38">
        <f t="shared" si="261"/>
        <v>1</v>
      </c>
      <c r="AG1367" s="5" t="str">
        <f t="shared" si="262"/>
        <v>CUMPLE</v>
      </c>
      <c r="AH1367" s="6"/>
      <c r="AI1367" s="38">
        <f t="shared" si="264"/>
        <v>4</v>
      </c>
      <c r="AJ1367" s="5" t="str">
        <f t="shared" si="265"/>
        <v>CUMPLE</v>
      </c>
      <c r="AK1367" s="6"/>
      <c r="AL1367" s="5" t="str">
        <f t="shared" si="263"/>
        <v/>
      </c>
      <c r="AM1367" s="5"/>
      <c r="AN1367" s="58"/>
      <c r="AO1367" s="49" t="s">
        <v>6223</v>
      </c>
      <c r="AP1367" s="50" t="s">
        <v>232</v>
      </c>
      <c r="AQ1367" s="50"/>
      <c r="AR1367" s="50">
        <v>43658</v>
      </c>
      <c r="AS1367" s="50"/>
      <c r="AT1367" s="52"/>
    </row>
    <row r="1368" spans="1:46" ht="14.1" customHeight="1">
      <c r="A1368" s="20" t="s">
        <v>45</v>
      </c>
      <c r="B1368" s="21" t="s">
        <v>5021</v>
      </c>
      <c r="C1368" s="20" t="s">
        <v>5759</v>
      </c>
      <c r="D1368" s="54" t="s">
        <v>6224</v>
      </c>
      <c r="E1368" s="64" t="s">
        <v>48</v>
      </c>
      <c r="F1368" s="4" t="s">
        <v>6225</v>
      </c>
      <c r="G1368" s="23" t="s">
        <v>6226</v>
      </c>
      <c r="H1368" s="55">
        <v>32640</v>
      </c>
      <c r="I1368" s="4" t="s">
        <v>64</v>
      </c>
      <c r="J1368" s="5" t="s">
        <v>3929</v>
      </c>
      <c r="K1368" s="22" t="s">
        <v>3930</v>
      </c>
      <c r="L1368" s="23" t="s">
        <v>522</v>
      </c>
      <c r="M1368" s="4" t="s">
        <v>67</v>
      </c>
      <c r="N1368" s="29" t="s">
        <v>336</v>
      </c>
      <c r="O1368" s="30">
        <v>6000</v>
      </c>
      <c r="P1368" s="29" t="s">
        <v>57</v>
      </c>
      <c r="Q1368" s="56">
        <v>1</v>
      </c>
      <c r="R1368" s="5" t="s">
        <v>58</v>
      </c>
      <c r="S1368" s="5" t="s">
        <v>59</v>
      </c>
      <c r="T1368" s="36">
        <v>43682</v>
      </c>
      <c r="U1368" s="36">
        <v>43676</v>
      </c>
      <c r="V1368" s="37">
        <v>43683</v>
      </c>
      <c r="W1368" s="38">
        <f t="shared" si="257"/>
        <v>-5</v>
      </c>
      <c r="X1368" s="5" t="str">
        <f t="shared" si="258"/>
        <v>CUMPLE</v>
      </c>
      <c r="Y1368" s="37">
        <v>43685</v>
      </c>
      <c r="Z1368" s="37">
        <v>43685</v>
      </c>
      <c r="AA1368" s="44">
        <v>43685</v>
      </c>
      <c r="AB1368" s="37">
        <v>43697</v>
      </c>
      <c r="AC1368" s="38">
        <f t="shared" si="259"/>
        <v>1</v>
      </c>
      <c r="AD1368" s="5" t="str">
        <f t="shared" si="260"/>
        <v>CUMPLE</v>
      </c>
      <c r="AE1368" s="5"/>
      <c r="AF1368" s="38">
        <f t="shared" si="261"/>
        <v>12</v>
      </c>
      <c r="AG1368" s="5" t="str">
        <f t="shared" si="262"/>
        <v>NO CUMPLE</v>
      </c>
      <c r="AH1368" s="6"/>
      <c r="AI1368" s="38">
        <f t="shared" si="264"/>
        <v>15</v>
      </c>
      <c r="AJ1368" s="5" t="str">
        <f t="shared" si="265"/>
        <v>NO CUMPLE</v>
      </c>
      <c r="AK1368" s="6" t="s">
        <v>5989</v>
      </c>
      <c r="AL1368" s="5" t="str">
        <f t="shared" si="263"/>
        <v/>
      </c>
      <c r="AM1368" s="5"/>
      <c r="AN1368" s="58"/>
      <c r="AO1368" s="49" t="s">
        <v>6227</v>
      </c>
      <c r="AP1368" s="50" t="s">
        <v>61</v>
      </c>
      <c r="AQ1368" s="50"/>
      <c r="AR1368" s="50">
        <v>43658</v>
      </c>
      <c r="AS1368" s="50"/>
      <c r="AT1368" s="52"/>
    </row>
    <row r="1369" spans="1:46" ht="14.1" customHeight="1">
      <c r="A1369" s="20" t="s">
        <v>45</v>
      </c>
      <c r="B1369" s="21" t="s">
        <v>5021</v>
      </c>
      <c r="C1369" s="20" t="s">
        <v>5759</v>
      </c>
      <c r="D1369" s="54">
        <v>4952423578</v>
      </c>
      <c r="E1369" s="64" t="s">
        <v>156</v>
      </c>
      <c r="F1369" s="4" t="s">
        <v>6228</v>
      </c>
      <c r="G1369" s="23" t="s">
        <v>6229</v>
      </c>
      <c r="H1369" s="55">
        <v>1637.6</v>
      </c>
      <c r="I1369" s="4" t="s">
        <v>64</v>
      </c>
      <c r="J1369" s="5" t="s">
        <v>6230</v>
      </c>
      <c r="K1369" s="22" t="s">
        <v>6231</v>
      </c>
      <c r="L1369" s="23" t="s">
        <v>54</v>
      </c>
      <c r="M1369" s="4" t="s">
        <v>112</v>
      </c>
      <c r="N1369" s="29" t="s">
        <v>5453</v>
      </c>
      <c r="O1369" s="30">
        <v>920</v>
      </c>
      <c r="P1369" s="29" t="s">
        <v>57</v>
      </c>
      <c r="Q1369" s="56">
        <v>1</v>
      </c>
      <c r="R1369" s="5" t="s">
        <v>78</v>
      </c>
      <c r="S1369" s="5" t="s">
        <v>79</v>
      </c>
      <c r="T1369" s="36">
        <v>43690</v>
      </c>
      <c r="U1369" s="36">
        <v>43682</v>
      </c>
      <c r="V1369" s="37">
        <v>43693</v>
      </c>
      <c r="W1369" s="38">
        <f t="shared" si="257"/>
        <v>-7</v>
      </c>
      <c r="X1369" s="5" t="str">
        <f t="shared" si="258"/>
        <v>CUMPLE</v>
      </c>
      <c r="Y1369" s="37">
        <v>43693</v>
      </c>
      <c r="Z1369" s="37">
        <v>43693</v>
      </c>
      <c r="AA1369" s="44">
        <v>43693</v>
      </c>
      <c r="AB1369" s="37">
        <v>43697</v>
      </c>
      <c r="AC1369" s="38">
        <f t="shared" si="259"/>
        <v>1</v>
      </c>
      <c r="AD1369" s="5" t="str">
        <f t="shared" si="260"/>
        <v>CUMPLE</v>
      </c>
      <c r="AE1369" s="5"/>
      <c r="AF1369" s="38">
        <f t="shared" si="261"/>
        <v>4</v>
      </c>
      <c r="AG1369" s="5" t="str">
        <f t="shared" si="262"/>
        <v>NO CUMPLE</v>
      </c>
      <c r="AH1369" s="6"/>
      <c r="AI1369" s="38">
        <f t="shared" si="264"/>
        <v>7</v>
      </c>
      <c r="AJ1369" s="5" t="str">
        <f t="shared" si="265"/>
        <v>CUMPLE</v>
      </c>
      <c r="AK1369" s="6"/>
      <c r="AL1369" s="5" t="str">
        <f t="shared" si="263"/>
        <v/>
      </c>
      <c r="AM1369" s="5"/>
      <c r="AN1369" s="58"/>
      <c r="AO1369" s="49" t="s">
        <v>6232</v>
      </c>
      <c r="AP1369" s="50" t="s">
        <v>72</v>
      </c>
      <c r="AQ1369" s="50"/>
      <c r="AR1369" s="50">
        <v>43677</v>
      </c>
      <c r="AS1369" s="50"/>
      <c r="AT1369" s="52"/>
    </row>
    <row r="1370" spans="1:46" ht="14.1" customHeight="1">
      <c r="A1370" s="20" t="s">
        <v>45</v>
      </c>
      <c r="B1370" s="21" t="s">
        <v>5021</v>
      </c>
      <c r="C1370" s="20" t="s">
        <v>5759</v>
      </c>
      <c r="D1370" s="54">
        <v>4952461126</v>
      </c>
      <c r="E1370" s="64" t="s">
        <v>48</v>
      </c>
      <c r="F1370" s="4" t="s">
        <v>6233</v>
      </c>
      <c r="G1370" s="23" t="s">
        <v>6234</v>
      </c>
      <c r="H1370" s="55">
        <v>12676.8</v>
      </c>
      <c r="I1370" s="4" t="s">
        <v>64</v>
      </c>
      <c r="J1370" s="5" t="s">
        <v>2433</v>
      </c>
      <c r="K1370" s="22" t="s">
        <v>2434</v>
      </c>
      <c r="L1370" s="23" t="s">
        <v>54</v>
      </c>
      <c r="M1370" s="4" t="s">
        <v>67</v>
      </c>
      <c r="N1370" s="29" t="s">
        <v>77</v>
      </c>
      <c r="O1370" s="30">
        <v>2280</v>
      </c>
      <c r="P1370" s="29" t="s">
        <v>57</v>
      </c>
      <c r="Q1370" s="56">
        <v>3</v>
      </c>
      <c r="R1370" s="5" t="s">
        <v>78</v>
      </c>
      <c r="S1370" s="5" t="s">
        <v>79</v>
      </c>
      <c r="T1370" s="36">
        <v>43689</v>
      </c>
      <c r="U1370" s="36">
        <v>43689</v>
      </c>
      <c r="V1370" s="37">
        <v>43691</v>
      </c>
      <c r="W1370" s="38">
        <f t="shared" si="257"/>
        <v>1</v>
      </c>
      <c r="X1370" s="5" t="str">
        <f t="shared" si="258"/>
        <v>NO CUMPLE</v>
      </c>
      <c r="Y1370" s="37">
        <v>43691</v>
      </c>
      <c r="Z1370" s="37">
        <v>43691</v>
      </c>
      <c r="AA1370" s="44">
        <v>43692</v>
      </c>
      <c r="AB1370" s="37">
        <v>43697</v>
      </c>
      <c r="AC1370" s="38">
        <f t="shared" si="259"/>
        <v>1</v>
      </c>
      <c r="AD1370" s="5" t="str">
        <f t="shared" si="260"/>
        <v>CUMPLE</v>
      </c>
      <c r="AE1370" s="5"/>
      <c r="AF1370" s="38">
        <f t="shared" si="261"/>
        <v>5</v>
      </c>
      <c r="AG1370" s="5" t="str">
        <f t="shared" si="262"/>
        <v>NO CUMPLE</v>
      </c>
      <c r="AH1370" s="6"/>
      <c r="AI1370" s="38">
        <f t="shared" si="264"/>
        <v>8</v>
      </c>
      <c r="AJ1370" s="5" t="str">
        <f t="shared" si="265"/>
        <v>CUMPLE</v>
      </c>
      <c r="AK1370" s="6"/>
      <c r="AL1370" s="5" t="str">
        <f t="shared" si="263"/>
        <v/>
      </c>
      <c r="AM1370" s="5"/>
      <c r="AN1370" s="58"/>
      <c r="AO1370" s="49" t="s">
        <v>6235</v>
      </c>
      <c r="AP1370" s="50" t="s">
        <v>72</v>
      </c>
      <c r="AQ1370" s="50"/>
      <c r="AR1370" s="50">
        <v>43688</v>
      </c>
      <c r="AS1370" s="50"/>
      <c r="AT1370" s="52"/>
    </row>
    <row r="1371" spans="1:46" ht="14.1" customHeight="1">
      <c r="A1371" s="20" t="s">
        <v>45</v>
      </c>
      <c r="B1371" s="21" t="s">
        <v>5021</v>
      </c>
      <c r="C1371" s="20" t="s">
        <v>5759</v>
      </c>
      <c r="D1371" s="54">
        <v>4952164748</v>
      </c>
      <c r="E1371" s="64" t="s">
        <v>48</v>
      </c>
      <c r="F1371" s="4" t="s">
        <v>6236</v>
      </c>
      <c r="G1371" s="23" t="s">
        <v>6237</v>
      </c>
      <c r="H1371" s="55">
        <v>44193.88</v>
      </c>
      <c r="I1371" s="4" t="s">
        <v>64</v>
      </c>
      <c r="J1371" s="5" t="s">
        <v>2751</v>
      </c>
      <c r="K1371" s="22" t="s">
        <v>4436</v>
      </c>
      <c r="L1371" s="23" t="s">
        <v>2752</v>
      </c>
      <c r="M1371" s="4" t="s">
        <v>147</v>
      </c>
      <c r="N1371" s="29" t="s">
        <v>167</v>
      </c>
      <c r="O1371" s="30">
        <v>7137.41</v>
      </c>
      <c r="P1371" s="29" t="s">
        <v>57</v>
      </c>
      <c r="Q1371" s="56">
        <v>1</v>
      </c>
      <c r="R1371" s="5" t="s">
        <v>58</v>
      </c>
      <c r="S1371" s="5" t="s">
        <v>69</v>
      </c>
      <c r="T1371" s="36">
        <v>43690</v>
      </c>
      <c r="U1371" s="36">
        <v>43676</v>
      </c>
      <c r="V1371" s="37">
        <v>43692</v>
      </c>
      <c r="W1371" s="38">
        <f t="shared" si="257"/>
        <v>-13</v>
      </c>
      <c r="X1371" s="5" t="str">
        <f t="shared" si="258"/>
        <v>CUMPLE</v>
      </c>
      <c r="Y1371" s="37">
        <v>43692</v>
      </c>
      <c r="Z1371" s="37">
        <v>43692</v>
      </c>
      <c r="AA1371" s="44">
        <v>43693</v>
      </c>
      <c r="AB1371" s="37">
        <v>43697</v>
      </c>
      <c r="AC1371" s="38">
        <f t="shared" si="259"/>
        <v>1</v>
      </c>
      <c r="AD1371" s="5" t="str">
        <f t="shared" si="260"/>
        <v>CUMPLE</v>
      </c>
      <c r="AE1371" s="5"/>
      <c r="AF1371" s="38">
        <f t="shared" si="261"/>
        <v>4</v>
      </c>
      <c r="AG1371" s="5" t="str">
        <f t="shared" si="262"/>
        <v>NO CUMPLE</v>
      </c>
      <c r="AH1371" s="6"/>
      <c r="AI1371" s="38">
        <f t="shared" si="264"/>
        <v>7</v>
      </c>
      <c r="AJ1371" s="5" t="str">
        <f t="shared" si="265"/>
        <v>CUMPLE</v>
      </c>
      <c r="AK1371" s="6"/>
      <c r="AL1371" s="5" t="str">
        <f t="shared" si="263"/>
        <v/>
      </c>
      <c r="AM1371" s="5"/>
      <c r="AN1371" s="58"/>
      <c r="AO1371" s="49" t="s">
        <v>6238</v>
      </c>
      <c r="AP1371" s="50" t="s">
        <v>72</v>
      </c>
      <c r="AQ1371" s="50"/>
      <c r="AR1371" s="50">
        <v>43665</v>
      </c>
      <c r="AS1371" s="50"/>
      <c r="AT1371" s="52"/>
    </row>
    <row r="1372" spans="1:46" ht="14.1" customHeight="1">
      <c r="A1372" s="20" t="s">
        <v>45</v>
      </c>
      <c r="B1372" s="21" t="s">
        <v>5021</v>
      </c>
      <c r="C1372" s="20" t="s">
        <v>5759</v>
      </c>
      <c r="D1372" s="54" t="s">
        <v>6239</v>
      </c>
      <c r="E1372" s="64" t="s">
        <v>156</v>
      </c>
      <c r="F1372" s="4" t="s">
        <v>6240</v>
      </c>
      <c r="G1372" s="23" t="s">
        <v>6241</v>
      </c>
      <c r="H1372" s="55">
        <v>24750</v>
      </c>
      <c r="I1372" s="4" t="s">
        <v>64</v>
      </c>
      <c r="J1372" s="5" t="s">
        <v>6242</v>
      </c>
      <c r="K1372" s="22" t="s">
        <v>6243</v>
      </c>
      <c r="L1372" s="23" t="s">
        <v>54</v>
      </c>
      <c r="M1372" s="4" t="s">
        <v>94</v>
      </c>
      <c r="N1372" s="29" t="s">
        <v>108</v>
      </c>
      <c r="O1372" s="30">
        <v>2500</v>
      </c>
      <c r="P1372" s="29" t="s">
        <v>57</v>
      </c>
      <c r="Q1372" s="56">
        <v>6</v>
      </c>
      <c r="R1372" s="5" t="s">
        <v>78</v>
      </c>
      <c r="S1372" s="5" t="s">
        <v>79</v>
      </c>
      <c r="T1372" s="36">
        <v>43683</v>
      </c>
      <c r="U1372" s="36">
        <v>43679</v>
      </c>
      <c r="V1372" s="37">
        <v>43691</v>
      </c>
      <c r="W1372" s="38">
        <f t="shared" si="257"/>
        <v>-3</v>
      </c>
      <c r="X1372" s="5" t="str">
        <f t="shared" si="258"/>
        <v>CUMPLE</v>
      </c>
      <c r="Y1372" s="37">
        <v>43691</v>
      </c>
      <c r="Z1372" s="37">
        <v>43691</v>
      </c>
      <c r="AA1372" s="44">
        <v>43692</v>
      </c>
      <c r="AB1372" s="37">
        <v>43697</v>
      </c>
      <c r="AC1372" s="38">
        <f t="shared" si="259"/>
        <v>1</v>
      </c>
      <c r="AD1372" s="5" t="str">
        <f t="shared" si="260"/>
        <v>CUMPLE</v>
      </c>
      <c r="AE1372" s="5"/>
      <c r="AF1372" s="38">
        <f t="shared" si="261"/>
        <v>5</v>
      </c>
      <c r="AG1372" s="5" t="str">
        <f t="shared" si="262"/>
        <v>NO CUMPLE</v>
      </c>
      <c r="AH1372" s="6"/>
      <c r="AI1372" s="38">
        <f t="shared" si="264"/>
        <v>14</v>
      </c>
      <c r="AJ1372" s="5" t="str">
        <f t="shared" si="265"/>
        <v>NO CUMPLE</v>
      </c>
      <c r="AK1372" s="6" t="s">
        <v>6244</v>
      </c>
      <c r="AL1372" s="5" t="str">
        <f t="shared" si="263"/>
        <v/>
      </c>
      <c r="AM1372" s="5"/>
      <c r="AN1372" s="58"/>
      <c r="AO1372" s="49" t="s">
        <v>6245</v>
      </c>
      <c r="AP1372" s="50" t="s">
        <v>72</v>
      </c>
      <c r="AQ1372" s="50"/>
      <c r="AR1372" s="50">
        <v>43676</v>
      </c>
      <c r="AS1372" s="50" t="s">
        <v>1149</v>
      </c>
      <c r="AT1372" s="52"/>
    </row>
    <row r="1373" spans="1:46" ht="14.1" customHeight="1">
      <c r="A1373" s="20" t="s">
        <v>45</v>
      </c>
      <c r="B1373" s="21" t="s">
        <v>5021</v>
      </c>
      <c r="C1373" s="20" t="s">
        <v>5759</v>
      </c>
      <c r="D1373" s="28" t="s">
        <v>6246</v>
      </c>
      <c r="E1373" s="64" t="s">
        <v>48</v>
      </c>
      <c r="F1373" s="4" t="s">
        <v>6247</v>
      </c>
      <c r="G1373" s="23" t="s">
        <v>6248</v>
      </c>
      <c r="H1373" s="55">
        <v>28048.799999999999</v>
      </c>
      <c r="I1373" s="4" t="s">
        <v>64</v>
      </c>
      <c r="J1373" s="65" t="s">
        <v>6249</v>
      </c>
      <c r="K1373" s="28" t="s">
        <v>6250</v>
      </c>
      <c r="L1373" s="23" t="s">
        <v>54</v>
      </c>
      <c r="M1373" s="4" t="s">
        <v>67</v>
      </c>
      <c r="N1373" s="29" t="s">
        <v>77</v>
      </c>
      <c r="O1373" s="30">
        <v>5320</v>
      </c>
      <c r="P1373" s="29" t="s">
        <v>57</v>
      </c>
      <c r="Q1373" s="56">
        <v>1</v>
      </c>
      <c r="R1373" s="5" t="s">
        <v>58</v>
      </c>
      <c r="S1373" s="5" t="s">
        <v>59</v>
      </c>
      <c r="T1373" s="36">
        <v>43687</v>
      </c>
      <c r="U1373" s="36">
        <v>43678</v>
      </c>
      <c r="V1373" s="37">
        <v>43691</v>
      </c>
      <c r="W1373" s="38">
        <f t="shared" si="257"/>
        <v>-8</v>
      </c>
      <c r="X1373" s="5" t="str">
        <f t="shared" si="258"/>
        <v>CUMPLE</v>
      </c>
      <c r="Y1373" s="37">
        <v>43690</v>
      </c>
      <c r="Z1373" s="37">
        <v>43691</v>
      </c>
      <c r="AA1373" s="44">
        <v>43692</v>
      </c>
      <c r="AB1373" s="37">
        <v>43697</v>
      </c>
      <c r="AC1373" s="38">
        <f t="shared" si="259"/>
        <v>1</v>
      </c>
      <c r="AD1373" s="5" t="str">
        <f t="shared" si="260"/>
        <v>CUMPLE</v>
      </c>
      <c r="AE1373" s="5"/>
      <c r="AF1373" s="38">
        <f t="shared" si="261"/>
        <v>5</v>
      </c>
      <c r="AG1373" s="5" t="str">
        <f t="shared" si="262"/>
        <v>NO CUMPLE</v>
      </c>
      <c r="AH1373" s="6"/>
      <c r="AI1373" s="38">
        <f t="shared" si="264"/>
        <v>10</v>
      </c>
      <c r="AJ1373" s="5" t="str">
        <f t="shared" si="265"/>
        <v>NO CUMPLE</v>
      </c>
      <c r="AK1373" s="6" t="s">
        <v>6251</v>
      </c>
      <c r="AL1373" s="5" t="str">
        <f t="shared" si="263"/>
        <v/>
      </c>
      <c r="AM1373" s="5"/>
      <c r="AN1373" s="58"/>
      <c r="AO1373" s="49" t="s">
        <v>6252</v>
      </c>
      <c r="AP1373" s="50" t="s">
        <v>72</v>
      </c>
      <c r="AQ1373" s="50"/>
      <c r="AR1373" s="50">
        <v>43665</v>
      </c>
      <c r="AS1373" s="50"/>
      <c r="AT1373" s="52"/>
    </row>
    <row r="1374" spans="1:46" ht="14.1" customHeight="1">
      <c r="A1374" s="20" t="s">
        <v>45</v>
      </c>
      <c r="B1374" s="21" t="s">
        <v>5021</v>
      </c>
      <c r="C1374" s="20" t="s">
        <v>5759</v>
      </c>
      <c r="D1374" s="54">
        <v>4952577875</v>
      </c>
      <c r="E1374" s="64" t="s">
        <v>48</v>
      </c>
      <c r="F1374" s="4" t="s">
        <v>6253</v>
      </c>
      <c r="G1374" s="23" t="s">
        <v>6254</v>
      </c>
      <c r="H1374" s="55">
        <v>3967.5</v>
      </c>
      <c r="I1374" s="4" t="s">
        <v>64</v>
      </c>
      <c r="J1374" s="5" t="s">
        <v>3790</v>
      </c>
      <c r="K1374" s="22" t="s">
        <v>3791</v>
      </c>
      <c r="L1374" s="23" t="s">
        <v>54</v>
      </c>
      <c r="M1374" s="4" t="s">
        <v>67</v>
      </c>
      <c r="N1374" s="29" t="s">
        <v>77</v>
      </c>
      <c r="O1374" s="30">
        <v>150</v>
      </c>
      <c r="P1374" s="29" t="s">
        <v>57</v>
      </c>
      <c r="Q1374" s="56">
        <v>1</v>
      </c>
      <c r="R1374" s="5" t="s">
        <v>78</v>
      </c>
      <c r="S1374" s="5" t="s">
        <v>79</v>
      </c>
      <c r="T1374" s="36">
        <v>43689</v>
      </c>
      <c r="U1374" s="36">
        <v>43679</v>
      </c>
      <c r="V1374" s="37">
        <v>43690</v>
      </c>
      <c r="W1374" s="38">
        <f t="shared" si="257"/>
        <v>-9</v>
      </c>
      <c r="X1374" s="5" t="str">
        <f t="shared" si="258"/>
        <v>CUMPLE</v>
      </c>
      <c r="Y1374" s="37">
        <v>43690</v>
      </c>
      <c r="Z1374" s="37">
        <v>43690</v>
      </c>
      <c r="AA1374" s="44">
        <v>43692</v>
      </c>
      <c r="AB1374" s="37">
        <v>43697</v>
      </c>
      <c r="AC1374" s="38">
        <f t="shared" si="259"/>
        <v>2</v>
      </c>
      <c r="AD1374" s="5" t="str">
        <f t="shared" si="260"/>
        <v>CUMPLE</v>
      </c>
      <c r="AE1374" s="5"/>
      <c r="AF1374" s="38">
        <f t="shared" si="261"/>
        <v>5</v>
      </c>
      <c r="AG1374" s="5" t="str">
        <f t="shared" si="262"/>
        <v>NO CUMPLE</v>
      </c>
      <c r="AH1374" s="6"/>
      <c r="AI1374" s="38">
        <f t="shared" si="264"/>
        <v>8</v>
      </c>
      <c r="AJ1374" s="5" t="str">
        <f t="shared" si="265"/>
        <v>CUMPLE</v>
      </c>
      <c r="AK1374" s="6"/>
      <c r="AL1374" s="5" t="str">
        <f t="shared" si="263"/>
        <v/>
      </c>
      <c r="AM1374" s="5"/>
      <c r="AN1374" s="58"/>
      <c r="AO1374" s="49" t="s">
        <v>6255</v>
      </c>
      <c r="AP1374" s="50" t="s">
        <v>72</v>
      </c>
      <c r="AQ1374" s="50"/>
      <c r="AR1374" s="50">
        <v>43688</v>
      </c>
      <c r="AS1374" s="50"/>
      <c r="AT1374" s="52"/>
    </row>
    <row r="1375" spans="1:46" ht="14.1" customHeight="1">
      <c r="A1375" s="20" t="s">
        <v>45</v>
      </c>
      <c r="B1375" s="21" t="s">
        <v>5021</v>
      </c>
      <c r="C1375" s="20" t="s">
        <v>5759</v>
      </c>
      <c r="D1375" s="54">
        <v>4952360229</v>
      </c>
      <c r="E1375" s="64" t="s">
        <v>48</v>
      </c>
      <c r="F1375" s="4" t="s">
        <v>6256</v>
      </c>
      <c r="G1375" s="23" t="s">
        <v>6257</v>
      </c>
      <c r="H1375" s="55">
        <v>5049.75</v>
      </c>
      <c r="I1375" s="4" t="s">
        <v>64</v>
      </c>
      <c r="J1375" s="5" t="s">
        <v>3798</v>
      </c>
      <c r="K1375" s="22" t="s">
        <v>5280</v>
      </c>
      <c r="L1375" s="23" t="s">
        <v>54</v>
      </c>
      <c r="M1375" s="4" t="s">
        <v>67</v>
      </c>
      <c r="N1375" s="29" t="s">
        <v>77</v>
      </c>
      <c r="O1375" s="30">
        <v>750</v>
      </c>
      <c r="P1375" s="29" t="s">
        <v>57</v>
      </c>
      <c r="Q1375" s="56">
        <v>1</v>
      </c>
      <c r="R1375" s="5" t="s">
        <v>78</v>
      </c>
      <c r="S1375" s="5" t="s">
        <v>79</v>
      </c>
      <c r="T1375" s="36">
        <v>43689</v>
      </c>
      <c r="U1375" s="36">
        <v>43689</v>
      </c>
      <c r="V1375" s="37">
        <v>43691</v>
      </c>
      <c r="W1375" s="38">
        <f t="shared" si="257"/>
        <v>1</v>
      </c>
      <c r="X1375" s="5" t="str">
        <f t="shared" si="258"/>
        <v>NO CUMPLE</v>
      </c>
      <c r="Y1375" s="37">
        <v>43691</v>
      </c>
      <c r="Z1375" s="37">
        <v>43691</v>
      </c>
      <c r="AA1375" s="44">
        <v>43692</v>
      </c>
      <c r="AB1375" s="37">
        <v>43697</v>
      </c>
      <c r="AC1375" s="38">
        <f t="shared" si="259"/>
        <v>1</v>
      </c>
      <c r="AD1375" s="5" t="str">
        <f t="shared" si="260"/>
        <v>CUMPLE</v>
      </c>
      <c r="AE1375" s="5"/>
      <c r="AF1375" s="38">
        <f t="shared" si="261"/>
        <v>5</v>
      </c>
      <c r="AG1375" s="5" t="str">
        <f t="shared" si="262"/>
        <v>NO CUMPLE</v>
      </c>
      <c r="AH1375" s="6"/>
      <c r="AI1375" s="38">
        <f t="shared" si="264"/>
        <v>8</v>
      </c>
      <c r="AJ1375" s="5" t="str">
        <f t="shared" si="265"/>
        <v>CUMPLE</v>
      </c>
      <c r="AK1375" s="6"/>
      <c r="AL1375" s="5" t="str">
        <f t="shared" si="263"/>
        <v/>
      </c>
      <c r="AM1375" s="5"/>
      <c r="AN1375" s="58"/>
      <c r="AO1375" s="49" t="s">
        <v>6258</v>
      </c>
      <c r="AP1375" s="50" t="s">
        <v>72</v>
      </c>
      <c r="AQ1375" s="50"/>
      <c r="AR1375" s="50">
        <v>43688</v>
      </c>
      <c r="AS1375" s="50"/>
      <c r="AT1375" s="52"/>
    </row>
    <row r="1376" spans="1:46" ht="14.1" customHeight="1">
      <c r="A1376" s="20" t="s">
        <v>45</v>
      </c>
      <c r="B1376" s="21" t="s">
        <v>5021</v>
      </c>
      <c r="C1376" s="20" t="s">
        <v>5759</v>
      </c>
      <c r="D1376" s="54" t="s">
        <v>6259</v>
      </c>
      <c r="E1376" s="64" t="s">
        <v>48</v>
      </c>
      <c r="F1376" s="4" t="s">
        <v>6260</v>
      </c>
      <c r="G1376" s="23" t="s">
        <v>6261</v>
      </c>
      <c r="H1376" s="55">
        <v>3195</v>
      </c>
      <c r="I1376" s="4" t="s">
        <v>64</v>
      </c>
      <c r="J1376" s="5" t="s">
        <v>140</v>
      </c>
      <c r="K1376" s="22" t="s">
        <v>141</v>
      </c>
      <c r="L1376" s="23" t="s">
        <v>54</v>
      </c>
      <c r="M1376" s="4" t="s">
        <v>67</v>
      </c>
      <c r="N1376" s="29" t="s">
        <v>77</v>
      </c>
      <c r="O1376" s="30">
        <v>2250</v>
      </c>
      <c r="P1376" s="29" t="s">
        <v>57</v>
      </c>
      <c r="Q1376" s="56">
        <v>3</v>
      </c>
      <c r="R1376" s="5" t="s">
        <v>78</v>
      </c>
      <c r="S1376" s="5" t="s">
        <v>79</v>
      </c>
      <c r="T1376" s="36">
        <v>43689</v>
      </c>
      <c r="U1376" s="36">
        <v>43689</v>
      </c>
      <c r="V1376" s="37">
        <v>43692</v>
      </c>
      <c r="W1376" s="38">
        <f t="shared" si="257"/>
        <v>1</v>
      </c>
      <c r="X1376" s="5" t="str">
        <f t="shared" si="258"/>
        <v>NO CUMPLE</v>
      </c>
      <c r="Y1376" s="37">
        <v>43692</v>
      </c>
      <c r="Z1376" s="37">
        <v>43692</v>
      </c>
      <c r="AA1376" s="44">
        <v>43693</v>
      </c>
      <c r="AB1376" s="37">
        <v>43697</v>
      </c>
      <c r="AC1376" s="38">
        <f t="shared" si="259"/>
        <v>1</v>
      </c>
      <c r="AD1376" s="5" t="str">
        <f t="shared" si="260"/>
        <v>CUMPLE</v>
      </c>
      <c r="AE1376" s="5"/>
      <c r="AF1376" s="38">
        <f t="shared" si="261"/>
        <v>4</v>
      </c>
      <c r="AG1376" s="5" t="str">
        <f t="shared" si="262"/>
        <v>NO CUMPLE</v>
      </c>
      <c r="AH1376" s="6"/>
      <c r="AI1376" s="38">
        <f t="shared" si="264"/>
        <v>8</v>
      </c>
      <c r="AJ1376" s="5" t="str">
        <f t="shared" si="265"/>
        <v>CUMPLE</v>
      </c>
      <c r="AK1376" s="6"/>
      <c r="AL1376" s="5" t="str">
        <f t="shared" si="263"/>
        <v/>
      </c>
      <c r="AM1376" s="5"/>
      <c r="AN1376" s="58"/>
      <c r="AO1376" s="49" t="s">
        <v>6262</v>
      </c>
      <c r="AP1376" s="50" t="s">
        <v>72</v>
      </c>
      <c r="AQ1376" s="50"/>
      <c r="AR1376" s="50">
        <v>43688</v>
      </c>
      <c r="AS1376" s="50"/>
      <c r="AT1376" s="52"/>
    </row>
    <row r="1377" spans="1:46" ht="14.1" customHeight="1">
      <c r="A1377" s="20" t="s">
        <v>45</v>
      </c>
      <c r="B1377" s="21" t="s">
        <v>5021</v>
      </c>
      <c r="C1377" s="20" t="s">
        <v>5759</v>
      </c>
      <c r="D1377" s="54">
        <v>4952547959</v>
      </c>
      <c r="E1377" s="64" t="s">
        <v>48</v>
      </c>
      <c r="F1377" s="4" t="s">
        <v>6263</v>
      </c>
      <c r="G1377" s="23" t="s">
        <v>6264</v>
      </c>
      <c r="H1377" s="55">
        <v>4946.3999999999996</v>
      </c>
      <c r="I1377" s="4" t="s">
        <v>64</v>
      </c>
      <c r="J1377" s="5" t="s">
        <v>6265</v>
      </c>
      <c r="K1377" s="22" t="s">
        <v>6266</v>
      </c>
      <c r="L1377" s="23" t="s">
        <v>54</v>
      </c>
      <c r="M1377" s="4" t="s">
        <v>67</v>
      </c>
      <c r="N1377" s="29" t="s">
        <v>77</v>
      </c>
      <c r="O1377" s="30">
        <v>720</v>
      </c>
      <c r="P1377" s="29" t="s">
        <v>57</v>
      </c>
      <c r="Q1377" s="56">
        <v>1</v>
      </c>
      <c r="R1377" s="5" t="s">
        <v>78</v>
      </c>
      <c r="S1377" s="5" t="s">
        <v>79</v>
      </c>
      <c r="T1377" s="36">
        <v>43690</v>
      </c>
      <c r="U1377" s="36">
        <v>43689</v>
      </c>
      <c r="V1377" s="37">
        <v>43693</v>
      </c>
      <c r="W1377" s="38">
        <f t="shared" si="257"/>
        <v>0</v>
      </c>
      <c r="X1377" s="5" t="str">
        <f t="shared" si="258"/>
        <v>CUMPLE</v>
      </c>
      <c r="Y1377" s="37">
        <v>43693</v>
      </c>
      <c r="Z1377" s="37">
        <v>43693</v>
      </c>
      <c r="AA1377" s="44">
        <v>43693</v>
      </c>
      <c r="AB1377" s="37">
        <v>43697</v>
      </c>
      <c r="AC1377" s="38">
        <f t="shared" si="259"/>
        <v>1</v>
      </c>
      <c r="AD1377" s="5" t="str">
        <f t="shared" si="260"/>
        <v>CUMPLE</v>
      </c>
      <c r="AE1377" s="5"/>
      <c r="AF1377" s="38">
        <f t="shared" si="261"/>
        <v>4</v>
      </c>
      <c r="AG1377" s="5" t="str">
        <f t="shared" si="262"/>
        <v>NO CUMPLE</v>
      </c>
      <c r="AH1377" s="6"/>
      <c r="AI1377" s="38">
        <f t="shared" si="264"/>
        <v>7</v>
      </c>
      <c r="AJ1377" s="5" t="str">
        <f t="shared" si="265"/>
        <v>CUMPLE</v>
      </c>
      <c r="AK1377" s="6"/>
      <c r="AL1377" s="5" t="str">
        <f t="shared" si="263"/>
        <v/>
      </c>
      <c r="AM1377" s="5"/>
      <c r="AN1377" s="58"/>
      <c r="AO1377" s="49" t="s">
        <v>6267</v>
      </c>
      <c r="AP1377" s="50" t="s">
        <v>72</v>
      </c>
      <c r="AQ1377" s="50"/>
      <c r="AR1377" s="50">
        <v>43677</v>
      </c>
      <c r="AS1377" s="50"/>
      <c r="AT1377" s="52"/>
    </row>
    <row r="1378" spans="1:46" ht="14.1" customHeight="1">
      <c r="A1378" s="20" t="s">
        <v>45</v>
      </c>
      <c r="B1378" s="21" t="s">
        <v>5021</v>
      </c>
      <c r="C1378" s="20" t="s">
        <v>5759</v>
      </c>
      <c r="D1378" s="54">
        <v>4951897093</v>
      </c>
      <c r="E1378" s="64" t="s">
        <v>48</v>
      </c>
      <c r="F1378" s="4" t="s">
        <v>6268</v>
      </c>
      <c r="G1378" s="23" t="s">
        <v>6269</v>
      </c>
      <c r="H1378" s="55">
        <v>85162</v>
      </c>
      <c r="I1378" s="4" t="s">
        <v>64</v>
      </c>
      <c r="J1378" s="5" t="s">
        <v>3986</v>
      </c>
      <c r="K1378" s="22" t="s">
        <v>3987</v>
      </c>
      <c r="L1378" s="23" t="s">
        <v>54</v>
      </c>
      <c r="M1378" s="4" t="s">
        <v>210</v>
      </c>
      <c r="N1378" s="29" t="s">
        <v>516</v>
      </c>
      <c r="O1378" s="30">
        <v>86900</v>
      </c>
      <c r="P1378" s="29" t="s">
        <v>57</v>
      </c>
      <c r="Q1378" s="56">
        <v>4</v>
      </c>
      <c r="R1378" s="5" t="s">
        <v>58</v>
      </c>
      <c r="S1378" s="5" t="s">
        <v>230</v>
      </c>
      <c r="T1378" s="36">
        <v>43683</v>
      </c>
      <c r="U1378" s="36">
        <v>43676</v>
      </c>
      <c r="V1378" s="37">
        <v>43685</v>
      </c>
      <c r="W1378" s="38">
        <f t="shared" si="257"/>
        <v>-6</v>
      </c>
      <c r="X1378" s="5" t="str">
        <f t="shared" si="258"/>
        <v>CUMPLE</v>
      </c>
      <c r="Y1378" s="37">
        <v>43685</v>
      </c>
      <c r="Z1378" s="37">
        <v>43687</v>
      </c>
      <c r="AA1378" s="44">
        <v>43687</v>
      </c>
      <c r="AB1378" s="37">
        <v>43693</v>
      </c>
      <c r="AC1378" s="38">
        <f t="shared" si="259"/>
        <v>2</v>
      </c>
      <c r="AD1378" s="5" t="str">
        <f t="shared" si="260"/>
        <v>CUMPLE</v>
      </c>
      <c r="AE1378" s="5"/>
      <c r="AF1378" s="38">
        <f t="shared" si="261"/>
        <v>6</v>
      </c>
      <c r="AG1378" s="5" t="str">
        <f t="shared" si="262"/>
        <v>NO CUMPLE</v>
      </c>
      <c r="AH1378" s="6"/>
      <c r="AI1378" s="38">
        <f t="shared" si="264"/>
        <v>10</v>
      </c>
      <c r="AJ1378" s="5" t="str">
        <f t="shared" si="265"/>
        <v>NO CUMPLE</v>
      </c>
      <c r="AK1378" s="6" t="s">
        <v>6176</v>
      </c>
      <c r="AL1378" s="5" t="str">
        <f t="shared" si="263"/>
        <v/>
      </c>
      <c r="AM1378" s="5"/>
      <c r="AN1378" s="58"/>
      <c r="AO1378" s="49" t="s">
        <v>6270</v>
      </c>
      <c r="AP1378" s="50" t="s">
        <v>232</v>
      </c>
      <c r="AQ1378" s="50"/>
      <c r="AR1378" s="50">
        <v>43665</v>
      </c>
      <c r="AS1378" s="50"/>
      <c r="AT1378" s="52"/>
    </row>
    <row r="1379" spans="1:46" ht="14.1" customHeight="1">
      <c r="A1379" s="20" t="s">
        <v>45</v>
      </c>
      <c r="B1379" s="21" t="s">
        <v>5021</v>
      </c>
      <c r="C1379" s="20" t="s">
        <v>5759</v>
      </c>
      <c r="D1379" s="28" t="s">
        <v>6271</v>
      </c>
      <c r="E1379" s="64" t="s">
        <v>48</v>
      </c>
      <c r="F1379" s="4" t="s">
        <v>6272</v>
      </c>
      <c r="G1379" s="23" t="s">
        <v>6273</v>
      </c>
      <c r="H1379" s="55">
        <v>34938.6</v>
      </c>
      <c r="I1379" s="4" t="s">
        <v>64</v>
      </c>
      <c r="J1379" s="65" t="s">
        <v>6274</v>
      </c>
      <c r="K1379" s="28" t="s">
        <v>6275</v>
      </c>
      <c r="L1379" s="23" t="s">
        <v>54</v>
      </c>
      <c r="M1379" s="4" t="s">
        <v>67</v>
      </c>
      <c r="N1379" s="29" t="s">
        <v>77</v>
      </c>
      <c r="O1379" s="30">
        <v>10110</v>
      </c>
      <c r="P1379" s="29" t="s">
        <v>57</v>
      </c>
      <c r="Q1379" s="56">
        <v>1</v>
      </c>
      <c r="R1379" s="5" t="s">
        <v>58</v>
      </c>
      <c r="S1379" s="5" t="s">
        <v>726</v>
      </c>
      <c r="T1379" s="36">
        <v>43685</v>
      </c>
      <c r="U1379" s="36">
        <v>43683</v>
      </c>
      <c r="V1379" s="37">
        <v>43689</v>
      </c>
      <c r="W1379" s="38">
        <f t="shared" si="257"/>
        <v>-1</v>
      </c>
      <c r="X1379" s="5" t="str">
        <f t="shared" si="258"/>
        <v>CUMPLE</v>
      </c>
      <c r="Y1379" s="37">
        <v>43687</v>
      </c>
      <c r="Z1379" s="37">
        <v>43689</v>
      </c>
      <c r="AA1379" s="44">
        <v>43690</v>
      </c>
      <c r="AB1379" s="37">
        <v>43697</v>
      </c>
      <c r="AC1379" s="38">
        <f t="shared" si="259"/>
        <v>1</v>
      </c>
      <c r="AD1379" s="5" t="str">
        <f t="shared" si="260"/>
        <v>CUMPLE</v>
      </c>
      <c r="AE1379" s="5"/>
      <c r="AF1379" s="38">
        <f t="shared" si="261"/>
        <v>7</v>
      </c>
      <c r="AG1379" s="5" t="str">
        <f t="shared" si="262"/>
        <v>NO CUMPLE</v>
      </c>
      <c r="AH1379" s="6"/>
      <c r="AI1379" s="38">
        <f t="shared" si="264"/>
        <v>12</v>
      </c>
      <c r="AJ1379" s="5" t="str">
        <f t="shared" si="265"/>
        <v>NO CUMPLE</v>
      </c>
      <c r="AK1379" s="6" t="s">
        <v>6276</v>
      </c>
      <c r="AL1379" s="5" t="str">
        <f t="shared" si="263"/>
        <v/>
      </c>
      <c r="AM1379" s="5"/>
      <c r="AN1379" s="58"/>
      <c r="AO1379" s="49" t="s">
        <v>6277</v>
      </c>
      <c r="AP1379" s="50" t="s">
        <v>72</v>
      </c>
      <c r="AQ1379" s="50"/>
      <c r="AR1379" s="50">
        <v>43664</v>
      </c>
      <c r="AS1379" s="50"/>
      <c r="AT1379" s="52"/>
    </row>
    <row r="1380" spans="1:46" ht="14.1" customHeight="1">
      <c r="A1380" s="20" t="s">
        <v>45</v>
      </c>
      <c r="B1380" s="21" t="s">
        <v>5021</v>
      </c>
      <c r="C1380" s="20" t="s">
        <v>5759</v>
      </c>
      <c r="D1380" s="54">
        <v>4952509780</v>
      </c>
      <c r="E1380" s="64" t="s">
        <v>48</v>
      </c>
      <c r="F1380" s="4" t="s">
        <v>6278</v>
      </c>
      <c r="G1380" s="23" t="s">
        <v>6279</v>
      </c>
      <c r="H1380" s="55">
        <v>191.74</v>
      </c>
      <c r="I1380" s="4" t="s">
        <v>605</v>
      </c>
      <c r="J1380" s="5" t="s">
        <v>821</v>
      </c>
      <c r="K1380" s="22" t="s">
        <v>649</v>
      </c>
      <c r="L1380" s="23" t="s">
        <v>650</v>
      </c>
      <c r="M1380" s="4" t="s">
        <v>147</v>
      </c>
      <c r="N1380" s="29" t="s">
        <v>167</v>
      </c>
      <c r="O1380" s="30">
        <v>22.4</v>
      </c>
      <c r="P1380" s="29" t="s">
        <v>57</v>
      </c>
      <c r="Q1380" s="56">
        <v>4</v>
      </c>
      <c r="R1380" s="5" t="s">
        <v>608</v>
      </c>
      <c r="S1380" s="5" t="s">
        <v>79</v>
      </c>
      <c r="T1380" s="36">
        <v>43694</v>
      </c>
      <c r="U1380" s="36">
        <v>43685</v>
      </c>
      <c r="V1380" s="37">
        <v>43697</v>
      </c>
      <c r="W1380" s="38">
        <f t="shared" si="257"/>
        <v>-9</v>
      </c>
      <c r="X1380" s="5" t="str">
        <f t="shared" si="258"/>
        <v>CUMPLE</v>
      </c>
      <c r="Y1380" s="37">
        <v>43697</v>
      </c>
      <c r="Z1380" s="37">
        <v>43697</v>
      </c>
      <c r="AA1380" s="44">
        <v>43698</v>
      </c>
      <c r="AB1380" s="37">
        <v>43698</v>
      </c>
      <c r="AC1380" s="38">
        <f t="shared" si="259"/>
        <v>1</v>
      </c>
      <c r="AD1380" s="5" t="str">
        <f t="shared" si="260"/>
        <v>CUMPLE</v>
      </c>
      <c r="AE1380" s="5"/>
      <c r="AF1380" s="38">
        <f t="shared" si="261"/>
        <v>1</v>
      </c>
      <c r="AG1380" s="5" t="str">
        <f t="shared" si="262"/>
        <v>CUMPLE</v>
      </c>
      <c r="AH1380" s="6"/>
      <c r="AI1380" s="38">
        <f t="shared" si="264"/>
        <v>4</v>
      </c>
      <c r="AJ1380" s="5" t="str">
        <f t="shared" si="265"/>
        <v>NO CUMPLE</v>
      </c>
      <c r="AK1380" s="6" t="s">
        <v>135</v>
      </c>
      <c r="AL1380" s="5" t="str">
        <f t="shared" si="263"/>
        <v/>
      </c>
      <c r="AM1380" s="5"/>
      <c r="AN1380" s="58"/>
      <c r="AO1380" s="49" t="s">
        <v>6280</v>
      </c>
      <c r="AP1380" s="50" t="s">
        <v>72</v>
      </c>
      <c r="AQ1380" s="50"/>
      <c r="AR1380" s="50">
        <v>43693</v>
      </c>
      <c r="AS1380" s="50"/>
      <c r="AT1380" s="52"/>
    </row>
    <row r="1381" spans="1:46" ht="14.1" customHeight="1">
      <c r="A1381" s="20" t="s">
        <v>45</v>
      </c>
      <c r="B1381" s="21" t="s">
        <v>5021</v>
      </c>
      <c r="C1381" s="20" t="s">
        <v>5759</v>
      </c>
      <c r="D1381" s="54">
        <v>4952860092</v>
      </c>
      <c r="E1381" s="64" t="s">
        <v>48</v>
      </c>
      <c r="F1381" s="4" t="s">
        <v>6281</v>
      </c>
      <c r="G1381" s="23" t="s">
        <v>6282</v>
      </c>
      <c r="H1381" s="55">
        <v>556.5</v>
      </c>
      <c r="I1381" s="4" t="s">
        <v>605</v>
      </c>
      <c r="J1381" s="5" t="s">
        <v>6283</v>
      </c>
      <c r="K1381" s="22" t="s">
        <v>6284</v>
      </c>
      <c r="L1381" s="23" t="s">
        <v>54</v>
      </c>
      <c r="M1381" s="4" t="s">
        <v>67</v>
      </c>
      <c r="N1381" s="29" t="s">
        <v>77</v>
      </c>
      <c r="O1381" s="30">
        <v>25</v>
      </c>
      <c r="P1381" s="29" t="s">
        <v>57</v>
      </c>
      <c r="Q1381" s="56">
        <v>1</v>
      </c>
      <c r="R1381" s="5" t="s">
        <v>608</v>
      </c>
      <c r="S1381" s="5" t="s">
        <v>79</v>
      </c>
      <c r="T1381" s="36">
        <v>43695</v>
      </c>
      <c r="U1381" s="36">
        <v>43689</v>
      </c>
      <c r="V1381" s="37">
        <v>43697</v>
      </c>
      <c r="W1381" s="38">
        <f t="shared" si="257"/>
        <v>-6</v>
      </c>
      <c r="X1381" s="5" t="str">
        <f t="shared" si="258"/>
        <v>CUMPLE</v>
      </c>
      <c r="Y1381" s="37">
        <v>43697</v>
      </c>
      <c r="Z1381" s="37">
        <v>43697</v>
      </c>
      <c r="AA1381" s="44">
        <v>43698</v>
      </c>
      <c r="AB1381" s="37">
        <v>43699</v>
      </c>
      <c r="AC1381" s="38">
        <f t="shared" si="259"/>
        <v>1</v>
      </c>
      <c r="AD1381" s="5" t="str">
        <f t="shared" si="260"/>
        <v>CUMPLE</v>
      </c>
      <c r="AE1381" s="5"/>
      <c r="AF1381" s="38">
        <f t="shared" si="261"/>
        <v>1</v>
      </c>
      <c r="AG1381" s="5" t="str">
        <f t="shared" si="262"/>
        <v>CUMPLE</v>
      </c>
      <c r="AH1381" s="6"/>
      <c r="AI1381" s="38">
        <f t="shared" si="264"/>
        <v>4</v>
      </c>
      <c r="AJ1381" s="5" t="str">
        <f t="shared" si="265"/>
        <v>NO CUMPLE</v>
      </c>
      <c r="AK1381" s="6" t="s">
        <v>135</v>
      </c>
      <c r="AL1381" s="5" t="str">
        <f t="shared" si="263"/>
        <v/>
      </c>
      <c r="AM1381" s="5"/>
      <c r="AN1381" s="58"/>
      <c r="AO1381" s="49" t="s">
        <v>6285</v>
      </c>
      <c r="AP1381" s="50" t="s">
        <v>72</v>
      </c>
      <c r="AQ1381" s="50"/>
      <c r="AR1381" s="50">
        <v>43693</v>
      </c>
      <c r="AS1381" s="50"/>
      <c r="AT1381" s="52"/>
    </row>
    <row r="1382" spans="1:46" ht="14.1" customHeight="1">
      <c r="A1382" s="20" t="s">
        <v>45</v>
      </c>
      <c r="B1382" s="21" t="s">
        <v>5021</v>
      </c>
      <c r="C1382" s="20" t="s">
        <v>5759</v>
      </c>
      <c r="D1382" s="54">
        <v>4952701157</v>
      </c>
      <c r="E1382" s="64" t="s">
        <v>48</v>
      </c>
      <c r="F1382" s="4" t="s">
        <v>6286</v>
      </c>
      <c r="G1382" s="23">
        <v>1028229024</v>
      </c>
      <c r="H1382" s="55">
        <v>997.68</v>
      </c>
      <c r="I1382" s="4" t="s">
        <v>605</v>
      </c>
      <c r="J1382" s="5" t="s">
        <v>863</v>
      </c>
      <c r="K1382" s="22" t="s">
        <v>864</v>
      </c>
      <c r="L1382" s="23" t="s">
        <v>54</v>
      </c>
      <c r="M1382" s="4" t="s">
        <v>67</v>
      </c>
      <c r="N1382" s="29" t="s">
        <v>77</v>
      </c>
      <c r="O1382" s="30">
        <v>2500</v>
      </c>
      <c r="P1382" s="29" t="s">
        <v>57</v>
      </c>
      <c r="Q1382" s="56">
        <v>1</v>
      </c>
      <c r="R1382" s="5" t="s">
        <v>608</v>
      </c>
      <c r="S1382" s="5" t="s">
        <v>79</v>
      </c>
      <c r="T1382" s="36">
        <v>43693</v>
      </c>
      <c r="U1382" s="36">
        <v>43686</v>
      </c>
      <c r="V1382" s="37">
        <v>43697</v>
      </c>
      <c r="W1382" s="38">
        <f t="shared" si="257"/>
        <v>-7</v>
      </c>
      <c r="X1382" s="5" t="str">
        <f t="shared" si="258"/>
        <v>CUMPLE</v>
      </c>
      <c r="Y1382" s="37">
        <v>43697</v>
      </c>
      <c r="Z1382" s="37">
        <v>43697</v>
      </c>
      <c r="AA1382" s="44">
        <v>43698</v>
      </c>
      <c r="AB1382" s="37">
        <v>43699</v>
      </c>
      <c r="AC1382" s="38">
        <f t="shared" si="259"/>
        <v>1</v>
      </c>
      <c r="AD1382" s="5" t="str">
        <f t="shared" si="260"/>
        <v>CUMPLE</v>
      </c>
      <c r="AE1382" s="5"/>
      <c r="AF1382" s="38">
        <f t="shared" si="261"/>
        <v>1</v>
      </c>
      <c r="AG1382" s="5" t="str">
        <f t="shared" si="262"/>
        <v>CUMPLE</v>
      </c>
      <c r="AH1382" s="6"/>
      <c r="AI1382" s="38">
        <f t="shared" si="264"/>
        <v>6</v>
      </c>
      <c r="AJ1382" s="5" t="str">
        <f t="shared" si="265"/>
        <v>NO CUMPLE</v>
      </c>
      <c r="AK1382" s="6" t="s">
        <v>6287</v>
      </c>
      <c r="AL1382" s="5" t="str">
        <f t="shared" si="263"/>
        <v/>
      </c>
      <c r="AM1382" s="5"/>
      <c r="AN1382" s="58"/>
      <c r="AO1382" s="49" t="s">
        <v>6288</v>
      </c>
      <c r="AP1382" s="50" t="s">
        <v>72</v>
      </c>
      <c r="AQ1382" s="50"/>
      <c r="AR1382" s="50">
        <v>43691</v>
      </c>
      <c r="AS1382" s="50"/>
      <c r="AT1382" s="52"/>
    </row>
    <row r="1383" spans="1:46" ht="14.1" customHeight="1">
      <c r="A1383" s="20" t="s">
        <v>45</v>
      </c>
      <c r="B1383" s="21" t="s">
        <v>5021</v>
      </c>
      <c r="C1383" s="20" t="s">
        <v>5759</v>
      </c>
      <c r="D1383" s="54">
        <v>4952701157</v>
      </c>
      <c r="E1383" s="64" t="s">
        <v>48</v>
      </c>
      <c r="F1383" s="4" t="s">
        <v>6289</v>
      </c>
      <c r="G1383" s="23">
        <v>1028229076</v>
      </c>
      <c r="H1383" s="55">
        <v>5712.8</v>
      </c>
      <c r="I1383" s="4" t="s">
        <v>605</v>
      </c>
      <c r="J1383" s="5" t="s">
        <v>1465</v>
      </c>
      <c r="K1383" s="22" t="s">
        <v>1466</v>
      </c>
      <c r="L1383" s="23" t="s">
        <v>54</v>
      </c>
      <c r="M1383" s="4" t="s">
        <v>67</v>
      </c>
      <c r="N1383" s="29" t="s">
        <v>77</v>
      </c>
      <c r="O1383" s="30">
        <v>40</v>
      </c>
      <c r="P1383" s="29" t="s">
        <v>57</v>
      </c>
      <c r="Q1383" s="56">
        <v>1</v>
      </c>
      <c r="R1383" s="5" t="s">
        <v>608</v>
      </c>
      <c r="S1383" s="5" t="s">
        <v>79</v>
      </c>
      <c r="T1383" s="36">
        <v>43693</v>
      </c>
      <c r="U1383" s="36">
        <v>43690</v>
      </c>
      <c r="V1383" s="37">
        <v>43697</v>
      </c>
      <c r="W1383" s="38">
        <f t="shared" si="257"/>
        <v>-3</v>
      </c>
      <c r="X1383" s="5" t="str">
        <f t="shared" si="258"/>
        <v>CUMPLE</v>
      </c>
      <c r="Y1383" s="37">
        <v>43697</v>
      </c>
      <c r="Z1383" s="37">
        <v>43697</v>
      </c>
      <c r="AA1383" s="44">
        <v>43698</v>
      </c>
      <c r="AB1383" s="37">
        <v>43699</v>
      </c>
      <c r="AC1383" s="38">
        <f t="shared" si="259"/>
        <v>1</v>
      </c>
      <c r="AD1383" s="5" t="str">
        <f t="shared" si="260"/>
        <v>CUMPLE</v>
      </c>
      <c r="AE1383" s="5"/>
      <c r="AF1383" s="38">
        <f t="shared" si="261"/>
        <v>1</v>
      </c>
      <c r="AG1383" s="5" t="str">
        <f t="shared" si="262"/>
        <v>CUMPLE</v>
      </c>
      <c r="AH1383" s="6"/>
      <c r="AI1383" s="38">
        <f t="shared" si="264"/>
        <v>6</v>
      </c>
      <c r="AJ1383" s="5" t="str">
        <f t="shared" si="265"/>
        <v>NO CUMPLE</v>
      </c>
      <c r="AK1383" s="6" t="s">
        <v>6287</v>
      </c>
      <c r="AL1383" s="5" t="str">
        <f t="shared" si="263"/>
        <v/>
      </c>
      <c r="AM1383" s="5"/>
      <c r="AN1383" s="58"/>
      <c r="AO1383" s="49" t="s">
        <v>6290</v>
      </c>
      <c r="AP1383" s="50" t="s">
        <v>72</v>
      </c>
      <c r="AQ1383" s="50"/>
      <c r="AR1383" s="50">
        <v>43691</v>
      </c>
      <c r="AS1383" s="50"/>
      <c r="AT1383" s="52"/>
    </row>
    <row r="1384" spans="1:46" ht="14.1" customHeight="1">
      <c r="A1384" s="20" t="s">
        <v>45</v>
      </c>
      <c r="B1384" s="21" t="s">
        <v>5021</v>
      </c>
      <c r="C1384" s="20" t="s">
        <v>5759</v>
      </c>
      <c r="D1384" s="54" t="s">
        <v>6291</v>
      </c>
      <c r="E1384" s="64" t="s">
        <v>48</v>
      </c>
      <c r="F1384" s="4" t="s">
        <v>6292</v>
      </c>
      <c r="G1384" s="23">
        <v>1028228906</v>
      </c>
      <c r="H1384" s="55">
        <v>7712</v>
      </c>
      <c r="I1384" s="4" t="s">
        <v>605</v>
      </c>
      <c r="J1384" s="5" t="s">
        <v>2307</v>
      </c>
      <c r="K1384" s="22" t="s">
        <v>2308</v>
      </c>
      <c r="L1384" s="23" t="s">
        <v>54</v>
      </c>
      <c r="M1384" s="4" t="s">
        <v>67</v>
      </c>
      <c r="N1384" s="29" t="s">
        <v>77</v>
      </c>
      <c r="O1384" s="30">
        <v>100</v>
      </c>
      <c r="P1384" s="29" t="s">
        <v>57</v>
      </c>
      <c r="Q1384" s="56">
        <v>1</v>
      </c>
      <c r="R1384" s="5" t="s">
        <v>608</v>
      </c>
      <c r="S1384" s="5" t="s">
        <v>79</v>
      </c>
      <c r="T1384" s="36">
        <v>43693</v>
      </c>
      <c r="U1384" s="36">
        <v>43686</v>
      </c>
      <c r="V1384" s="37">
        <v>43697</v>
      </c>
      <c r="W1384" s="38">
        <f t="shared" si="257"/>
        <v>-7</v>
      </c>
      <c r="X1384" s="5" t="str">
        <f t="shared" si="258"/>
        <v>CUMPLE</v>
      </c>
      <c r="Y1384" s="37">
        <v>43697</v>
      </c>
      <c r="Z1384" s="37">
        <v>43697</v>
      </c>
      <c r="AA1384" s="44">
        <v>43698</v>
      </c>
      <c r="AB1384" s="37">
        <v>43699</v>
      </c>
      <c r="AC1384" s="38">
        <f t="shared" si="259"/>
        <v>1</v>
      </c>
      <c r="AD1384" s="5" t="str">
        <f t="shared" si="260"/>
        <v>CUMPLE</v>
      </c>
      <c r="AE1384" s="5"/>
      <c r="AF1384" s="38">
        <f t="shared" si="261"/>
        <v>1</v>
      </c>
      <c r="AG1384" s="5" t="str">
        <f t="shared" si="262"/>
        <v>CUMPLE</v>
      </c>
      <c r="AH1384" s="6"/>
      <c r="AI1384" s="38">
        <f t="shared" si="264"/>
        <v>6</v>
      </c>
      <c r="AJ1384" s="5" t="str">
        <f t="shared" si="265"/>
        <v>NO CUMPLE</v>
      </c>
      <c r="AK1384" s="6" t="s">
        <v>6287</v>
      </c>
      <c r="AL1384" s="5" t="str">
        <f t="shared" si="263"/>
        <v/>
      </c>
      <c r="AM1384" s="5"/>
      <c r="AN1384" s="58"/>
      <c r="AO1384" s="49" t="s">
        <v>6288</v>
      </c>
      <c r="AP1384" s="50" t="s">
        <v>72</v>
      </c>
      <c r="AQ1384" s="50"/>
      <c r="AR1384" s="50">
        <v>43691</v>
      </c>
      <c r="AS1384" s="50"/>
      <c r="AT1384" s="52"/>
    </row>
    <row r="1385" spans="1:46" ht="14.1" customHeight="1">
      <c r="A1385" s="20" t="s">
        <v>45</v>
      </c>
      <c r="B1385" s="21" t="s">
        <v>5021</v>
      </c>
      <c r="C1385" s="20" t="s">
        <v>5759</v>
      </c>
      <c r="D1385" s="54">
        <v>4951102212</v>
      </c>
      <c r="E1385" s="64" t="s">
        <v>48</v>
      </c>
      <c r="F1385" s="4" t="s">
        <v>6293</v>
      </c>
      <c r="G1385" s="23" t="s">
        <v>6294</v>
      </c>
      <c r="H1385" s="55">
        <v>32705.279999999999</v>
      </c>
      <c r="I1385" s="4" t="s">
        <v>64</v>
      </c>
      <c r="J1385" s="5" t="s">
        <v>6295</v>
      </c>
      <c r="K1385" s="22" t="s">
        <v>3846</v>
      </c>
      <c r="L1385" s="23" t="s">
        <v>119</v>
      </c>
      <c r="M1385" s="4" t="s">
        <v>112</v>
      </c>
      <c r="N1385" s="29" t="s">
        <v>468</v>
      </c>
      <c r="O1385" s="30">
        <v>6528</v>
      </c>
      <c r="P1385" s="29" t="s">
        <v>57</v>
      </c>
      <c r="Q1385" s="56">
        <v>1</v>
      </c>
      <c r="R1385" s="5" t="s">
        <v>58</v>
      </c>
      <c r="S1385" s="5" t="s">
        <v>69</v>
      </c>
      <c r="T1385" s="36">
        <v>43693</v>
      </c>
      <c r="U1385" s="36">
        <v>43686</v>
      </c>
      <c r="V1385" s="37">
        <v>43697</v>
      </c>
      <c r="W1385" s="38">
        <f t="shared" si="257"/>
        <v>-6</v>
      </c>
      <c r="X1385" s="5" t="str">
        <f t="shared" si="258"/>
        <v>CUMPLE</v>
      </c>
      <c r="Y1385" s="37">
        <v>43697</v>
      </c>
      <c r="Z1385" s="37">
        <v>43697</v>
      </c>
      <c r="AA1385" s="44">
        <v>43697</v>
      </c>
      <c r="AB1385" s="37">
        <v>43699</v>
      </c>
      <c r="AC1385" s="38">
        <f t="shared" si="259"/>
        <v>1</v>
      </c>
      <c r="AD1385" s="5" t="str">
        <f t="shared" si="260"/>
        <v>CUMPLE</v>
      </c>
      <c r="AE1385" s="5"/>
      <c r="AF1385" s="38">
        <f t="shared" si="261"/>
        <v>2</v>
      </c>
      <c r="AG1385" s="5" t="str">
        <f t="shared" si="262"/>
        <v>CUMPLE</v>
      </c>
      <c r="AH1385" s="6"/>
      <c r="AI1385" s="38">
        <f t="shared" si="264"/>
        <v>6</v>
      </c>
      <c r="AJ1385" s="5" t="str">
        <f t="shared" si="265"/>
        <v>CUMPLE</v>
      </c>
      <c r="AK1385" s="6"/>
      <c r="AL1385" s="5" t="str">
        <f t="shared" si="263"/>
        <v/>
      </c>
      <c r="AM1385" s="5"/>
      <c r="AN1385" s="58"/>
      <c r="AO1385" s="49" t="s">
        <v>6296</v>
      </c>
      <c r="AP1385" s="50" t="s">
        <v>325</v>
      </c>
      <c r="AQ1385" s="50"/>
      <c r="AR1385" s="50">
        <v>43672</v>
      </c>
      <c r="AS1385" s="50"/>
      <c r="AT1385" s="52"/>
    </row>
    <row r="1386" spans="1:46" ht="14.1" customHeight="1">
      <c r="A1386" s="20" t="s">
        <v>45</v>
      </c>
      <c r="B1386" s="21" t="s">
        <v>5021</v>
      </c>
      <c r="C1386" s="20" t="s">
        <v>5759</v>
      </c>
      <c r="D1386" s="28" t="s">
        <v>6297</v>
      </c>
      <c r="E1386" s="64" t="s">
        <v>48</v>
      </c>
      <c r="F1386" s="4" t="s">
        <v>6298</v>
      </c>
      <c r="G1386" s="23" t="s">
        <v>6299</v>
      </c>
      <c r="H1386" s="55">
        <v>33233.449999999997</v>
      </c>
      <c r="I1386" s="4" t="s">
        <v>64</v>
      </c>
      <c r="J1386" s="65" t="s">
        <v>6300</v>
      </c>
      <c r="K1386" s="28" t="s">
        <v>6301</v>
      </c>
      <c r="L1386" s="23" t="s">
        <v>54</v>
      </c>
      <c r="M1386" s="4" t="s">
        <v>67</v>
      </c>
      <c r="N1386" s="29" t="s">
        <v>77</v>
      </c>
      <c r="O1386" s="30">
        <v>6605</v>
      </c>
      <c r="P1386" s="29" t="s">
        <v>57</v>
      </c>
      <c r="Q1386" s="56">
        <v>1</v>
      </c>
      <c r="R1386" s="5" t="s">
        <v>58</v>
      </c>
      <c r="S1386" s="5" t="s">
        <v>59</v>
      </c>
      <c r="T1386" s="36">
        <v>43690</v>
      </c>
      <c r="U1386" s="36">
        <v>43689</v>
      </c>
      <c r="V1386" s="37">
        <v>43692</v>
      </c>
      <c r="W1386" s="38">
        <f t="shared" si="257"/>
        <v>0</v>
      </c>
      <c r="X1386" s="5" t="str">
        <f t="shared" si="258"/>
        <v>CUMPLE</v>
      </c>
      <c r="Y1386" s="37">
        <v>43692</v>
      </c>
      <c r="Z1386" s="37">
        <v>43692</v>
      </c>
      <c r="AA1386" s="44">
        <v>43693</v>
      </c>
      <c r="AB1386" s="37">
        <v>43703</v>
      </c>
      <c r="AC1386" s="38">
        <f t="shared" si="259"/>
        <v>1</v>
      </c>
      <c r="AD1386" s="5" t="str">
        <f t="shared" si="260"/>
        <v>CUMPLE</v>
      </c>
      <c r="AE1386" s="5"/>
      <c r="AF1386" s="38">
        <f t="shared" si="261"/>
        <v>10</v>
      </c>
      <c r="AG1386" s="5" t="str">
        <f t="shared" si="262"/>
        <v>NO CUMPLE</v>
      </c>
      <c r="AH1386" s="6"/>
      <c r="AI1386" s="38">
        <f t="shared" si="264"/>
        <v>13</v>
      </c>
      <c r="AJ1386" s="5" t="str">
        <f t="shared" si="265"/>
        <v>NO CUMPLE</v>
      </c>
      <c r="AK1386" s="6" t="s">
        <v>135</v>
      </c>
      <c r="AL1386" s="5" t="str">
        <f t="shared" si="263"/>
        <v/>
      </c>
      <c r="AM1386" s="5"/>
      <c r="AN1386" s="58"/>
      <c r="AO1386" s="49" t="s">
        <v>6302</v>
      </c>
      <c r="AP1386" s="50" t="s">
        <v>72</v>
      </c>
      <c r="AQ1386" s="50"/>
      <c r="AR1386" s="50">
        <v>43700</v>
      </c>
      <c r="AS1386" s="50"/>
      <c r="AT1386" s="52"/>
    </row>
    <row r="1387" spans="1:46" ht="14.1" customHeight="1">
      <c r="A1387" s="20" t="s">
        <v>45</v>
      </c>
      <c r="B1387" s="21" t="s">
        <v>5021</v>
      </c>
      <c r="C1387" s="20" t="s">
        <v>5759</v>
      </c>
      <c r="D1387" s="54">
        <v>4952346178</v>
      </c>
      <c r="E1387" s="64" t="s">
        <v>48</v>
      </c>
      <c r="F1387" s="4" t="s">
        <v>6303</v>
      </c>
      <c r="G1387" s="23" t="s">
        <v>6304</v>
      </c>
      <c r="H1387" s="55">
        <v>27000</v>
      </c>
      <c r="I1387" s="4" t="s">
        <v>64</v>
      </c>
      <c r="J1387" s="5" t="s">
        <v>3836</v>
      </c>
      <c r="K1387" s="22" t="s">
        <v>3837</v>
      </c>
      <c r="L1387" s="23" t="s">
        <v>86</v>
      </c>
      <c r="M1387" s="4" t="s">
        <v>67</v>
      </c>
      <c r="N1387" s="29" t="s">
        <v>336</v>
      </c>
      <c r="O1387" s="30">
        <v>18000</v>
      </c>
      <c r="P1387" s="29" t="s">
        <v>57</v>
      </c>
      <c r="Q1387" s="56">
        <v>1</v>
      </c>
      <c r="R1387" s="5" t="s">
        <v>58</v>
      </c>
      <c r="S1387" s="5" t="s">
        <v>59</v>
      </c>
      <c r="T1387" s="36">
        <v>43686</v>
      </c>
      <c r="U1387" s="36">
        <v>43675</v>
      </c>
      <c r="V1387" s="37">
        <v>43689</v>
      </c>
      <c r="W1387" s="38">
        <f t="shared" si="257"/>
        <v>-10</v>
      </c>
      <c r="X1387" s="5" t="str">
        <f t="shared" si="258"/>
        <v>CUMPLE</v>
      </c>
      <c r="Y1387" s="37">
        <v>43689</v>
      </c>
      <c r="Z1387" s="37">
        <v>43689</v>
      </c>
      <c r="AA1387" s="44">
        <v>43690</v>
      </c>
      <c r="AB1387" s="37">
        <v>43689</v>
      </c>
      <c r="AC1387" s="38">
        <f t="shared" si="259"/>
        <v>1</v>
      </c>
      <c r="AD1387" s="5" t="str">
        <f t="shared" si="260"/>
        <v>CUMPLE</v>
      </c>
      <c r="AE1387" s="5"/>
      <c r="AF1387" s="38">
        <f t="shared" si="261"/>
        <v>1</v>
      </c>
      <c r="AG1387" s="5" t="str">
        <f t="shared" si="262"/>
        <v>CUMPLE</v>
      </c>
      <c r="AH1387" s="6"/>
      <c r="AI1387" s="38">
        <f t="shared" si="264"/>
        <v>3</v>
      </c>
      <c r="AJ1387" s="5" t="str">
        <f t="shared" si="265"/>
        <v>CUMPLE</v>
      </c>
      <c r="AK1387" s="6"/>
      <c r="AL1387" s="5" t="str">
        <f t="shared" si="263"/>
        <v/>
      </c>
      <c r="AM1387" s="5"/>
      <c r="AN1387" s="58"/>
      <c r="AO1387" s="49" t="s">
        <v>6305</v>
      </c>
      <c r="AP1387" s="50" t="s">
        <v>232</v>
      </c>
      <c r="AQ1387" s="50"/>
      <c r="AR1387" s="50">
        <v>43665</v>
      </c>
      <c r="AS1387" s="50"/>
      <c r="AT1387" s="52"/>
    </row>
    <row r="1388" spans="1:46" ht="14.1" customHeight="1">
      <c r="A1388" s="20" t="s">
        <v>45</v>
      </c>
      <c r="B1388" s="21" t="s">
        <v>5021</v>
      </c>
      <c r="C1388" s="20" t="s">
        <v>5759</v>
      </c>
      <c r="D1388" s="54">
        <v>4952077936</v>
      </c>
      <c r="E1388" s="64" t="s">
        <v>156</v>
      </c>
      <c r="F1388" s="4" t="s">
        <v>6306</v>
      </c>
      <c r="G1388" s="23" t="s">
        <v>6307</v>
      </c>
      <c r="H1388" s="55">
        <v>14440</v>
      </c>
      <c r="I1388" s="4" t="s">
        <v>64</v>
      </c>
      <c r="J1388" s="5" t="s">
        <v>1170</v>
      </c>
      <c r="K1388" s="22" t="s">
        <v>1171</v>
      </c>
      <c r="L1388" s="23" t="s">
        <v>54</v>
      </c>
      <c r="M1388" s="4" t="s">
        <v>94</v>
      </c>
      <c r="N1388" s="29" t="s">
        <v>95</v>
      </c>
      <c r="O1388" s="30">
        <v>4000</v>
      </c>
      <c r="P1388" s="29" t="s">
        <v>57</v>
      </c>
      <c r="Q1388" s="56">
        <v>4</v>
      </c>
      <c r="R1388" s="5" t="s">
        <v>78</v>
      </c>
      <c r="S1388" s="5" t="s">
        <v>79</v>
      </c>
      <c r="T1388" s="36">
        <v>43690</v>
      </c>
      <c r="U1388" s="36">
        <v>43683</v>
      </c>
      <c r="V1388" s="37">
        <v>43693</v>
      </c>
      <c r="W1388" s="38">
        <f t="shared" si="257"/>
        <v>-6</v>
      </c>
      <c r="X1388" s="5" t="str">
        <f t="shared" si="258"/>
        <v>CUMPLE</v>
      </c>
      <c r="Y1388" s="37">
        <v>43693</v>
      </c>
      <c r="Z1388" s="37">
        <v>43693</v>
      </c>
      <c r="AA1388" s="44">
        <v>43693</v>
      </c>
      <c r="AB1388" s="37">
        <v>43703</v>
      </c>
      <c r="AC1388" s="38">
        <f t="shared" si="259"/>
        <v>1</v>
      </c>
      <c r="AD1388" s="5" t="str">
        <f t="shared" si="260"/>
        <v>CUMPLE</v>
      </c>
      <c r="AE1388" s="5"/>
      <c r="AF1388" s="38">
        <f t="shared" si="261"/>
        <v>10</v>
      </c>
      <c r="AG1388" s="5" t="str">
        <f t="shared" si="262"/>
        <v>NO CUMPLE</v>
      </c>
      <c r="AH1388" s="6"/>
      <c r="AI1388" s="38">
        <f t="shared" si="264"/>
        <v>13</v>
      </c>
      <c r="AJ1388" s="5" t="str">
        <f t="shared" si="265"/>
        <v>NO CUMPLE</v>
      </c>
      <c r="AK1388" s="6" t="s">
        <v>6308</v>
      </c>
      <c r="AL1388" s="5" t="str">
        <f t="shared" si="263"/>
        <v/>
      </c>
      <c r="AM1388" s="5"/>
      <c r="AN1388" s="58"/>
      <c r="AO1388" s="49" t="s">
        <v>6309</v>
      </c>
      <c r="AP1388" s="50" t="s">
        <v>72</v>
      </c>
      <c r="AQ1388" s="50"/>
      <c r="AR1388" s="50">
        <v>43677</v>
      </c>
      <c r="AS1388" s="50"/>
      <c r="AT1388" s="52"/>
    </row>
    <row r="1389" spans="1:46" ht="14.1" customHeight="1">
      <c r="A1389" s="20" t="s">
        <v>45</v>
      </c>
      <c r="B1389" s="21" t="s">
        <v>5021</v>
      </c>
      <c r="C1389" s="20" t="s">
        <v>5759</v>
      </c>
      <c r="D1389" s="54" t="s">
        <v>6310</v>
      </c>
      <c r="E1389" s="64" t="s">
        <v>48</v>
      </c>
      <c r="F1389" s="4" t="s">
        <v>6311</v>
      </c>
      <c r="G1389" s="23" t="s">
        <v>6312</v>
      </c>
      <c r="H1389" s="55">
        <v>33753.599999999999</v>
      </c>
      <c r="I1389" s="4" t="s">
        <v>64</v>
      </c>
      <c r="J1389" s="5" t="s">
        <v>563</v>
      </c>
      <c r="K1389" s="22" t="s">
        <v>564</v>
      </c>
      <c r="L1389" s="23" t="s">
        <v>119</v>
      </c>
      <c r="M1389" s="4" t="s">
        <v>67</v>
      </c>
      <c r="N1389" s="29" t="s">
        <v>77</v>
      </c>
      <c r="O1389" s="30">
        <v>5760</v>
      </c>
      <c r="P1389" s="29" t="s">
        <v>57</v>
      </c>
      <c r="Q1389" s="56">
        <v>1</v>
      </c>
      <c r="R1389" s="5" t="s">
        <v>58</v>
      </c>
      <c r="S1389" s="5" t="s">
        <v>59</v>
      </c>
      <c r="T1389" s="36">
        <v>43691</v>
      </c>
      <c r="U1389" s="36">
        <v>43691</v>
      </c>
      <c r="V1389" s="37">
        <v>43693</v>
      </c>
      <c r="W1389" s="38">
        <f t="shared" si="257"/>
        <v>1</v>
      </c>
      <c r="X1389" s="5" t="str">
        <f t="shared" si="258"/>
        <v>NO CUMPLE</v>
      </c>
      <c r="Y1389" s="37">
        <v>43693</v>
      </c>
      <c r="Z1389" s="37">
        <v>43693</v>
      </c>
      <c r="AA1389" s="44">
        <v>43693</v>
      </c>
      <c r="AB1389" s="37">
        <v>43703</v>
      </c>
      <c r="AC1389" s="38">
        <f t="shared" si="259"/>
        <v>1</v>
      </c>
      <c r="AD1389" s="5" t="str">
        <f t="shared" si="260"/>
        <v>CUMPLE</v>
      </c>
      <c r="AE1389" s="5"/>
      <c r="AF1389" s="38">
        <f t="shared" si="261"/>
        <v>10</v>
      </c>
      <c r="AG1389" s="5" t="str">
        <f t="shared" si="262"/>
        <v>NO CUMPLE</v>
      </c>
      <c r="AH1389" s="6"/>
      <c r="AI1389" s="38">
        <f t="shared" si="264"/>
        <v>12</v>
      </c>
      <c r="AJ1389" s="5" t="str">
        <f t="shared" si="265"/>
        <v>NO CUMPLE</v>
      </c>
      <c r="AK1389" s="6" t="s">
        <v>6313</v>
      </c>
      <c r="AL1389" s="5" t="str">
        <f t="shared" si="263"/>
        <v/>
      </c>
      <c r="AM1389" s="5"/>
      <c r="AN1389" s="58"/>
      <c r="AO1389" s="49" t="s">
        <v>6314</v>
      </c>
      <c r="AP1389" s="50" t="s">
        <v>61</v>
      </c>
      <c r="AQ1389" s="50"/>
      <c r="AR1389" s="50">
        <v>43673</v>
      </c>
      <c r="AS1389" s="50"/>
      <c r="AT1389" s="52"/>
    </row>
    <row r="1390" spans="1:46" ht="14.1" customHeight="1">
      <c r="A1390" s="20" t="s">
        <v>45</v>
      </c>
      <c r="B1390" s="21" t="s">
        <v>5021</v>
      </c>
      <c r="C1390" s="20" t="s">
        <v>5759</v>
      </c>
      <c r="D1390" s="54" t="s">
        <v>6315</v>
      </c>
      <c r="E1390" s="64" t="s">
        <v>48</v>
      </c>
      <c r="F1390" s="4" t="s">
        <v>6316</v>
      </c>
      <c r="G1390" s="23" t="s">
        <v>6317</v>
      </c>
      <c r="H1390" s="55">
        <v>146240</v>
      </c>
      <c r="I1390" s="4" t="s">
        <v>64</v>
      </c>
      <c r="J1390" s="5" t="s">
        <v>435</v>
      </c>
      <c r="K1390" s="22" t="s">
        <v>436</v>
      </c>
      <c r="L1390" s="23" t="s">
        <v>54</v>
      </c>
      <c r="M1390" s="4" t="s">
        <v>94</v>
      </c>
      <c r="N1390" s="29" t="s">
        <v>95</v>
      </c>
      <c r="O1390" s="30">
        <v>32000</v>
      </c>
      <c r="P1390" s="29" t="s">
        <v>57</v>
      </c>
      <c r="Q1390" s="56">
        <v>2</v>
      </c>
      <c r="R1390" s="5" t="s">
        <v>58</v>
      </c>
      <c r="S1390" s="5" t="s">
        <v>69</v>
      </c>
      <c r="T1390" s="36">
        <v>43693</v>
      </c>
      <c r="U1390" s="36">
        <v>43679</v>
      </c>
      <c r="V1390" s="37">
        <v>43694</v>
      </c>
      <c r="W1390" s="38">
        <f t="shared" si="257"/>
        <v>-13</v>
      </c>
      <c r="X1390" s="5" t="str">
        <f t="shared" si="258"/>
        <v>CUMPLE</v>
      </c>
      <c r="Y1390" s="37">
        <v>43694</v>
      </c>
      <c r="Z1390" s="37">
        <v>43694</v>
      </c>
      <c r="AA1390" s="44">
        <v>43697</v>
      </c>
      <c r="AB1390" s="37">
        <v>43700</v>
      </c>
      <c r="AC1390" s="38">
        <f t="shared" si="259"/>
        <v>3</v>
      </c>
      <c r="AD1390" s="5" t="str">
        <f t="shared" si="260"/>
        <v>NO CUMPLE</v>
      </c>
      <c r="AE1390" s="5"/>
      <c r="AF1390" s="38">
        <f t="shared" si="261"/>
        <v>3</v>
      </c>
      <c r="AG1390" s="5" t="str">
        <f t="shared" si="262"/>
        <v>CUMPLE</v>
      </c>
      <c r="AH1390" s="6"/>
      <c r="AI1390" s="38">
        <f t="shared" si="264"/>
        <v>7</v>
      </c>
      <c r="AJ1390" s="5" t="str">
        <f t="shared" si="265"/>
        <v>CUMPLE</v>
      </c>
      <c r="AK1390" s="6"/>
      <c r="AL1390" s="5" t="str">
        <f t="shared" si="263"/>
        <v/>
      </c>
      <c r="AM1390" s="5"/>
      <c r="AN1390" s="58"/>
      <c r="AO1390" s="49" t="s">
        <v>6318</v>
      </c>
      <c r="AP1390" s="50" t="s">
        <v>72</v>
      </c>
      <c r="AQ1390" s="50"/>
      <c r="AR1390" s="50">
        <v>43670</v>
      </c>
      <c r="AS1390" s="50"/>
      <c r="AT1390" s="52"/>
    </row>
    <row r="1391" spans="1:46" ht="14.1" customHeight="1">
      <c r="A1391" s="20" t="s">
        <v>45</v>
      </c>
      <c r="B1391" s="21" t="s">
        <v>5021</v>
      </c>
      <c r="C1391" s="20" t="s">
        <v>5759</v>
      </c>
      <c r="D1391" s="28" t="s">
        <v>6319</v>
      </c>
      <c r="E1391" s="64" t="s">
        <v>156</v>
      </c>
      <c r="F1391" s="4" t="s">
        <v>6320</v>
      </c>
      <c r="G1391" s="23" t="s">
        <v>6321</v>
      </c>
      <c r="H1391" s="55">
        <v>122250.4</v>
      </c>
      <c r="I1391" s="4" t="s">
        <v>64</v>
      </c>
      <c r="J1391" s="65" t="s">
        <v>6322</v>
      </c>
      <c r="K1391" s="28" t="s">
        <v>6323</v>
      </c>
      <c r="L1391" s="23" t="s">
        <v>54</v>
      </c>
      <c r="M1391" s="4" t="s">
        <v>94</v>
      </c>
      <c r="N1391" s="29" t="s">
        <v>95</v>
      </c>
      <c r="O1391" s="30">
        <v>14480</v>
      </c>
      <c r="P1391" s="29" t="s">
        <v>57</v>
      </c>
      <c r="Q1391" s="56">
        <v>1</v>
      </c>
      <c r="R1391" s="5" t="s">
        <v>58</v>
      </c>
      <c r="S1391" s="5" t="s">
        <v>726</v>
      </c>
      <c r="T1391" s="36">
        <v>43693</v>
      </c>
      <c r="U1391" s="36">
        <v>43679</v>
      </c>
      <c r="V1391" s="37">
        <v>43697</v>
      </c>
      <c r="W1391" s="38">
        <f t="shared" si="257"/>
        <v>-13</v>
      </c>
      <c r="X1391" s="5" t="str">
        <f t="shared" si="258"/>
        <v>CUMPLE</v>
      </c>
      <c r="Y1391" s="37">
        <v>43697</v>
      </c>
      <c r="Z1391" s="37">
        <v>43697</v>
      </c>
      <c r="AA1391" s="44">
        <v>43697</v>
      </c>
      <c r="AB1391" s="37">
        <v>43703</v>
      </c>
      <c r="AC1391" s="38">
        <f t="shared" si="259"/>
        <v>1</v>
      </c>
      <c r="AD1391" s="5" t="str">
        <f t="shared" si="260"/>
        <v>CUMPLE</v>
      </c>
      <c r="AE1391" s="5"/>
      <c r="AF1391" s="38">
        <f t="shared" si="261"/>
        <v>6</v>
      </c>
      <c r="AG1391" s="5" t="str">
        <f t="shared" si="262"/>
        <v>NO CUMPLE</v>
      </c>
      <c r="AH1391" s="6"/>
      <c r="AI1391" s="38">
        <f t="shared" si="264"/>
        <v>10</v>
      </c>
      <c r="AJ1391" s="5" t="str">
        <f t="shared" si="265"/>
        <v>NO CUMPLE</v>
      </c>
      <c r="AK1391" s="6" t="s">
        <v>6324</v>
      </c>
      <c r="AL1391" s="5" t="str">
        <f t="shared" si="263"/>
        <v/>
      </c>
      <c r="AM1391" s="5"/>
      <c r="AN1391" s="58"/>
      <c r="AO1391" s="49" t="s">
        <v>6325</v>
      </c>
      <c r="AP1391" s="50" t="s">
        <v>72</v>
      </c>
      <c r="AQ1391" s="50"/>
      <c r="AR1391" s="50">
        <v>43670</v>
      </c>
      <c r="AS1391" s="50"/>
      <c r="AT1391" s="52"/>
    </row>
    <row r="1392" spans="1:46" ht="14.1" customHeight="1">
      <c r="A1392" s="20" t="s">
        <v>45</v>
      </c>
      <c r="B1392" s="21" t="s">
        <v>5021</v>
      </c>
      <c r="C1392" s="20" t="s">
        <v>5759</v>
      </c>
      <c r="D1392" s="54">
        <v>4951726546</v>
      </c>
      <c r="E1392" s="64" t="s">
        <v>156</v>
      </c>
      <c r="F1392" s="4" t="s">
        <v>6326</v>
      </c>
      <c r="G1392" s="23" t="s">
        <v>6327</v>
      </c>
      <c r="H1392" s="55">
        <v>38080</v>
      </c>
      <c r="I1392" s="4" t="s">
        <v>64</v>
      </c>
      <c r="J1392" s="5" t="s">
        <v>3929</v>
      </c>
      <c r="K1392" s="22" t="s">
        <v>3930</v>
      </c>
      <c r="L1392" s="23" t="s">
        <v>522</v>
      </c>
      <c r="M1392" s="4" t="s">
        <v>67</v>
      </c>
      <c r="N1392" s="29" t="s">
        <v>336</v>
      </c>
      <c r="O1392" s="30">
        <v>7000</v>
      </c>
      <c r="P1392" s="29" t="s">
        <v>57</v>
      </c>
      <c r="Q1392" s="56">
        <v>1</v>
      </c>
      <c r="R1392" s="5" t="s">
        <v>58</v>
      </c>
      <c r="S1392" s="5" t="s">
        <v>59</v>
      </c>
      <c r="T1392" s="36">
        <v>43696</v>
      </c>
      <c r="U1392" s="36">
        <v>43670</v>
      </c>
      <c r="V1392" s="37">
        <v>43697</v>
      </c>
      <c r="W1392" s="38">
        <f t="shared" ref="W1392:W1450" si="266">IF(R1392="AIR",U1392-T1392,U1392-(T1392-1))</f>
        <v>-25</v>
      </c>
      <c r="X1392" s="5" t="str">
        <f t="shared" ref="X1392:X1450" si="267">IF(W1392&lt;=0,"CUMPLE","NO CUMPLE")</f>
        <v>CUMPLE</v>
      </c>
      <c r="Y1392" s="37">
        <v>43697</v>
      </c>
      <c r="Z1392" s="37">
        <v>43697</v>
      </c>
      <c r="AA1392" s="44">
        <v>43698</v>
      </c>
      <c r="AB1392" s="37">
        <v>43703</v>
      </c>
      <c r="AC1392" s="38">
        <f t="shared" ref="AC1392:AC1450" si="268">IF(AA1392-MAX(U1392,V1392,Y1392)&lt;=0,1,AA1392-MAX(U1392,V1392,Y1392))</f>
        <v>1</v>
      </c>
      <c r="AD1392" s="5" t="str">
        <f t="shared" ref="AD1392:AD1450" si="269">+IF((R1392="FCL")*AND(AC1392&lt;=2),"CUMPLE",IF((R1392="LCL")*AND(AC1392&lt;=2),"CUMPLE",IF((R1392="AIR")*AND(AC1392&lt;=2),"CUMPLE","NO CUMPLE")))</f>
        <v>CUMPLE</v>
      </c>
      <c r="AE1392" s="5"/>
      <c r="AF1392" s="38">
        <f t="shared" ref="AF1392:AF1450" si="270">IF(AB1392-AA1392&lt;=0,1,AB1392-AA1392)</f>
        <v>5</v>
      </c>
      <c r="AG1392" s="5" t="str">
        <f t="shared" ref="AG1392:AG1450" si="271">+IF((R1392="FCL")*AND(AF1392&lt;=3),"CUMPLE",IF((R1392="LCL")*AND(AF1392&lt;=3),"CUMPLE",IF((R1392="AIR")*AND(AF1392&lt;=1),"CUMPLE","NO CUMPLE")))</f>
        <v>NO CUMPLE</v>
      </c>
      <c r="AH1392" s="6"/>
      <c r="AI1392" s="38">
        <f t="shared" si="264"/>
        <v>7</v>
      </c>
      <c r="AJ1392" s="5" t="str">
        <f t="shared" si="265"/>
        <v>CUMPLE</v>
      </c>
      <c r="AK1392" s="6"/>
      <c r="AL1392" s="5" t="str">
        <f t="shared" si="263"/>
        <v/>
      </c>
      <c r="AM1392" s="5"/>
      <c r="AN1392" s="58"/>
      <c r="AO1392" s="49" t="s">
        <v>6328</v>
      </c>
      <c r="AP1392" s="50" t="s">
        <v>61</v>
      </c>
      <c r="AQ1392" s="50"/>
      <c r="AR1392" s="50">
        <v>43643</v>
      </c>
      <c r="AS1392" s="50"/>
      <c r="AT1392" s="52"/>
    </row>
    <row r="1393" spans="1:46" ht="14.1" customHeight="1">
      <c r="A1393" s="20" t="s">
        <v>45</v>
      </c>
      <c r="B1393" s="21" t="s">
        <v>5021</v>
      </c>
      <c r="C1393" s="20" t="s">
        <v>5759</v>
      </c>
      <c r="D1393" s="54">
        <v>4952431663</v>
      </c>
      <c r="E1393" s="64" t="s">
        <v>48</v>
      </c>
      <c r="F1393" s="4" t="s">
        <v>6329</v>
      </c>
      <c r="G1393" s="23" t="s">
        <v>6330</v>
      </c>
      <c r="H1393" s="55">
        <v>13910.4</v>
      </c>
      <c r="I1393" s="4" t="s">
        <v>64</v>
      </c>
      <c r="J1393" s="5" t="s">
        <v>459</v>
      </c>
      <c r="K1393" s="22" t="s">
        <v>460</v>
      </c>
      <c r="L1393" s="23" t="s">
        <v>54</v>
      </c>
      <c r="M1393" s="4" t="s">
        <v>55</v>
      </c>
      <c r="N1393" s="29" t="s">
        <v>461</v>
      </c>
      <c r="O1393" s="30">
        <v>2760</v>
      </c>
      <c r="P1393" s="29" t="s">
        <v>57</v>
      </c>
      <c r="Q1393" s="56">
        <v>3</v>
      </c>
      <c r="R1393" s="5" t="s">
        <v>78</v>
      </c>
      <c r="S1393" s="5" t="s">
        <v>79</v>
      </c>
      <c r="T1393" s="36">
        <v>43697</v>
      </c>
      <c r="U1393" s="36">
        <v>43686</v>
      </c>
      <c r="V1393" s="37">
        <v>43700</v>
      </c>
      <c r="W1393" s="38">
        <f t="shared" si="266"/>
        <v>-10</v>
      </c>
      <c r="X1393" s="5" t="str">
        <f t="shared" si="267"/>
        <v>CUMPLE</v>
      </c>
      <c r="Y1393" s="37">
        <v>43700</v>
      </c>
      <c r="Z1393" s="37">
        <v>43700</v>
      </c>
      <c r="AA1393" s="44">
        <v>43701</v>
      </c>
      <c r="AB1393" s="37">
        <v>43704</v>
      </c>
      <c r="AC1393" s="38">
        <f t="shared" si="268"/>
        <v>1</v>
      </c>
      <c r="AD1393" s="5" t="str">
        <f t="shared" si="269"/>
        <v>CUMPLE</v>
      </c>
      <c r="AE1393" s="5"/>
      <c r="AF1393" s="38">
        <f t="shared" si="270"/>
        <v>3</v>
      </c>
      <c r="AG1393" s="5" t="str">
        <f t="shared" si="271"/>
        <v>CUMPLE</v>
      </c>
      <c r="AH1393" s="6"/>
      <c r="AI1393" s="38">
        <f t="shared" si="264"/>
        <v>7</v>
      </c>
      <c r="AJ1393" s="5" t="str">
        <f t="shared" si="265"/>
        <v>CUMPLE</v>
      </c>
      <c r="AK1393" s="6"/>
      <c r="AL1393" s="5" t="str">
        <f t="shared" si="263"/>
        <v/>
      </c>
      <c r="AM1393" s="5"/>
      <c r="AN1393" s="58"/>
      <c r="AO1393" s="49" t="s">
        <v>6331</v>
      </c>
      <c r="AP1393" s="50" t="s">
        <v>72</v>
      </c>
      <c r="AQ1393" s="50"/>
      <c r="AR1393" s="50">
        <v>43683</v>
      </c>
      <c r="AS1393" s="50"/>
      <c r="AT1393" s="52"/>
    </row>
    <row r="1394" spans="1:46" ht="14.1" customHeight="1">
      <c r="A1394" s="20" t="s">
        <v>45</v>
      </c>
      <c r="B1394" s="21" t="s">
        <v>5021</v>
      </c>
      <c r="C1394" s="20" t="s">
        <v>5759</v>
      </c>
      <c r="D1394" s="54" t="s">
        <v>6332</v>
      </c>
      <c r="E1394" s="64" t="s">
        <v>48</v>
      </c>
      <c r="F1394" s="4" t="s">
        <v>6333</v>
      </c>
      <c r="G1394" s="23" t="s">
        <v>6334</v>
      </c>
      <c r="H1394" s="55">
        <v>5928.1</v>
      </c>
      <c r="I1394" s="4" t="s">
        <v>605</v>
      </c>
      <c r="J1394" s="5" t="s">
        <v>6335</v>
      </c>
      <c r="K1394" s="22" t="s">
        <v>6336</v>
      </c>
      <c r="L1394" s="23" t="s">
        <v>54</v>
      </c>
      <c r="M1394" s="4" t="s">
        <v>67</v>
      </c>
      <c r="N1394" s="29" t="s">
        <v>77</v>
      </c>
      <c r="O1394" s="30">
        <v>130</v>
      </c>
      <c r="P1394" s="29" t="s">
        <v>57</v>
      </c>
      <c r="Q1394" s="56">
        <v>1</v>
      </c>
      <c r="R1394" s="5" t="s">
        <v>608</v>
      </c>
      <c r="S1394" s="5" t="s">
        <v>79</v>
      </c>
      <c r="T1394" s="36">
        <v>43700</v>
      </c>
      <c r="U1394" s="36">
        <v>43693</v>
      </c>
      <c r="V1394" s="37">
        <v>43703</v>
      </c>
      <c r="W1394" s="38">
        <f t="shared" si="266"/>
        <v>-7</v>
      </c>
      <c r="X1394" s="5" t="str">
        <f t="shared" si="267"/>
        <v>CUMPLE</v>
      </c>
      <c r="Y1394" s="37">
        <v>43703</v>
      </c>
      <c r="Z1394" s="37">
        <v>43703</v>
      </c>
      <c r="AA1394" s="44">
        <v>43704</v>
      </c>
      <c r="AB1394" s="37">
        <v>43704</v>
      </c>
      <c r="AC1394" s="38">
        <f t="shared" si="268"/>
        <v>1</v>
      </c>
      <c r="AD1394" s="5" t="str">
        <f t="shared" si="269"/>
        <v>CUMPLE</v>
      </c>
      <c r="AE1394" s="5"/>
      <c r="AF1394" s="38">
        <f t="shared" si="270"/>
        <v>1</v>
      </c>
      <c r="AG1394" s="5" t="str">
        <f t="shared" si="271"/>
        <v>CUMPLE</v>
      </c>
      <c r="AH1394" s="6"/>
      <c r="AI1394" s="38">
        <f t="shared" si="264"/>
        <v>4</v>
      </c>
      <c r="AJ1394" s="5" t="str">
        <f t="shared" si="265"/>
        <v>NO CUMPLE</v>
      </c>
      <c r="AK1394" s="6" t="s">
        <v>135</v>
      </c>
      <c r="AL1394" s="5" t="str">
        <f t="shared" si="263"/>
        <v/>
      </c>
      <c r="AM1394" s="5"/>
      <c r="AN1394" s="58"/>
      <c r="AO1394" s="49" t="s">
        <v>6337</v>
      </c>
      <c r="AP1394" s="50" t="s">
        <v>72</v>
      </c>
      <c r="AQ1394" s="50"/>
      <c r="AR1394" s="50">
        <v>43697</v>
      </c>
      <c r="AS1394" s="50"/>
      <c r="AT1394" s="52"/>
    </row>
    <row r="1395" spans="1:46" ht="14.1" customHeight="1">
      <c r="A1395" s="20" t="s">
        <v>45</v>
      </c>
      <c r="B1395" s="21" t="s">
        <v>5021</v>
      </c>
      <c r="C1395" s="20" t="s">
        <v>5759</v>
      </c>
      <c r="D1395" s="54">
        <v>4953003882</v>
      </c>
      <c r="E1395" s="64" t="s">
        <v>48</v>
      </c>
      <c r="F1395" s="4" t="s">
        <v>6338</v>
      </c>
      <c r="G1395" s="23">
        <v>1028352092</v>
      </c>
      <c r="H1395" s="55">
        <v>49488</v>
      </c>
      <c r="I1395" s="4" t="s">
        <v>605</v>
      </c>
      <c r="J1395" s="5" t="s">
        <v>3175</v>
      </c>
      <c r="K1395" s="22" t="s">
        <v>3176</v>
      </c>
      <c r="L1395" s="23" t="s">
        <v>54</v>
      </c>
      <c r="M1395" s="4" t="s">
        <v>67</v>
      </c>
      <c r="N1395" s="29" t="s">
        <v>67</v>
      </c>
      <c r="O1395" s="30">
        <v>400</v>
      </c>
      <c r="P1395" s="29" t="s">
        <v>57</v>
      </c>
      <c r="Q1395" s="56">
        <v>3</v>
      </c>
      <c r="R1395" s="5" t="s">
        <v>608</v>
      </c>
      <c r="S1395" s="5" t="s">
        <v>79</v>
      </c>
      <c r="T1395" s="36">
        <v>43700</v>
      </c>
      <c r="U1395" s="36">
        <v>43697</v>
      </c>
      <c r="V1395" s="37">
        <v>43703</v>
      </c>
      <c r="W1395" s="38">
        <f t="shared" si="266"/>
        <v>-3</v>
      </c>
      <c r="X1395" s="5" t="str">
        <f t="shared" si="267"/>
        <v>CUMPLE</v>
      </c>
      <c r="Y1395" s="37">
        <v>43703</v>
      </c>
      <c r="Z1395" s="37">
        <v>43703</v>
      </c>
      <c r="AA1395" s="44">
        <v>43704</v>
      </c>
      <c r="AB1395" s="37">
        <v>43704</v>
      </c>
      <c r="AC1395" s="38">
        <f t="shared" si="268"/>
        <v>1</v>
      </c>
      <c r="AD1395" s="5" t="str">
        <f t="shared" si="269"/>
        <v>CUMPLE</v>
      </c>
      <c r="AE1395" s="5"/>
      <c r="AF1395" s="38">
        <f t="shared" si="270"/>
        <v>1</v>
      </c>
      <c r="AG1395" s="5" t="str">
        <f t="shared" si="271"/>
        <v>CUMPLE</v>
      </c>
      <c r="AH1395" s="6"/>
      <c r="AI1395" s="38">
        <f t="shared" si="264"/>
        <v>4</v>
      </c>
      <c r="AJ1395" s="5" t="str">
        <f t="shared" si="265"/>
        <v>NO CUMPLE</v>
      </c>
      <c r="AK1395" s="6" t="s">
        <v>135</v>
      </c>
      <c r="AL1395" s="5" t="str">
        <f t="shared" si="263"/>
        <v/>
      </c>
      <c r="AM1395" s="5"/>
      <c r="AN1395" s="58"/>
      <c r="AO1395" s="49" t="s">
        <v>6339</v>
      </c>
      <c r="AP1395" s="50" t="s">
        <v>72</v>
      </c>
      <c r="AQ1395" s="50"/>
      <c r="AR1395" s="50">
        <v>43698</v>
      </c>
      <c r="AS1395" s="50"/>
      <c r="AT1395" s="52"/>
    </row>
    <row r="1396" spans="1:46" ht="14.1" customHeight="1">
      <c r="A1396" s="20" t="s">
        <v>45</v>
      </c>
      <c r="B1396" s="21" t="s">
        <v>5021</v>
      </c>
      <c r="C1396" s="20" t="s">
        <v>5759</v>
      </c>
      <c r="D1396" s="54" t="s">
        <v>6340</v>
      </c>
      <c r="E1396" s="64" t="s">
        <v>48</v>
      </c>
      <c r="F1396" s="4" t="s">
        <v>6341</v>
      </c>
      <c r="G1396" s="23" t="s">
        <v>6342</v>
      </c>
      <c r="H1396" s="55" t="s">
        <v>6343</v>
      </c>
      <c r="I1396" s="4" t="s">
        <v>605</v>
      </c>
      <c r="J1396" s="5" t="s">
        <v>6344</v>
      </c>
      <c r="K1396" s="22" t="s">
        <v>607</v>
      </c>
      <c r="L1396" s="23" t="s">
        <v>119</v>
      </c>
      <c r="M1396" s="4" t="s">
        <v>67</v>
      </c>
      <c r="N1396" s="29" t="s">
        <v>77</v>
      </c>
      <c r="O1396" s="30">
        <v>5</v>
      </c>
      <c r="P1396" s="29" t="s">
        <v>57</v>
      </c>
      <c r="Q1396" s="56">
        <v>1</v>
      </c>
      <c r="R1396" s="5" t="s">
        <v>608</v>
      </c>
      <c r="S1396" s="5" t="s">
        <v>79</v>
      </c>
      <c r="T1396" s="36">
        <v>43700</v>
      </c>
      <c r="U1396" s="36">
        <v>43698</v>
      </c>
      <c r="V1396" s="37">
        <v>43703</v>
      </c>
      <c r="W1396" s="38">
        <f t="shared" si="266"/>
        <v>-2</v>
      </c>
      <c r="X1396" s="5" t="str">
        <f t="shared" si="267"/>
        <v>CUMPLE</v>
      </c>
      <c r="Y1396" s="37">
        <v>43703</v>
      </c>
      <c r="Z1396" s="37">
        <v>43703</v>
      </c>
      <c r="AA1396" s="44">
        <v>43704</v>
      </c>
      <c r="AB1396" s="37">
        <v>43704</v>
      </c>
      <c r="AC1396" s="38">
        <f t="shared" si="268"/>
        <v>1</v>
      </c>
      <c r="AD1396" s="5" t="str">
        <f t="shared" si="269"/>
        <v>CUMPLE</v>
      </c>
      <c r="AE1396" s="5"/>
      <c r="AF1396" s="38">
        <f t="shared" si="270"/>
        <v>1</v>
      </c>
      <c r="AG1396" s="5" t="str">
        <f t="shared" si="271"/>
        <v>CUMPLE</v>
      </c>
      <c r="AH1396" s="6"/>
      <c r="AI1396" s="38">
        <f t="shared" si="264"/>
        <v>4</v>
      </c>
      <c r="AJ1396" s="5" t="str">
        <f t="shared" si="265"/>
        <v>NO CUMPLE</v>
      </c>
      <c r="AK1396" s="6" t="s">
        <v>135</v>
      </c>
      <c r="AL1396" s="5" t="str">
        <f t="shared" si="263"/>
        <v/>
      </c>
      <c r="AM1396" s="5"/>
      <c r="AN1396" s="58"/>
      <c r="AO1396" s="49" t="s">
        <v>6345</v>
      </c>
      <c r="AP1396" s="50" t="s">
        <v>72</v>
      </c>
      <c r="AQ1396" s="50"/>
      <c r="AR1396" s="50">
        <v>43699</v>
      </c>
      <c r="AS1396" s="50"/>
      <c r="AT1396" s="52"/>
    </row>
    <row r="1397" spans="1:46" ht="14.1" customHeight="1">
      <c r="A1397" s="20" t="s">
        <v>45</v>
      </c>
      <c r="B1397" s="21" t="s">
        <v>5021</v>
      </c>
      <c r="C1397" s="20" t="s">
        <v>5759</v>
      </c>
      <c r="D1397" s="54">
        <v>4952973689</v>
      </c>
      <c r="E1397" s="64" t="s">
        <v>48</v>
      </c>
      <c r="F1397" s="4" t="s">
        <v>6346</v>
      </c>
      <c r="G1397" s="23" t="s">
        <v>6347</v>
      </c>
      <c r="H1397" s="55">
        <v>1546.8</v>
      </c>
      <c r="I1397" s="4" t="s">
        <v>605</v>
      </c>
      <c r="J1397" s="5" t="s">
        <v>5426</v>
      </c>
      <c r="K1397" s="22" t="s">
        <v>5427</v>
      </c>
      <c r="L1397" s="23" t="s">
        <v>119</v>
      </c>
      <c r="M1397" s="4" t="s">
        <v>67</v>
      </c>
      <c r="N1397" s="29" t="s">
        <v>77</v>
      </c>
      <c r="O1397" s="30">
        <v>40</v>
      </c>
      <c r="P1397" s="29" t="s">
        <v>57</v>
      </c>
      <c r="Q1397" s="56">
        <v>1</v>
      </c>
      <c r="R1397" s="5" t="s">
        <v>608</v>
      </c>
      <c r="S1397" s="5" t="s">
        <v>79</v>
      </c>
      <c r="T1397" s="36">
        <v>43702</v>
      </c>
      <c r="U1397" s="36">
        <v>43698</v>
      </c>
      <c r="V1397" s="37">
        <v>43703</v>
      </c>
      <c r="W1397" s="38">
        <f t="shared" si="266"/>
        <v>-4</v>
      </c>
      <c r="X1397" s="5" t="str">
        <f t="shared" si="267"/>
        <v>CUMPLE</v>
      </c>
      <c r="Y1397" s="37">
        <v>43703</v>
      </c>
      <c r="Z1397" s="37">
        <v>43703</v>
      </c>
      <c r="AA1397" s="37">
        <v>43704</v>
      </c>
      <c r="AB1397" s="37">
        <v>43704</v>
      </c>
      <c r="AC1397" s="38">
        <f t="shared" si="268"/>
        <v>1</v>
      </c>
      <c r="AD1397" s="5" t="str">
        <f t="shared" si="269"/>
        <v>CUMPLE</v>
      </c>
      <c r="AE1397" s="5"/>
      <c r="AF1397" s="38">
        <f t="shared" si="270"/>
        <v>1</v>
      </c>
      <c r="AG1397" s="5" t="str">
        <f t="shared" si="271"/>
        <v>CUMPLE</v>
      </c>
      <c r="AH1397" s="6"/>
      <c r="AI1397" s="38">
        <f t="shared" si="264"/>
        <v>2</v>
      </c>
      <c r="AJ1397" s="5" t="str">
        <f t="shared" si="265"/>
        <v>CUMPLE</v>
      </c>
      <c r="AK1397" s="6"/>
      <c r="AL1397" s="5" t="str">
        <f t="shared" si="263"/>
        <v/>
      </c>
      <c r="AM1397" s="5"/>
      <c r="AN1397" s="58"/>
      <c r="AO1397" s="49" t="s">
        <v>6345</v>
      </c>
      <c r="AP1397" s="50" t="s">
        <v>72</v>
      </c>
      <c r="AQ1397" s="50"/>
      <c r="AR1397" s="50">
        <v>43699</v>
      </c>
      <c r="AS1397" s="50"/>
      <c r="AT1397" s="52"/>
    </row>
    <row r="1398" spans="1:46" ht="14.1" customHeight="1">
      <c r="A1398" s="20" t="s">
        <v>45</v>
      </c>
      <c r="B1398" s="21" t="s">
        <v>5021</v>
      </c>
      <c r="C1398" s="20" t="s">
        <v>5759</v>
      </c>
      <c r="D1398" s="54">
        <v>4951900520</v>
      </c>
      <c r="E1398" s="64" t="s">
        <v>48</v>
      </c>
      <c r="F1398" s="4" t="s">
        <v>6348</v>
      </c>
      <c r="G1398" s="23" t="s">
        <v>6349</v>
      </c>
      <c r="H1398" s="55">
        <v>32484.1</v>
      </c>
      <c r="I1398" s="4" t="s">
        <v>64</v>
      </c>
      <c r="J1398" s="5" t="s">
        <v>1720</v>
      </c>
      <c r="K1398" s="22" t="s">
        <v>1721</v>
      </c>
      <c r="L1398" s="23" t="s">
        <v>119</v>
      </c>
      <c r="M1398" s="4" t="s">
        <v>210</v>
      </c>
      <c r="N1398" s="29" t="s">
        <v>211</v>
      </c>
      <c r="O1398" s="30">
        <v>22924.558000000001</v>
      </c>
      <c r="P1398" s="29" t="s">
        <v>57</v>
      </c>
      <c r="Q1398" s="56">
        <v>1</v>
      </c>
      <c r="R1398" s="5" t="s">
        <v>58</v>
      </c>
      <c r="S1398" s="5" t="s">
        <v>230</v>
      </c>
      <c r="T1398" s="36">
        <v>43675</v>
      </c>
      <c r="U1398" s="36">
        <v>43676</v>
      </c>
      <c r="V1398" s="37">
        <v>43678</v>
      </c>
      <c r="W1398" s="38">
        <f t="shared" si="266"/>
        <v>2</v>
      </c>
      <c r="X1398" s="5" t="str">
        <f t="shared" si="267"/>
        <v>NO CUMPLE</v>
      </c>
      <c r="Y1398" s="37">
        <v>43678</v>
      </c>
      <c r="Z1398" s="37">
        <v>43679</v>
      </c>
      <c r="AA1398" s="44">
        <v>43680</v>
      </c>
      <c r="AB1398" s="37">
        <v>43679</v>
      </c>
      <c r="AC1398" s="38">
        <f t="shared" si="268"/>
        <v>2</v>
      </c>
      <c r="AD1398" s="5" t="str">
        <f t="shared" si="269"/>
        <v>CUMPLE</v>
      </c>
      <c r="AE1398" s="5"/>
      <c r="AF1398" s="38">
        <f t="shared" si="270"/>
        <v>1</v>
      </c>
      <c r="AG1398" s="5" t="str">
        <f t="shared" si="271"/>
        <v>CUMPLE</v>
      </c>
      <c r="AH1398" s="6"/>
      <c r="AI1398" s="38">
        <f t="shared" si="264"/>
        <v>4</v>
      </c>
      <c r="AJ1398" s="5" t="str">
        <f t="shared" si="265"/>
        <v>CUMPLE</v>
      </c>
      <c r="AK1398" s="6"/>
      <c r="AL1398" s="5" t="str">
        <f t="shared" si="263"/>
        <v/>
      </c>
      <c r="AM1398" s="5"/>
      <c r="AN1398" s="58"/>
      <c r="AO1398" s="49" t="s">
        <v>6350</v>
      </c>
      <c r="AP1398" s="50" t="s">
        <v>232</v>
      </c>
      <c r="AQ1398" s="50"/>
      <c r="AR1398" s="50">
        <v>43651</v>
      </c>
      <c r="AS1398" s="50" t="s">
        <v>1082</v>
      </c>
      <c r="AT1398" s="52"/>
    </row>
    <row r="1399" spans="1:46" ht="14.1" customHeight="1">
      <c r="A1399" s="20" t="s">
        <v>45</v>
      </c>
      <c r="B1399" s="21" t="s">
        <v>5021</v>
      </c>
      <c r="C1399" s="20" t="s">
        <v>5759</v>
      </c>
      <c r="D1399" s="54" t="s">
        <v>6351</v>
      </c>
      <c r="E1399" s="64" t="s">
        <v>48</v>
      </c>
      <c r="F1399" s="4" t="s">
        <v>6352</v>
      </c>
      <c r="G1399" s="23" t="s">
        <v>6353</v>
      </c>
      <c r="H1399" s="55">
        <v>789.65</v>
      </c>
      <c r="I1399" s="4" t="s">
        <v>64</v>
      </c>
      <c r="J1399" s="5" t="s">
        <v>6354</v>
      </c>
      <c r="K1399" s="22" t="s">
        <v>6355</v>
      </c>
      <c r="L1399" s="23" t="s">
        <v>86</v>
      </c>
      <c r="M1399" s="4" t="s">
        <v>87</v>
      </c>
      <c r="N1399" s="29" t="s">
        <v>88</v>
      </c>
      <c r="O1399" s="30">
        <v>355</v>
      </c>
      <c r="P1399" s="29" t="s">
        <v>57</v>
      </c>
      <c r="Q1399" s="56">
        <v>2</v>
      </c>
      <c r="R1399" s="5" t="s">
        <v>78</v>
      </c>
      <c r="S1399" s="5" t="s">
        <v>79</v>
      </c>
      <c r="T1399" s="36">
        <v>43700</v>
      </c>
      <c r="U1399" s="36">
        <v>43683</v>
      </c>
      <c r="V1399" s="37">
        <v>43703</v>
      </c>
      <c r="W1399" s="38">
        <f t="shared" si="266"/>
        <v>-16</v>
      </c>
      <c r="X1399" s="5" t="str">
        <f t="shared" si="267"/>
        <v>CUMPLE</v>
      </c>
      <c r="Y1399" s="37">
        <v>43703</v>
      </c>
      <c r="Z1399" s="37">
        <v>43703</v>
      </c>
      <c r="AA1399" s="44">
        <v>43704</v>
      </c>
      <c r="AB1399" s="37">
        <v>43705</v>
      </c>
      <c r="AC1399" s="38">
        <f t="shared" si="268"/>
        <v>1</v>
      </c>
      <c r="AD1399" s="5" t="str">
        <f t="shared" si="269"/>
        <v>CUMPLE</v>
      </c>
      <c r="AE1399" s="5"/>
      <c r="AF1399" s="38">
        <f t="shared" si="270"/>
        <v>1</v>
      </c>
      <c r="AG1399" s="5" t="str">
        <f t="shared" si="271"/>
        <v>CUMPLE</v>
      </c>
      <c r="AH1399" s="6"/>
      <c r="AI1399" s="38">
        <f t="shared" si="264"/>
        <v>5</v>
      </c>
      <c r="AJ1399" s="5" t="str">
        <f t="shared" si="265"/>
        <v>CUMPLE</v>
      </c>
      <c r="AK1399" s="6"/>
      <c r="AL1399" s="5" t="str">
        <f t="shared" si="263"/>
        <v/>
      </c>
      <c r="AM1399" s="5"/>
      <c r="AN1399" s="58"/>
      <c r="AO1399" s="49" t="s">
        <v>6356</v>
      </c>
      <c r="AP1399" s="50" t="s">
        <v>325</v>
      </c>
      <c r="AQ1399" s="50"/>
      <c r="AR1399" s="50">
        <v>43688</v>
      </c>
      <c r="AS1399" s="50"/>
      <c r="AT1399" s="52"/>
    </row>
    <row r="1400" spans="1:46" ht="14.1" customHeight="1">
      <c r="A1400" s="20" t="s">
        <v>45</v>
      </c>
      <c r="B1400" s="21" t="s">
        <v>5021</v>
      </c>
      <c r="C1400" s="20" t="s">
        <v>5759</v>
      </c>
      <c r="D1400" s="28" t="s">
        <v>6357</v>
      </c>
      <c r="E1400" s="64" t="s">
        <v>48</v>
      </c>
      <c r="F1400" s="4" t="s">
        <v>6358</v>
      </c>
      <c r="G1400" s="23" t="s">
        <v>6359</v>
      </c>
      <c r="H1400" s="55">
        <v>16316.5</v>
      </c>
      <c r="I1400" s="4" t="s">
        <v>605</v>
      </c>
      <c r="J1400" s="65" t="s">
        <v>6360</v>
      </c>
      <c r="K1400" s="28" t="s">
        <v>6361</v>
      </c>
      <c r="L1400" s="23" t="s">
        <v>54</v>
      </c>
      <c r="M1400" s="4" t="s">
        <v>67</v>
      </c>
      <c r="N1400" s="29" t="s">
        <v>77</v>
      </c>
      <c r="O1400" s="30">
        <v>200</v>
      </c>
      <c r="P1400" s="29" t="s">
        <v>57</v>
      </c>
      <c r="Q1400" s="56">
        <v>2</v>
      </c>
      <c r="R1400" s="5" t="s">
        <v>608</v>
      </c>
      <c r="S1400" s="5" t="s">
        <v>79</v>
      </c>
      <c r="T1400" s="36">
        <v>43703</v>
      </c>
      <c r="U1400" s="36">
        <v>43693</v>
      </c>
      <c r="V1400" s="37">
        <v>43704</v>
      </c>
      <c r="W1400" s="38">
        <f t="shared" si="266"/>
        <v>-10</v>
      </c>
      <c r="X1400" s="5" t="str">
        <f t="shared" si="267"/>
        <v>CUMPLE</v>
      </c>
      <c r="Y1400" s="37">
        <v>43704</v>
      </c>
      <c r="Z1400" s="37">
        <v>43704</v>
      </c>
      <c r="AA1400" s="44">
        <v>43705</v>
      </c>
      <c r="AB1400" s="37">
        <v>43705</v>
      </c>
      <c r="AC1400" s="38">
        <f t="shared" si="268"/>
        <v>1</v>
      </c>
      <c r="AD1400" s="5" t="str">
        <f t="shared" si="269"/>
        <v>CUMPLE</v>
      </c>
      <c r="AE1400" s="5"/>
      <c r="AF1400" s="38">
        <f t="shared" si="270"/>
        <v>1</v>
      </c>
      <c r="AG1400" s="5" t="str">
        <f t="shared" si="271"/>
        <v>CUMPLE</v>
      </c>
      <c r="AH1400" s="6"/>
      <c r="AI1400" s="38">
        <f t="shared" si="264"/>
        <v>2</v>
      </c>
      <c r="AJ1400" s="5" t="str">
        <f t="shared" si="265"/>
        <v>CUMPLE</v>
      </c>
      <c r="AK1400" s="6"/>
      <c r="AL1400" s="5" t="str">
        <f t="shared" si="263"/>
        <v/>
      </c>
      <c r="AM1400" s="5"/>
      <c r="AN1400" s="58"/>
      <c r="AO1400" s="49" t="s">
        <v>6362</v>
      </c>
      <c r="AP1400" s="50" t="s">
        <v>72</v>
      </c>
      <c r="AQ1400" s="50"/>
      <c r="AR1400" s="50">
        <v>43700</v>
      </c>
      <c r="AS1400" s="50"/>
      <c r="AT1400" s="52"/>
    </row>
    <row r="1401" spans="1:46" ht="14.1" customHeight="1">
      <c r="A1401" s="20" t="s">
        <v>45</v>
      </c>
      <c r="B1401" s="21" t="s">
        <v>5021</v>
      </c>
      <c r="C1401" s="20" t="s">
        <v>5759</v>
      </c>
      <c r="D1401" s="54">
        <v>4953142735</v>
      </c>
      <c r="E1401" s="64" t="s">
        <v>156</v>
      </c>
      <c r="F1401" s="4" t="s">
        <v>6363</v>
      </c>
      <c r="G1401" s="23">
        <v>1028502187</v>
      </c>
      <c r="H1401" s="55">
        <v>1512.2</v>
      </c>
      <c r="I1401" s="4" t="s">
        <v>605</v>
      </c>
      <c r="J1401" s="5" t="s">
        <v>6364</v>
      </c>
      <c r="K1401" s="22" t="s">
        <v>6365</v>
      </c>
      <c r="L1401" s="23" t="s">
        <v>54</v>
      </c>
      <c r="M1401" s="4" t="s">
        <v>67</v>
      </c>
      <c r="N1401" s="29" t="s">
        <v>77</v>
      </c>
      <c r="O1401" s="30">
        <v>20</v>
      </c>
      <c r="P1401" s="29" t="s">
        <v>57</v>
      </c>
      <c r="Q1401" s="56">
        <v>1</v>
      </c>
      <c r="R1401" s="5" t="s">
        <v>608</v>
      </c>
      <c r="S1401" s="5" t="s">
        <v>79</v>
      </c>
      <c r="T1401" s="36">
        <v>43703</v>
      </c>
      <c r="U1401" s="36">
        <v>43699</v>
      </c>
      <c r="V1401" s="37">
        <v>43704</v>
      </c>
      <c r="W1401" s="38">
        <f t="shared" si="266"/>
        <v>-4</v>
      </c>
      <c r="X1401" s="5" t="str">
        <f t="shared" si="267"/>
        <v>CUMPLE</v>
      </c>
      <c r="Y1401" s="37">
        <v>43704</v>
      </c>
      <c r="Z1401" s="37">
        <v>43704</v>
      </c>
      <c r="AA1401" s="44">
        <v>43705</v>
      </c>
      <c r="AB1401" s="37">
        <v>43705</v>
      </c>
      <c r="AC1401" s="38">
        <f t="shared" si="268"/>
        <v>1</v>
      </c>
      <c r="AD1401" s="5" t="str">
        <f t="shared" si="269"/>
        <v>CUMPLE</v>
      </c>
      <c r="AE1401" s="5"/>
      <c r="AF1401" s="38">
        <f t="shared" si="270"/>
        <v>1</v>
      </c>
      <c r="AG1401" s="5" t="str">
        <f t="shared" si="271"/>
        <v>CUMPLE</v>
      </c>
      <c r="AH1401" s="6"/>
      <c r="AI1401" s="38">
        <f t="shared" si="264"/>
        <v>2</v>
      </c>
      <c r="AJ1401" s="5" t="str">
        <f t="shared" si="265"/>
        <v>CUMPLE</v>
      </c>
      <c r="AK1401" s="6"/>
      <c r="AL1401" s="5" t="str">
        <f t="shared" si="263"/>
        <v/>
      </c>
      <c r="AM1401" s="5"/>
      <c r="AN1401" s="58"/>
      <c r="AO1401" s="49" t="s">
        <v>6366</v>
      </c>
      <c r="AP1401" s="50" t="s">
        <v>72</v>
      </c>
      <c r="AQ1401" s="50"/>
      <c r="AR1401" s="50">
        <v>43703</v>
      </c>
      <c r="AS1401" s="50"/>
      <c r="AT1401" s="52"/>
    </row>
    <row r="1402" spans="1:46" ht="14.1" customHeight="1">
      <c r="A1402" s="20" t="s">
        <v>45</v>
      </c>
      <c r="B1402" s="21" t="s">
        <v>5021</v>
      </c>
      <c r="C1402" s="20" t="s">
        <v>5759</v>
      </c>
      <c r="D1402" s="54">
        <v>4952461109</v>
      </c>
      <c r="E1402" s="64" t="s">
        <v>48</v>
      </c>
      <c r="F1402" s="4" t="s">
        <v>6367</v>
      </c>
      <c r="G1402" s="23" t="s">
        <v>6368</v>
      </c>
      <c r="H1402" s="55">
        <v>813.2</v>
      </c>
      <c r="I1402" s="4" t="s">
        <v>64</v>
      </c>
      <c r="J1402" s="5" t="s">
        <v>4051</v>
      </c>
      <c r="K1402" s="22" t="s">
        <v>4052</v>
      </c>
      <c r="L1402" s="23" t="s">
        <v>54</v>
      </c>
      <c r="M1402" s="4" t="s">
        <v>67</v>
      </c>
      <c r="N1402" s="29" t="s">
        <v>77</v>
      </c>
      <c r="O1402" s="30">
        <v>190</v>
      </c>
      <c r="P1402" s="29" t="s">
        <v>57</v>
      </c>
      <c r="Q1402" s="56">
        <v>1</v>
      </c>
      <c r="R1402" s="5" t="s">
        <v>78</v>
      </c>
      <c r="S1402" s="5" t="s">
        <v>79</v>
      </c>
      <c r="T1402" s="36">
        <v>43696</v>
      </c>
      <c r="U1402" s="36">
        <v>43689</v>
      </c>
      <c r="V1402" s="37">
        <v>43699</v>
      </c>
      <c r="W1402" s="38">
        <f t="shared" si="266"/>
        <v>-6</v>
      </c>
      <c r="X1402" s="5" t="str">
        <f t="shared" si="267"/>
        <v>CUMPLE</v>
      </c>
      <c r="Y1402" s="37">
        <v>43698</v>
      </c>
      <c r="Z1402" s="37">
        <v>43698</v>
      </c>
      <c r="AA1402" s="44">
        <v>43699</v>
      </c>
      <c r="AB1402" s="37">
        <v>43706</v>
      </c>
      <c r="AC1402" s="38">
        <f t="shared" si="268"/>
        <v>1</v>
      </c>
      <c r="AD1402" s="5" t="str">
        <f t="shared" si="269"/>
        <v>CUMPLE</v>
      </c>
      <c r="AE1402" s="5"/>
      <c r="AF1402" s="38">
        <f t="shared" si="270"/>
        <v>7</v>
      </c>
      <c r="AG1402" s="5" t="str">
        <f t="shared" si="271"/>
        <v>NO CUMPLE</v>
      </c>
      <c r="AH1402" s="6"/>
      <c r="AI1402" s="38">
        <f t="shared" si="264"/>
        <v>10</v>
      </c>
      <c r="AJ1402" s="5" t="str">
        <f t="shared" si="265"/>
        <v>CUMPLE</v>
      </c>
      <c r="AK1402" s="6" t="s">
        <v>386</v>
      </c>
      <c r="AL1402" s="5" t="str">
        <f t="shared" si="263"/>
        <v/>
      </c>
      <c r="AM1402" s="5"/>
      <c r="AN1402" s="58"/>
      <c r="AO1402" s="49" t="s">
        <v>6369</v>
      </c>
      <c r="AP1402" s="50" t="s">
        <v>72</v>
      </c>
      <c r="AQ1402" s="50"/>
      <c r="AR1402" s="50">
        <v>43672</v>
      </c>
      <c r="AS1402" s="50"/>
      <c r="AT1402" s="52"/>
    </row>
    <row r="1403" spans="1:46" ht="14.1" customHeight="1">
      <c r="A1403" s="20" t="s">
        <v>45</v>
      </c>
      <c r="B1403" s="21" t="s">
        <v>5021</v>
      </c>
      <c r="C1403" s="20" t="s">
        <v>5759</v>
      </c>
      <c r="D1403" s="54">
        <v>4951901101</v>
      </c>
      <c r="E1403" s="64" t="s">
        <v>48</v>
      </c>
      <c r="F1403" s="4" t="s">
        <v>6370</v>
      </c>
      <c r="G1403" s="23" t="s">
        <v>6371</v>
      </c>
      <c r="H1403" s="55">
        <v>1550.4</v>
      </c>
      <c r="I1403" s="4" t="s">
        <v>64</v>
      </c>
      <c r="J1403" s="5" t="s">
        <v>6372</v>
      </c>
      <c r="K1403" s="22" t="s">
        <v>6373</v>
      </c>
      <c r="L1403" s="23" t="s">
        <v>86</v>
      </c>
      <c r="M1403" s="4" t="s">
        <v>55</v>
      </c>
      <c r="N1403" s="29" t="s">
        <v>56</v>
      </c>
      <c r="O1403" s="30">
        <v>1140</v>
      </c>
      <c r="P1403" s="29" t="s">
        <v>57</v>
      </c>
      <c r="Q1403" s="56">
        <v>2</v>
      </c>
      <c r="R1403" s="5" t="s">
        <v>78</v>
      </c>
      <c r="S1403" s="5" t="s">
        <v>79</v>
      </c>
      <c r="T1403" s="36">
        <v>43693</v>
      </c>
      <c r="U1403" s="36">
        <v>43682</v>
      </c>
      <c r="V1403" s="37">
        <v>43699</v>
      </c>
      <c r="W1403" s="38">
        <f t="shared" si="266"/>
        <v>-10</v>
      </c>
      <c r="X1403" s="5" t="str">
        <f t="shared" si="267"/>
        <v>CUMPLE</v>
      </c>
      <c r="Y1403" s="37">
        <v>43699</v>
      </c>
      <c r="Z1403" s="37">
        <v>43699</v>
      </c>
      <c r="AA1403" s="44">
        <v>43700</v>
      </c>
      <c r="AB1403" s="37">
        <v>43706</v>
      </c>
      <c r="AC1403" s="38">
        <f t="shared" si="268"/>
        <v>1</v>
      </c>
      <c r="AD1403" s="5" t="str">
        <f t="shared" si="269"/>
        <v>CUMPLE</v>
      </c>
      <c r="AE1403" s="5"/>
      <c r="AF1403" s="38">
        <f t="shared" si="270"/>
        <v>6</v>
      </c>
      <c r="AG1403" s="5" t="str">
        <f t="shared" si="271"/>
        <v>NO CUMPLE</v>
      </c>
      <c r="AH1403" s="6"/>
      <c r="AI1403" s="38">
        <f t="shared" si="264"/>
        <v>13</v>
      </c>
      <c r="AJ1403" s="5" t="str">
        <f t="shared" si="265"/>
        <v>NO CUMPLE</v>
      </c>
      <c r="AK1403" s="6" t="s">
        <v>102</v>
      </c>
      <c r="AL1403" s="5" t="str">
        <f t="shared" si="263"/>
        <v/>
      </c>
      <c r="AM1403" s="5"/>
      <c r="AN1403" s="58"/>
      <c r="AO1403" s="49" t="s">
        <v>6374</v>
      </c>
      <c r="AP1403" s="50" t="s">
        <v>72</v>
      </c>
      <c r="AQ1403" s="50"/>
      <c r="AR1403" s="50">
        <v>43672</v>
      </c>
      <c r="AS1403" s="50"/>
      <c r="AT1403" s="52"/>
    </row>
    <row r="1404" spans="1:46" ht="14.1" customHeight="1">
      <c r="A1404" s="20" t="s">
        <v>45</v>
      </c>
      <c r="B1404" s="21" t="s">
        <v>5021</v>
      </c>
      <c r="C1404" s="20" t="s">
        <v>5759</v>
      </c>
      <c r="D1404" s="54" t="s">
        <v>6375</v>
      </c>
      <c r="E1404" s="64" t="s">
        <v>156</v>
      </c>
      <c r="F1404" s="4" t="s">
        <v>6376</v>
      </c>
      <c r="G1404" s="23" t="s">
        <v>6377</v>
      </c>
      <c r="H1404" s="55">
        <v>212656.25</v>
      </c>
      <c r="I1404" s="4" t="s">
        <v>64</v>
      </c>
      <c r="J1404" s="5" t="s">
        <v>6378</v>
      </c>
      <c r="K1404" s="22" t="s">
        <v>6379</v>
      </c>
      <c r="L1404" s="23" t="s">
        <v>54</v>
      </c>
      <c r="M1404" s="4" t="s">
        <v>94</v>
      </c>
      <c r="N1404" s="29" t="s">
        <v>95</v>
      </c>
      <c r="O1404" s="30">
        <v>8750</v>
      </c>
      <c r="P1404" s="29" t="s">
        <v>57</v>
      </c>
      <c r="Q1404" s="56">
        <v>1</v>
      </c>
      <c r="R1404" s="5" t="s">
        <v>58</v>
      </c>
      <c r="S1404" s="5" t="s">
        <v>69</v>
      </c>
      <c r="T1404" s="36">
        <v>43697</v>
      </c>
      <c r="U1404" s="36">
        <v>43679</v>
      </c>
      <c r="V1404" s="37">
        <v>43699</v>
      </c>
      <c r="W1404" s="38">
        <f t="shared" si="266"/>
        <v>-17</v>
      </c>
      <c r="X1404" s="5" t="str">
        <f t="shared" si="267"/>
        <v>CUMPLE</v>
      </c>
      <c r="Y1404" s="37">
        <v>43699</v>
      </c>
      <c r="Z1404" s="37">
        <v>43699</v>
      </c>
      <c r="AA1404" s="44">
        <v>43700</v>
      </c>
      <c r="AB1404" s="37">
        <v>43706</v>
      </c>
      <c r="AC1404" s="38">
        <f t="shared" si="268"/>
        <v>1</v>
      </c>
      <c r="AD1404" s="5" t="str">
        <f t="shared" si="269"/>
        <v>CUMPLE</v>
      </c>
      <c r="AE1404" s="5"/>
      <c r="AF1404" s="38">
        <f t="shared" si="270"/>
        <v>6</v>
      </c>
      <c r="AG1404" s="5" t="str">
        <f t="shared" si="271"/>
        <v>NO CUMPLE</v>
      </c>
      <c r="AH1404" s="6"/>
      <c r="AI1404" s="38">
        <f t="shared" si="264"/>
        <v>9</v>
      </c>
      <c r="AJ1404" s="5" t="str">
        <f t="shared" si="265"/>
        <v>NO CUMPLE</v>
      </c>
      <c r="AK1404" s="6" t="s">
        <v>149</v>
      </c>
      <c r="AL1404" s="5" t="str">
        <f t="shared" si="263"/>
        <v/>
      </c>
      <c r="AM1404" s="5"/>
      <c r="AN1404" s="58"/>
      <c r="AO1404" s="49" t="s">
        <v>6380</v>
      </c>
      <c r="AP1404" s="50" t="s">
        <v>72</v>
      </c>
      <c r="AQ1404" s="50"/>
      <c r="AR1404" s="50">
        <v>43670</v>
      </c>
      <c r="AS1404" s="50"/>
      <c r="AT1404" s="52"/>
    </row>
    <row r="1405" spans="1:46" ht="14.1" customHeight="1">
      <c r="A1405" s="20" t="s">
        <v>45</v>
      </c>
      <c r="B1405" s="21" t="s">
        <v>5021</v>
      </c>
      <c r="C1405" s="20" t="s">
        <v>5759</v>
      </c>
      <c r="D1405" s="54">
        <v>4952102839</v>
      </c>
      <c r="E1405" s="64" t="s">
        <v>48</v>
      </c>
      <c r="F1405" s="4" t="s">
        <v>6381</v>
      </c>
      <c r="G1405" s="23" t="s">
        <v>6382</v>
      </c>
      <c r="H1405" s="55">
        <v>31824</v>
      </c>
      <c r="I1405" s="4" t="s">
        <v>64</v>
      </c>
      <c r="J1405" s="5" t="s">
        <v>901</v>
      </c>
      <c r="K1405" s="22" t="s">
        <v>905</v>
      </c>
      <c r="L1405" s="23" t="s">
        <v>54</v>
      </c>
      <c r="M1405" s="4" t="s">
        <v>67</v>
      </c>
      <c r="N1405" s="29" t="s">
        <v>336</v>
      </c>
      <c r="O1405" s="30">
        <v>18720</v>
      </c>
      <c r="P1405" s="29" t="s">
        <v>57</v>
      </c>
      <c r="Q1405" s="56">
        <v>1</v>
      </c>
      <c r="R1405" s="5" t="s">
        <v>58</v>
      </c>
      <c r="S1405" s="5" t="s">
        <v>230</v>
      </c>
      <c r="T1405" s="36">
        <v>43683</v>
      </c>
      <c r="U1405" s="36">
        <v>43676</v>
      </c>
      <c r="V1405" s="37">
        <v>43686</v>
      </c>
      <c r="W1405" s="38">
        <f t="shared" si="266"/>
        <v>-6</v>
      </c>
      <c r="X1405" s="5" t="str">
        <f t="shared" si="267"/>
        <v>CUMPLE</v>
      </c>
      <c r="Y1405" s="37">
        <v>43686</v>
      </c>
      <c r="Z1405" s="37">
        <v>43687</v>
      </c>
      <c r="AA1405" s="44">
        <v>43687</v>
      </c>
      <c r="AB1405" s="37">
        <v>43687</v>
      </c>
      <c r="AC1405" s="38">
        <f t="shared" si="268"/>
        <v>1</v>
      </c>
      <c r="AD1405" s="5" t="str">
        <f t="shared" si="269"/>
        <v>CUMPLE</v>
      </c>
      <c r="AE1405" s="5"/>
      <c r="AF1405" s="38">
        <f t="shared" si="270"/>
        <v>1</v>
      </c>
      <c r="AG1405" s="5" t="str">
        <f t="shared" si="271"/>
        <v>CUMPLE</v>
      </c>
      <c r="AH1405" s="6"/>
      <c r="AI1405" s="38">
        <f t="shared" si="264"/>
        <v>4</v>
      </c>
      <c r="AJ1405" s="5" t="str">
        <f t="shared" si="265"/>
        <v>CUMPLE</v>
      </c>
      <c r="AK1405" s="6"/>
      <c r="AL1405" s="5" t="str">
        <f t="shared" si="263"/>
        <v/>
      </c>
      <c r="AM1405" s="5"/>
      <c r="AN1405" s="58"/>
      <c r="AO1405" s="49" t="s">
        <v>6383</v>
      </c>
      <c r="AP1405" s="50" t="s">
        <v>232</v>
      </c>
      <c r="AQ1405" s="50"/>
      <c r="AR1405" s="50">
        <v>43662</v>
      </c>
      <c r="AS1405" s="50"/>
      <c r="AT1405" s="52"/>
    </row>
    <row r="1406" spans="1:46" ht="14.1" customHeight="1">
      <c r="A1406" s="20" t="s">
        <v>45</v>
      </c>
      <c r="B1406" s="21" t="s">
        <v>5021</v>
      </c>
      <c r="C1406" s="20" t="s">
        <v>5759</v>
      </c>
      <c r="D1406" s="54">
        <v>4951897099</v>
      </c>
      <c r="E1406" s="64" t="s">
        <v>48</v>
      </c>
      <c r="F1406" s="4" t="s">
        <v>6384</v>
      </c>
      <c r="G1406" s="23" t="s">
        <v>6385</v>
      </c>
      <c r="H1406" s="55">
        <v>83437.2</v>
      </c>
      <c r="I1406" s="4" t="s">
        <v>64</v>
      </c>
      <c r="J1406" s="5" t="s">
        <v>3986</v>
      </c>
      <c r="K1406" s="22" t="s">
        <v>3987</v>
      </c>
      <c r="L1406" s="23" t="s">
        <v>54</v>
      </c>
      <c r="M1406" s="4" t="s">
        <v>210</v>
      </c>
      <c r="N1406" s="29" t="s">
        <v>516</v>
      </c>
      <c r="O1406" s="30">
        <v>85140</v>
      </c>
      <c r="P1406" s="29" t="s">
        <v>57</v>
      </c>
      <c r="Q1406" s="56">
        <v>4</v>
      </c>
      <c r="R1406" s="5" t="s">
        <v>58</v>
      </c>
      <c r="S1406" s="5" t="s">
        <v>230</v>
      </c>
      <c r="T1406" s="36">
        <v>43690</v>
      </c>
      <c r="U1406" s="36">
        <v>43683</v>
      </c>
      <c r="V1406" s="37">
        <v>43691</v>
      </c>
      <c r="W1406" s="38">
        <f t="shared" si="266"/>
        <v>-6</v>
      </c>
      <c r="X1406" s="5" t="str">
        <f t="shared" si="267"/>
        <v>CUMPLE</v>
      </c>
      <c r="Y1406" s="37">
        <v>43691</v>
      </c>
      <c r="Z1406" s="37">
        <v>43691</v>
      </c>
      <c r="AA1406" s="44">
        <v>43692</v>
      </c>
      <c r="AB1406" s="37">
        <v>43691</v>
      </c>
      <c r="AC1406" s="38">
        <f t="shared" si="268"/>
        <v>1</v>
      </c>
      <c r="AD1406" s="5" t="str">
        <f t="shared" si="269"/>
        <v>CUMPLE</v>
      </c>
      <c r="AE1406" s="5"/>
      <c r="AF1406" s="38">
        <f t="shared" si="270"/>
        <v>1</v>
      </c>
      <c r="AG1406" s="5" t="str">
        <f t="shared" si="271"/>
        <v>CUMPLE</v>
      </c>
      <c r="AH1406" s="6"/>
      <c r="AI1406" s="38">
        <f t="shared" si="264"/>
        <v>1</v>
      </c>
      <c r="AJ1406" s="5" t="str">
        <f t="shared" si="265"/>
        <v>CUMPLE</v>
      </c>
      <c r="AK1406" s="6"/>
      <c r="AL1406" s="5" t="str">
        <f t="shared" si="263"/>
        <v/>
      </c>
      <c r="AM1406" s="5"/>
      <c r="AN1406" s="58"/>
      <c r="AO1406" s="49" t="s">
        <v>6386</v>
      </c>
      <c r="AP1406" s="50" t="s">
        <v>232</v>
      </c>
      <c r="AQ1406" s="50"/>
      <c r="AR1406" s="50">
        <v>43677</v>
      </c>
      <c r="AS1406" s="50"/>
      <c r="AT1406" s="52"/>
    </row>
    <row r="1407" spans="1:46" ht="14.1" customHeight="1">
      <c r="A1407" s="20" t="s">
        <v>45</v>
      </c>
      <c r="B1407" s="21" t="s">
        <v>5021</v>
      </c>
      <c r="C1407" s="20" t="s">
        <v>5759</v>
      </c>
      <c r="D1407" s="54" t="s">
        <v>6387</v>
      </c>
      <c r="E1407" s="64" t="s">
        <v>48</v>
      </c>
      <c r="F1407" s="4" t="s">
        <v>6388</v>
      </c>
      <c r="G1407" s="23" t="s">
        <v>6389</v>
      </c>
      <c r="H1407" s="55">
        <v>39882.800000000003</v>
      </c>
      <c r="I1407" s="4" t="s">
        <v>64</v>
      </c>
      <c r="J1407" s="5" t="s">
        <v>6390</v>
      </c>
      <c r="K1407" s="22" t="s">
        <v>6391</v>
      </c>
      <c r="L1407" s="23" t="s">
        <v>54</v>
      </c>
      <c r="M1407" s="4" t="s">
        <v>67</v>
      </c>
      <c r="N1407" s="29" t="s">
        <v>77</v>
      </c>
      <c r="O1407" s="30">
        <v>1840</v>
      </c>
      <c r="P1407" s="29" t="s">
        <v>57</v>
      </c>
      <c r="Q1407" s="56">
        <v>4</v>
      </c>
      <c r="R1407" s="5" t="s">
        <v>78</v>
      </c>
      <c r="S1407" s="5" t="s">
        <v>79</v>
      </c>
      <c r="T1407" s="36">
        <v>43697</v>
      </c>
      <c r="U1407" s="36">
        <v>43691</v>
      </c>
      <c r="V1407" s="37">
        <v>43700</v>
      </c>
      <c r="W1407" s="38">
        <f t="shared" si="266"/>
        <v>-5</v>
      </c>
      <c r="X1407" s="5" t="str">
        <f t="shared" si="267"/>
        <v>CUMPLE</v>
      </c>
      <c r="Y1407" s="37">
        <v>43700</v>
      </c>
      <c r="Z1407" s="37">
        <v>43700</v>
      </c>
      <c r="AA1407" s="44">
        <v>43701</v>
      </c>
      <c r="AB1407" s="37">
        <v>43707</v>
      </c>
      <c r="AC1407" s="38">
        <f t="shared" si="268"/>
        <v>1</v>
      </c>
      <c r="AD1407" s="5" t="str">
        <f t="shared" si="269"/>
        <v>CUMPLE</v>
      </c>
      <c r="AE1407" s="5"/>
      <c r="AF1407" s="38">
        <f t="shared" si="270"/>
        <v>6</v>
      </c>
      <c r="AG1407" s="5" t="str">
        <f t="shared" si="271"/>
        <v>NO CUMPLE</v>
      </c>
      <c r="AH1407" s="6"/>
      <c r="AI1407" s="38">
        <f t="shared" si="264"/>
        <v>10</v>
      </c>
      <c r="AJ1407" s="5" t="str">
        <f t="shared" si="265"/>
        <v>CUMPLE</v>
      </c>
      <c r="AK1407" s="6" t="s">
        <v>386</v>
      </c>
      <c r="AL1407" s="5" t="str">
        <f t="shared" si="263"/>
        <v/>
      </c>
      <c r="AM1407" s="5"/>
      <c r="AN1407" s="58"/>
      <c r="AO1407" s="49" t="s">
        <v>6392</v>
      </c>
      <c r="AP1407" s="50" t="s">
        <v>72</v>
      </c>
      <c r="AQ1407" s="50"/>
      <c r="AR1407" s="50">
        <v>43683</v>
      </c>
      <c r="AS1407" s="50"/>
      <c r="AT1407" s="52"/>
    </row>
    <row r="1408" spans="1:46" ht="14.1" customHeight="1">
      <c r="A1408" s="20" t="s">
        <v>45</v>
      </c>
      <c r="B1408" s="21" t="s">
        <v>5021</v>
      </c>
      <c r="C1408" s="20" t="s">
        <v>5759</v>
      </c>
      <c r="D1408" s="54">
        <v>4950756155</v>
      </c>
      <c r="E1408" s="64" t="s">
        <v>48</v>
      </c>
      <c r="F1408" s="4" t="s">
        <v>6393</v>
      </c>
      <c r="G1408" s="23" t="s">
        <v>6394</v>
      </c>
      <c r="H1408" s="55">
        <v>29232</v>
      </c>
      <c r="I1408" s="4" t="s">
        <v>64</v>
      </c>
      <c r="J1408" s="5" t="s">
        <v>1508</v>
      </c>
      <c r="K1408" s="22" t="s">
        <v>1509</v>
      </c>
      <c r="L1408" s="23" t="s">
        <v>54</v>
      </c>
      <c r="M1408" s="4" t="s">
        <v>184</v>
      </c>
      <c r="N1408" s="29" t="s">
        <v>584</v>
      </c>
      <c r="O1408" s="30">
        <v>2880</v>
      </c>
      <c r="P1408" s="29" t="s">
        <v>186</v>
      </c>
      <c r="Q1408" s="56">
        <v>4</v>
      </c>
      <c r="R1408" s="5" t="s">
        <v>78</v>
      </c>
      <c r="S1408" s="5" t="s">
        <v>79</v>
      </c>
      <c r="T1408" s="36">
        <v>43697</v>
      </c>
      <c r="U1408" s="36">
        <v>43690</v>
      </c>
      <c r="V1408" s="37">
        <v>43700</v>
      </c>
      <c r="W1408" s="38">
        <f t="shared" si="266"/>
        <v>-6</v>
      </c>
      <c r="X1408" s="5" t="str">
        <f t="shared" si="267"/>
        <v>CUMPLE</v>
      </c>
      <c r="Y1408" s="37">
        <v>43700</v>
      </c>
      <c r="Z1408" s="37">
        <v>43700</v>
      </c>
      <c r="AA1408" s="44">
        <v>43701</v>
      </c>
      <c r="AB1408" s="37">
        <v>43707</v>
      </c>
      <c r="AC1408" s="38">
        <f t="shared" si="268"/>
        <v>1</v>
      </c>
      <c r="AD1408" s="5" t="str">
        <f t="shared" si="269"/>
        <v>CUMPLE</v>
      </c>
      <c r="AE1408" s="5"/>
      <c r="AF1408" s="38">
        <f t="shared" si="270"/>
        <v>6</v>
      </c>
      <c r="AG1408" s="5" t="str">
        <f t="shared" si="271"/>
        <v>NO CUMPLE</v>
      </c>
      <c r="AH1408" s="6"/>
      <c r="AI1408" s="38">
        <f t="shared" si="264"/>
        <v>10</v>
      </c>
      <c r="AJ1408" s="5" t="str">
        <f t="shared" si="265"/>
        <v>CUMPLE</v>
      </c>
      <c r="AK1408" s="6" t="s">
        <v>386</v>
      </c>
      <c r="AL1408" s="5" t="str">
        <f t="shared" si="263"/>
        <v/>
      </c>
      <c r="AM1408" s="5"/>
      <c r="AN1408" s="58"/>
      <c r="AO1408" s="49" t="s">
        <v>6395</v>
      </c>
      <c r="AP1408" s="50" t="s">
        <v>72</v>
      </c>
      <c r="AQ1408" s="50"/>
      <c r="AR1408" s="50">
        <v>43685</v>
      </c>
      <c r="AS1408" s="50"/>
      <c r="AT1408" s="52"/>
    </row>
    <row r="1409" spans="1:46" ht="14.1" customHeight="1">
      <c r="A1409" s="20" t="s">
        <v>45</v>
      </c>
      <c r="B1409" s="21" t="s">
        <v>5021</v>
      </c>
      <c r="C1409" s="20" t="s">
        <v>5759</v>
      </c>
      <c r="D1409" s="54">
        <v>4952973684</v>
      </c>
      <c r="E1409" s="64" t="s">
        <v>48</v>
      </c>
      <c r="F1409" s="4" t="s">
        <v>6396</v>
      </c>
      <c r="G1409" s="23" t="s">
        <v>6397</v>
      </c>
      <c r="H1409" s="55">
        <v>869.85</v>
      </c>
      <c r="I1409" s="4" t="s">
        <v>605</v>
      </c>
      <c r="J1409" s="5" t="s">
        <v>3361</v>
      </c>
      <c r="K1409" s="22" t="s">
        <v>3362</v>
      </c>
      <c r="L1409" s="23" t="s">
        <v>119</v>
      </c>
      <c r="M1409" s="4" t="s">
        <v>67</v>
      </c>
      <c r="N1409" s="29" t="s">
        <v>77</v>
      </c>
      <c r="O1409" s="30">
        <v>15</v>
      </c>
      <c r="P1409" s="29" t="s">
        <v>57</v>
      </c>
      <c r="Q1409" s="56">
        <v>1</v>
      </c>
      <c r="R1409" s="5" t="s">
        <v>608</v>
      </c>
      <c r="S1409" s="5" t="s">
        <v>79</v>
      </c>
      <c r="T1409" s="36">
        <v>43706</v>
      </c>
      <c r="U1409" s="36">
        <v>43705</v>
      </c>
      <c r="V1409" s="37">
        <v>43707</v>
      </c>
      <c r="W1409" s="38">
        <f t="shared" si="266"/>
        <v>-1</v>
      </c>
      <c r="X1409" s="5" t="str">
        <f t="shared" si="267"/>
        <v>CUMPLE</v>
      </c>
      <c r="Y1409" s="37">
        <v>43707</v>
      </c>
      <c r="Z1409" s="37">
        <v>43707</v>
      </c>
      <c r="AA1409" s="44">
        <v>43707</v>
      </c>
      <c r="AB1409" s="37">
        <v>43708</v>
      </c>
      <c r="AC1409" s="38">
        <f t="shared" si="268"/>
        <v>1</v>
      </c>
      <c r="AD1409" s="5" t="str">
        <f t="shared" si="269"/>
        <v>CUMPLE</v>
      </c>
      <c r="AE1409" s="5"/>
      <c r="AF1409" s="38">
        <f t="shared" si="270"/>
        <v>1</v>
      </c>
      <c r="AG1409" s="5" t="str">
        <f t="shared" si="271"/>
        <v>CUMPLE</v>
      </c>
      <c r="AH1409" s="6"/>
      <c r="AI1409" s="38">
        <f t="shared" si="264"/>
        <v>2</v>
      </c>
      <c r="AJ1409" s="5" t="str">
        <f t="shared" si="265"/>
        <v>CUMPLE</v>
      </c>
      <c r="AK1409" s="6"/>
      <c r="AL1409" s="5" t="str">
        <f t="shared" si="263"/>
        <v/>
      </c>
      <c r="AM1409" s="5"/>
      <c r="AN1409" s="58"/>
      <c r="AO1409" s="49" t="s">
        <v>6398</v>
      </c>
      <c r="AP1409" s="50" t="s">
        <v>72</v>
      </c>
      <c r="AQ1409" s="50"/>
      <c r="AR1409" s="50">
        <v>43705</v>
      </c>
      <c r="AS1409" s="50"/>
      <c r="AT1409" s="52"/>
    </row>
    <row r="1410" spans="1:46" ht="14.1" customHeight="1">
      <c r="A1410" s="20" t="s">
        <v>45</v>
      </c>
      <c r="B1410" s="21" t="s">
        <v>5021</v>
      </c>
      <c r="C1410" s="20" t="s">
        <v>5759</v>
      </c>
      <c r="D1410" s="54">
        <v>4953184150</v>
      </c>
      <c r="E1410" s="64" t="s">
        <v>156</v>
      </c>
      <c r="F1410" s="4" t="s">
        <v>6399</v>
      </c>
      <c r="G1410" s="23" t="s">
        <v>6400</v>
      </c>
      <c r="H1410" s="55">
        <v>5124</v>
      </c>
      <c r="I1410" s="4" t="s">
        <v>605</v>
      </c>
      <c r="J1410" s="5" t="s">
        <v>6401</v>
      </c>
      <c r="K1410" s="22" t="s">
        <v>6402</v>
      </c>
      <c r="L1410" s="23" t="s">
        <v>54</v>
      </c>
      <c r="M1410" s="4" t="s">
        <v>67</v>
      </c>
      <c r="N1410" s="29" t="s">
        <v>77</v>
      </c>
      <c r="O1410" s="30">
        <v>1200</v>
      </c>
      <c r="P1410" s="29" t="s">
        <v>57</v>
      </c>
      <c r="Q1410" s="56">
        <v>2</v>
      </c>
      <c r="R1410" s="5" t="s">
        <v>608</v>
      </c>
      <c r="S1410" s="5" t="s">
        <v>79</v>
      </c>
      <c r="T1410" s="36">
        <v>43706</v>
      </c>
      <c r="U1410" s="36">
        <v>43706</v>
      </c>
      <c r="V1410" s="37">
        <v>43707</v>
      </c>
      <c r="W1410" s="38">
        <f t="shared" si="266"/>
        <v>0</v>
      </c>
      <c r="X1410" s="5" t="str">
        <f t="shared" si="267"/>
        <v>CUMPLE</v>
      </c>
      <c r="Y1410" s="37">
        <v>43707</v>
      </c>
      <c r="Z1410" s="37">
        <v>43707</v>
      </c>
      <c r="AA1410" s="44">
        <v>43707</v>
      </c>
      <c r="AB1410" s="37">
        <v>43708</v>
      </c>
      <c r="AC1410" s="38">
        <f t="shared" si="268"/>
        <v>1</v>
      </c>
      <c r="AD1410" s="5" t="str">
        <f t="shared" si="269"/>
        <v>CUMPLE</v>
      </c>
      <c r="AE1410" s="5"/>
      <c r="AF1410" s="38">
        <f t="shared" si="270"/>
        <v>1</v>
      </c>
      <c r="AG1410" s="5" t="str">
        <f t="shared" si="271"/>
        <v>CUMPLE</v>
      </c>
      <c r="AH1410" s="6"/>
      <c r="AI1410" s="38">
        <f t="shared" si="264"/>
        <v>2</v>
      </c>
      <c r="AJ1410" s="5" t="str">
        <f t="shared" si="265"/>
        <v>CUMPLE</v>
      </c>
      <c r="AK1410" s="6"/>
      <c r="AL1410" s="5" t="str">
        <f t="shared" ref="AL1410:AL1450" si="272">+IF(F1410="Rojo",IF((R1410="FCL")*AND(AI1410&gt;7),"NO CUMPLE",IF((R1410="LCL")*AND(AI1410&gt;9),"NO CUMPLE",IF((R1410="AIR")*AND(AI1410&gt;2),"NO CUMPLE","CUMPLE"))),"")</f>
        <v/>
      </c>
      <c r="AM1410" s="5"/>
      <c r="AN1410" s="58"/>
      <c r="AO1410" s="49" t="s">
        <v>6403</v>
      </c>
      <c r="AP1410" s="50" t="s">
        <v>72</v>
      </c>
      <c r="AQ1410" s="50"/>
      <c r="AR1410" s="50">
        <v>43704</v>
      </c>
      <c r="AS1410" s="50"/>
      <c r="AT1410" s="52"/>
    </row>
    <row r="1411" spans="1:46" ht="14.1" customHeight="1">
      <c r="A1411" s="20" t="s">
        <v>45</v>
      </c>
      <c r="B1411" s="21" t="s">
        <v>5021</v>
      </c>
      <c r="C1411" s="20" t="s">
        <v>5759</v>
      </c>
      <c r="D1411" s="54">
        <v>4951900519</v>
      </c>
      <c r="E1411" s="64" t="s">
        <v>48</v>
      </c>
      <c r="F1411" s="4" t="s">
        <v>6404</v>
      </c>
      <c r="G1411" s="23" t="s">
        <v>6405</v>
      </c>
      <c r="H1411" s="55">
        <v>96640.6</v>
      </c>
      <c r="I1411" s="4" t="s">
        <v>64</v>
      </c>
      <c r="J1411" s="5" t="s">
        <v>441</v>
      </c>
      <c r="K1411" s="22" t="s">
        <v>442</v>
      </c>
      <c r="L1411" s="23" t="s">
        <v>119</v>
      </c>
      <c r="M1411" s="4" t="s">
        <v>210</v>
      </c>
      <c r="N1411" s="29" t="s">
        <v>211</v>
      </c>
      <c r="O1411" s="30">
        <v>60137.279999999999</v>
      </c>
      <c r="P1411" s="29" t="s">
        <v>57</v>
      </c>
      <c r="Q1411" s="56">
        <v>3</v>
      </c>
      <c r="R1411" s="5" t="s">
        <v>58</v>
      </c>
      <c r="S1411" s="5" t="s">
        <v>230</v>
      </c>
      <c r="T1411" s="36">
        <v>43688</v>
      </c>
      <c r="U1411" s="36">
        <v>43685</v>
      </c>
      <c r="V1411" s="37">
        <v>43690</v>
      </c>
      <c r="W1411" s="38">
        <f t="shared" si="266"/>
        <v>-2</v>
      </c>
      <c r="X1411" s="5" t="str">
        <f t="shared" si="267"/>
        <v>CUMPLE</v>
      </c>
      <c r="Y1411" s="37">
        <v>43690</v>
      </c>
      <c r="Z1411" s="37">
        <v>43690</v>
      </c>
      <c r="AA1411" s="44">
        <v>43691</v>
      </c>
      <c r="AB1411" s="37">
        <v>43690</v>
      </c>
      <c r="AC1411" s="38">
        <f t="shared" si="268"/>
        <v>1</v>
      </c>
      <c r="AD1411" s="5" t="str">
        <f t="shared" si="269"/>
        <v>CUMPLE</v>
      </c>
      <c r="AE1411" s="5"/>
      <c r="AF1411" s="38">
        <f t="shared" si="270"/>
        <v>1</v>
      </c>
      <c r="AG1411" s="5" t="str">
        <f t="shared" si="271"/>
        <v>CUMPLE</v>
      </c>
      <c r="AH1411" s="6"/>
      <c r="AI1411" s="38">
        <f t="shared" ref="AI1411:AI1474" si="273">AB1411-T1411</f>
        <v>2</v>
      </c>
      <c r="AJ1411" s="5" t="str">
        <f t="shared" ref="AJ1411:AJ1474" si="274">+IF((R1411="FCL")*AND(AI1411&gt;8),"NO CUMPLE",IF((R1411="LCL")*AND(AI1411&gt;10),"NO CUMPLE",IF((R1411="AIR")*AND(AI1411&gt;3),"NO CUMPLE","CUMPLE")))</f>
        <v>CUMPLE</v>
      </c>
      <c r="AK1411" s="6"/>
      <c r="AL1411" s="5" t="str">
        <f t="shared" si="272"/>
        <v/>
      </c>
      <c r="AM1411" s="5"/>
      <c r="AN1411" s="58"/>
      <c r="AO1411" s="49" t="s">
        <v>6406</v>
      </c>
      <c r="AP1411" s="50" t="s">
        <v>232</v>
      </c>
      <c r="AQ1411" s="50"/>
      <c r="AR1411" s="50">
        <v>43680</v>
      </c>
      <c r="AS1411" s="50"/>
      <c r="AT1411" s="52"/>
    </row>
    <row r="1412" spans="1:46" ht="14.1" customHeight="1">
      <c r="A1412" s="20" t="s">
        <v>45</v>
      </c>
      <c r="B1412" s="21" t="s">
        <v>5021</v>
      </c>
      <c r="C1412" s="20" t="s">
        <v>5759</v>
      </c>
      <c r="D1412" s="54">
        <v>4952104504</v>
      </c>
      <c r="E1412" s="64" t="s">
        <v>48</v>
      </c>
      <c r="F1412" s="4" t="s">
        <v>6407</v>
      </c>
      <c r="G1412" s="23" t="s">
        <v>6408</v>
      </c>
      <c r="H1412" s="55">
        <v>31960</v>
      </c>
      <c r="I1412" s="4" t="s">
        <v>64</v>
      </c>
      <c r="J1412" s="5" t="s">
        <v>901</v>
      </c>
      <c r="K1412" s="22" t="s">
        <v>905</v>
      </c>
      <c r="L1412" s="23" t="s">
        <v>54</v>
      </c>
      <c r="M1412" s="4" t="s">
        <v>67</v>
      </c>
      <c r="N1412" s="29" t="s">
        <v>336</v>
      </c>
      <c r="O1412" s="30">
        <v>18800</v>
      </c>
      <c r="P1412" s="29" t="s">
        <v>57</v>
      </c>
      <c r="Q1412" s="56">
        <v>1</v>
      </c>
      <c r="R1412" s="5" t="s">
        <v>58</v>
      </c>
      <c r="S1412" s="5" t="s">
        <v>230</v>
      </c>
      <c r="T1412" s="36">
        <v>43690</v>
      </c>
      <c r="U1412" s="36">
        <v>43689</v>
      </c>
      <c r="V1412" s="37">
        <v>43692</v>
      </c>
      <c r="W1412" s="38">
        <f t="shared" si="266"/>
        <v>0</v>
      </c>
      <c r="X1412" s="5" t="str">
        <f t="shared" si="267"/>
        <v>CUMPLE</v>
      </c>
      <c r="Y1412" s="37">
        <v>43692</v>
      </c>
      <c r="Z1412" s="37">
        <v>43692</v>
      </c>
      <c r="AA1412" s="44">
        <v>43693</v>
      </c>
      <c r="AB1412" s="37">
        <v>43692</v>
      </c>
      <c r="AC1412" s="38">
        <f t="shared" si="268"/>
        <v>1</v>
      </c>
      <c r="AD1412" s="5" t="str">
        <f t="shared" si="269"/>
        <v>CUMPLE</v>
      </c>
      <c r="AE1412" s="5"/>
      <c r="AF1412" s="38">
        <f t="shared" si="270"/>
        <v>1</v>
      </c>
      <c r="AG1412" s="5" t="str">
        <f t="shared" si="271"/>
        <v>CUMPLE</v>
      </c>
      <c r="AH1412" s="6"/>
      <c r="AI1412" s="38">
        <f t="shared" si="273"/>
        <v>2</v>
      </c>
      <c r="AJ1412" s="5" t="str">
        <f t="shared" si="274"/>
        <v>CUMPLE</v>
      </c>
      <c r="AK1412" s="6"/>
      <c r="AL1412" s="5" t="str">
        <f t="shared" si="272"/>
        <v/>
      </c>
      <c r="AM1412" s="5"/>
      <c r="AN1412" s="58"/>
      <c r="AO1412" s="49" t="s">
        <v>6409</v>
      </c>
      <c r="AP1412" s="50" t="s">
        <v>232</v>
      </c>
      <c r="AQ1412" s="50"/>
      <c r="AR1412" s="50">
        <v>43700</v>
      </c>
      <c r="AS1412" s="50"/>
      <c r="AT1412" s="52"/>
    </row>
    <row r="1413" spans="1:46" ht="14.1" customHeight="1">
      <c r="A1413" s="20" t="s">
        <v>45</v>
      </c>
      <c r="B1413" s="21" t="s">
        <v>5021</v>
      </c>
      <c r="C1413" s="20" t="s">
        <v>5759</v>
      </c>
      <c r="D1413" s="54">
        <v>4951900503</v>
      </c>
      <c r="E1413" s="64" t="s">
        <v>48</v>
      </c>
      <c r="F1413" s="4" t="s">
        <v>6410</v>
      </c>
      <c r="G1413" s="23" t="s">
        <v>6411</v>
      </c>
      <c r="H1413" s="55">
        <v>84534.8</v>
      </c>
      <c r="I1413" s="4" t="s">
        <v>64</v>
      </c>
      <c r="J1413" s="5" t="s">
        <v>3986</v>
      </c>
      <c r="K1413" s="22" t="s">
        <v>3987</v>
      </c>
      <c r="L1413" s="23" t="s">
        <v>54</v>
      </c>
      <c r="M1413" s="4" t="s">
        <v>210</v>
      </c>
      <c r="N1413" s="29" t="s">
        <v>516</v>
      </c>
      <c r="O1413" s="30">
        <v>86260</v>
      </c>
      <c r="P1413" s="29" t="s">
        <v>57</v>
      </c>
      <c r="Q1413" s="56">
        <v>4</v>
      </c>
      <c r="R1413" s="5" t="s">
        <v>58</v>
      </c>
      <c r="S1413" s="5" t="s">
        <v>230</v>
      </c>
      <c r="T1413" s="36">
        <v>43696</v>
      </c>
      <c r="U1413" s="36">
        <v>43683</v>
      </c>
      <c r="V1413" s="37">
        <v>43699</v>
      </c>
      <c r="W1413" s="38">
        <f t="shared" si="266"/>
        <v>-12</v>
      </c>
      <c r="X1413" s="5" t="str">
        <f t="shared" si="267"/>
        <v>CUMPLE</v>
      </c>
      <c r="Y1413" s="37">
        <v>43698</v>
      </c>
      <c r="Z1413" s="37">
        <v>43700</v>
      </c>
      <c r="AA1413" s="44">
        <v>43701</v>
      </c>
      <c r="AB1413" s="37">
        <v>43700</v>
      </c>
      <c r="AC1413" s="38">
        <f t="shared" si="268"/>
        <v>2</v>
      </c>
      <c r="AD1413" s="5" t="str">
        <f t="shared" si="269"/>
        <v>CUMPLE</v>
      </c>
      <c r="AE1413" s="5"/>
      <c r="AF1413" s="38">
        <f t="shared" si="270"/>
        <v>1</v>
      </c>
      <c r="AG1413" s="5" t="str">
        <f t="shared" si="271"/>
        <v>CUMPLE</v>
      </c>
      <c r="AH1413" s="6"/>
      <c r="AI1413" s="38">
        <f t="shared" si="273"/>
        <v>4</v>
      </c>
      <c r="AJ1413" s="5" t="str">
        <f t="shared" si="274"/>
        <v>CUMPLE</v>
      </c>
      <c r="AK1413" s="6"/>
      <c r="AL1413" s="5" t="str">
        <f t="shared" si="272"/>
        <v/>
      </c>
      <c r="AM1413" s="5"/>
      <c r="AN1413" s="58"/>
      <c r="AO1413" s="49" t="s">
        <v>6412</v>
      </c>
      <c r="AP1413" s="50" t="s">
        <v>232</v>
      </c>
      <c r="AQ1413" s="50"/>
      <c r="AR1413" s="50">
        <v>43676</v>
      </c>
      <c r="AS1413" s="50"/>
      <c r="AT1413" s="52"/>
    </row>
    <row r="1414" spans="1:46" ht="14.1" customHeight="1">
      <c r="A1414" s="20" t="s">
        <v>45</v>
      </c>
      <c r="B1414" s="21" t="s">
        <v>5021</v>
      </c>
      <c r="C1414" s="20" t="s">
        <v>5759</v>
      </c>
      <c r="D1414" s="54">
        <v>4952104505</v>
      </c>
      <c r="E1414" s="64" t="s">
        <v>48</v>
      </c>
      <c r="F1414" s="4" t="s">
        <v>6413</v>
      </c>
      <c r="G1414" s="23" t="s">
        <v>6414</v>
      </c>
      <c r="H1414" s="55">
        <v>32198</v>
      </c>
      <c r="I1414" s="4" t="s">
        <v>64</v>
      </c>
      <c r="J1414" s="5" t="s">
        <v>901</v>
      </c>
      <c r="K1414" s="22" t="s">
        <v>905</v>
      </c>
      <c r="L1414" s="23" t="s">
        <v>54</v>
      </c>
      <c r="M1414" s="4" t="s">
        <v>67</v>
      </c>
      <c r="N1414" s="29" t="s">
        <v>336</v>
      </c>
      <c r="O1414" s="30">
        <v>18940</v>
      </c>
      <c r="P1414" s="29" t="s">
        <v>57</v>
      </c>
      <c r="Q1414" s="56">
        <v>1</v>
      </c>
      <c r="R1414" s="5" t="s">
        <v>58</v>
      </c>
      <c r="S1414" s="5" t="s">
        <v>230</v>
      </c>
      <c r="T1414" s="36">
        <v>43697</v>
      </c>
      <c r="U1414" s="36">
        <v>43691</v>
      </c>
      <c r="V1414" s="37">
        <v>43698</v>
      </c>
      <c r="W1414" s="38">
        <f t="shared" si="266"/>
        <v>-5</v>
      </c>
      <c r="X1414" s="5" t="str">
        <f t="shared" si="267"/>
        <v>CUMPLE</v>
      </c>
      <c r="Y1414" s="37">
        <v>43698</v>
      </c>
      <c r="Z1414" s="37">
        <v>43698</v>
      </c>
      <c r="AA1414" s="44">
        <v>43698</v>
      </c>
      <c r="AB1414" s="37">
        <v>43698</v>
      </c>
      <c r="AC1414" s="38">
        <f t="shared" si="268"/>
        <v>1</v>
      </c>
      <c r="AD1414" s="5" t="str">
        <f t="shared" si="269"/>
        <v>CUMPLE</v>
      </c>
      <c r="AE1414" s="5"/>
      <c r="AF1414" s="38">
        <f t="shared" si="270"/>
        <v>1</v>
      </c>
      <c r="AG1414" s="5" t="str">
        <f t="shared" si="271"/>
        <v>CUMPLE</v>
      </c>
      <c r="AH1414" s="6"/>
      <c r="AI1414" s="38">
        <f t="shared" si="273"/>
        <v>1</v>
      </c>
      <c r="AJ1414" s="5" t="str">
        <f t="shared" si="274"/>
        <v>CUMPLE</v>
      </c>
      <c r="AK1414" s="6"/>
      <c r="AL1414" s="5" t="str">
        <f t="shared" si="272"/>
        <v/>
      </c>
      <c r="AM1414" s="5"/>
      <c r="AN1414" s="58"/>
      <c r="AO1414" s="49" t="s">
        <v>6415</v>
      </c>
      <c r="AP1414" s="50" t="s">
        <v>232</v>
      </c>
      <c r="AQ1414" s="50"/>
      <c r="AR1414" s="50">
        <v>43672</v>
      </c>
      <c r="AS1414" s="50" t="s">
        <v>1082</v>
      </c>
      <c r="AT1414" s="52"/>
    </row>
    <row r="1415" spans="1:46" ht="14.1" customHeight="1">
      <c r="A1415" s="20" t="s">
        <v>45</v>
      </c>
      <c r="B1415" s="21" t="s">
        <v>5021</v>
      </c>
      <c r="C1415" s="20" t="s">
        <v>5759</v>
      </c>
      <c r="D1415" s="54">
        <v>4951900506</v>
      </c>
      <c r="E1415" s="64" t="s">
        <v>48</v>
      </c>
      <c r="F1415" s="4" t="s">
        <v>6416</v>
      </c>
      <c r="G1415" s="23" t="s">
        <v>6417</v>
      </c>
      <c r="H1415" s="55">
        <v>82633.600000000006</v>
      </c>
      <c r="I1415" s="4" t="s">
        <v>64</v>
      </c>
      <c r="J1415" s="5" t="s">
        <v>3986</v>
      </c>
      <c r="K1415" s="22" t="s">
        <v>3987</v>
      </c>
      <c r="L1415" s="23" t="s">
        <v>54</v>
      </c>
      <c r="M1415" s="4" t="s">
        <v>210</v>
      </c>
      <c r="N1415" s="29" t="s">
        <v>516</v>
      </c>
      <c r="O1415" s="30">
        <v>84320</v>
      </c>
      <c r="P1415" s="29" t="s">
        <v>57</v>
      </c>
      <c r="Q1415" s="56">
        <v>4</v>
      </c>
      <c r="R1415" s="5" t="s">
        <v>58</v>
      </c>
      <c r="S1415" s="5" t="s">
        <v>230</v>
      </c>
      <c r="T1415" s="36">
        <v>43697</v>
      </c>
      <c r="U1415" s="36">
        <v>43691</v>
      </c>
      <c r="V1415" s="37">
        <v>43698</v>
      </c>
      <c r="W1415" s="38">
        <f t="shared" si="266"/>
        <v>-5</v>
      </c>
      <c r="X1415" s="5" t="str">
        <f t="shared" si="267"/>
        <v>CUMPLE</v>
      </c>
      <c r="Y1415" s="37">
        <v>43698</v>
      </c>
      <c r="Z1415" s="37">
        <v>43698</v>
      </c>
      <c r="AA1415" s="44">
        <v>43698</v>
      </c>
      <c r="AB1415" s="37">
        <v>43698</v>
      </c>
      <c r="AC1415" s="38">
        <f t="shared" si="268"/>
        <v>1</v>
      </c>
      <c r="AD1415" s="5" t="str">
        <f t="shared" si="269"/>
        <v>CUMPLE</v>
      </c>
      <c r="AE1415" s="5"/>
      <c r="AF1415" s="38">
        <f t="shared" si="270"/>
        <v>1</v>
      </c>
      <c r="AG1415" s="5" t="str">
        <f t="shared" si="271"/>
        <v>CUMPLE</v>
      </c>
      <c r="AH1415" s="6"/>
      <c r="AI1415" s="38">
        <f t="shared" si="273"/>
        <v>1</v>
      </c>
      <c r="AJ1415" s="5" t="str">
        <f t="shared" si="274"/>
        <v>CUMPLE</v>
      </c>
      <c r="AK1415" s="6"/>
      <c r="AL1415" s="5" t="str">
        <f t="shared" si="272"/>
        <v/>
      </c>
      <c r="AM1415" s="5"/>
      <c r="AN1415" s="58"/>
      <c r="AO1415" s="49" t="s">
        <v>6418</v>
      </c>
      <c r="AP1415" s="50" t="s">
        <v>232</v>
      </c>
      <c r="AQ1415" s="50"/>
      <c r="AR1415" s="50">
        <v>43683</v>
      </c>
      <c r="AS1415" s="50"/>
      <c r="AT1415" s="52"/>
    </row>
    <row r="1416" spans="1:46" ht="14.1" customHeight="1">
      <c r="A1416" s="20" t="s">
        <v>45</v>
      </c>
      <c r="B1416" s="21" t="s">
        <v>5021</v>
      </c>
      <c r="C1416" s="20" t="s">
        <v>5759</v>
      </c>
      <c r="D1416" s="54">
        <v>4952421301</v>
      </c>
      <c r="E1416" s="64" t="s">
        <v>48</v>
      </c>
      <c r="F1416" s="4" t="s">
        <v>6419</v>
      </c>
      <c r="G1416" s="23" t="s">
        <v>6420</v>
      </c>
      <c r="H1416" s="55">
        <v>33819.120000000003</v>
      </c>
      <c r="I1416" s="4" t="s">
        <v>64</v>
      </c>
      <c r="J1416" s="5" t="s">
        <v>1720</v>
      </c>
      <c r="K1416" s="22" t="s">
        <v>1721</v>
      </c>
      <c r="L1416" s="23" t="s">
        <v>119</v>
      </c>
      <c r="M1416" s="4" t="s">
        <v>210</v>
      </c>
      <c r="N1416" s="29" t="s">
        <v>211</v>
      </c>
      <c r="O1416" s="30">
        <v>23006.205000000002</v>
      </c>
      <c r="P1416" s="29" t="s">
        <v>57</v>
      </c>
      <c r="Q1416" s="56">
        <v>1</v>
      </c>
      <c r="R1416" s="5" t="s">
        <v>58</v>
      </c>
      <c r="S1416" s="5" t="s">
        <v>230</v>
      </c>
      <c r="T1416" s="36">
        <v>43699</v>
      </c>
      <c r="U1416" s="36">
        <v>43697</v>
      </c>
      <c r="V1416" s="37">
        <v>43697</v>
      </c>
      <c r="W1416" s="38">
        <f t="shared" si="266"/>
        <v>-1</v>
      </c>
      <c r="X1416" s="5" t="str">
        <f t="shared" si="267"/>
        <v>CUMPLE</v>
      </c>
      <c r="Y1416" s="37">
        <v>43700</v>
      </c>
      <c r="Z1416" s="37">
        <v>43700</v>
      </c>
      <c r="AA1416" s="44">
        <v>43700</v>
      </c>
      <c r="AB1416" s="37">
        <v>43700</v>
      </c>
      <c r="AC1416" s="38">
        <f t="shared" si="268"/>
        <v>1</v>
      </c>
      <c r="AD1416" s="5" t="str">
        <f t="shared" si="269"/>
        <v>CUMPLE</v>
      </c>
      <c r="AE1416" s="5"/>
      <c r="AF1416" s="38">
        <f t="shared" si="270"/>
        <v>1</v>
      </c>
      <c r="AG1416" s="5" t="str">
        <f t="shared" si="271"/>
        <v>CUMPLE</v>
      </c>
      <c r="AH1416" s="6"/>
      <c r="AI1416" s="38">
        <f t="shared" si="273"/>
        <v>1</v>
      </c>
      <c r="AJ1416" s="5" t="str">
        <f t="shared" si="274"/>
        <v>CUMPLE</v>
      </c>
      <c r="AK1416" s="6"/>
      <c r="AL1416" s="5" t="str">
        <f t="shared" si="272"/>
        <v/>
      </c>
      <c r="AM1416" s="5"/>
      <c r="AN1416" s="58"/>
      <c r="AO1416" s="49" t="s">
        <v>6421</v>
      </c>
      <c r="AP1416" s="50" t="s">
        <v>232</v>
      </c>
      <c r="AQ1416" s="50"/>
      <c r="AR1416" s="50">
        <v>43689</v>
      </c>
      <c r="AS1416" s="50"/>
      <c r="AT1416" s="52"/>
    </row>
    <row r="1417" spans="1:46" ht="14.1" customHeight="1">
      <c r="A1417" s="20" t="s">
        <v>45</v>
      </c>
      <c r="B1417" s="21" t="s">
        <v>5021</v>
      </c>
      <c r="C1417" s="20" t="s">
        <v>5759</v>
      </c>
      <c r="D1417" s="54">
        <v>4951900515</v>
      </c>
      <c r="E1417" s="64" t="s">
        <v>48</v>
      </c>
      <c r="F1417" s="4" t="s">
        <v>6422</v>
      </c>
      <c r="G1417" s="23" t="s">
        <v>6423</v>
      </c>
      <c r="H1417" s="55">
        <v>75369.600000000006</v>
      </c>
      <c r="I1417" s="4" t="s">
        <v>64</v>
      </c>
      <c r="J1417" s="5" t="s">
        <v>1729</v>
      </c>
      <c r="K1417" s="22" t="s">
        <v>1730</v>
      </c>
      <c r="L1417" s="23" t="s">
        <v>119</v>
      </c>
      <c r="M1417" s="4" t="s">
        <v>210</v>
      </c>
      <c r="N1417" s="29" t="s">
        <v>1731</v>
      </c>
      <c r="O1417" s="30">
        <v>49913.21</v>
      </c>
      <c r="P1417" s="29" t="s">
        <v>57</v>
      </c>
      <c r="Q1417" s="56">
        <v>2</v>
      </c>
      <c r="R1417" s="5" t="s">
        <v>58</v>
      </c>
      <c r="S1417" s="5" t="s">
        <v>230</v>
      </c>
      <c r="T1417" s="36">
        <v>43699</v>
      </c>
      <c r="U1417" s="36">
        <v>43697</v>
      </c>
      <c r="V1417" s="37">
        <v>43697</v>
      </c>
      <c r="W1417" s="38">
        <f t="shared" si="266"/>
        <v>-1</v>
      </c>
      <c r="X1417" s="5" t="str">
        <f t="shared" si="267"/>
        <v>CUMPLE</v>
      </c>
      <c r="Y1417" s="37">
        <v>43700</v>
      </c>
      <c r="Z1417" s="37">
        <v>43700</v>
      </c>
      <c r="AA1417" s="44">
        <v>43700</v>
      </c>
      <c r="AB1417" s="37">
        <v>43700</v>
      </c>
      <c r="AC1417" s="38">
        <f t="shared" si="268"/>
        <v>1</v>
      </c>
      <c r="AD1417" s="5" t="str">
        <f t="shared" si="269"/>
        <v>CUMPLE</v>
      </c>
      <c r="AE1417" s="5"/>
      <c r="AF1417" s="38">
        <f t="shared" si="270"/>
        <v>1</v>
      </c>
      <c r="AG1417" s="5" t="str">
        <f t="shared" si="271"/>
        <v>CUMPLE</v>
      </c>
      <c r="AH1417" s="6"/>
      <c r="AI1417" s="38">
        <f t="shared" si="273"/>
        <v>1</v>
      </c>
      <c r="AJ1417" s="5" t="str">
        <f t="shared" si="274"/>
        <v>CUMPLE</v>
      </c>
      <c r="AK1417" s="6"/>
      <c r="AL1417" s="5" t="str">
        <f t="shared" si="272"/>
        <v/>
      </c>
      <c r="AM1417" s="5"/>
      <c r="AN1417" s="58"/>
      <c r="AO1417" s="49" t="s">
        <v>6424</v>
      </c>
      <c r="AP1417" s="50" t="s">
        <v>232</v>
      </c>
      <c r="AQ1417" s="50"/>
      <c r="AR1417" s="50">
        <v>43685</v>
      </c>
      <c r="AS1417" s="50"/>
      <c r="AT1417" s="52"/>
    </row>
    <row r="1418" spans="1:46" ht="14.1" customHeight="1">
      <c r="A1418" s="20" t="s">
        <v>45</v>
      </c>
      <c r="B1418" s="21" t="s">
        <v>5021</v>
      </c>
      <c r="C1418" s="20" t="s">
        <v>5759</v>
      </c>
      <c r="D1418" s="54">
        <v>4952419589</v>
      </c>
      <c r="E1418" s="64" t="s">
        <v>48</v>
      </c>
      <c r="F1418" s="4" t="s">
        <v>6425</v>
      </c>
      <c r="G1418" s="23" t="s">
        <v>6426</v>
      </c>
      <c r="H1418" s="55">
        <v>150957.35</v>
      </c>
      <c r="I1418" s="4" t="s">
        <v>64</v>
      </c>
      <c r="J1418" s="5" t="s">
        <v>1729</v>
      </c>
      <c r="K1418" s="22" t="s">
        <v>1730</v>
      </c>
      <c r="L1418" s="23" t="s">
        <v>119</v>
      </c>
      <c r="M1418" s="4" t="s">
        <v>210</v>
      </c>
      <c r="N1418" s="29" t="s">
        <v>1731</v>
      </c>
      <c r="O1418" s="30">
        <v>99971.76</v>
      </c>
      <c r="P1418" s="29" t="s">
        <v>57</v>
      </c>
      <c r="Q1418" s="56">
        <v>4</v>
      </c>
      <c r="R1418" s="5" t="s">
        <v>58</v>
      </c>
      <c r="S1418" s="5" t="s">
        <v>230</v>
      </c>
      <c r="T1418" s="36">
        <v>43706</v>
      </c>
      <c r="U1418" s="36">
        <v>43704</v>
      </c>
      <c r="V1418" s="37">
        <v>43704</v>
      </c>
      <c r="W1418" s="38">
        <f t="shared" si="266"/>
        <v>-1</v>
      </c>
      <c r="X1418" s="5" t="str">
        <f t="shared" si="267"/>
        <v>CUMPLE</v>
      </c>
      <c r="Y1418" s="37">
        <v>43707</v>
      </c>
      <c r="Z1418" s="37">
        <v>43707</v>
      </c>
      <c r="AA1418" s="44">
        <v>43707</v>
      </c>
      <c r="AB1418" s="37">
        <v>43707</v>
      </c>
      <c r="AC1418" s="38">
        <f t="shared" si="268"/>
        <v>1</v>
      </c>
      <c r="AD1418" s="5" t="str">
        <f t="shared" si="269"/>
        <v>CUMPLE</v>
      </c>
      <c r="AE1418" s="5"/>
      <c r="AF1418" s="38">
        <f t="shared" si="270"/>
        <v>1</v>
      </c>
      <c r="AG1418" s="5" t="str">
        <f t="shared" si="271"/>
        <v>CUMPLE</v>
      </c>
      <c r="AH1418" s="6"/>
      <c r="AI1418" s="38">
        <f t="shared" si="273"/>
        <v>1</v>
      </c>
      <c r="AJ1418" s="5" t="str">
        <f t="shared" si="274"/>
        <v>CUMPLE</v>
      </c>
      <c r="AK1418" s="6"/>
      <c r="AL1418" s="5" t="str">
        <f t="shared" si="272"/>
        <v/>
      </c>
      <c r="AM1418" s="5"/>
      <c r="AN1418" s="58"/>
      <c r="AO1418" s="49" t="s">
        <v>6427</v>
      </c>
      <c r="AP1418" s="50" t="s">
        <v>232</v>
      </c>
      <c r="AQ1418" s="50"/>
      <c r="AR1418" s="50">
        <v>43692</v>
      </c>
      <c r="AS1418" s="50"/>
      <c r="AT1418" s="52"/>
    </row>
    <row r="1419" spans="1:46" ht="14.1" customHeight="1">
      <c r="A1419" s="20" t="s">
        <v>45</v>
      </c>
      <c r="B1419" s="21" t="s">
        <v>5021</v>
      </c>
      <c r="C1419" s="20" t="s">
        <v>5759</v>
      </c>
      <c r="D1419" s="54" t="s">
        <v>6428</v>
      </c>
      <c r="E1419" s="64" t="s">
        <v>48</v>
      </c>
      <c r="F1419" s="4" t="s">
        <v>6429</v>
      </c>
      <c r="G1419" s="23" t="s">
        <v>6430</v>
      </c>
      <c r="H1419" s="55">
        <v>2740</v>
      </c>
      <c r="I1419" s="4" t="s">
        <v>64</v>
      </c>
      <c r="J1419" s="5" t="s">
        <v>4560</v>
      </c>
      <c r="K1419" s="22" t="s">
        <v>4561</v>
      </c>
      <c r="L1419" s="23" t="s">
        <v>54</v>
      </c>
      <c r="M1419" s="4" t="s">
        <v>67</v>
      </c>
      <c r="N1419" s="29" t="s">
        <v>77</v>
      </c>
      <c r="O1419" s="30">
        <v>125</v>
      </c>
      <c r="P1419" s="29" t="s">
        <v>57</v>
      </c>
      <c r="Q1419" s="56">
        <v>2</v>
      </c>
      <c r="R1419" s="5" t="s">
        <v>78</v>
      </c>
      <c r="S1419" s="5" t="s">
        <v>79</v>
      </c>
      <c r="T1419" s="36">
        <v>43704</v>
      </c>
      <c r="U1419" s="36">
        <v>43697</v>
      </c>
      <c r="V1419" s="37">
        <v>43697</v>
      </c>
      <c r="W1419" s="38">
        <f t="shared" si="266"/>
        <v>-6</v>
      </c>
      <c r="X1419" s="5" t="str">
        <f t="shared" si="267"/>
        <v>CUMPLE</v>
      </c>
      <c r="Y1419" s="37">
        <v>43707</v>
      </c>
      <c r="Z1419" s="37">
        <v>43707</v>
      </c>
      <c r="AA1419" s="44">
        <v>43708</v>
      </c>
      <c r="AB1419" s="37">
        <v>43713</v>
      </c>
      <c r="AC1419" s="38">
        <f t="shared" si="268"/>
        <v>1</v>
      </c>
      <c r="AD1419" s="5" t="str">
        <f t="shared" si="269"/>
        <v>CUMPLE</v>
      </c>
      <c r="AE1419" s="5"/>
      <c r="AF1419" s="38">
        <f t="shared" si="270"/>
        <v>5</v>
      </c>
      <c r="AG1419" s="5" t="str">
        <f t="shared" si="271"/>
        <v>NO CUMPLE</v>
      </c>
      <c r="AH1419" s="6"/>
      <c r="AI1419" s="38">
        <f t="shared" si="273"/>
        <v>9</v>
      </c>
      <c r="AJ1419" s="5" t="str">
        <f t="shared" si="274"/>
        <v>CUMPLE</v>
      </c>
      <c r="AK1419" s="6"/>
      <c r="AL1419" s="5" t="str">
        <f t="shared" si="272"/>
        <v/>
      </c>
      <c r="AM1419" s="5"/>
      <c r="AN1419" s="58"/>
      <c r="AO1419" s="49" t="s">
        <v>6431</v>
      </c>
      <c r="AP1419" s="50" t="s">
        <v>72</v>
      </c>
      <c r="AQ1419" s="50"/>
      <c r="AR1419" s="50">
        <v>43685</v>
      </c>
      <c r="AS1419" s="50"/>
      <c r="AT1419" s="52"/>
    </row>
    <row r="1420" spans="1:46" ht="14.1" customHeight="1">
      <c r="A1420" s="20" t="s">
        <v>45</v>
      </c>
      <c r="B1420" s="21" t="s">
        <v>5021</v>
      </c>
      <c r="C1420" s="20" t="s">
        <v>5759</v>
      </c>
      <c r="D1420" s="54">
        <v>4951900513</v>
      </c>
      <c r="E1420" s="64" t="s">
        <v>48</v>
      </c>
      <c r="F1420" s="4" t="s">
        <v>6432</v>
      </c>
      <c r="G1420" s="23" t="s">
        <v>6433</v>
      </c>
      <c r="H1420" s="55">
        <v>60450</v>
      </c>
      <c r="I1420" s="4" t="s">
        <v>64</v>
      </c>
      <c r="J1420" s="5" t="s">
        <v>1783</v>
      </c>
      <c r="K1420" s="22" t="s">
        <v>1784</v>
      </c>
      <c r="L1420" s="23" t="s">
        <v>119</v>
      </c>
      <c r="M1420" s="4" t="s">
        <v>210</v>
      </c>
      <c r="N1420" s="29" t="s">
        <v>1731</v>
      </c>
      <c r="O1420" s="30">
        <v>39000</v>
      </c>
      <c r="P1420" s="29" t="s">
        <v>57</v>
      </c>
      <c r="Q1420" s="56">
        <v>2</v>
      </c>
      <c r="R1420" s="5" t="s">
        <v>58</v>
      </c>
      <c r="S1420" s="5" t="s">
        <v>59</v>
      </c>
      <c r="T1420" s="36">
        <v>43706</v>
      </c>
      <c r="U1420" s="36">
        <v>43704</v>
      </c>
      <c r="V1420" s="37">
        <v>43704</v>
      </c>
      <c r="W1420" s="38">
        <f t="shared" si="266"/>
        <v>-1</v>
      </c>
      <c r="X1420" s="5" t="str">
        <f t="shared" si="267"/>
        <v>CUMPLE</v>
      </c>
      <c r="Y1420" s="37">
        <v>43707</v>
      </c>
      <c r="Z1420" s="37">
        <v>43707</v>
      </c>
      <c r="AA1420" s="44">
        <v>43707</v>
      </c>
      <c r="AB1420" s="37">
        <v>43711</v>
      </c>
      <c r="AC1420" s="38">
        <f t="shared" si="268"/>
        <v>1</v>
      </c>
      <c r="AD1420" s="5" t="str">
        <f t="shared" si="269"/>
        <v>CUMPLE</v>
      </c>
      <c r="AE1420" s="5"/>
      <c r="AF1420" s="38">
        <f t="shared" si="270"/>
        <v>4</v>
      </c>
      <c r="AG1420" s="5" t="str">
        <f t="shared" si="271"/>
        <v>NO CUMPLE</v>
      </c>
      <c r="AH1420" s="6"/>
      <c r="AI1420" s="38">
        <f t="shared" si="273"/>
        <v>5</v>
      </c>
      <c r="AJ1420" s="5" t="str">
        <f t="shared" si="274"/>
        <v>CUMPLE</v>
      </c>
      <c r="AK1420" s="6"/>
      <c r="AL1420" s="5" t="str">
        <f t="shared" si="272"/>
        <v/>
      </c>
      <c r="AM1420" s="5"/>
      <c r="AN1420" s="58"/>
      <c r="AO1420" s="49" t="s">
        <v>6434</v>
      </c>
      <c r="AP1420" s="50" t="s">
        <v>325</v>
      </c>
      <c r="AQ1420" s="50"/>
      <c r="AR1420" s="50">
        <v>43692</v>
      </c>
      <c r="AS1420" s="50"/>
      <c r="AT1420" s="52"/>
    </row>
    <row r="1421" spans="1:46" ht="14.1" customHeight="1">
      <c r="A1421" s="20" t="s">
        <v>45</v>
      </c>
      <c r="B1421" s="21" t="s">
        <v>5021</v>
      </c>
      <c r="C1421" s="20" t="s">
        <v>5759</v>
      </c>
      <c r="D1421" s="54" t="s">
        <v>6435</v>
      </c>
      <c r="E1421" s="64" t="s">
        <v>48</v>
      </c>
      <c r="F1421" s="4" t="s">
        <v>6436</v>
      </c>
      <c r="G1421" s="23" t="s">
        <v>6437</v>
      </c>
      <c r="H1421" s="55">
        <v>16010.3</v>
      </c>
      <c r="I1421" s="4" t="s">
        <v>64</v>
      </c>
      <c r="J1421" s="5" t="s">
        <v>6438</v>
      </c>
      <c r="K1421" s="22" t="s">
        <v>6439</v>
      </c>
      <c r="L1421" s="23" t="s">
        <v>54</v>
      </c>
      <c r="M1421" s="4" t="s">
        <v>55</v>
      </c>
      <c r="N1421" s="29" t="s">
        <v>56</v>
      </c>
      <c r="O1421" s="30">
        <v>1850</v>
      </c>
      <c r="P1421" s="29" t="s">
        <v>57</v>
      </c>
      <c r="Q1421" s="56">
        <v>3</v>
      </c>
      <c r="R1421" s="5" t="s">
        <v>78</v>
      </c>
      <c r="S1421" s="5" t="s">
        <v>79</v>
      </c>
      <c r="T1421" s="36">
        <v>43704</v>
      </c>
      <c r="U1421" s="36">
        <v>43699</v>
      </c>
      <c r="V1421" s="37">
        <v>43699</v>
      </c>
      <c r="W1421" s="38">
        <f t="shared" si="266"/>
        <v>-4</v>
      </c>
      <c r="X1421" s="5" t="str">
        <f t="shared" si="267"/>
        <v>CUMPLE</v>
      </c>
      <c r="Y1421" s="37">
        <v>43707</v>
      </c>
      <c r="Z1421" s="37">
        <v>43707</v>
      </c>
      <c r="AA1421" s="44">
        <v>43707</v>
      </c>
      <c r="AB1421" s="37">
        <v>43710</v>
      </c>
      <c r="AC1421" s="38">
        <f t="shared" si="268"/>
        <v>1</v>
      </c>
      <c r="AD1421" s="5" t="str">
        <f t="shared" si="269"/>
        <v>CUMPLE</v>
      </c>
      <c r="AE1421" s="5"/>
      <c r="AF1421" s="38">
        <f t="shared" si="270"/>
        <v>3</v>
      </c>
      <c r="AG1421" s="5" t="str">
        <f t="shared" si="271"/>
        <v>CUMPLE</v>
      </c>
      <c r="AH1421" s="6"/>
      <c r="AI1421" s="38">
        <f t="shared" si="273"/>
        <v>6</v>
      </c>
      <c r="AJ1421" s="5" t="str">
        <f t="shared" si="274"/>
        <v>CUMPLE</v>
      </c>
      <c r="AK1421" s="6"/>
      <c r="AL1421" s="5" t="str">
        <f t="shared" si="272"/>
        <v/>
      </c>
      <c r="AM1421" s="5"/>
      <c r="AN1421" s="58"/>
      <c r="AO1421" s="49" t="s">
        <v>6440</v>
      </c>
      <c r="AP1421" s="50" t="s">
        <v>72</v>
      </c>
      <c r="AQ1421" s="50"/>
      <c r="AR1421" s="50">
        <v>43685</v>
      </c>
      <c r="AS1421" s="50"/>
      <c r="AT1421" s="52"/>
    </row>
    <row r="1422" spans="1:46" ht="14.1" customHeight="1">
      <c r="A1422" s="20" t="s">
        <v>45</v>
      </c>
      <c r="B1422" s="21" t="s">
        <v>5021</v>
      </c>
      <c r="C1422" s="20" t="s">
        <v>5759</v>
      </c>
      <c r="D1422" s="54">
        <v>4952077924</v>
      </c>
      <c r="E1422" s="64" t="s">
        <v>48</v>
      </c>
      <c r="F1422" s="4" t="s">
        <v>6441</v>
      </c>
      <c r="G1422" s="23" t="s">
        <v>6442</v>
      </c>
      <c r="H1422" s="55">
        <v>36800</v>
      </c>
      <c r="I1422" s="4" t="s">
        <v>64</v>
      </c>
      <c r="J1422" s="5" t="s">
        <v>435</v>
      </c>
      <c r="K1422" s="22" t="s">
        <v>436</v>
      </c>
      <c r="L1422" s="23" t="s">
        <v>54</v>
      </c>
      <c r="M1422" s="4" t="s">
        <v>94</v>
      </c>
      <c r="N1422" s="29" t="s">
        <v>95</v>
      </c>
      <c r="O1422" s="30">
        <v>8000</v>
      </c>
      <c r="P1422" s="29" t="s">
        <v>57</v>
      </c>
      <c r="Q1422" s="56">
        <v>1</v>
      </c>
      <c r="R1422" s="5" t="s">
        <v>58</v>
      </c>
      <c r="S1422" s="5" t="s">
        <v>59</v>
      </c>
      <c r="T1422" s="36">
        <v>43704</v>
      </c>
      <c r="U1422" s="36">
        <v>43703</v>
      </c>
      <c r="V1422" s="37">
        <v>43707</v>
      </c>
      <c r="W1422" s="38">
        <f t="shared" si="266"/>
        <v>0</v>
      </c>
      <c r="X1422" s="5" t="str">
        <f t="shared" si="267"/>
        <v>CUMPLE</v>
      </c>
      <c r="Y1422" s="37">
        <v>43706</v>
      </c>
      <c r="Z1422" s="37">
        <v>43707</v>
      </c>
      <c r="AA1422" s="44">
        <v>43707</v>
      </c>
      <c r="AB1422" s="37">
        <v>43714</v>
      </c>
      <c r="AC1422" s="38">
        <f t="shared" si="268"/>
        <v>1</v>
      </c>
      <c r="AD1422" s="5" t="str">
        <f t="shared" si="269"/>
        <v>CUMPLE</v>
      </c>
      <c r="AE1422" s="5"/>
      <c r="AF1422" s="38">
        <f t="shared" si="270"/>
        <v>7</v>
      </c>
      <c r="AG1422" s="5" t="str">
        <f t="shared" si="271"/>
        <v>NO CUMPLE</v>
      </c>
      <c r="AH1422" s="6"/>
      <c r="AI1422" s="38">
        <f t="shared" si="273"/>
        <v>10</v>
      </c>
      <c r="AJ1422" s="5" t="str">
        <f t="shared" si="274"/>
        <v>NO CUMPLE</v>
      </c>
      <c r="AK1422" s="6" t="s">
        <v>4689</v>
      </c>
      <c r="AL1422" s="5" t="str">
        <f t="shared" si="272"/>
        <v/>
      </c>
      <c r="AM1422" s="5"/>
      <c r="AN1422" s="58"/>
      <c r="AO1422" s="49" t="s">
        <v>6443</v>
      </c>
      <c r="AP1422" s="50" t="s">
        <v>72</v>
      </c>
      <c r="AQ1422" s="50"/>
      <c r="AR1422" s="50">
        <v>43684</v>
      </c>
      <c r="AS1422" s="50"/>
      <c r="AT1422" s="52"/>
    </row>
    <row r="1423" spans="1:46" ht="14.1" customHeight="1">
      <c r="A1423" s="20" t="s">
        <v>45</v>
      </c>
      <c r="B1423" s="21" t="s">
        <v>5021</v>
      </c>
      <c r="C1423" s="20" t="s">
        <v>5759</v>
      </c>
      <c r="D1423" s="54">
        <v>4952628212</v>
      </c>
      <c r="E1423" s="64" t="s">
        <v>48</v>
      </c>
      <c r="F1423" s="4" t="s">
        <v>6444</v>
      </c>
      <c r="G1423" s="23" t="s">
        <v>6445</v>
      </c>
      <c r="H1423" s="55">
        <v>22534.400000000001</v>
      </c>
      <c r="I1423" s="4" t="s">
        <v>64</v>
      </c>
      <c r="J1423" s="5" t="s">
        <v>5445</v>
      </c>
      <c r="K1423" s="22" t="s">
        <v>5446</v>
      </c>
      <c r="L1423" s="23" t="s">
        <v>54</v>
      </c>
      <c r="M1423" s="4" t="s">
        <v>67</v>
      </c>
      <c r="N1423" s="29" t="s">
        <v>77</v>
      </c>
      <c r="O1423" s="30">
        <v>320</v>
      </c>
      <c r="P1423" s="29" t="s">
        <v>57</v>
      </c>
      <c r="Q1423" s="56">
        <v>1</v>
      </c>
      <c r="R1423" s="5" t="s">
        <v>78</v>
      </c>
      <c r="S1423" s="5" t="s">
        <v>79</v>
      </c>
      <c r="T1423" s="36">
        <v>43704</v>
      </c>
      <c r="U1423" s="36">
        <v>43698</v>
      </c>
      <c r="V1423" s="37">
        <v>43698</v>
      </c>
      <c r="W1423" s="38">
        <f t="shared" si="266"/>
        <v>-5</v>
      </c>
      <c r="X1423" s="5" t="str">
        <f t="shared" si="267"/>
        <v>CUMPLE</v>
      </c>
      <c r="Y1423" s="37">
        <v>43706</v>
      </c>
      <c r="Z1423" s="37">
        <v>43706</v>
      </c>
      <c r="AA1423" s="44">
        <v>43707</v>
      </c>
      <c r="AB1423" s="37">
        <v>43710</v>
      </c>
      <c r="AC1423" s="38">
        <f t="shared" si="268"/>
        <v>1</v>
      </c>
      <c r="AD1423" s="5" t="str">
        <f t="shared" si="269"/>
        <v>CUMPLE</v>
      </c>
      <c r="AE1423" s="5"/>
      <c r="AF1423" s="38">
        <f t="shared" si="270"/>
        <v>3</v>
      </c>
      <c r="AG1423" s="5" t="str">
        <f t="shared" si="271"/>
        <v>CUMPLE</v>
      </c>
      <c r="AH1423" s="6"/>
      <c r="AI1423" s="38">
        <f t="shared" si="273"/>
        <v>6</v>
      </c>
      <c r="AJ1423" s="5" t="str">
        <f t="shared" si="274"/>
        <v>CUMPLE</v>
      </c>
      <c r="AK1423" s="6"/>
      <c r="AL1423" s="5" t="str">
        <f t="shared" si="272"/>
        <v/>
      </c>
      <c r="AM1423" s="5"/>
      <c r="AN1423" s="58"/>
      <c r="AO1423" s="49" t="s">
        <v>6446</v>
      </c>
      <c r="AP1423" s="50" t="s">
        <v>72</v>
      </c>
      <c r="AQ1423" s="50"/>
      <c r="AR1423" s="50">
        <v>43685</v>
      </c>
      <c r="AS1423" s="50"/>
      <c r="AT1423" s="52"/>
    </row>
    <row r="1424" spans="1:46" ht="14.1" customHeight="1">
      <c r="A1424" s="20" t="s">
        <v>45</v>
      </c>
      <c r="B1424" s="21" t="s">
        <v>5021</v>
      </c>
      <c r="C1424" s="20" t="s">
        <v>5759</v>
      </c>
      <c r="D1424" s="54">
        <v>4952701189</v>
      </c>
      <c r="E1424" s="64" t="s">
        <v>48</v>
      </c>
      <c r="F1424" s="4" t="s">
        <v>6447</v>
      </c>
      <c r="G1424" s="23" t="s">
        <v>6448</v>
      </c>
      <c r="H1424" s="55">
        <v>2967</v>
      </c>
      <c r="I1424" s="4" t="s">
        <v>64</v>
      </c>
      <c r="J1424" s="5" t="s">
        <v>75</v>
      </c>
      <c r="K1424" s="22" t="s">
        <v>76</v>
      </c>
      <c r="L1424" s="23" t="s">
        <v>54</v>
      </c>
      <c r="M1424" s="4" t="s">
        <v>67</v>
      </c>
      <c r="N1424" s="29" t="s">
        <v>77</v>
      </c>
      <c r="O1424" s="30">
        <v>60</v>
      </c>
      <c r="P1424" s="29" t="s">
        <v>57</v>
      </c>
      <c r="Q1424" s="56">
        <v>1</v>
      </c>
      <c r="R1424" s="5" t="s">
        <v>78</v>
      </c>
      <c r="S1424" s="5" t="s">
        <v>79</v>
      </c>
      <c r="T1424" s="36">
        <v>43704</v>
      </c>
      <c r="U1424" s="36">
        <v>43703</v>
      </c>
      <c r="V1424" s="37">
        <v>43703</v>
      </c>
      <c r="W1424" s="38">
        <f t="shared" si="266"/>
        <v>0</v>
      </c>
      <c r="X1424" s="5" t="str">
        <f t="shared" si="267"/>
        <v>CUMPLE</v>
      </c>
      <c r="Y1424" s="37">
        <v>43706</v>
      </c>
      <c r="Z1424" s="37">
        <v>43706</v>
      </c>
      <c r="AA1424" s="44">
        <v>43707</v>
      </c>
      <c r="AB1424" s="37">
        <v>43710</v>
      </c>
      <c r="AC1424" s="38">
        <f t="shared" si="268"/>
        <v>1</v>
      </c>
      <c r="AD1424" s="5" t="str">
        <f t="shared" si="269"/>
        <v>CUMPLE</v>
      </c>
      <c r="AE1424" s="5"/>
      <c r="AF1424" s="38">
        <f t="shared" si="270"/>
        <v>3</v>
      </c>
      <c r="AG1424" s="5" t="str">
        <f t="shared" si="271"/>
        <v>CUMPLE</v>
      </c>
      <c r="AH1424" s="6"/>
      <c r="AI1424" s="38">
        <f t="shared" si="273"/>
        <v>6</v>
      </c>
      <c r="AJ1424" s="5" t="str">
        <f t="shared" si="274"/>
        <v>CUMPLE</v>
      </c>
      <c r="AK1424" s="6"/>
      <c r="AL1424" s="5" t="str">
        <f t="shared" si="272"/>
        <v/>
      </c>
      <c r="AM1424" s="5"/>
      <c r="AN1424" s="58"/>
      <c r="AO1424" s="49" t="s">
        <v>6449</v>
      </c>
      <c r="AP1424" s="50" t="s">
        <v>72</v>
      </c>
      <c r="AQ1424" s="50"/>
      <c r="AR1424" s="50">
        <v>43685</v>
      </c>
      <c r="AS1424" s="50"/>
      <c r="AT1424" s="52"/>
    </row>
    <row r="1425" spans="1:46" ht="14.1" customHeight="1">
      <c r="A1425" s="20" t="s">
        <v>45</v>
      </c>
      <c r="B1425" s="21" t="s">
        <v>5021</v>
      </c>
      <c r="C1425" s="20" t="s">
        <v>5759</v>
      </c>
      <c r="D1425" s="54" t="s">
        <v>6450</v>
      </c>
      <c r="E1425" s="64" t="s">
        <v>48</v>
      </c>
      <c r="F1425" s="4" t="s">
        <v>6451</v>
      </c>
      <c r="G1425" s="23" t="s">
        <v>6452</v>
      </c>
      <c r="H1425" s="55">
        <v>10013.280000000001</v>
      </c>
      <c r="I1425" s="4" t="s">
        <v>64</v>
      </c>
      <c r="J1425" s="5" t="s">
        <v>4301</v>
      </c>
      <c r="K1425" s="22" t="s">
        <v>4302</v>
      </c>
      <c r="L1425" s="23" t="s">
        <v>119</v>
      </c>
      <c r="M1425" s="4" t="s">
        <v>67</v>
      </c>
      <c r="N1425" s="29" t="s">
        <v>336</v>
      </c>
      <c r="O1425" s="30">
        <v>2721</v>
      </c>
      <c r="P1425" s="29" t="s">
        <v>57</v>
      </c>
      <c r="Q1425" s="56">
        <v>3</v>
      </c>
      <c r="R1425" s="5" t="s">
        <v>78</v>
      </c>
      <c r="S1425" s="5" t="s">
        <v>79</v>
      </c>
      <c r="T1425" s="36">
        <v>43702</v>
      </c>
      <c r="U1425" s="36">
        <v>43698</v>
      </c>
      <c r="V1425" s="37">
        <v>43698</v>
      </c>
      <c r="W1425" s="38">
        <f t="shared" si="266"/>
        <v>-3</v>
      </c>
      <c r="X1425" s="5" t="str">
        <f t="shared" si="267"/>
        <v>CUMPLE</v>
      </c>
      <c r="Y1425" s="37">
        <v>43706</v>
      </c>
      <c r="Z1425" s="37">
        <v>43706</v>
      </c>
      <c r="AA1425" s="44">
        <v>43706</v>
      </c>
      <c r="AB1425" s="37">
        <v>43711</v>
      </c>
      <c r="AC1425" s="38">
        <f t="shared" si="268"/>
        <v>1</v>
      </c>
      <c r="AD1425" s="5" t="str">
        <f t="shared" si="269"/>
        <v>CUMPLE</v>
      </c>
      <c r="AE1425" s="5"/>
      <c r="AF1425" s="38">
        <f t="shared" si="270"/>
        <v>5</v>
      </c>
      <c r="AG1425" s="5" t="str">
        <f t="shared" si="271"/>
        <v>NO CUMPLE</v>
      </c>
      <c r="AH1425" s="6"/>
      <c r="AI1425" s="38">
        <f t="shared" si="273"/>
        <v>9</v>
      </c>
      <c r="AJ1425" s="5" t="str">
        <f t="shared" si="274"/>
        <v>CUMPLE</v>
      </c>
      <c r="AK1425" s="6"/>
      <c r="AL1425" s="5" t="str">
        <f t="shared" si="272"/>
        <v/>
      </c>
      <c r="AM1425" s="5"/>
      <c r="AN1425" s="58"/>
      <c r="AO1425" s="49" t="s">
        <v>6453</v>
      </c>
      <c r="AP1425" s="50" t="s">
        <v>325</v>
      </c>
      <c r="AQ1425" s="50"/>
      <c r="AR1425" s="50">
        <v>43682</v>
      </c>
      <c r="AS1425" s="50"/>
      <c r="AT1425" s="52"/>
    </row>
    <row r="1426" spans="1:46" ht="14.1" customHeight="1">
      <c r="A1426" s="20" t="s">
        <v>45</v>
      </c>
      <c r="B1426" s="21" t="s">
        <v>5021</v>
      </c>
      <c r="C1426" s="20" t="s">
        <v>5759</v>
      </c>
      <c r="D1426" s="54">
        <v>4951814799</v>
      </c>
      <c r="E1426" s="64" t="s">
        <v>48</v>
      </c>
      <c r="F1426" s="4" t="s">
        <v>6454</v>
      </c>
      <c r="G1426" s="23" t="s">
        <v>6455</v>
      </c>
      <c r="H1426" s="55">
        <v>34675.199999999997</v>
      </c>
      <c r="I1426" s="4" t="s">
        <v>64</v>
      </c>
      <c r="J1426" s="5" t="s">
        <v>190</v>
      </c>
      <c r="K1426" s="22" t="s">
        <v>191</v>
      </c>
      <c r="L1426" s="23" t="s">
        <v>119</v>
      </c>
      <c r="M1426" s="4" t="s">
        <v>67</v>
      </c>
      <c r="N1426" s="29" t="s">
        <v>77</v>
      </c>
      <c r="O1426" s="30">
        <v>15480</v>
      </c>
      <c r="P1426" s="29" t="s">
        <v>57</v>
      </c>
      <c r="Q1426" s="56">
        <v>1</v>
      </c>
      <c r="R1426" s="5" t="s">
        <v>58</v>
      </c>
      <c r="S1426" s="5" t="s">
        <v>59</v>
      </c>
      <c r="T1426" s="36">
        <v>43705</v>
      </c>
      <c r="U1426" s="36">
        <v>43706</v>
      </c>
      <c r="V1426" s="37">
        <v>43706</v>
      </c>
      <c r="W1426" s="38">
        <f t="shared" si="266"/>
        <v>2</v>
      </c>
      <c r="X1426" s="5" t="str">
        <f t="shared" si="267"/>
        <v>NO CUMPLE</v>
      </c>
      <c r="Y1426" s="37">
        <v>43706</v>
      </c>
      <c r="Z1426" s="37">
        <v>43706</v>
      </c>
      <c r="AA1426" s="44">
        <v>43706</v>
      </c>
      <c r="AB1426" s="37">
        <v>43713</v>
      </c>
      <c r="AC1426" s="38">
        <f t="shared" si="268"/>
        <v>1</v>
      </c>
      <c r="AD1426" s="5" t="str">
        <f t="shared" si="269"/>
        <v>CUMPLE</v>
      </c>
      <c r="AE1426" s="5"/>
      <c r="AF1426" s="38">
        <f t="shared" si="270"/>
        <v>7</v>
      </c>
      <c r="AG1426" s="5" t="str">
        <f t="shared" si="271"/>
        <v>NO CUMPLE</v>
      </c>
      <c r="AH1426" s="6"/>
      <c r="AI1426" s="38">
        <f t="shared" si="273"/>
        <v>8</v>
      </c>
      <c r="AJ1426" s="5" t="str">
        <f t="shared" si="274"/>
        <v>CUMPLE</v>
      </c>
      <c r="AK1426" s="6"/>
      <c r="AL1426" s="5" t="str">
        <f t="shared" si="272"/>
        <v/>
      </c>
      <c r="AM1426" s="5"/>
      <c r="AN1426" s="58"/>
      <c r="AO1426" s="49" t="s">
        <v>6456</v>
      </c>
      <c r="AP1426" s="50" t="s">
        <v>61</v>
      </c>
      <c r="AQ1426" s="50"/>
      <c r="AR1426" s="50">
        <v>43685</v>
      </c>
      <c r="AS1426" s="50"/>
      <c r="AT1426" s="52"/>
    </row>
    <row r="1427" spans="1:46" ht="14.1" customHeight="1">
      <c r="A1427" s="20" t="s">
        <v>45</v>
      </c>
      <c r="B1427" s="21" t="s">
        <v>5021</v>
      </c>
      <c r="C1427" s="20" t="s">
        <v>5759</v>
      </c>
      <c r="D1427" s="54">
        <v>4952462809</v>
      </c>
      <c r="E1427" s="64" t="s">
        <v>48</v>
      </c>
      <c r="F1427" s="4" t="s">
        <v>6457</v>
      </c>
      <c r="G1427" s="23" t="s">
        <v>6458</v>
      </c>
      <c r="H1427" s="55">
        <v>34675.199999999997</v>
      </c>
      <c r="I1427" s="4" t="s">
        <v>64</v>
      </c>
      <c r="J1427" s="5" t="s">
        <v>190</v>
      </c>
      <c r="K1427" s="22" t="s">
        <v>191</v>
      </c>
      <c r="L1427" s="23" t="s">
        <v>119</v>
      </c>
      <c r="M1427" s="4" t="s">
        <v>67</v>
      </c>
      <c r="N1427" s="29" t="s">
        <v>77</v>
      </c>
      <c r="O1427" s="30">
        <v>15480</v>
      </c>
      <c r="P1427" s="29" t="s">
        <v>57</v>
      </c>
      <c r="Q1427" s="56">
        <v>1</v>
      </c>
      <c r="R1427" s="5" t="s">
        <v>58</v>
      </c>
      <c r="S1427" s="5" t="s">
        <v>59</v>
      </c>
      <c r="T1427" s="36">
        <v>43705</v>
      </c>
      <c r="U1427" s="36">
        <v>43706</v>
      </c>
      <c r="V1427" s="37">
        <v>43706</v>
      </c>
      <c r="W1427" s="38">
        <f t="shared" si="266"/>
        <v>2</v>
      </c>
      <c r="X1427" s="5" t="str">
        <f t="shared" si="267"/>
        <v>NO CUMPLE</v>
      </c>
      <c r="Y1427" s="37">
        <v>43706</v>
      </c>
      <c r="Z1427" s="37">
        <v>43706</v>
      </c>
      <c r="AA1427" s="44">
        <v>43706</v>
      </c>
      <c r="AB1427" s="37">
        <v>43710</v>
      </c>
      <c r="AC1427" s="38">
        <f t="shared" si="268"/>
        <v>1</v>
      </c>
      <c r="AD1427" s="5" t="str">
        <f t="shared" si="269"/>
        <v>CUMPLE</v>
      </c>
      <c r="AE1427" s="5"/>
      <c r="AF1427" s="38">
        <f t="shared" si="270"/>
        <v>4</v>
      </c>
      <c r="AG1427" s="5" t="str">
        <f t="shared" si="271"/>
        <v>NO CUMPLE</v>
      </c>
      <c r="AH1427" s="6"/>
      <c r="AI1427" s="38">
        <f t="shared" si="273"/>
        <v>5</v>
      </c>
      <c r="AJ1427" s="5" t="str">
        <f t="shared" si="274"/>
        <v>CUMPLE</v>
      </c>
      <c r="AK1427" s="6"/>
      <c r="AL1427" s="5" t="str">
        <f t="shared" si="272"/>
        <v/>
      </c>
      <c r="AM1427" s="5"/>
      <c r="AN1427" s="58"/>
      <c r="AO1427" s="49" t="s">
        <v>6459</v>
      </c>
      <c r="AP1427" s="50" t="s">
        <v>61</v>
      </c>
      <c r="AQ1427" s="50"/>
      <c r="AR1427" s="50">
        <v>43685</v>
      </c>
      <c r="AS1427" s="50"/>
      <c r="AT1427" s="52"/>
    </row>
    <row r="1428" spans="1:46" ht="14.1" customHeight="1">
      <c r="A1428" s="20" t="s">
        <v>45</v>
      </c>
      <c r="B1428" s="21" t="s">
        <v>5021</v>
      </c>
      <c r="C1428" s="20" t="s">
        <v>5759</v>
      </c>
      <c r="D1428" s="54">
        <v>4951814799</v>
      </c>
      <c r="E1428" s="64" t="s">
        <v>48</v>
      </c>
      <c r="F1428" s="4" t="s">
        <v>6460</v>
      </c>
      <c r="G1428" s="23" t="s">
        <v>6461</v>
      </c>
      <c r="H1428" s="55">
        <v>30822.400000000001</v>
      </c>
      <c r="I1428" s="4" t="s">
        <v>64</v>
      </c>
      <c r="J1428" s="5" t="s">
        <v>190</v>
      </c>
      <c r="K1428" s="22" t="s">
        <v>191</v>
      </c>
      <c r="L1428" s="23" t="s">
        <v>119</v>
      </c>
      <c r="M1428" s="4" t="s">
        <v>67</v>
      </c>
      <c r="N1428" s="29" t="s">
        <v>77</v>
      </c>
      <c r="O1428" s="30">
        <v>13760</v>
      </c>
      <c r="P1428" s="29" t="s">
        <v>57</v>
      </c>
      <c r="Q1428" s="56">
        <v>1</v>
      </c>
      <c r="R1428" s="5" t="s">
        <v>58</v>
      </c>
      <c r="S1428" s="5" t="s">
        <v>59</v>
      </c>
      <c r="T1428" s="36">
        <v>43698</v>
      </c>
      <c r="U1428" s="36">
        <v>43698</v>
      </c>
      <c r="V1428" s="37">
        <v>43698</v>
      </c>
      <c r="W1428" s="38">
        <f t="shared" si="266"/>
        <v>1</v>
      </c>
      <c r="X1428" s="5" t="str">
        <f t="shared" si="267"/>
        <v>NO CUMPLE</v>
      </c>
      <c r="Y1428" s="37">
        <v>43700</v>
      </c>
      <c r="Z1428" s="37">
        <v>43700</v>
      </c>
      <c r="AA1428" s="44">
        <v>43700</v>
      </c>
      <c r="AB1428" s="37">
        <v>43710</v>
      </c>
      <c r="AC1428" s="38">
        <f t="shared" si="268"/>
        <v>1</v>
      </c>
      <c r="AD1428" s="5" t="str">
        <f t="shared" si="269"/>
        <v>CUMPLE</v>
      </c>
      <c r="AE1428" s="5"/>
      <c r="AF1428" s="38">
        <f t="shared" si="270"/>
        <v>10</v>
      </c>
      <c r="AG1428" s="5" t="str">
        <f t="shared" si="271"/>
        <v>NO CUMPLE</v>
      </c>
      <c r="AH1428" s="6"/>
      <c r="AI1428" s="38">
        <f t="shared" si="273"/>
        <v>12</v>
      </c>
      <c r="AJ1428" s="5" t="str">
        <f t="shared" si="274"/>
        <v>NO CUMPLE</v>
      </c>
      <c r="AK1428" s="6" t="s">
        <v>5816</v>
      </c>
      <c r="AL1428" s="5" t="str">
        <f t="shared" si="272"/>
        <v/>
      </c>
      <c r="AM1428" s="5"/>
      <c r="AN1428" s="58"/>
      <c r="AO1428" s="49" t="s">
        <v>6462</v>
      </c>
      <c r="AP1428" s="50" t="s">
        <v>61</v>
      </c>
      <c r="AQ1428" s="50"/>
      <c r="AR1428" s="50">
        <v>43689</v>
      </c>
      <c r="AS1428" s="50"/>
      <c r="AT1428" s="52"/>
    </row>
    <row r="1429" spans="1:46" ht="14.1" customHeight="1">
      <c r="A1429" s="20" t="s">
        <v>45</v>
      </c>
      <c r="B1429" s="21" t="s">
        <v>5021</v>
      </c>
      <c r="C1429" s="20" t="s">
        <v>5759</v>
      </c>
      <c r="D1429" s="54">
        <v>4949720213</v>
      </c>
      <c r="E1429" s="64" t="s">
        <v>48</v>
      </c>
      <c r="F1429" s="4" t="s">
        <v>6463</v>
      </c>
      <c r="G1429" s="23" t="s">
        <v>6464</v>
      </c>
      <c r="H1429" s="55">
        <v>9212.11</v>
      </c>
      <c r="I1429" s="4" t="s">
        <v>64</v>
      </c>
      <c r="J1429" s="5" t="s">
        <v>3245</v>
      </c>
      <c r="K1429" s="22" t="s">
        <v>2790</v>
      </c>
      <c r="L1429" s="23" t="s">
        <v>166</v>
      </c>
      <c r="M1429" s="4" t="s">
        <v>147</v>
      </c>
      <c r="N1429" s="29" t="s">
        <v>147</v>
      </c>
      <c r="O1429" s="30">
        <v>4112.55</v>
      </c>
      <c r="P1429" s="29" t="s">
        <v>57</v>
      </c>
      <c r="Q1429" s="56">
        <v>13</v>
      </c>
      <c r="R1429" s="5" t="s">
        <v>78</v>
      </c>
      <c r="S1429" s="5" t="s">
        <v>79</v>
      </c>
      <c r="T1429" s="36">
        <v>43701</v>
      </c>
      <c r="U1429" s="36">
        <v>43668</v>
      </c>
      <c r="V1429" s="37">
        <v>43704</v>
      </c>
      <c r="W1429" s="38">
        <f t="shared" si="266"/>
        <v>-32</v>
      </c>
      <c r="X1429" s="5" t="str">
        <f t="shared" si="267"/>
        <v>CUMPLE</v>
      </c>
      <c r="Y1429" s="37">
        <v>43704</v>
      </c>
      <c r="Z1429" s="37">
        <v>43704</v>
      </c>
      <c r="AA1429" s="44">
        <v>43706</v>
      </c>
      <c r="AB1429" s="37">
        <v>43710</v>
      </c>
      <c r="AC1429" s="38">
        <f t="shared" si="268"/>
        <v>2</v>
      </c>
      <c r="AD1429" s="5" t="str">
        <f t="shared" si="269"/>
        <v>CUMPLE</v>
      </c>
      <c r="AE1429" s="5"/>
      <c r="AF1429" s="38">
        <f t="shared" si="270"/>
        <v>4</v>
      </c>
      <c r="AG1429" s="5" t="str">
        <f t="shared" si="271"/>
        <v>NO CUMPLE</v>
      </c>
      <c r="AH1429" s="6"/>
      <c r="AI1429" s="38">
        <f t="shared" si="273"/>
        <v>9</v>
      </c>
      <c r="AJ1429" s="5" t="str">
        <f t="shared" si="274"/>
        <v>CUMPLE</v>
      </c>
      <c r="AK1429" s="6"/>
      <c r="AL1429" s="5" t="str">
        <f t="shared" si="272"/>
        <v/>
      </c>
      <c r="AM1429" s="5"/>
      <c r="AN1429" s="58"/>
      <c r="AO1429" s="49" t="s">
        <v>6465</v>
      </c>
      <c r="AP1429" s="50" t="s">
        <v>72</v>
      </c>
      <c r="AQ1429" s="50"/>
      <c r="AR1429" s="50">
        <v>43683</v>
      </c>
      <c r="AS1429" s="50"/>
      <c r="AT1429" s="52"/>
    </row>
    <row r="1430" spans="1:46" ht="14.1" customHeight="1">
      <c r="A1430" s="20" t="s">
        <v>45</v>
      </c>
      <c r="B1430" s="21" t="s">
        <v>5021</v>
      </c>
      <c r="C1430" s="20" t="s">
        <v>5759</v>
      </c>
      <c r="D1430" s="54">
        <v>4952462834</v>
      </c>
      <c r="E1430" s="64" t="s">
        <v>48</v>
      </c>
      <c r="F1430" s="4" t="s">
        <v>6466</v>
      </c>
      <c r="G1430" s="23" t="s">
        <v>6467</v>
      </c>
      <c r="H1430" s="55">
        <v>1920</v>
      </c>
      <c r="I1430" s="4" t="s">
        <v>64</v>
      </c>
      <c r="J1430" s="5" t="s">
        <v>1873</v>
      </c>
      <c r="K1430" s="22" t="s">
        <v>1874</v>
      </c>
      <c r="L1430" s="23" t="s">
        <v>54</v>
      </c>
      <c r="M1430" s="4" t="s">
        <v>67</v>
      </c>
      <c r="N1430" s="29" t="s">
        <v>77</v>
      </c>
      <c r="O1430" s="30">
        <v>800</v>
      </c>
      <c r="P1430" s="29" t="s">
        <v>57</v>
      </c>
      <c r="Q1430" s="56">
        <v>1</v>
      </c>
      <c r="R1430" s="5" t="s">
        <v>78</v>
      </c>
      <c r="S1430" s="5" t="s">
        <v>79</v>
      </c>
      <c r="T1430" s="36">
        <v>43703</v>
      </c>
      <c r="U1430" s="36">
        <v>43689</v>
      </c>
      <c r="V1430" s="37">
        <v>43704</v>
      </c>
      <c r="W1430" s="38">
        <f t="shared" si="266"/>
        <v>-13</v>
      </c>
      <c r="X1430" s="5" t="str">
        <f t="shared" si="267"/>
        <v>CUMPLE</v>
      </c>
      <c r="Y1430" s="37">
        <v>43704</v>
      </c>
      <c r="Z1430" s="37">
        <v>43704</v>
      </c>
      <c r="AA1430" s="44">
        <v>43704</v>
      </c>
      <c r="AB1430" s="37">
        <v>43713</v>
      </c>
      <c r="AC1430" s="38">
        <f t="shared" si="268"/>
        <v>1</v>
      </c>
      <c r="AD1430" s="5" t="str">
        <f t="shared" si="269"/>
        <v>CUMPLE</v>
      </c>
      <c r="AE1430" s="5"/>
      <c r="AF1430" s="38">
        <f t="shared" si="270"/>
        <v>9</v>
      </c>
      <c r="AG1430" s="5" t="str">
        <f t="shared" si="271"/>
        <v>NO CUMPLE</v>
      </c>
      <c r="AH1430" s="6"/>
      <c r="AI1430" s="38">
        <f t="shared" si="273"/>
        <v>10</v>
      </c>
      <c r="AJ1430" s="5" t="str">
        <f t="shared" si="274"/>
        <v>CUMPLE</v>
      </c>
      <c r="AK1430" s="6" t="s">
        <v>386</v>
      </c>
      <c r="AL1430" s="5" t="str">
        <f t="shared" si="272"/>
        <v/>
      </c>
      <c r="AM1430" s="5"/>
      <c r="AN1430" s="58"/>
      <c r="AO1430" s="49" t="s">
        <v>6468</v>
      </c>
      <c r="AP1430" s="50" t="s">
        <v>72</v>
      </c>
      <c r="AQ1430" s="50"/>
      <c r="AR1430" s="50">
        <v>43682</v>
      </c>
      <c r="AS1430" s="50"/>
      <c r="AT1430" s="52"/>
    </row>
    <row r="1431" spans="1:46" ht="14.1" customHeight="1">
      <c r="A1431" s="20" t="s">
        <v>45</v>
      </c>
      <c r="B1431" s="21" t="s">
        <v>5021</v>
      </c>
      <c r="C1431" s="20" t="s">
        <v>5759</v>
      </c>
      <c r="D1431" s="54" t="s">
        <v>6469</v>
      </c>
      <c r="E1431" s="64" t="s">
        <v>48</v>
      </c>
      <c r="F1431" s="4" t="s">
        <v>6470</v>
      </c>
      <c r="G1431" s="23" t="s">
        <v>6471</v>
      </c>
      <c r="H1431" s="55">
        <v>253780.8</v>
      </c>
      <c r="I1431" s="4" t="s">
        <v>64</v>
      </c>
      <c r="J1431" s="5" t="s">
        <v>1513</v>
      </c>
      <c r="K1431" s="22" t="s">
        <v>1514</v>
      </c>
      <c r="L1431" s="23" t="s">
        <v>522</v>
      </c>
      <c r="M1431" s="4" t="s">
        <v>67</v>
      </c>
      <c r="N1431" s="29" t="s">
        <v>77</v>
      </c>
      <c r="O1431" s="30">
        <v>2240</v>
      </c>
      <c r="P1431" s="29" t="s">
        <v>57</v>
      </c>
      <c r="Q1431" s="56">
        <v>1</v>
      </c>
      <c r="R1431" s="5" t="s">
        <v>58</v>
      </c>
      <c r="S1431" s="5" t="s">
        <v>59</v>
      </c>
      <c r="T1431" s="36">
        <v>43704</v>
      </c>
      <c r="U1431" s="36">
        <v>43665</v>
      </c>
      <c r="V1431" s="37">
        <v>43704</v>
      </c>
      <c r="W1431" s="38">
        <f t="shared" si="266"/>
        <v>-38</v>
      </c>
      <c r="X1431" s="5" t="str">
        <f t="shared" si="267"/>
        <v>CUMPLE</v>
      </c>
      <c r="Y1431" s="37">
        <v>43704</v>
      </c>
      <c r="Z1431" s="37">
        <v>43704</v>
      </c>
      <c r="AA1431" s="44">
        <v>43706</v>
      </c>
      <c r="AB1431" s="37">
        <v>43713</v>
      </c>
      <c r="AC1431" s="38">
        <f t="shared" si="268"/>
        <v>2</v>
      </c>
      <c r="AD1431" s="5" t="str">
        <f t="shared" si="269"/>
        <v>CUMPLE</v>
      </c>
      <c r="AE1431" s="5"/>
      <c r="AF1431" s="38">
        <f t="shared" si="270"/>
        <v>7</v>
      </c>
      <c r="AG1431" s="5" t="str">
        <f t="shared" si="271"/>
        <v>NO CUMPLE</v>
      </c>
      <c r="AH1431" s="6"/>
      <c r="AI1431" s="38">
        <f t="shared" si="273"/>
        <v>9</v>
      </c>
      <c r="AJ1431" s="5" t="str">
        <f t="shared" si="274"/>
        <v>NO CUMPLE</v>
      </c>
      <c r="AK1431" s="6" t="s">
        <v>149</v>
      </c>
      <c r="AL1431" s="5" t="str">
        <f t="shared" si="272"/>
        <v/>
      </c>
      <c r="AM1431" s="5"/>
      <c r="AN1431" s="58"/>
      <c r="AO1431" s="49" t="s">
        <v>6472</v>
      </c>
      <c r="AP1431" s="50" t="s">
        <v>72</v>
      </c>
      <c r="AQ1431" s="50"/>
      <c r="AR1431" s="50">
        <v>43661</v>
      </c>
      <c r="AS1431" s="50"/>
      <c r="AT1431" s="52"/>
    </row>
    <row r="1432" spans="1:46" ht="14.1" customHeight="1">
      <c r="A1432" s="20" t="s">
        <v>45</v>
      </c>
      <c r="B1432" s="21" t="s">
        <v>5021</v>
      </c>
      <c r="C1432" s="20" t="s">
        <v>5759</v>
      </c>
      <c r="D1432" s="54">
        <v>4951930705</v>
      </c>
      <c r="E1432" s="64" t="s">
        <v>48</v>
      </c>
      <c r="F1432" s="4" t="s">
        <v>6473</v>
      </c>
      <c r="G1432" s="23" t="s">
        <v>6474</v>
      </c>
      <c r="H1432" s="55">
        <v>85391.07</v>
      </c>
      <c r="I1432" s="4" t="s">
        <v>64</v>
      </c>
      <c r="J1432" s="65" t="s">
        <v>6475</v>
      </c>
      <c r="K1432" s="28" t="s">
        <v>6476</v>
      </c>
      <c r="L1432" s="23" t="s">
        <v>650</v>
      </c>
      <c r="M1432" s="4" t="s">
        <v>238</v>
      </c>
      <c r="N1432" s="29" t="s">
        <v>278</v>
      </c>
      <c r="O1432" s="30">
        <v>1965</v>
      </c>
      <c r="P1432" s="29" t="s">
        <v>168</v>
      </c>
      <c r="Q1432" s="56">
        <v>3</v>
      </c>
      <c r="R1432" s="5" t="s">
        <v>58</v>
      </c>
      <c r="S1432" s="5" t="s">
        <v>69</v>
      </c>
      <c r="T1432" s="36">
        <v>43704</v>
      </c>
      <c r="U1432" s="36">
        <v>43691</v>
      </c>
      <c r="V1432" s="37">
        <v>43704</v>
      </c>
      <c r="W1432" s="38">
        <f t="shared" si="266"/>
        <v>-12</v>
      </c>
      <c r="X1432" s="5" t="str">
        <f t="shared" si="267"/>
        <v>CUMPLE</v>
      </c>
      <c r="Y1432" s="37">
        <v>43704</v>
      </c>
      <c r="Z1432" s="37">
        <v>43704</v>
      </c>
      <c r="AA1432" s="44">
        <v>43705</v>
      </c>
      <c r="AB1432" s="37">
        <v>43710</v>
      </c>
      <c r="AC1432" s="38">
        <f t="shared" si="268"/>
        <v>1</v>
      </c>
      <c r="AD1432" s="5" t="str">
        <f t="shared" si="269"/>
        <v>CUMPLE</v>
      </c>
      <c r="AE1432" s="5"/>
      <c r="AF1432" s="38">
        <f t="shared" si="270"/>
        <v>5</v>
      </c>
      <c r="AG1432" s="5" t="str">
        <f t="shared" si="271"/>
        <v>NO CUMPLE</v>
      </c>
      <c r="AH1432" s="6"/>
      <c r="AI1432" s="38">
        <f t="shared" si="273"/>
        <v>6</v>
      </c>
      <c r="AJ1432" s="5" t="str">
        <f t="shared" si="274"/>
        <v>CUMPLE</v>
      </c>
      <c r="AK1432" s="6"/>
      <c r="AL1432" s="5" t="str">
        <f t="shared" si="272"/>
        <v/>
      </c>
      <c r="AM1432" s="5"/>
      <c r="AN1432" s="58"/>
      <c r="AO1432" s="49" t="s">
        <v>6477</v>
      </c>
      <c r="AP1432" s="50" t="s">
        <v>241</v>
      </c>
      <c r="AQ1432" s="50"/>
      <c r="AR1432" s="50">
        <v>43685</v>
      </c>
      <c r="AS1432" s="50"/>
      <c r="AT1432" s="52"/>
    </row>
    <row r="1433" spans="1:46" ht="14.1" customHeight="1">
      <c r="A1433" s="20" t="s">
        <v>45</v>
      </c>
      <c r="B1433" s="21" t="s">
        <v>5021</v>
      </c>
      <c r="C1433" s="20" t="s">
        <v>5759</v>
      </c>
      <c r="D1433" s="54" t="s">
        <v>6478</v>
      </c>
      <c r="E1433" s="64" t="s">
        <v>48</v>
      </c>
      <c r="F1433" s="4" t="s">
        <v>6479</v>
      </c>
      <c r="G1433" s="23" t="s">
        <v>6480</v>
      </c>
      <c r="H1433" s="55">
        <v>7223.6</v>
      </c>
      <c r="I1433" s="4" t="s">
        <v>64</v>
      </c>
      <c r="J1433" s="65" t="s">
        <v>6481</v>
      </c>
      <c r="K1433" s="28" t="s">
        <v>6482</v>
      </c>
      <c r="L1433" s="23" t="s">
        <v>54</v>
      </c>
      <c r="M1433" s="4" t="s">
        <v>67</v>
      </c>
      <c r="N1433" s="29" t="s">
        <v>128</v>
      </c>
      <c r="O1433" s="30">
        <v>16180</v>
      </c>
      <c r="P1433" s="29" t="s">
        <v>57</v>
      </c>
      <c r="Q1433" s="56">
        <v>1</v>
      </c>
      <c r="R1433" s="5" t="s">
        <v>58</v>
      </c>
      <c r="S1433" s="5" t="s">
        <v>69</v>
      </c>
      <c r="T1433" s="36">
        <v>43704</v>
      </c>
      <c r="U1433" s="36">
        <v>43698</v>
      </c>
      <c r="V1433" s="37">
        <v>43706</v>
      </c>
      <c r="W1433" s="38">
        <f t="shared" si="266"/>
        <v>-5</v>
      </c>
      <c r="X1433" s="5" t="str">
        <f t="shared" si="267"/>
        <v>CUMPLE</v>
      </c>
      <c r="Y1433" s="37">
        <v>43706</v>
      </c>
      <c r="Z1433" s="37">
        <v>43706</v>
      </c>
      <c r="AA1433" s="44">
        <v>43707</v>
      </c>
      <c r="AB1433" s="37">
        <v>43710</v>
      </c>
      <c r="AC1433" s="38">
        <f t="shared" si="268"/>
        <v>1</v>
      </c>
      <c r="AD1433" s="5" t="str">
        <f t="shared" si="269"/>
        <v>CUMPLE</v>
      </c>
      <c r="AE1433" s="5"/>
      <c r="AF1433" s="38">
        <f t="shared" si="270"/>
        <v>3</v>
      </c>
      <c r="AG1433" s="5" t="str">
        <f t="shared" si="271"/>
        <v>CUMPLE</v>
      </c>
      <c r="AH1433" s="6"/>
      <c r="AI1433" s="38">
        <f t="shared" si="273"/>
        <v>6</v>
      </c>
      <c r="AJ1433" s="5" t="str">
        <f t="shared" si="274"/>
        <v>CUMPLE</v>
      </c>
      <c r="AK1433" s="6"/>
      <c r="AL1433" s="5" t="str">
        <f t="shared" si="272"/>
        <v/>
      </c>
      <c r="AM1433" s="5"/>
      <c r="AN1433" s="58"/>
      <c r="AO1433" s="49" t="s">
        <v>6483</v>
      </c>
      <c r="AP1433" s="50" t="s">
        <v>72</v>
      </c>
      <c r="AQ1433" s="50"/>
      <c r="AR1433" s="50">
        <v>43683</v>
      </c>
      <c r="AS1433" s="50"/>
      <c r="AT1433" s="52"/>
    </row>
    <row r="1434" spans="1:46" ht="14.1" customHeight="1">
      <c r="A1434" s="20" t="s">
        <v>45</v>
      </c>
      <c r="B1434" s="21" t="s">
        <v>5021</v>
      </c>
      <c r="C1434" s="20" t="s">
        <v>5759</v>
      </c>
      <c r="D1434" s="54">
        <v>4951101241</v>
      </c>
      <c r="E1434" s="64" t="s">
        <v>48</v>
      </c>
      <c r="F1434" s="4" t="s">
        <v>6484</v>
      </c>
      <c r="G1434" s="23" t="s">
        <v>6485</v>
      </c>
      <c r="H1434" s="55">
        <v>97986</v>
      </c>
      <c r="I1434" s="4" t="s">
        <v>64</v>
      </c>
      <c r="J1434" s="5" t="s">
        <v>5245</v>
      </c>
      <c r="K1434" s="22" t="s">
        <v>5246</v>
      </c>
      <c r="L1434" s="23" t="s">
        <v>54</v>
      </c>
      <c r="M1434" s="4" t="s">
        <v>184</v>
      </c>
      <c r="N1434" s="29" t="s">
        <v>348</v>
      </c>
      <c r="O1434" s="30">
        <v>1400</v>
      </c>
      <c r="P1434" s="29" t="s">
        <v>57</v>
      </c>
      <c r="Q1434" s="56">
        <v>2</v>
      </c>
      <c r="R1434" s="5" t="s">
        <v>78</v>
      </c>
      <c r="S1434" s="5" t="s">
        <v>79</v>
      </c>
      <c r="T1434" s="36">
        <v>43704</v>
      </c>
      <c r="U1434" s="36">
        <v>43706</v>
      </c>
      <c r="V1434" s="37">
        <v>43706</v>
      </c>
      <c r="W1434" s="38">
        <f t="shared" si="266"/>
        <v>3</v>
      </c>
      <c r="X1434" s="5" t="str">
        <f t="shared" si="267"/>
        <v>NO CUMPLE</v>
      </c>
      <c r="Y1434" s="37">
        <v>43707</v>
      </c>
      <c r="Z1434" s="37">
        <v>43707</v>
      </c>
      <c r="AA1434" s="44">
        <v>43707</v>
      </c>
      <c r="AB1434" s="37">
        <v>43710</v>
      </c>
      <c r="AC1434" s="38">
        <f t="shared" si="268"/>
        <v>1</v>
      </c>
      <c r="AD1434" s="5" t="str">
        <f t="shared" si="269"/>
        <v>CUMPLE</v>
      </c>
      <c r="AE1434" s="5"/>
      <c r="AF1434" s="38">
        <f t="shared" si="270"/>
        <v>3</v>
      </c>
      <c r="AG1434" s="5" t="str">
        <f t="shared" si="271"/>
        <v>CUMPLE</v>
      </c>
      <c r="AH1434" s="6"/>
      <c r="AI1434" s="38">
        <f t="shared" si="273"/>
        <v>6</v>
      </c>
      <c r="AJ1434" s="5" t="str">
        <f t="shared" si="274"/>
        <v>CUMPLE</v>
      </c>
      <c r="AK1434" s="6"/>
      <c r="AL1434" s="5" t="str">
        <f t="shared" si="272"/>
        <v/>
      </c>
      <c r="AM1434" s="5"/>
      <c r="AN1434" s="58"/>
      <c r="AO1434" s="49" t="s">
        <v>6486</v>
      </c>
      <c r="AP1434" s="50" t="s">
        <v>72</v>
      </c>
      <c r="AQ1434" s="50"/>
      <c r="AR1434" s="50">
        <v>43685</v>
      </c>
      <c r="AS1434" s="50"/>
      <c r="AT1434" s="52"/>
    </row>
    <row r="1435" spans="1:46" ht="14.1" customHeight="1">
      <c r="A1435" s="20" t="s">
        <v>45</v>
      </c>
      <c r="B1435" s="21" t="s">
        <v>5021</v>
      </c>
      <c r="C1435" s="20" t="s">
        <v>5759</v>
      </c>
      <c r="D1435" s="54">
        <v>4951815953</v>
      </c>
      <c r="E1435" s="64" t="s">
        <v>48</v>
      </c>
      <c r="F1435" s="4" t="s">
        <v>6487</v>
      </c>
      <c r="G1435" s="23" t="s">
        <v>6488</v>
      </c>
      <c r="H1435" s="55">
        <v>31235.200000000001</v>
      </c>
      <c r="I1435" s="4" t="s">
        <v>64</v>
      </c>
      <c r="J1435" s="5" t="s">
        <v>2523</v>
      </c>
      <c r="K1435" s="22" t="s">
        <v>2524</v>
      </c>
      <c r="L1435" s="23" t="s">
        <v>119</v>
      </c>
      <c r="M1435" s="4" t="s">
        <v>67</v>
      </c>
      <c r="N1435" s="29" t="s">
        <v>77</v>
      </c>
      <c r="O1435" s="30">
        <v>13760</v>
      </c>
      <c r="P1435" s="29" t="s">
        <v>57</v>
      </c>
      <c r="Q1435" s="56">
        <v>1</v>
      </c>
      <c r="R1435" s="5" t="s">
        <v>58</v>
      </c>
      <c r="S1435" s="5" t="s">
        <v>59</v>
      </c>
      <c r="T1435" s="36">
        <v>43696</v>
      </c>
      <c r="U1435" s="36">
        <v>43689</v>
      </c>
      <c r="V1435" s="37">
        <v>43698</v>
      </c>
      <c r="W1435" s="38">
        <f t="shared" si="266"/>
        <v>-6</v>
      </c>
      <c r="X1435" s="5" t="str">
        <f t="shared" si="267"/>
        <v>CUMPLE</v>
      </c>
      <c r="Y1435" s="37">
        <v>43698</v>
      </c>
      <c r="Z1435" s="37">
        <v>43699</v>
      </c>
      <c r="AA1435" s="44">
        <v>43700</v>
      </c>
      <c r="AB1435" s="37">
        <v>43710</v>
      </c>
      <c r="AC1435" s="38">
        <f t="shared" si="268"/>
        <v>2</v>
      </c>
      <c r="AD1435" s="5" t="str">
        <f t="shared" si="269"/>
        <v>CUMPLE</v>
      </c>
      <c r="AE1435" s="5"/>
      <c r="AF1435" s="38">
        <f t="shared" si="270"/>
        <v>10</v>
      </c>
      <c r="AG1435" s="5" t="str">
        <f t="shared" si="271"/>
        <v>NO CUMPLE</v>
      </c>
      <c r="AH1435" s="6"/>
      <c r="AI1435" s="38">
        <f t="shared" si="273"/>
        <v>14</v>
      </c>
      <c r="AJ1435" s="5" t="str">
        <f t="shared" si="274"/>
        <v>NO CUMPLE</v>
      </c>
      <c r="AK1435" s="6" t="s">
        <v>6489</v>
      </c>
      <c r="AL1435" s="5" t="str">
        <f t="shared" si="272"/>
        <v/>
      </c>
      <c r="AM1435" s="5"/>
      <c r="AN1435" s="58"/>
      <c r="AO1435" s="49" t="s">
        <v>6490</v>
      </c>
      <c r="AP1435" s="50" t="s">
        <v>61</v>
      </c>
      <c r="AQ1435" s="50"/>
      <c r="AR1435" s="50">
        <v>43686</v>
      </c>
      <c r="AS1435" s="50"/>
      <c r="AT1435" s="52"/>
    </row>
    <row r="1436" spans="1:46" ht="14.1" customHeight="1">
      <c r="A1436" s="20" t="s">
        <v>45</v>
      </c>
      <c r="B1436" s="21" t="s">
        <v>5021</v>
      </c>
      <c r="C1436" s="20" t="s">
        <v>5759</v>
      </c>
      <c r="D1436" s="28" t="s">
        <v>6491</v>
      </c>
      <c r="E1436" s="64" t="s">
        <v>48</v>
      </c>
      <c r="F1436" s="4" t="s">
        <v>6492</v>
      </c>
      <c r="G1436" s="23" t="s">
        <v>6493</v>
      </c>
      <c r="H1436" s="55">
        <v>41500</v>
      </c>
      <c r="I1436" s="4" t="s">
        <v>64</v>
      </c>
      <c r="J1436" s="65" t="s">
        <v>6494</v>
      </c>
      <c r="K1436" s="28" t="s">
        <v>6495</v>
      </c>
      <c r="L1436" s="23" t="s">
        <v>54</v>
      </c>
      <c r="M1436" s="4" t="s">
        <v>94</v>
      </c>
      <c r="N1436" s="29" t="s">
        <v>95</v>
      </c>
      <c r="O1436" s="30">
        <v>12000</v>
      </c>
      <c r="P1436" s="29" t="s">
        <v>57</v>
      </c>
      <c r="Q1436" s="56">
        <v>1</v>
      </c>
      <c r="R1436" s="5" t="s">
        <v>58</v>
      </c>
      <c r="S1436" s="5" t="s">
        <v>69</v>
      </c>
      <c r="T1436" s="36">
        <v>43704</v>
      </c>
      <c r="U1436" s="36">
        <v>43697</v>
      </c>
      <c r="V1436" s="37">
        <v>43705</v>
      </c>
      <c r="W1436" s="38">
        <f t="shared" si="266"/>
        <v>-6</v>
      </c>
      <c r="X1436" s="5" t="str">
        <f t="shared" si="267"/>
        <v>CUMPLE</v>
      </c>
      <c r="Y1436" s="37">
        <v>43705</v>
      </c>
      <c r="Z1436" s="37">
        <v>43705</v>
      </c>
      <c r="AA1436" s="44">
        <v>43706</v>
      </c>
      <c r="AB1436" s="37">
        <v>43710</v>
      </c>
      <c r="AC1436" s="38">
        <f t="shared" si="268"/>
        <v>1</v>
      </c>
      <c r="AD1436" s="5" t="str">
        <f t="shared" si="269"/>
        <v>CUMPLE</v>
      </c>
      <c r="AE1436" s="5"/>
      <c r="AF1436" s="38">
        <f t="shared" si="270"/>
        <v>4</v>
      </c>
      <c r="AG1436" s="5" t="str">
        <f t="shared" si="271"/>
        <v>NO CUMPLE</v>
      </c>
      <c r="AH1436" s="6"/>
      <c r="AI1436" s="38">
        <f t="shared" si="273"/>
        <v>6</v>
      </c>
      <c r="AJ1436" s="5" t="str">
        <f t="shared" si="274"/>
        <v>CUMPLE</v>
      </c>
      <c r="AK1436" s="6"/>
      <c r="AL1436" s="5" t="str">
        <f t="shared" si="272"/>
        <v/>
      </c>
      <c r="AM1436" s="5"/>
      <c r="AN1436" s="58"/>
      <c r="AO1436" s="49" t="s">
        <v>6496</v>
      </c>
      <c r="AP1436" s="50" t="s">
        <v>72</v>
      </c>
      <c r="AQ1436" s="50"/>
      <c r="AR1436" s="50">
        <v>43683</v>
      </c>
      <c r="AS1436" s="50"/>
      <c r="AT1436" s="52"/>
    </row>
    <row r="1437" spans="1:46" ht="14.1" customHeight="1">
      <c r="A1437" s="20" t="s">
        <v>45</v>
      </c>
      <c r="B1437" s="21" t="s">
        <v>5021</v>
      </c>
      <c r="C1437" s="20" t="s">
        <v>5759</v>
      </c>
      <c r="D1437" s="28" t="s">
        <v>6497</v>
      </c>
      <c r="E1437" s="64" t="s">
        <v>48</v>
      </c>
      <c r="F1437" s="4" t="s">
        <v>6498</v>
      </c>
      <c r="G1437" s="23" t="s">
        <v>6499</v>
      </c>
      <c r="H1437" s="55">
        <v>266660</v>
      </c>
      <c r="I1437" s="4" t="s">
        <v>64</v>
      </c>
      <c r="J1437" s="65" t="s">
        <v>6500</v>
      </c>
      <c r="K1437" s="28" t="s">
        <v>6501</v>
      </c>
      <c r="L1437" s="23" t="s">
        <v>54</v>
      </c>
      <c r="M1437" s="4" t="s">
        <v>94</v>
      </c>
      <c r="N1437" s="29" t="s">
        <v>95</v>
      </c>
      <c r="O1437" s="30">
        <v>14200</v>
      </c>
      <c r="P1437" s="29" t="s">
        <v>57</v>
      </c>
      <c r="Q1437" s="56">
        <v>1</v>
      </c>
      <c r="R1437" s="5" t="s">
        <v>58</v>
      </c>
      <c r="S1437" s="5" t="s">
        <v>726</v>
      </c>
      <c r="T1437" s="36">
        <v>43704</v>
      </c>
      <c r="U1437" s="36">
        <v>43685</v>
      </c>
      <c r="V1437" s="37">
        <v>43706</v>
      </c>
      <c r="W1437" s="38">
        <f t="shared" si="266"/>
        <v>-18</v>
      </c>
      <c r="X1437" s="5" t="str">
        <f t="shared" si="267"/>
        <v>CUMPLE</v>
      </c>
      <c r="Y1437" s="37">
        <v>43706</v>
      </c>
      <c r="Z1437" s="37">
        <v>43706</v>
      </c>
      <c r="AA1437" s="44">
        <v>43706</v>
      </c>
      <c r="AB1437" s="37">
        <v>43713</v>
      </c>
      <c r="AC1437" s="38">
        <f t="shared" si="268"/>
        <v>1</v>
      </c>
      <c r="AD1437" s="5" t="str">
        <f t="shared" si="269"/>
        <v>CUMPLE</v>
      </c>
      <c r="AE1437" s="5"/>
      <c r="AF1437" s="38">
        <f t="shared" si="270"/>
        <v>7</v>
      </c>
      <c r="AG1437" s="5" t="str">
        <f t="shared" si="271"/>
        <v>NO CUMPLE</v>
      </c>
      <c r="AH1437" s="6"/>
      <c r="AI1437" s="38">
        <f t="shared" si="273"/>
        <v>9</v>
      </c>
      <c r="AJ1437" s="5" t="str">
        <f t="shared" si="274"/>
        <v>NO CUMPLE</v>
      </c>
      <c r="AK1437" s="6" t="s">
        <v>149</v>
      </c>
      <c r="AL1437" s="5" t="str">
        <f t="shared" si="272"/>
        <v/>
      </c>
      <c r="AM1437" s="5"/>
      <c r="AN1437" s="58"/>
      <c r="AO1437" s="49" t="s">
        <v>6502</v>
      </c>
      <c r="AP1437" s="50" t="s">
        <v>72</v>
      </c>
      <c r="AQ1437" s="50"/>
      <c r="AR1437" s="50">
        <v>43679</v>
      </c>
      <c r="AS1437" s="50"/>
      <c r="AT1437" s="52"/>
    </row>
    <row r="1438" spans="1:46" ht="14.1" customHeight="1">
      <c r="A1438" s="20" t="s">
        <v>45</v>
      </c>
      <c r="B1438" s="21" t="s">
        <v>5021</v>
      </c>
      <c r="C1438" s="20" t="s">
        <v>5759</v>
      </c>
      <c r="D1438" s="28" t="s">
        <v>6503</v>
      </c>
      <c r="E1438" s="64" t="s">
        <v>48</v>
      </c>
      <c r="F1438" s="4" t="s">
        <v>6504</v>
      </c>
      <c r="G1438" s="23" t="s">
        <v>6505</v>
      </c>
      <c r="H1438" s="55">
        <v>57762.1</v>
      </c>
      <c r="I1438" s="4" t="s">
        <v>64</v>
      </c>
      <c r="J1438" s="65" t="s">
        <v>6506</v>
      </c>
      <c r="K1438" s="28" t="s">
        <v>6507</v>
      </c>
      <c r="L1438" s="23" t="s">
        <v>54</v>
      </c>
      <c r="M1438" s="4" t="s">
        <v>67</v>
      </c>
      <c r="N1438" s="29" t="s">
        <v>77</v>
      </c>
      <c r="O1438" s="30">
        <v>18705</v>
      </c>
      <c r="P1438" s="29" t="s">
        <v>57</v>
      </c>
      <c r="Q1438" s="56">
        <v>1</v>
      </c>
      <c r="R1438" s="5" t="s">
        <v>58</v>
      </c>
      <c r="S1438" s="5" t="s">
        <v>69</v>
      </c>
      <c r="T1438" s="36">
        <v>43704</v>
      </c>
      <c r="U1438" s="36">
        <v>43699</v>
      </c>
      <c r="V1438" s="37">
        <v>43706</v>
      </c>
      <c r="W1438" s="38">
        <f t="shared" si="266"/>
        <v>-4</v>
      </c>
      <c r="X1438" s="5" t="str">
        <f t="shared" si="267"/>
        <v>CUMPLE</v>
      </c>
      <c r="Y1438" s="37">
        <v>43706</v>
      </c>
      <c r="Z1438" s="37">
        <v>43706</v>
      </c>
      <c r="AA1438" s="44">
        <v>43706</v>
      </c>
      <c r="AB1438" s="37">
        <v>43710</v>
      </c>
      <c r="AC1438" s="38">
        <f t="shared" si="268"/>
        <v>1</v>
      </c>
      <c r="AD1438" s="5" t="str">
        <f t="shared" si="269"/>
        <v>CUMPLE</v>
      </c>
      <c r="AE1438" s="5"/>
      <c r="AF1438" s="38">
        <f t="shared" si="270"/>
        <v>4</v>
      </c>
      <c r="AG1438" s="5" t="str">
        <f t="shared" si="271"/>
        <v>NO CUMPLE</v>
      </c>
      <c r="AH1438" s="6"/>
      <c r="AI1438" s="38">
        <f t="shared" si="273"/>
        <v>6</v>
      </c>
      <c r="AJ1438" s="5" t="str">
        <f t="shared" si="274"/>
        <v>CUMPLE</v>
      </c>
      <c r="AK1438" s="6"/>
      <c r="AL1438" s="5" t="str">
        <f t="shared" si="272"/>
        <v/>
      </c>
      <c r="AM1438" s="5"/>
      <c r="AN1438" s="58"/>
      <c r="AO1438" s="49" t="s">
        <v>6508</v>
      </c>
      <c r="AP1438" s="50" t="s">
        <v>72</v>
      </c>
      <c r="AQ1438" s="50"/>
      <c r="AR1438" s="50">
        <v>43678</v>
      </c>
      <c r="AS1438" s="50"/>
      <c r="AT1438" s="52"/>
    </row>
    <row r="1439" spans="1:46" ht="14.1" customHeight="1">
      <c r="A1439" s="20" t="s">
        <v>45</v>
      </c>
      <c r="B1439" s="21" t="s">
        <v>5021</v>
      </c>
      <c r="C1439" s="20" t="s">
        <v>5759</v>
      </c>
      <c r="D1439" s="54" t="s">
        <v>6509</v>
      </c>
      <c r="E1439" s="64" t="s">
        <v>48</v>
      </c>
      <c r="F1439" s="4" t="s">
        <v>6510</v>
      </c>
      <c r="G1439" s="23" t="s">
        <v>6511</v>
      </c>
      <c r="H1439" s="55">
        <v>72920</v>
      </c>
      <c r="I1439" s="4" t="s">
        <v>64</v>
      </c>
      <c r="J1439" s="5" t="s">
        <v>1536</v>
      </c>
      <c r="K1439" s="22" t="s">
        <v>1537</v>
      </c>
      <c r="L1439" s="23" t="s">
        <v>54</v>
      </c>
      <c r="M1439" s="4" t="s">
        <v>67</v>
      </c>
      <c r="N1439" s="29" t="s">
        <v>77</v>
      </c>
      <c r="O1439" s="30">
        <v>2000</v>
      </c>
      <c r="P1439" s="29" t="s">
        <v>57</v>
      </c>
      <c r="Q1439" s="56">
        <v>4</v>
      </c>
      <c r="R1439" s="5" t="s">
        <v>78</v>
      </c>
      <c r="S1439" s="5" t="s">
        <v>79</v>
      </c>
      <c r="T1439" s="36">
        <v>43704</v>
      </c>
      <c r="U1439" s="36">
        <v>43699</v>
      </c>
      <c r="V1439" s="37">
        <v>43706</v>
      </c>
      <c r="W1439" s="38">
        <f t="shared" si="266"/>
        <v>-4</v>
      </c>
      <c r="X1439" s="5" t="str">
        <f t="shared" si="267"/>
        <v>CUMPLE</v>
      </c>
      <c r="Y1439" s="37">
        <v>43706</v>
      </c>
      <c r="Z1439" s="37">
        <v>43706</v>
      </c>
      <c r="AA1439" s="44">
        <v>43707</v>
      </c>
      <c r="AB1439" s="37">
        <v>43713</v>
      </c>
      <c r="AC1439" s="38">
        <f t="shared" si="268"/>
        <v>1</v>
      </c>
      <c r="AD1439" s="5" t="str">
        <f t="shared" si="269"/>
        <v>CUMPLE</v>
      </c>
      <c r="AE1439" s="5"/>
      <c r="AF1439" s="38">
        <f t="shared" si="270"/>
        <v>6</v>
      </c>
      <c r="AG1439" s="5" t="str">
        <f t="shared" si="271"/>
        <v>NO CUMPLE</v>
      </c>
      <c r="AH1439" s="6"/>
      <c r="AI1439" s="38">
        <f t="shared" si="273"/>
        <v>9</v>
      </c>
      <c r="AJ1439" s="5" t="str">
        <f t="shared" si="274"/>
        <v>CUMPLE</v>
      </c>
      <c r="AK1439" s="6"/>
      <c r="AL1439" s="5" t="str">
        <f t="shared" si="272"/>
        <v/>
      </c>
      <c r="AM1439" s="5"/>
      <c r="AN1439" s="58"/>
      <c r="AO1439" s="49" t="s">
        <v>6512</v>
      </c>
      <c r="AP1439" s="50" t="s">
        <v>72</v>
      </c>
      <c r="AQ1439" s="50"/>
      <c r="AR1439" s="50">
        <v>43685</v>
      </c>
      <c r="AS1439" s="50"/>
      <c r="AT1439" s="52"/>
    </row>
    <row r="1440" spans="1:46" ht="14.1" customHeight="1">
      <c r="A1440" s="20" t="s">
        <v>45</v>
      </c>
      <c r="B1440" s="21" t="s">
        <v>5021</v>
      </c>
      <c r="C1440" s="20" t="s">
        <v>5759</v>
      </c>
      <c r="D1440" s="54">
        <v>4952461137</v>
      </c>
      <c r="E1440" s="64" t="s">
        <v>48</v>
      </c>
      <c r="F1440" s="4" t="s">
        <v>6513</v>
      </c>
      <c r="G1440" s="23" t="s">
        <v>6514</v>
      </c>
      <c r="H1440" s="55">
        <v>3418.8</v>
      </c>
      <c r="I1440" s="4" t="s">
        <v>64</v>
      </c>
      <c r="J1440" s="5" t="s">
        <v>6515</v>
      </c>
      <c r="K1440" s="22" t="s">
        <v>6516</v>
      </c>
      <c r="L1440" s="23" t="s">
        <v>54</v>
      </c>
      <c r="M1440" s="4" t="s">
        <v>67</v>
      </c>
      <c r="N1440" s="29" t="s">
        <v>77</v>
      </c>
      <c r="O1440" s="30">
        <v>280</v>
      </c>
      <c r="P1440" s="29" t="s">
        <v>57</v>
      </c>
      <c r="Q1440" s="56">
        <v>1</v>
      </c>
      <c r="R1440" s="5" t="s">
        <v>78</v>
      </c>
      <c r="S1440" s="5" t="s">
        <v>79</v>
      </c>
      <c r="T1440" s="36">
        <v>43704</v>
      </c>
      <c r="U1440" s="36">
        <v>43699</v>
      </c>
      <c r="V1440" s="37">
        <v>43707</v>
      </c>
      <c r="W1440" s="38">
        <f t="shared" si="266"/>
        <v>-4</v>
      </c>
      <c r="X1440" s="5" t="str">
        <f t="shared" si="267"/>
        <v>CUMPLE</v>
      </c>
      <c r="Y1440" s="37">
        <v>43707</v>
      </c>
      <c r="Z1440" s="37">
        <v>43707</v>
      </c>
      <c r="AA1440" s="44">
        <v>43707</v>
      </c>
      <c r="AB1440" s="37">
        <v>43710</v>
      </c>
      <c r="AC1440" s="38">
        <f t="shared" si="268"/>
        <v>1</v>
      </c>
      <c r="AD1440" s="5" t="str">
        <f t="shared" si="269"/>
        <v>CUMPLE</v>
      </c>
      <c r="AE1440" s="5"/>
      <c r="AF1440" s="38">
        <f t="shared" si="270"/>
        <v>3</v>
      </c>
      <c r="AG1440" s="5" t="str">
        <f t="shared" si="271"/>
        <v>CUMPLE</v>
      </c>
      <c r="AH1440" s="6"/>
      <c r="AI1440" s="38">
        <f t="shared" si="273"/>
        <v>6</v>
      </c>
      <c r="AJ1440" s="5" t="str">
        <f t="shared" si="274"/>
        <v>CUMPLE</v>
      </c>
      <c r="AK1440" s="6"/>
      <c r="AL1440" s="5" t="str">
        <f t="shared" si="272"/>
        <v/>
      </c>
      <c r="AM1440" s="5"/>
      <c r="AN1440" s="58"/>
      <c r="AO1440" s="49" t="s">
        <v>6517</v>
      </c>
      <c r="AP1440" s="50" t="s">
        <v>72</v>
      </c>
      <c r="AQ1440" s="50"/>
      <c r="AR1440" s="50">
        <v>43685</v>
      </c>
      <c r="AS1440" s="50"/>
      <c r="AT1440" s="52"/>
    </row>
    <row r="1441" spans="1:46" ht="14.1" customHeight="1">
      <c r="A1441" s="20" t="s">
        <v>45</v>
      </c>
      <c r="B1441" s="21" t="s">
        <v>5021</v>
      </c>
      <c r="C1441" s="20" t="s">
        <v>5759</v>
      </c>
      <c r="D1441" s="54">
        <v>4952705666</v>
      </c>
      <c r="E1441" s="64" t="s">
        <v>48</v>
      </c>
      <c r="F1441" s="4" t="s">
        <v>6518</v>
      </c>
      <c r="G1441" s="23" t="s">
        <v>6519</v>
      </c>
      <c r="H1441" s="55">
        <v>84437.5</v>
      </c>
      <c r="I1441" s="4" t="s">
        <v>64</v>
      </c>
      <c r="J1441" s="5" t="s">
        <v>4167</v>
      </c>
      <c r="K1441" s="22" t="s">
        <v>4168</v>
      </c>
      <c r="L1441" s="23" t="s">
        <v>54</v>
      </c>
      <c r="M1441" s="4" t="s">
        <v>94</v>
      </c>
      <c r="N1441" s="29" t="s">
        <v>95</v>
      </c>
      <c r="O1441" s="30">
        <v>1250</v>
      </c>
      <c r="P1441" s="29" t="s">
        <v>57</v>
      </c>
      <c r="Q1441" s="56">
        <v>3</v>
      </c>
      <c r="R1441" s="5" t="s">
        <v>78</v>
      </c>
      <c r="S1441" s="5" t="s">
        <v>79</v>
      </c>
      <c r="T1441" s="36">
        <v>43704</v>
      </c>
      <c r="U1441" s="36">
        <v>43685</v>
      </c>
      <c r="V1441" s="37">
        <v>43706</v>
      </c>
      <c r="W1441" s="38">
        <f t="shared" si="266"/>
        <v>-18</v>
      </c>
      <c r="X1441" s="5" t="str">
        <f t="shared" si="267"/>
        <v>CUMPLE</v>
      </c>
      <c r="Y1441" s="37">
        <v>43706</v>
      </c>
      <c r="Z1441" s="37">
        <v>43707</v>
      </c>
      <c r="AA1441" s="44">
        <v>43707</v>
      </c>
      <c r="AB1441" s="37">
        <v>43710</v>
      </c>
      <c r="AC1441" s="38">
        <f t="shared" si="268"/>
        <v>1</v>
      </c>
      <c r="AD1441" s="5" t="str">
        <f t="shared" si="269"/>
        <v>CUMPLE</v>
      </c>
      <c r="AE1441" s="5"/>
      <c r="AF1441" s="38">
        <f t="shared" si="270"/>
        <v>3</v>
      </c>
      <c r="AG1441" s="5" t="str">
        <f t="shared" si="271"/>
        <v>CUMPLE</v>
      </c>
      <c r="AH1441" s="6"/>
      <c r="AI1441" s="38">
        <f t="shared" si="273"/>
        <v>6</v>
      </c>
      <c r="AJ1441" s="5" t="str">
        <f t="shared" si="274"/>
        <v>CUMPLE</v>
      </c>
      <c r="AK1441" s="6"/>
      <c r="AL1441" s="5" t="str">
        <f t="shared" si="272"/>
        <v/>
      </c>
      <c r="AM1441" s="5"/>
      <c r="AN1441" s="58"/>
      <c r="AO1441" s="49" t="s">
        <v>6520</v>
      </c>
      <c r="AP1441" s="50" t="s">
        <v>72</v>
      </c>
      <c r="AQ1441" s="50"/>
      <c r="AR1441" s="50">
        <v>43685</v>
      </c>
      <c r="AS1441" s="50"/>
      <c r="AT1441" s="52"/>
    </row>
    <row r="1442" spans="1:46" ht="14.1" customHeight="1">
      <c r="A1442" s="20" t="s">
        <v>45</v>
      </c>
      <c r="B1442" s="21" t="s">
        <v>5021</v>
      </c>
      <c r="C1442" s="20" t="s">
        <v>5759</v>
      </c>
      <c r="D1442" s="54">
        <v>4951841984</v>
      </c>
      <c r="E1442" s="64" t="s">
        <v>48</v>
      </c>
      <c r="F1442" s="4" t="s">
        <v>6521</v>
      </c>
      <c r="G1442" s="23" t="s">
        <v>6522</v>
      </c>
      <c r="H1442" s="55">
        <v>3335.4</v>
      </c>
      <c r="I1442" s="4" t="s">
        <v>64</v>
      </c>
      <c r="J1442" s="5" t="s">
        <v>6523</v>
      </c>
      <c r="K1442" s="22" t="s">
        <v>6524</v>
      </c>
      <c r="L1442" s="23" t="s">
        <v>54</v>
      </c>
      <c r="M1442" s="4" t="s">
        <v>55</v>
      </c>
      <c r="N1442" s="29" t="s">
        <v>56</v>
      </c>
      <c r="O1442" s="30">
        <v>340</v>
      </c>
      <c r="P1442" s="29" t="s">
        <v>57</v>
      </c>
      <c r="Q1442" s="56">
        <v>1</v>
      </c>
      <c r="R1442" s="5" t="s">
        <v>78</v>
      </c>
      <c r="S1442" s="5" t="s">
        <v>79</v>
      </c>
      <c r="T1442" s="36">
        <v>43704</v>
      </c>
      <c r="U1442" s="36">
        <v>43703</v>
      </c>
      <c r="V1442" s="37">
        <v>43707</v>
      </c>
      <c r="W1442" s="38">
        <f t="shared" si="266"/>
        <v>0</v>
      </c>
      <c r="X1442" s="5" t="str">
        <f t="shared" si="267"/>
        <v>CUMPLE</v>
      </c>
      <c r="Y1442" s="37">
        <v>43707</v>
      </c>
      <c r="Z1442" s="37">
        <v>43707</v>
      </c>
      <c r="AA1442" s="44">
        <v>43708</v>
      </c>
      <c r="AB1442" s="37">
        <v>43710</v>
      </c>
      <c r="AC1442" s="38">
        <f t="shared" si="268"/>
        <v>1</v>
      </c>
      <c r="AD1442" s="5" t="str">
        <f t="shared" si="269"/>
        <v>CUMPLE</v>
      </c>
      <c r="AE1442" s="5"/>
      <c r="AF1442" s="38">
        <f t="shared" si="270"/>
        <v>2</v>
      </c>
      <c r="AG1442" s="5" t="str">
        <f t="shared" si="271"/>
        <v>CUMPLE</v>
      </c>
      <c r="AH1442" s="6"/>
      <c r="AI1442" s="38">
        <f t="shared" si="273"/>
        <v>6</v>
      </c>
      <c r="AJ1442" s="5" t="str">
        <f t="shared" si="274"/>
        <v>CUMPLE</v>
      </c>
      <c r="AK1442" s="6"/>
      <c r="AL1442" s="5" t="str">
        <f t="shared" si="272"/>
        <v/>
      </c>
      <c r="AM1442" s="5"/>
      <c r="AN1442" s="58"/>
      <c r="AO1442" s="49" t="s">
        <v>6525</v>
      </c>
      <c r="AP1442" s="50" t="s">
        <v>72</v>
      </c>
      <c r="AQ1442" s="50"/>
      <c r="AR1442" s="50">
        <v>43685</v>
      </c>
      <c r="AS1442" s="50"/>
      <c r="AT1442" s="52"/>
    </row>
    <row r="1443" spans="1:46" ht="14.1" customHeight="1">
      <c r="A1443" s="20" t="s">
        <v>45</v>
      </c>
      <c r="B1443" s="21" t="s">
        <v>5021</v>
      </c>
      <c r="C1443" s="20" t="s">
        <v>5759</v>
      </c>
      <c r="D1443" s="54">
        <v>4952352310</v>
      </c>
      <c r="E1443" s="64" t="s">
        <v>48</v>
      </c>
      <c r="F1443" s="4" t="s">
        <v>6526</v>
      </c>
      <c r="G1443" s="23" t="s">
        <v>6527</v>
      </c>
      <c r="H1443" s="55">
        <v>1755.6</v>
      </c>
      <c r="I1443" s="4" t="s">
        <v>64</v>
      </c>
      <c r="J1443" s="5" t="s">
        <v>5913</v>
      </c>
      <c r="K1443" s="22" t="s">
        <v>5914</v>
      </c>
      <c r="L1443" s="23" t="s">
        <v>54</v>
      </c>
      <c r="M1443" s="4" t="s">
        <v>67</v>
      </c>
      <c r="N1443" s="29" t="s">
        <v>77</v>
      </c>
      <c r="O1443" s="30">
        <v>760</v>
      </c>
      <c r="P1443" s="29" t="s">
        <v>57</v>
      </c>
      <c r="Q1443" s="56">
        <v>1</v>
      </c>
      <c r="R1443" s="5" t="s">
        <v>78</v>
      </c>
      <c r="S1443" s="5" t="s">
        <v>79</v>
      </c>
      <c r="T1443" s="36">
        <v>43704</v>
      </c>
      <c r="U1443" s="36">
        <v>43699</v>
      </c>
      <c r="V1443" s="37">
        <v>43707</v>
      </c>
      <c r="W1443" s="38">
        <f t="shared" si="266"/>
        <v>-4</v>
      </c>
      <c r="X1443" s="5" t="str">
        <f t="shared" si="267"/>
        <v>CUMPLE</v>
      </c>
      <c r="Y1443" s="37">
        <v>43707</v>
      </c>
      <c r="Z1443" s="37">
        <v>43707</v>
      </c>
      <c r="AA1443" s="44">
        <v>43708</v>
      </c>
      <c r="AB1443" s="37">
        <v>43713</v>
      </c>
      <c r="AC1443" s="38">
        <f t="shared" si="268"/>
        <v>1</v>
      </c>
      <c r="AD1443" s="5" t="str">
        <f t="shared" si="269"/>
        <v>CUMPLE</v>
      </c>
      <c r="AE1443" s="5"/>
      <c r="AF1443" s="38">
        <f t="shared" si="270"/>
        <v>5</v>
      </c>
      <c r="AG1443" s="5" t="str">
        <f t="shared" si="271"/>
        <v>NO CUMPLE</v>
      </c>
      <c r="AH1443" s="6"/>
      <c r="AI1443" s="38">
        <f t="shared" si="273"/>
        <v>9</v>
      </c>
      <c r="AJ1443" s="5" t="str">
        <f t="shared" si="274"/>
        <v>CUMPLE</v>
      </c>
      <c r="AK1443" s="6"/>
      <c r="AL1443" s="5" t="str">
        <f t="shared" si="272"/>
        <v/>
      </c>
      <c r="AM1443" s="5"/>
      <c r="AN1443" s="58"/>
      <c r="AO1443" s="49" t="s">
        <v>6528</v>
      </c>
      <c r="AP1443" s="50" t="s">
        <v>72</v>
      </c>
      <c r="AQ1443" s="50"/>
      <c r="AR1443" s="50">
        <v>43685</v>
      </c>
      <c r="AS1443" s="50"/>
      <c r="AT1443" s="52"/>
    </row>
    <row r="1444" spans="1:46" ht="14.1" customHeight="1">
      <c r="A1444" s="20" t="s">
        <v>45</v>
      </c>
      <c r="B1444" s="21" t="s">
        <v>5021</v>
      </c>
      <c r="C1444" s="20" t="s">
        <v>5759</v>
      </c>
      <c r="D1444" s="54">
        <v>4952221315</v>
      </c>
      <c r="E1444" s="64" t="s">
        <v>156</v>
      </c>
      <c r="F1444" s="4" t="s">
        <v>6529</v>
      </c>
      <c r="G1444" s="23" t="s">
        <v>6530</v>
      </c>
      <c r="H1444" s="55">
        <v>20196</v>
      </c>
      <c r="I1444" s="4" t="s">
        <v>51</v>
      </c>
      <c r="J1444" s="5" t="s">
        <v>3633</v>
      </c>
      <c r="K1444" s="22" t="s">
        <v>3634</v>
      </c>
      <c r="L1444" s="23" t="s">
        <v>246</v>
      </c>
      <c r="M1444" s="4" t="s">
        <v>55</v>
      </c>
      <c r="N1444" s="29" t="s">
        <v>265</v>
      </c>
      <c r="O1444" s="30">
        <v>23760</v>
      </c>
      <c r="P1444" s="29" t="s">
        <v>57</v>
      </c>
      <c r="Q1444" s="56">
        <v>1</v>
      </c>
      <c r="R1444" s="5" t="s">
        <v>58</v>
      </c>
      <c r="S1444" s="5" t="s">
        <v>230</v>
      </c>
      <c r="T1444" s="36">
        <v>43699</v>
      </c>
      <c r="U1444" s="36">
        <v>43685</v>
      </c>
      <c r="V1444" s="37">
        <v>43697</v>
      </c>
      <c r="W1444" s="38">
        <f t="shared" si="266"/>
        <v>-13</v>
      </c>
      <c r="X1444" s="5" t="str">
        <f t="shared" si="267"/>
        <v>CUMPLE</v>
      </c>
      <c r="Y1444" s="37">
        <v>43701</v>
      </c>
      <c r="Z1444" s="37">
        <v>43701</v>
      </c>
      <c r="AA1444" s="44">
        <v>43701</v>
      </c>
      <c r="AB1444" s="37">
        <v>43713</v>
      </c>
      <c r="AC1444" s="38">
        <f t="shared" si="268"/>
        <v>1</v>
      </c>
      <c r="AD1444" s="5" t="str">
        <f t="shared" si="269"/>
        <v>CUMPLE</v>
      </c>
      <c r="AE1444" s="5"/>
      <c r="AF1444" s="38">
        <f t="shared" si="270"/>
        <v>12</v>
      </c>
      <c r="AG1444" s="5" t="str">
        <f t="shared" si="271"/>
        <v>NO CUMPLE</v>
      </c>
      <c r="AH1444" s="6"/>
      <c r="AI1444" s="38">
        <f t="shared" si="273"/>
        <v>14</v>
      </c>
      <c r="AJ1444" s="5" t="str">
        <f t="shared" si="274"/>
        <v>NO CUMPLE</v>
      </c>
      <c r="AK1444" s="6" t="s">
        <v>6531</v>
      </c>
      <c r="AL1444" s="5" t="str">
        <f t="shared" si="272"/>
        <v/>
      </c>
      <c r="AM1444" s="5"/>
      <c r="AN1444" s="58"/>
      <c r="AO1444" s="49" t="s">
        <v>6532</v>
      </c>
      <c r="AP1444" s="50" t="s">
        <v>268</v>
      </c>
      <c r="AQ1444" s="50"/>
      <c r="AR1444" s="50">
        <v>43670</v>
      </c>
      <c r="AS1444" s="50"/>
      <c r="AT1444" s="52"/>
    </row>
    <row r="1445" spans="1:46" ht="14.1" customHeight="1">
      <c r="A1445" s="20" t="s">
        <v>45</v>
      </c>
      <c r="B1445" s="21" t="s">
        <v>5021</v>
      </c>
      <c r="C1445" s="20" t="s">
        <v>5759</v>
      </c>
      <c r="D1445" s="54" t="s">
        <v>6533</v>
      </c>
      <c r="E1445" s="64" t="s">
        <v>48</v>
      </c>
      <c r="F1445" s="4" t="s">
        <v>6534</v>
      </c>
      <c r="G1445" s="23" t="s">
        <v>6535</v>
      </c>
      <c r="H1445" s="55">
        <v>46372.800000000003</v>
      </c>
      <c r="I1445" s="4" t="s">
        <v>51</v>
      </c>
      <c r="J1445" s="5" t="s">
        <v>227</v>
      </c>
      <c r="K1445" s="22" t="s">
        <v>228</v>
      </c>
      <c r="L1445" s="23" t="s">
        <v>204</v>
      </c>
      <c r="M1445" s="4" t="s">
        <v>55</v>
      </c>
      <c r="N1445" s="29" t="s">
        <v>265</v>
      </c>
      <c r="O1445" s="30">
        <v>48305</v>
      </c>
      <c r="P1445" s="29" t="s">
        <v>57</v>
      </c>
      <c r="Q1445" s="56">
        <v>2</v>
      </c>
      <c r="R1445" s="5" t="s">
        <v>58</v>
      </c>
      <c r="S1445" s="5" t="s">
        <v>230</v>
      </c>
      <c r="T1445" s="36">
        <v>43701</v>
      </c>
      <c r="U1445" s="36">
        <v>43689</v>
      </c>
      <c r="V1445" s="37">
        <v>43701</v>
      </c>
      <c r="W1445" s="38">
        <f t="shared" si="266"/>
        <v>-11</v>
      </c>
      <c r="X1445" s="5" t="str">
        <f t="shared" si="267"/>
        <v>CUMPLE</v>
      </c>
      <c r="Y1445" s="37">
        <v>43703</v>
      </c>
      <c r="Z1445" s="37">
        <v>43703</v>
      </c>
      <c r="AA1445" s="44">
        <v>43704</v>
      </c>
      <c r="AB1445" s="37">
        <v>43703</v>
      </c>
      <c r="AC1445" s="38">
        <f t="shared" si="268"/>
        <v>1</v>
      </c>
      <c r="AD1445" s="5" t="str">
        <f t="shared" si="269"/>
        <v>CUMPLE</v>
      </c>
      <c r="AE1445" s="5"/>
      <c r="AF1445" s="38">
        <f t="shared" si="270"/>
        <v>1</v>
      </c>
      <c r="AG1445" s="5" t="str">
        <f t="shared" si="271"/>
        <v>CUMPLE</v>
      </c>
      <c r="AH1445" s="6"/>
      <c r="AI1445" s="38">
        <f t="shared" si="273"/>
        <v>2</v>
      </c>
      <c r="AJ1445" s="5" t="str">
        <f t="shared" si="274"/>
        <v>CUMPLE</v>
      </c>
      <c r="AK1445" s="6"/>
      <c r="AL1445" s="5" t="str">
        <f t="shared" si="272"/>
        <v/>
      </c>
      <c r="AM1445" s="5"/>
      <c r="AN1445" s="58"/>
      <c r="AO1445" s="49" t="s">
        <v>6536</v>
      </c>
      <c r="AP1445" s="50" t="s">
        <v>232</v>
      </c>
      <c r="AQ1445" s="50"/>
      <c r="AR1445" s="50">
        <v>43685</v>
      </c>
      <c r="AS1445" s="50"/>
      <c r="AT1445" s="52"/>
    </row>
    <row r="1446" spans="1:46" ht="14.1" customHeight="1">
      <c r="A1446" s="20" t="s">
        <v>45</v>
      </c>
      <c r="B1446" s="21" t="s">
        <v>5021</v>
      </c>
      <c r="C1446" s="20" t="s">
        <v>5759</v>
      </c>
      <c r="D1446" s="54">
        <v>4952221336</v>
      </c>
      <c r="E1446" s="64" t="s">
        <v>6537</v>
      </c>
      <c r="F1446" s="4" t="s">
        <v>6538</v>
      </c>
      <c r="G1446" s="23" t="s">
        <v>6539</v>
      </c>
      <c r="H1446" s="55">
        <v>13448.24</v>
      </c>
      <c r="I1446" s="4" t="s">
        <v>51</v>
      </c>
      <c r="J1446" s="5" t="s">
        <v>3633</v>
      </c>
      <c r="K1446" s="22" t="s">
        <v>3634</v>
      </c>
      <c r="L1446" s="23" t="s">
        <v>119</v>
      </c>
      <c r="M1446" s="4" t="s">
        <v>55</v>
      </c>
      <c r="N1446" s="29" t="s">
        <v>265</v>
      </c>
      <c r="O1446" s="30">
        <v>19776.830000000002</v>
      </c>
      <c r="P1446" s="29" t="s">
        <v>57</v>
      </c>
      <c r="Q1446" s="56">
        <v>1</v>
      </c>
      <c r="R1446" s="5" t="s">
        <v>58</v>
      </c>
      <c r="S1446" s="5" t="s">
        <v>230</v>
      </c>
      <c r="T1446" s="36">
        <v>43701</v>
      </c>
      <c r="U1446" s="36">
        <v>43691</v>
      </c>
      <c r="V1446" s="37">
        <v>43701</v>
      </c>
      <c r="W1446" s="38">
        <f t="shared" si="266"/>
        <v>-9</v>
      </c>
      <c r="X1446" s="5" t="str">
        <f t="shared" si="267"/>
        <v>CUMPLE</v>
      </c>
      <c r="Y1446" s="37">
        <v>43703</v>
      </c>
      <c r="Z1446" s="37">
        <v>43703</v>
      </c>
      <c r="AA1446" s="44">
        <v>43704</v>
      </c>
      <c r="AB1446" s="37">
        <v>43713</v>
      </c>
      <c r="AC1446" s="38">
        <f t="shared" si="268"/>
        <v>1</v>
      </c>
      <c r="AD1446" s="5" t="str">
        <f t="shared" si="269"/>
        <v>CUMPLE</v>
      </c>
      <c r="AE1446" s="5"/>
      <c r="AF1446" s="38">
        <f t="shared" si="270"/>
        <v>9</v>
      </c>
      <c r="AG1446" s="5" t="str">
        <f t="shared" si="271"/>
        <v>NO CUMPLE</v>
      </c>
      <c r="AH1446" s="6"/>
      <c r="AI1446" s="38">
        <f t="shared" si="273"/>
        <v>12</v>
      </c>
      <c r="AJ1446" s="5" t="str">
        <f t="shared" si="274"/>
        <v>NO CUMPLE</v>
      </c>
      <c r="AK1446" s="6" t="s">
        <v>6540</v>
      </c>
      <c r="AL1446" s="5" t="str">
        <f t="shared" si="272"/>
        <v/>
      </c>
      <c r="AM1446" s="5"/>
      <c r="AN1446" s="58"/>
      <c r="AO1446" s="49" t="s">
        <v>6541</v>
      </c>
      <c r="AP1446" s="50" t="s">
        <v>268</v>
      </c>
      <c r="AQ1446" s="50"/>
      <c r="AR1446" s="50">
        <v>43675</v>
      </c>
      <c r="AS1446" s="50"/>
      <c r="AT1446" s="52"/>
    </row>
    <row r="1447" spans="1:46" ht="14.1" customHeight="1">
      <c r="A1447" s="20" t="s">
        <v>45</v>
      </c>
      <c r="B1447" s="21" t="s">
        <v>5021</v>
      </c>
      <c r="C1447" s="20" t="s">
        <v>5759</v>
      </c>
      <c r="D1447" s="54">
        <v>4952221334</v>
      </c>
      <c r="E1447" s="64" t="s">
        <v>48</v>
      </c>
      <c r="F1447" s="4" t="s">
        <v>6542</v>
      </c>
      <c r="G1447" s="23" t="s">
        <v>6543</v>
      </c>
      <c r="H1447" s="55">
        <v>14083.48</v>
      </c>
      <c r="I1447" s="4" t="s">
        <v>51</v>
      </c>
      <c r="J1447" s="5" t="s">
        <v>3633</v>
      </c>
      <c r="K1447" s="22" t="s">
        <v>3634</v>
      </c>
      <c r="L1447" s="23" t="s">
        <v>119</v>
      </c>
      <c r="M1447" s="4" t="s">
        <v>55</v>
      </c>
      <c r="N1447" s="29" t="s">
        <v>265</v>
      </c>
      <c r="O1447" s="30">
        <v>20711</v>
      </c>
      <c r="P1447" s="29" t="s">
        <v>57</v>
      </c>
      <c r="Q1447" s="56">
        <v>1</v>
      </c>
      <c r="R1447" s="5" t="s">
        <v>58</v>
      </c>
      <c r="S1447" s="5" t="s">
        <v>230</v>
      </c>
      <c r="T1447" s="36">
        <v>43701</v>
      </c>
      <c r="U1447" s="36">
        <v>43691</v>
      </c>
      <c r="V1447" s="37">
        <v>43701</v>
      </c>
      <c r="W1447" s="38">
        <f t="shared" si="266"/>
        <v>-9</v>
      </c>
      <c r="X1447" s="5" t="str">
        <f t="shared" si="267"/>
        <v>CUMPLE</v>
      </c>
      <c r="Y1447" s="37">
        <v>43703</v>
      </c>
      <c r="Z1447" s="37">
        <v>43703</v>
      </c>
      <c r="AA1447" s="44">
        <v>43704</v>
      </c>
      <c r="AB1447" s="37">
        <v>43713</v>
      </c>
      <c r="AC1447" s="38">
        <f t="shared" si="268"/>
        <v>1</v>
      </c>
      <c r="AD1447" s="5" t="str">
        <f t="shared" si="269"/>
        <v>CUMPLE</v>
      </c>
      <c r="AE1447" s="5"/>
      <c r="AF1447" s="38">
        <f t="shared" si="270"/>
        <v>9</v>
      </c>
      <c r="AG1447" s="5" t="str">
        <f t="shared" si="271"/>
        <v>NO CUMPLE</v>
      </c>
      <c r="AH1447" s="6"/>
      <c r="AI1447" s="38">
        <f t="shared" si="273"/>
        <v>12</v>
      </c>
      <c r="AJ1447" s="5" t="str">
        <f t="shared" si="274"/>
        <v>NO CUMPLE</v>
      </c>
      <c r="AK1447" s="6" t="s">
        <v>6540</v>
      </c>
      <c r="AL1447" s="5" t="str">
        <f t="shared" si="272"/>
        <v/>
      </c>
      <c r="AM1447" s="5"/>
      <c r="AN1447" s="58"/>
      <c r="AO1447" s="49" t="s">
        <v>6541</v>
      </c>
      <c r="AP1447" s="50" t="s">
        <v>268</v>
      </c>
      <c r="AQ1447" s="50"/>
      <c r="AR1447" s="50">
        <v>43693</v>
      </c>
      <c r="AS1447" s="50" t="s">
        <v>1082</v>
      </c>
      <c r="AT1447" s="52"/>
    </row>
    <row r="1448" spans="1:46" ht="14.1" customHeight="1">
      <c r="A1448" s="20" t="s">
        <v>45</v>
      </c>
      <c r="B1448" s="21" t="s">
        <v>5021</v>
      </c>
      <c r="C1448" s="20" t="s">
        <v>5759</v>
      </c>
      <c r="D1448" s="54" t="s">
        <v>6544</v>
      </c>
      <c r="E1448" s="64" t="s">
        <v>48</v>
      </c>
      <c r="F1448" s="4" t="s">
        <v>6545</v>
      </c>
      <c r="G1448" s="23" t="s">
        <v>6546</v>
      </c>
      <c r="H1448" s="55">
        <v>16950</v>
      </c>
      <c r="I1448" s="4" t="s">
        <v>51</v>
      </c>
      <c r="J1448" s="5" t="s">
        <v>282</v>
      </c>
      <c r="K1448" s="22" t="s">
        <v>283</v>
      </c>
      <c r="L1448" s="23" t="s">
        <v>6547</v>
      </c>
      <c r="M1448" s="4" t="s">
        <v>238</v>
      </c>
      <c r="N1448" s="29" t="s">
        <v>239</v>
      </c>
      <c r="O1448" s="30">
        <v>25000</v>
      </c>
      <c r="P1448" s="29" t="s">
        <v>57</v>
      </c>
      <c r="Q1448" s="56">
        <v>1</v>
      </c>
      <c r="R1448" s="5" t="s">
        <v>58</v>
      </c>
      <c r="S1448" s="5" t="s">
        <v>69</v>
      </c>
      <c r="T1448" s="36">
        <v>43693</v>
      </c>
      <c r="U1448" s="36">
        <v>43685</v>
      </c>
      <c r="V1448" s="37">
        <v>43693</v>
      </c>
      <c r="W1448" s="38">
        <f t="shared" si="266"/>
        <v>-7</v>
      </c>
      <c r="X1448" s="5" t="str">
        <f t="shared" si="267"/>
        <v>CUMPLE</v>
      </c>
      <c r="Y1448" s="37">
        <v>43695</v>
      </c>
      <c r="Z1448" s="37">
        <v>43704</v>
      </c>
      <c r="AA1448" s="44">
        <v>43704</v>
      </c>
      <c r="AB1448" s="37">
        <v>43710</v>
      </c>
      <c r="AC1448" s="38">
        <f t="shared" si="268"/>
        <v>9</v>
      </c>
      <c r="AD1448" s="5" t="str">
        <f t="shared" si="269"/>
        <v>NO CUMPLE</v>
      </c>
      <c r="AE1448" s="5" t="s">
        <v>149</v>
      </c>
      <c r="AF1448" s="38">
        <f t="shared" si="270"/>
        <v>6</v>
      </c>
      <c r="AG1448" s="5" t="str">
        <f t="shared" si="271"/>
        <v>NO CUMPLE</v>
      </c>
      <c r="AH1448" s="6"/>
      <c r="AI1448" s="38">
        <f t="shared" si="273"/>
        <v>17</v>
      </c>
      <c r="AJ1448" s="5" t="str">
        <f t="shared" si="274"/>
        <v>NO CUMPLE</v>
      </c>
      <c r="AK1448" s="6" t="s">
        <v>6548</v>
      </c>
      <c r="AL1448" s="5" t="str">
        <f t="shared" si="272"/>
        <v/>
      </c>
      <c r="AM1448" s="5"/>
      <c r="AN1448" s="58"/>
      <c r="AO1448" s="49" t="s">
        <v>6549</v>
      </c>
      <c r="AP1448" s="50" t="s">
        <v>241</v>
      </c>
      <c r="AQ1448" s="50"/>
      <c r="AR1448" s="50">
        <v>43673</v>
      </c>
      <c r="AS1448" s="50"/>
      <c r="AT1448" s="52"/>
    </row>
    <row r="1449" spans="1:46" ht="14.1" customHeight="1">
      <c r="A1449" s="20" t="s">
        <v>45</v>
      </c>
      <c r="B1449" s="21" t="s">
        <v>5021</v>
      </c>
      <c r="C1449" s="20" t="s">
        <v>5759</v>
      </c>
      <c r="D1449" s="28" t="s">
        <v>6550</v>
      </c>
      <c r="E1449" s="64" t="s">
        <v>48</v>
      </c>
      <c r="F1449" s="4" t="s">
        <v>6551</v>
      </c>
      <c r="G1449" s="23" t="s">
        <v>6552</v>
      </c>
      <c r="H1449" s="55">
        <v>88448.78</v>
      </c>
      <c r="I1449" s="4" t="s">
        <v>51</v>
      </c>
      <c r="J1449" s="65" t="s">
        <v>6553</v>
      </c>
      <c r="K1449" s="28" t="s">
        <v>6554</v>
      </c>
      <c r="L1449" s="23" t="s">
        <v>86</v>
      </c>
      <c r="M1449" s="4" t="s">
        <v>87</v>
      </c>
      <c r="N1449" s="29" t="s">
        <v>88</v>
      </c>
      <c r="O1449" s="30">
        <v>42325</v>
      </c>
      <c r="P1449" s="29" t="s">
        <v>57</v>
      </c>
      <c r="Q1449" s="56">
        <v>3</v>
      </c>
      <c r="R1449" s="5" t="s">
        <v>58</v>
      </c>
      <c r="S1449" s="5" t="s">
        <v>69</v>
      </c>
      <c r="T1449" s="36">
        <v>43701</v>
      </c>
      <c r="U1449" s="36">
        <v>43679</v>
      </c>
      <c r="V1449" s="37">
        <v>43704</v>
      </c>
      <c r="W1449" s="38">
        <f t="shared" si="266"/>
        <v>-21</v>
      </c>
      <c r="X1449" s="5" t="str">
        <f t="shared" si="267"/>
        <v>CUMPLE</v>
      </c>
      <c r="Y1449" s="37">
        <v>43704</v>
      </c>
      <c r="Z1449" s="37">
        <v>43704</v>
      </c>
      <c r="AA1449" s="44">
        <v>43706</v>
      </c>
      <c r="AB1449" s="37">
        <v>43713</v>
      </c>
      <c r="AC1449" s="38">
        <f t="shared" si="268"/>
        <v>2</v>
      </c>
      <c r="AD1449" s="5" t="str">
        <f t="shared" si="269"/>
        <v>CUMPLE</v>
      </c>
      <c r="AE1449" s="5"/>
      <c r="AF1449" s="38">
        <f t="shared" si="270"/>
        <v>7</v>
      </c>
      <c r="AG1449" s="5" t="str">
        <f t="shared" si="271"/>
        <v>NO CUMPLE</v>
      </c>
      <c r="AH1449" s="6"/>
      <c r="AI1449" s="38">
        <f t="shared" si="273"/>
        <v>12</v>
      </c>
      <c r="AJ1449" s="5" t="str">
        <f t="shared" si="274"/>
        <v>NO CUMPLE</v>
      </c>
      <c r="AK1449" s="6" t="s">
        <v>6555</v>
      </c>
      <c r="AL1449" s="5" t="str">
        <f t="shared" si="272"/>
        <v/>
      </c>
      <c r="AM1449" s="5"/>
      <c r="AN1449" s="58"/>
      <c r="AO1449" s="49" t="s">
        <v>6556</v>
      </c>
      <c r="AP1449" s="50" t="s">
        <v>61</v>
      </c>
      <c r="AQ1449" s="50"/>
      <c r="AR1449" s="50">
        <v>43680</v>
      </c>
      <c r="AS1449" s="50"/>
      <c r="AT1449" s="52"/>
    </row>
    <row r="1450" spans="1:46" ht="14.1" customHeight="1">
      <c r="A1450" s="20" t="s">
        <v>45</v>
      </c>
      <c r="B1450" s="21" t="s">
        <v>5021</v>
      </c>
      <c r="C1450" s="20" t="s">
        <v>5759</v>
      </c>
      <c r="D1450" s="54">
        <v>4952973697</v>
      </c>
      <c r="E1450" s="64" t="s">
        <v>48</v>
      </c>
      <c r="F1450" s="4" t="s">
        <v>6557</v>
      </c>
      <c r="G1450" s="23" t="s">
        <v>6558</v>
      </c>
      <c r="H1450" s="55">
        <v>5753.7</v>
      </c>
      <c r="I1450" s="4" t="s">
        <v>605</v>
      </c>
      <c r="J1450" s="5" t="s">
        <v>883</v>
      </c>
      <c r="K1450" s="22" t="s">
        <v>884</v>
      </c>
      <c r="L1450" s="23" t="s">
        <v>54</v>
      </c>
      <c r="M1450" s="4" t="s">
        <v>67</v>
      </c>
      <c r="N1450" s="29" t="s">
        <v>77</v>
      </c>
      <c r="O1450" s="30">
        <v>45</v>
      </c>
      <c r="P1450" s="29" t="s">
        <v>57</v>
      </c>
      <c r="Q1450" s="56">
        <v>1</v>
      </c>
      <c r="R1450" s="5" t="s">
        <v>608</v>
      </c>
      <c r="S1450" s="5" t="s">
        <v>79</v>
      </c>
      <c r="T1450" s="36">
        <v>43706</v>
      </c>
      <c r="U1450" s="36">
        <v>43706</v>
      </c>
      <c r="V1450" s="37">
        <v>43707</v>
      </c>
      <c r="W1450" s="38">
        <f t="shared" si="266"/>
        <v>0</v>
      </c>
      <c r="X1450" s="5" t="str">
        <f t="shared" si="267"/>
        <v>CUMPLE</v>
      </c>
      <c r="Y1450" s="37">
        <v>43707</v>
      </c>
      <c r="Z1450" s="37">
        <v>43707</v>
      </c>
      <c r="AA1450" s="44">
        <v>43710</v>
      </c>
      <c r="AB1450" s="44">
        <v>43710</v>
      </c>
      <c r="AC1450" s="38">
        <f t="shared" si="268"/>
        <v>3</v>
      </c>
      <c r="AD1450" s="5" t="str">
        <f t="shared" si="269"/>
        <v>NO CUMPLE</v>
      </c>
      <c r="AE1450" s="5" t="s">
        <v>149</v>
      </c>
      <c r="AF1450" s="38">
        <f t="shared" si="270"/>
        <v>1</v>
      </c>
      <c r="AG1450" s="5" t="str">
        <f t="shared" si="271"/>
        <v>CUMPLE</v>
      </c>
      <c r="AH1450" s="6"/>
      <c r="AI1450" s="38">
        <f t="shared" si="273"/>
        <v>4</v>
      </c>
      <c r="AJ1450" s="5" t="str">
        <f t="shared" si="274"/>
        <v>NO CUMPLE</v>
      </c>
      <c r="AK1450" s="6" t="s">
        <v>135</v>
      </c>
      <c r="AL1450" s="5" t="str">
        <f t="shared" si="272"/>
        <v/>
      </c>
      <c r="AM1450" s="5"/>
      <c r="AN1450" s="58"/>
      <c r="AO1450" s="49" t="s">
        <v>6559</v>
      </c>
      <c r="AP1450" s="50" t="s">
        <v>72</v>
      </c>
      <c r="AQ1450" s="50"/>
      <c r="AR1450" s="50">
        <v>43704</v>
      </c>
      <c r="AS1450" s="50"/>
      <c r="AT1450" s="52"/>
    </row>
    <row r="1451" spans="1:46" ht="14.1" customHeight="1">
      <c r="A1451" s="20" t="s">
        <v>45</v>
      </c>
      <c r="B1451" s="21" t="s">
        <v>5021</v>
      </c>
      <c r="C1451" s="20" t="s">
        <v>6560</v>
      </c>
      <c r="D1451" s="54">
        <v>4952705656</v>
      </c>
      <c r="E1451" s="64" t="s">
        <v>48</v>
      </c>
      <c r="F1451" s="4" t="s">
        <v>6561</v>
      </c>
      <c r="G1451" s="23" t="s">
        <v>6562</v>
      </c>
      <c r="H1451" s="55">
        <v>4224</v>
      </c>
      <c r="I1451" s="4" t="s">
        <v>64</v>
      </c>
      <c r="J1451" s="4" t="s">
        <v>4548</v>
      </c>
      <c r="K1451" s="22" t="s">
        <v>5711</v>
      </c>
      <c r="L1451" s="23" t="s">
        <v>86</v>
      </c>
      <c r="M1451" s="4" t="s">
        <v>55</v>
      </c>
      <c r="N1451" s="29" t="s">
        <v>56</v>
      </c>
      <c r="O1451" s="30">
        <v>2400</v>
      </c>
      <c r="P1451" s="29" t="s">
        <v>57</v>
      </c>
      <c r="Q1451" s="56">
        <v>4</v>
      </c>
      <c r="R1451" s="5" t="s">
        <v>78</v>
      </c>
      <c r="S1451" s="5" t="s">
        <v>79</v>
      </c>
      <c r="T1451" s="36">
        <v>43707</v>
      </c>
      <c r="U1451" s="36">
        <v>43689</v>
      </c>
      <c r="V1451" s="37">
        <v>43706</v>
      </c>
      <c r="W1451" s="38">
        <f>IF(R1451="AIR",U1451-T1451,U1451-(T1451-1))</f>
        <v>-17</v>
      </c>
      <c r="X1451" s="5" t="str">
        <f>IF(W1451&lt;=0,"CUMPLE","NO CUMPLE")</f>
        <v>CUMPLE</v>
      </c>
      <c r="Y1451" s="37">
        <v>43710</v>
      </c>
      <c r="Z1451" s="37">
        <v>43710</v>
      </c>
      <c r="AA1451" s="44">
        <v>43711</v>
      </c>
      <c r="AB1451" s="44">
        <v>43714</v>
      </c>
      <c r="AC1451" s="38">
        <f>IF(AA1451-MAX(U1451,V1451,Y1451)&lt;=0,1,AA1451-MAX(U1451,V1451,Y1451))</f>
        <v>1</v>
      </c>
      <c r="AD1451" s="5" t="str">
        <f>+IF((R1451="FCL")*AND(AC1451&lt;=2),"CUMPLE",IF((R1451="LCL")*AND(AC1451&lt;=2),"CUMPLE",IF((R1451="AIR")*AND(AC1451&lt;=2),"CUMPLE","NO CUMPLE")))</f>
        <v>CUMPLE</v>
      </c>
      <c r="AE1451" s="5"/>
      <c r="AF1451" s="38">
        <f>IF(AB1451-AA1451&lt;=0,1,AB1451-AA1451)</f>
        <v>3</v>
      </c>
      <c r="AG1451" s="5" t="str">
        <f>+IF((R1451="FCL")*AND(AF1451&lt;=3),"CUMPLE",IF((R1451="LCL")*AND(AF1451&lt;=3),"CUMPLE",IF((R1451="AIR")*AND(AF1451&lt;=1),"CUMPLE","NO CUMPLE")))</f>
        <v>CUMPLE</v>
      </c>
      <c r="AH1451" s="6"/>
      <c r="AI1451" s="38">
        <f t="shared" si="273"/>
        <v>7</v>
      </c>
      <c r="AJ1451" s="5" t="str">
        <f t="shared" si="274"/>
        <v>CUMPLE</v>
      </c>
      <c r="AK1451" s="6"/>
      <c r="AL1451" s="5" t="str">
        <f>+IF(F1451="Rojo",IF((R1451="FCL")*AND(AI1451&gt;7),"NO CUMPLE",IF((R1451="LCL")*AND(AI1451&gt;9),"NO CUMPLE",IF((R1451="AIR")*AND(AI1451&gt;2),"NO CUMPLE","CUMPLE"))),"")</f>
        <v/>
      </c>
      <c r="AM1451" s="5"/>
      <c r="AN1451" s="58"/>
      <c r="AO1451" s="49" t="s">
        <v>6563</v>
      </c>
      <c r="AP1451" s="50" t="s">
        <v>72</v>
      </c>
      <c r="AQ1451" s="50"/>
      <c r="AR1451" s="50">
        <v>43695</v>
      </c>
      <c r="AS1451" s="50"/>
      <c r="AT1451" s="52"/>
    </row>
    <row r="1452" spans="1:46" ht="14.1" customHeight="1">
      <c r="A1452" s="20" t="s">
        <v>45</v>
      </c>
      <c r="B1452" s="21" t="s">
        <v>5021</v>
      </c>
      <c r="C1452" s="20" t="s">
        <v>6560</v>
      </c>
      <c r="D1452" s="54" t="s">
        <v>6564</v>
      </c>
      <c r="E1452" s="64" t="s">
        <v>48</v>
      </c>
      <c r="F1452" s="4" t="s">
        <v>6565</v>
      </c>
      <c r="G1452" s="23" t="s">
        <v>6566</v>
      </c>
      <c r="H1452" s="55">
        <v>72280</v>
      </c>
      <c r="I1452" s="4" t="s">
        <v>51</v>
      </c>
      <c r="J1452" s="4" t="s">
        <v>6567</v>
      </c>
      <c r="K1452" s="22" t="s">
        <v>6568</v>
      </c>
      <c r="L1452" s="23" t="s">
        <v>86</v>
      </c>
      <c r="M1452" s="4" t="s">
        <v>87</v>
      </c>
      <c r="N1452" s="29" t="s">
        <v>88</v>
      </c>
      <c r="O1452" s="30">
        <v>34400</v>
      </c>
      <c r="P1452" s="29" t="s">
        <v>57</v>
      </c>
      <c r="Q1452" s="56">
        <v>2</v>
      </c>
      <c r="R1452" s="5" t="s">
        <v>58</v>
      </c>
      <c r="S1452" s="5" t="s">
        <v>59</v>
      </c>
      <c r="T1452" s="36">
        <v>43709</v>
      </c>
      <c r="U1452" s="36">
        <v>43679</v>
      </c>
      <c r="V1452" s="37">
        <v>43709</v>
      </c>
      <c r="W1452" s="38">
        <f t="shared" ref="W1452:W1483" si="275">IF(R1452="AIR",U1452-T1452,U1452-(T1452-1))</f>
        <v>-29</v>
      </c>
      <c r="X1452" s="5" t="str">
        <f t="shared" ref="X1452:X1483" si="276">IF(W1452&lt;=0,"CUMPLE","NO CUMPLE")</f>
        <v>CUMPLE</v>
      </c>
      <c r="Y1452" s="37">
        <v>43710</v>
      </c>
      <c r="Z1452" s="37">
        <v>43710</v>
      </c>
      <c r="AA1452" s="44">
        <v>43710</v>
      </c>
      <c r="AB1452" s="44">
        <v>43712</v>
      </c>
      <c r="AC1452" s="38">
        <f t="shared" ref="AC1452:AC1483" si="277">IF(AA1452-MAX(U1452,V1452,Y1452)&lt;=0,1,AA1452-MAX(U1452,V1452,Y1452))</f>
        <v>1</v>
      </c>
      <c r="AD1452" s="5" t="str">
        <f t="shared" ref="AD1452:AD1483" si="278">+IF((R1452="FCL")*AND(AC1452&lt;=2),"CUMPLE",IF((R1452="LCL")*AND(AC1452&lt;=2),"CUMPLE",IF((R1452="AIR")*AND(AC1452&lt;=2),"CUMPLE","NO CUMPLE")))</f>
        <v>CUMPLE</v>
      </c>
      <c r="AE1452" s="5"/>
      <c r="AF1452" s="38">
        <f t="shared" ref="AF1452:AF1483" si="279">IF(AB1452-AA1452&lt;=0,1,AB1452-AA1452)</f>
        <v>2</v>
      </c>
      <c r="AG1452" s="5" t="str">
        <f t="shared" ref="AG1452:AG1483" si="280">+IF((R1452="FCL")*AND(AF1452&lt;=3),"CUMPLE",IF((R1452="LCL")*AND(AF1452&lt;=3),"CUMPLE",IF((R1452="AIR")*AND(AF1452&lt;=1),"CUMPLE","NO CUMPLE")))</f>
        <v>CUMPLE</v>
      </c>
      <c r="AH1452" s="6"/>
      <c r="AI1452" s="38">
        <f t="shared" si="273"/>
        <v>3</v>
      </c>
      <c r="AJ1452" s="5" t="str">
        <f t="shared" si="274"/>
        <v>CUMPLE</v>
      </c>
      <c r="AK1452" s="6"/>
      <c r="AL1452" s="5" t="str">
        <f t="shared" ref="AL1452:AL1483" si="281">+IF(F1452="Rojo",IF((R1452="FCL")*AND(AI1452&gt;7),"NO CUMPLE",IF((R1452="LCL")*AND(AI1452&gt;9),"NO CUMPLE",IF((R1452="AIR")*AND(AI1452&gt;2),"NO CUMPLE","CUMPLE"))),"")</f>
        <v/>
      </c>
      <c r="AM1452" s="5"/>
      <c r="AN1452" s="58"/>
      <c r="AO1452" s="49" t="s">
        <v>6569</v>
      </c>
      <c r="AP1452" s="50" t="s">
        <v>61</v>
      </c>
      <c r="AQ1452" s="50"/>
      <c r="AR1452" s="50">
        <v>43676</v>
      </c>
      <c r="AS1452" s="50"/>
      <c r="AT1452" s="52"/>
    </row>
    <row r="1453" spans="1:46" ht="14.1" customHeight="1">
      <c r="A1453" s="20" t="s">
        <v>45</v>
      </c>
      <c r="B1453" s="21" t="s">
        <v>5021</v>
      </c>
      <c r="C1453" s="20" t="s">
        <v>6560</v>
      </c>
      <c r="D1453" s="54">
        <v>4952534309</v>
      </c>
      <c r="E1453" s="64" t="s">
        <v>48</v>
      </c>
      <c r="F1453" s="4" t="s">
        <v>6570</v>
      </c>
      <c r="G1453" s="23" t="s">
        <v>6571</v>
      </c>
      <c r="H1453" s="55">
        <v>7434</v>
      </c>
      <c r="I1453" s="4" t="s">
        <v>51</v>
      </c>
      <c r="J1453" s="4" t="s">
        <v>3232</v>
      </c>
      <c r="K1453" s="22" t="s">
        <v>3233</v>
      </c>
      <c r="L1453" s="23" t="s">
        <v>54</v>
      </c>
      <c r="M1453" s="4" t="s">
        <v>55</v>
      </c>
      <c r="N1453" s="29" t="s">
        <v>56</v>
      </c>
      <c r="O1453" s="30">
        <v>4200</v>
      </c>
      <c r="P1453" s="29" t="s">
        <v>57</v>
      </c>
      <c r="Q1453" s="56">
        <v>4</v>
      </c>
      <c r="R1453" s="5" t="s">
        <v>78</v>
      </c>
      <c r="S1453" s="5" t="s">
        <v>79</v>
      </c>
      <c r="T1453" s="36">
        <v>43709</v>
      </c>
      <c r="U1453" s="36">
        <v>43703</v>
      </c>
      <c r="V1453" s="37">
        <v>43711</v>
      </c>
      <c r="W1453" s="38">
        <f t="shared" si="275"/>
        <v>-5</v>
      </c>
      <c r="X1453" s="5" t="str">
        <f t="shared" si="276"/>
        <v>CUMPLE</v>
      </c>
      <c r="Y1453" s="37">
        <v>43711</v>
      </c>
      <c r="Z1453" s="37">
        <v>43711</v>
      </c>
      <c r="AA1453" s="44">
        <v>43712</v>
      </c>
      <c r="AB1453" s="44">
        <v>43714</v>
      </c>
      <c r="AC1453" s="38">
        <f t="shared" si="277"/>
        <v>1</v>
      </c>
      <c r="AD1453" s="5" t="str">
        <f t="shared" si="278"/>
        <v>CUMPLE</v>
      </c>
      <c r="AE1453" s="5"/>
      <c r="AF1453" s="38">
        <f t="shared" si="279"/>
        <v>2</v>
      </c>
      <c r="AG1453" s="5" t="str">
        <f t="shared" si="280"/>
        <v>CUMPLE</v>
      </c>
      <c r="AH1453" s="6"/>
      <c r="AI1453" s="38">
        <f t="shared" si="273"/>
        <v>5</v>
      </c>
      <c r="AJ1453" s="5" t="str">
        <f t="shared" si="274"/>
        <v>CUMPLE</v>
      </c>
      <c r="AK1453" s="6"/>
      <c r="AL1453" s="5" t="str">
        <f t="shared" si="281"/>
        <v/>
      </c>
      <c r="AM1453" s="5"/>
      <c r="AN1453" s="58"/>
      <c r="AO1453" s="49" t="s">
        <v>6572</v>
      </c>
      <c r="AP1453" s="50" t="s">
        <v>61</v>
      </c>
      <c r="AQ1453" s="50"/>
      <c r="AR1453" s="50">
        <v>43691</v>
      </c>
      <c r="AS1453" s="50"/>
      <c r="AT1453" s="52"/>
    </row>
    <row r="1454" spans="1:46" ht="14.1" customHeight="1">
      <c r="A1454" s="20" t="s">
        <v>45</v>
      </c>
      <c r="B1454" s="21" t="s">
        <v>5021</v>
      </c>
      <c r="C1454" s="20" t="s">
        <v>6560</v>
      </c>
      <c r="D1454" s="66" t="s">
        <v>6573</v>
      </c>
      <c r="E1454" s="64" t="s">
        <v>48</v>
      </c>
      <c r="F1454" s="4" t="s">
        <v>6574</v>
      </c>
      <c r="G1454" s="23" t="s">
        <v>6575</v>
      </c>
      <c r="H1454" s="55">
        <v>11540.6</v>
      </c>
      <c r="I1454" s="4" t="s">
        <v>64</v>
      </c>
      <c r="J1454" s="66" t="s">
        <v>6576</v>
      </c>
      <c r="K1454" s="66" t="s">
        <v>6577</v>
      </c>
      <c r="L1454" s="23" t="s">
        <v>54</v>
      </c>
      <c r="M1454" s="4" t="s">
        <v>67</v>
      </c>
      <c r="N1454" s="29" t="s">
        <v>77</v>
      </c>
      <c r="O1454" s="30">
        <v>7380</v>
      </c>
      <c r="P1454" s="29" t="s">
        <v>57</v>
      </c>
      <c r="Q1454" s="56">
        <v>1</v>
      </c>
      <c r="R1454" s="5" t="s">
        <v>58</v>
      </c>
      <c r="S1454" s="5" t="s">
        <v>726</v>
      </c>
      <c r="T1454" s="36">
        <v>43707</v>
      </c>
      <c r="U1454" s="36">
        <v>43689</v>
      </c>
      <c r="V1454" s="37">
        <v>43710</v>
      </c>
      <c r="W1454" s="38">
        <f t="shared" si="275"/>
        <v>-17</v>
      </c>
      <c r="X1454" s="5" t="str">
        <f t="shared" si="276"/>
        <v>CUMPLE</v>
      </c>
      <c r="Y1454" s="37">
        <v>43710</v>
      </c>
      <c r="Z1454" s="37">
        <v>43710</v>
      </c>
      <c r="AA1454" s="44">
        <v>43710</v>
      </c>
      <c r="AB1454" s="44">
        <v>43715</v>
      </c>
      <c r="AC1454" s="38">
        <f t="shared" si="277"/>
        <v>1</v>
      </c>
      <c r="AD1454" s="5" t="str">
        <f t="shared" si="278"/>
        <v>CUMPLE</v>
      </c>
      <c r="AE1454" s="5"/>
      <c r="AF1454" s="38">
        <f t="shared" si="279"/>
        <v>5</v>
      </c>
      <c r="AG1454" s="5" t="str">
        <f t="shared" si="280"/>
        <v>NO CUMPLE</v>
      </c>
      <c r="AH1454" s="6"/>
      <c r="AI1454" s="38">
        <f t="shared" si="273"/>
        <v>8</v>
      </c>
      <c r="AJ1454" s="5" t="str">
        <f t="shared" si="274"/>
        <v>CUMPLE</v>
      </c>
      <c r="AK1454" s="6"/>
      <c r="AL1454" s="5" t="str">
        <f t="shared" si="281"/>
        <v/>
      </c>
      <c r="AM1454" s="5"/>
      <c r="AN1454" s="58"/>
      <c r="AO1454" s="49" t="s">
        <v>6578</v>
      </c>
      <c r="AP1454" s="50" t="s">
        <v>72</v>
      </c>
      <c r="AQ1454" s="50" t="s">
        <v>61</v>
      </c>
      <c r="AR1454" s="50">
        <v>43685</v>
      </c>
      <c r="AS1454" s="50"/>
      <c r="AT1454" s="52"/>
    </row>
    <row r="1455" spans="1:46" ht="14.1" customHeight="1">
      <c r="A1455" s="20" t="s">
        <v>45</v>
      </c>
      <c r="B1455" s="21" t="s">
        <v>5021</v>
      </c>
      <c r="C1455" s="20" t="s">
        <v>6560</v>
      </c>
      <c r="D1455" s="54" t="s">
        <v>6579</v>
      </c>
      <c r="E1455" s="64" t="s">
        <v>48</v>
      </c>
      <c r="F1455" s="4" t="s">
        <v>6580</v>
      </c>
      <c r="G1455" s="23" t="s">
        <v>6581</v>
      </c>
      <c r="H1455" s="55">
        <v>9649.5300000000007</v>
      </c>
      <c r="I1455" s="4" t="s">
        <v>51</v>
      </c>
      <c r="J1455" s="4" t="s">
        <v>117</v>
      </c>
      <c r="K1455" s="22" t="s">
        <v>118</v>
      </c>
      <c r="L1455" s="23" t="s">
        <v>119</v>
      </c>
      <c r="M1455" s="4" t="s">
        <v>55</v>
      </c>
      <c r="N1455" s="29" t="s">
        <v>120</v>
      </c>
      <c r="O1455" s="30">
        <v>3483.5839999999998</v>
      </c>
      <c r="P1455" s="29" t="s">
        <v>57</v>
      </c>
      <c r="Q1455" s="56">
        <v>4</v>
      </c>
      <c r="R1455" s="5" t="s">
        <v>78</v>
      </c>
      <c r="S1455" s="5" t="s">
        <v>79</v>
      </c>
      <c r="T1455" s="36">
        <v>43711</v>
      </c>
      <c r="U1455" s="36">
        <v>43710</v>
      </c>
      <c r="V1455" s="37">
        <v>43714</v>
      </c>
      <c r="W1455" s="38">
        <f t="shared" si="275"/>
        <v>0</v>
      </c>
      <c r="X1455" s="5" t="str">
        <f t="shared" si="276"/>
        <v>CUMPLE</v>
      </c>
      <c r="Y1455" s="37">
        <v>43714</v>
      </c>
      <c r="Z1455" s="37">
        <v>43714</v>
      </c>
      <c r="AA1455" s="44">
        <v>43714</v>
      </c>
      <c r="AB1455" s="44">
        <v>43717</v>
      </c>
      <c r="AC1455" s="38">
        <f t="shared" si="277"/>
        <v>1</v>
      </c>
      <c r="AD1455" s="5" t="str">
        <f t="shared" si="278"/>
        <v>CUMPLE</v>
      </c>
      <c r="AE1455" s="5"/>
      <c r="AF1455" s="38">
        <f t="shared" si="279"/>
        <v>3</v>
      </c>
      <c r="AG1455" s="5" t="str">
        <f t="shared" si="280"/>
        <v>CUMPLE</v>
      </c>
      <c r="AH1455" s="6"/>
      <c r="AI1455" s="38">
        <f t="shared" si="273"/>
        <v>6</v>
      </c>
      <c r="AJ1455" s="5" t="str">
        <f t="shared" si="274"/>
        <v>CUMPLE</v>
      </c>
      <c r="AK1455" s="6"/>
      <c r="AL1455" s="5" t="str">
        <f t="shared" si="281"/>
        <v/>
      </c>
      <c r="AM1455" s="5"/>
      <c r="AN1455" s="58"/>
      <c r="AO1455" s="49" t="s">
        <v>6582</v>
      </c>
      <c r="AP1455" s="50" t="s">
        <v>61</v>
      </c>
      <c r="AQ1455" s="50"/>
      <c r="AR1455" s="50">
        <v>43691</v>
      </c>
      <c r="AS1455" s="50"/>
      <c r="AT1455" s="52"/>
    </row>
    <row r="1456" spans="1:46" ht="14.1" customHeight="1">
      <c r="A1456" s="20" t="s">
        <v>45</v>
      </c>
      <c r="B1456" s="21" t="s">
        <v>5021</v>
      </c>
      <c r="C1456" s="20" t="s">
        <v>6560</v>
      </c>
      <c r="D1456" s="54">
        <v>4952703262</v>
      </c>
      <c r="E1456" s="64" t="s">
        <v>48</v>
      </c>
      <c r="F1456" s="4" t="s">
        <v>6583</v>
      </c>
      <c r="G1456" s="23" t="s">
        <v>6584</v>
      </c>
      <c r="H1456" s="55">
        <v>23580</v>
      </c>
      <c r="I1456" s="4" t="s">
        <v>64</v>
      </c>
      <c r="J1456" s="4" t="s">
        <v>1779</v>
      </c>
      <c r="K1456" s="22" t="s">
        <v>1780</v>
      </c>
      <c r="L1456" s="23" t="s">
        <v>54</v>
      </c>
      <c r="M1456" s="4" t="s">
        <v>67</v>
      </c>
      <c r="N1456" s="29" t="s">
        <v>336</v>
      </c>
      <c r="O1456" s="30">
        <v>18000</v>
      </c>
      <c r="P1456" s="29" t="s">
        <v>57</v>
      </c>
      <c r="Q1456" s="56">
        <v>1</v>
      </c>
      <c r="R1456" s="5" t="s">
        <v>58</v>
      </c>
      <c r="S1456" s="5" t="s">
        <v>59</v>
      </c>
      <c r="T1456" s="36">
        <v>43711</v>
      </c>
      <c r="U1456" s="36">
        <v>43710</v>
      </c>
      <c r="V1456" s="37">
        <v>43711</v>
      </c>
      <c r="W1456" s="38">
        <f t="shared" si="275"/>
        <v>0</v>
      </c>
      <c r="X1456" s="5" t="str">
        <f t="shared" si="276"/>
        <v>CUMPLE</v>
      </c>
      <c r="Y1456" s="37">
        <v>43712</v>
      </c>
      <c r="Z1456" s="37">
        <v>43712</v>
      </c>
      <c r="AA1456" s="44">
        <v>43713</v>
      </c>
      <c r="AB1456" s="44">
        <v>43719</v>
      </c>
      <c r="AC1456" s="38">
        <f t="shared" si="277"/>
        <v>1</v>
      </c>
      <c r="AD1456" s="5" t="str">
        <f t="shared" si="278"/>
        <v>CUMPLE</v>
      </c>
      <c r="AE1456" s="5"/>
      <c r="AF1456" s="38">
        <f>IF(AB1456-AA1456&lt;=0,1,AB1456-AA1456)</f>
        <v>6</v>
      </c>
      <c r="AG1456" s="5" t="str">
        <f t="shared" si="280"/>
        <v>NO CUMPLE</v>
      </c>
      <c r="AH1456" s="6"/>
      <c r="AI1456" s="38">
        <f t="shared" si="273"/>
        <v>8</v>
      </c>
      <c r="AJ1456" s="5" t="str">
        <f t="shared" si="274"/>
        <v>CUMPLE</v>
      </c>
      <c r="AK1456" s="6"/>
      <c r="AL1456" s="5" t="str">
        <f t="shared" si="281"/>
        <v/>
      </c>
      <c r="AM1456" s="5"/>
      <c r="AN1456" s="58"/>
      <c r="AO1456" s="49" t="s">
        <v>6585</v>
      </c>
      <c r="AP1456" s="50" t="s">
        <v>72</v>
      </c>
      <c r="AQ1456" s="50"/>
      <c r="AR1456" s="50">
        <v>43686</v>
      </c>
      <c r="AS1456" s="50"/>
      <c r="AT1456" s="52"/>
    </row>
    <row r="1457" spans="1:46" ht="14.1" customHeight="1">
      <c r="A1457" s="20" t="s">
        <v>45</v>
      </c>
      <c r="B1457" s="21" t="s">
        <v>5021</v>
      </c>
      <c r="C1457" s="20" t="s">
        <v>6560</v>
      </c>
      <c r="D1457" s="54">
        <v>4952462829</v>
      </c>
      <c r="E1457" s="64" t="s">
        <v>48</v>
      </c>
      <c r="F1457" s="4" t="s">
        <v>6586</v>
      </c>
      <c r="G1457" s="68" t="s">
        <v>6587</v>
      </c>
      <c r="H1457" s="55">
        <v>5070.8</v>
      </c>
      <c r="I1457" s="4" t="s">
        <v>64</v>
      </c>
      <c r="J1457" s="4" t="s">
        <v>6588</v>
      </c>
      <c r="K1457" s="22" t="s">
        <v>6589</v>
      </c>
      <c r="L1457" s="23" t="s">
        <v>54</v>
      </c>
      <c r="M1457" s="4" t="s">
        <v>67</v>
      </c>
      <c r="N1457" s="29" t="s">
        <v>77</v>
      </c>
      <c r="O1457" s="30">
        <v>1120</v>
      </c>
      <c r="P1457" s="29" t="s">
        <v>57</v>
      </c>
      <c r="Q1457" s="56">
        <v>3</v>
      </c>
      <c r="R1457" s="5" t="s">
        <v>78</v>
      </c>
      <c r="S1457" s="5" t="s">
        <v>79</v>
      </c>
      <c r="T1457" s="36">
        <v>43710</v>
      </c>
      <c r="U1457" s="36">
        <v>43703</v>
      </c>
      <c r="V1457" s="37">
        <v>43713</v>
      </c>
      <c r="W1457" s="38">
        <f t="shared" si="275"/>
        <v>-6</v>
      </c>
      <c r="X1457" s="5" t="str">
        <f t="shared" si="276"/>
        <v>CUMPLE</v>
      </c>
      <c r="Y1457" s="37">
        <v>43712</v>
      </c>
      <c r="Z1457" s="37">
        <v>43713</v>
      </c>
      <c r="AA1457" s="44">
        <v>43713</v>
      </c>
      <c r="AB1457" s="44">
        <v>43720</v>
      </c>
      <c r="AC1457" s="38">
        <f t="shared" si="277"/>
        <v>1</v>
      </c>
      <c r="AD1457" s="5" t="str">
        <f t="shared" si="278"/>
        <v>CUMPLE</v>
      </c>
      <c r="AE1457" s="5"/>
      <c r="AF1457" s="38">
        <f t="shared" si="279"/>
        <v>7</v>
      </c>
      <c r="AG1457" s="5" t="str">
        <f t="shared" si="280"/>
        <v>NO CUMPLE</v>
      </c>
      <c r="AH1457" s="6"/>
      <c r="AI1457" s="38">
        <f t="shared" si="273"/>
        <v>10</v>
      </c>
      <c r="AJ1457" s="5" t="str">
        <f t="shared" si="274"/>
        <v>CUMPLE</v>
      </c>
      <c r="AK1457" s="6" t="s">
        <v>3000</v>
      </c>
      <c r="AL1457" s="5" t="str">
        <f t="shared" si="281"/>
        <v/>
      </c>
      <c r="AM1457" s="5"/>
      <c r="AN1457" s="58"/>
      <c r="AO1457" s="49" t="s">
        <v>6590</v>
      </c>
      <c r="AP1457" s="50" t="s">
        <v>72</v>
      </c>
      <c r="AQ1457" s="50"/>
      <c r="AR1457" s="50">
        <v>43696</v>
      </c>
      <c r="AS1457" s="50"/>
      <c r="AT1457" s="52"/>
    </row>
    <row r="1458" spans="1:46" ht="14.1" customHeight="1">
      <c r="A1458" s="20" t="s">
        <v>45</v>
      </c>
      <c r="B1458" s="21" t="s">
        <v>5021</v>
      </c>
      <c r="C1458" s="20" t="s">
        <v>6560</v>
      </c>
      <c r="D1458" s="54">
        <v>4952862315</v>
      </c>
      <c r="E1458" s="64" t="s">
        <v>48</v>
      </c>
      <c r="F1458" s="4" t="s">
        <v>6591</v>
      </c>
      <c r="G1458" s="23" t="s">
        <v>6592</v>
      </c>
      <c r="H1458" s="55">
        <v>18154.5</v>
      </c>
      <c r="I1458" s="4" t="s">
        <v>64</v>
      </c>
      <c r="J1458" s="4" t="s">
        <v>992</v>
      </c>
      <c r="K1458" s="22" t="s">
        <v>993</v>
      </c>
      <c r="L1458" s="23" t="s">
        <v>54</v>
      </c>
      <c r="M1458" s="4" t="s">
        <v>67</v>
      </c>
      <c r="N1458" s="29" t="s">
        <v>77</v>
      </c>
      <c r="O1458" s="30">
        <v>7350</v>
      </c>
      <c r="P1458" s="29" t="s">
        <v>57</v>
      </c>
      <c r="Q1458" s="56">
        <v>1</v>
      </c>
      <c r="R1458" s="5" t="s">
        <v>58</v>
      </c>
      <c r="S1458" s="5" t="s">
        <v>59</v>
      </c>
      <c r="T1458" s="36">
        <v>43717</v>
      </c>
      <c r="U1458" s="36">
        <v>43703</v>
      </c>
      <c r="V1458" s="37">
        <v>43717</v>
      </c>
      <c r="W1458" s="38">
        <f t="shared" si="275"/>
        <v>-13</v>
      </c>
      <c r="X1458" s="5" t="str">
        <f t="shared" si="276"/>
        <v>CUMPLE</v>
      </c>
      <c r="Y1458" s="37">
        <v>43718</v>
      </c>
      <c r="Z1458" s="37">
        <v>43718</v>
      </c>
      <c r="AA1458" s="44">
        <v>43718</v>
      </c>
      <c r="AB1458" s="44">
        <v>43724</v>
      </c>
      <c r="AC1458" s="38">
        <f t="shared" si="277"/>
        <v>1</v>
      </c>
      <c r="AD1458" s="5" t="str">
        <f t="shared" si="278"/>
        <v>CUMPLE</v>
      </c>
      <c r="AE1458" s="5"/>
      <c r="AF1458" s="38">
        <f t="shared" si="279"/>
        <v>6</v>
      </c>
      <c r="AG1458" s="5" t="str">
        <f t="shared" si="280"/>
        <v>NO CUMPLE</v>
      </c>
      <c r="AH1458" s="6"/>
      <c r="AI1458" s="38">
        <f t="shared" si="273"/>
        <v>7</v>
      </c>
      <c r="AJ1458" s="5" t="str">
        <f t="shared" si="274"/>
        <v>CUMPLE</v>
      </c>
      <c r="AK1458" s="6"/>
      <c r="AL1458" s="5" t="str">
        <f t="shared" si="281"/>
        <v/>
      </c>
      <c r="AM1458" s="5"/>
      <c r="AN1458" s="58"/>
      <c r="AO1458" s="49" t="s">
        <v>6593</v>
      </c>
      <c r="AP1458" s="50" t="s">
        <v>72</v>
      </c>
      <c r="AQ1458" s="50"/>
      <c r="AR1458" s="50">
        <v>43706</v>
      </c>
      <c r="AS1458" s="50"/>
      <c r="AT1458" s="52"/>
    </row>
    <row r="1459" spans="1:46" ht="14.1" customHeight="1">
      <c r="A1459" s="20" t="s">
        <v>45</v>
      </c>
      <c r="B1459" s="21" t="s">
        <v>5021</v>
      </c>
      <c r="C1459" s="20" t="s">
        <v>6560</v>
      </c>
      <c r="D1459" s="54" t="s">
        <v>6594</v>
      </c>
      <c r="E1459" s="64" t="s">
        <v>48</v>
      </c>
      <c r="F1459" s="4" t="s">
        <v>6595</v>
      </c>
      <c r="G1459" s="23" t="s">
        <v>6596</v>
      </c>
      <c r="H1459" s="55">
        <v>7013.4</v>
      </c>
      <c r="I1459" s="4" t="s">
        <v>64</v>
      </c>
      <c r="J1459" s="4" t="s">
        <v>6597</v>
      </c>
      <c r="K1459" s="22" t="s">
        <v>6598</v>
      </c>
      <c r="L1459" s="23" t="s">
        <v>54</v>
      </c>
      <c r="M1459" s="4" t="s">
        <v>67</v>
      </c>
      <c r="N1459" s="29" t="s">
        <v>77</v>
      </c>
      <c r="O1459" s="30">
        <v>4110</v>
      </c>
      <c r="P1459" s="29" t="s">
        <v>57</v>
      </c>
      <c r="Q1459" s="56">
        <v>6</v>
      </c>
      <c r="R1459" s="5" t="s">
        <v>78</v>
      </c>
      <c r="S1459" s="5" t="s">
        <v>79</v>
      </c>
      <c r="T1459" s="36">
        <v>43717</v>
      </c>
      <c r="U1459" s="36">
        <v>43703</v>
      </c>
      <c r="V1459" s="37">
        <v>43719</v>
      </c>
      <c r="W1459" s="38">
        <f t="shared" si="275"/>
        <v>-13</v>
      </c>
      <c r="X1459" s="5" t="str">
        <f t="shared" si="276"/>
        <v>CUMPLE</v>
      </c>
      <c r="Y1459" s="37">
        <v>43719</v>
      </c>
      <c r="Z1459" s="37">
        <v>43719</v>
      </c>
      <c r="AA1459" s="44">
        <v>43720</v>
      </c>
      <c r="AB1459" s="44">
        <v>43725</v>
      </c>
      <c r="AC1459" s="38">
        <f t="shared" si="277"/>
        <v>1</v>
      </c>
      <c r="AD1459" s="5" t="str">
        <f t="shared" si="278"/>
        <v>CUMPLE</v>
      </c>
      <c r="AE1459" s="5"/>
      <c r="AF1459" s="38">
        <f t="shared" si="279"/>
        <v>5</v>
      </c>
      <c r="AG1459" s="5" t="str">
        <f t="shared" si="280"/>
        <v>NO CUMPLE</v>
      </c>
      <c r="AH1459" s="6"/>
      <c r="AI1459" s="38">
        <f t="shared" si="273"/>
        <v>8</v>
      </c>
      <c r="AJ1459" s="5" t="str">
        <f t="shared" si="274"/>
        <v>CUMPLE</v>
      </c>
      <c r="AK1459" s="6"/>
      <c r="AL1459" s="5" t="str">
        <f t="shared" si="281"/>
        <v/>
      </c>
      <c r="AM1459" s="5"/>
      <c r="AN1459" s="58"/>
      <c r="AO1459" s="49" t="s">
        <v>6599</v>
      </c>
      <c r="AP1459" s="50" t="s">
        <v>72</v>
      </c>
      <c r="AQ1459" s="50"/>
      <c r="AR1459" s="50">
        <v>43706</v>
      </c>
      <c r="AS1459" s="50"/>
      <c r="AT1459" s="52"/>
    </row>
    <row r="1460" spans="1:46" ht="14.1" customHeight="1">
      <c r="A1460" s="20" t="s">
        <v>45</v>
      </c>
      <c r="B1460" s="21" t="s">
        <v>5021</v>
      </c>
      <c r="C1460" s="20" t="s">
        <v>6560</v>
      </c>
      <c r="D1460" s="54">
        <v>4951930705</v>
      </c>
      <c r="E1460" s="64" t="s">
        <v>48</v>
      </c>
      <c r="F1460" s="4" t="s">
        <v>6600</v>
      </c>
      <c r="G1460" s="23" t="s">
        <v>6601</v>
      </c>
      <c r="H1460" s="55">
        <v>33242.1</v>
      </c>
      <c r="I1460" s="4" t="s">
        <v>64</v>
      </c>
      <c r="J1460" s="4" t="s">
        <v>5157</v>
      </c>
      <c r="K1460" s="22" t="s">
        <v>5158</v>
      </c>
      <c r="L1460" s="23" t="s">
        <v>650</v>
      </c>
      <c r="M1460" s="4" t="s">
        <v>238</v>
      </c>
      <c r="N1460" s="29" t="s">
        <v>278</v>
      </c>
      <c r="O1460" s="30">
        <v>8490</v>
      </c>
      <c r="P1460" s="29" t="s">
        <v>57</v>
      </c>
      <c r="Q1460" s="56">
        <v>1</v>
      </c>
      <c r="R1460" s="5" t="s">
        <v>58</v>
      </c>
      <c r="S1460" s="5" t="s">
        <v>69</v>
      </c>
      <c r="T1460" s="36">
        <v>43718</v>
      </c>
      <c r="U1460" s="36">
        <v>43712</v>
      </c>
      <c r="V1460" s="37">
        <v>43719</v>
      </c>
      <c r="W1460" s="38">
        <f t="shared" si="275"/>
        <v>-5</v>
      </c>
      <c r="X1460" s="5" t="str">
        <f t="shared" si="276"/>
        <v>CUMPLE</v>
      </c>
      <c r="Y1460" s="37">
        <v>43719</v>
      </c>
      <c r="Z1460" s="37">
        <v>43719</v>
      </c>
      <c r="AA1460" s="44">
        <v>43720</v>
      </c>
      <c r="AB1460" s="44">
        <v>43725</v>
      </c>
      <c r="AC1460" s="38">
        <f t="shared" si="277"/>
        <v>1</v>
      </c>
      <c r="AD1460" s="5" t="str">
        <f t="shared" si="278"/>
        <v>CUMPLE</v>
      </c>
      <c r="AE1460" s="5"/>
      <c r="AF1460" s="38">
        <f t="shared" si="279"/>
        <v>5</v>
      </c>
      <c r="AG1460" s="5" t="str">
        <f t="shared" si="280"/>
        <v>NO CUMPLE</v>
      </c>
      <c r="AH1460" s="6"/>
      <c r="AI1460" s="38">
        <f t="shared" si="273"/>
        <v>7</v>
      </c>
      <c r="AJ1460" s="5" t="str">
        <f t="shared" si="274"/>
        <v>CUMPLE</v>
      </c>
      <c r="AK1460" s="6"/>
      <c r="AL1460" s="5" t="str">
        <f t="shared" si="281"/>
        <v/>
      </c>
      <c r="AM1460" s="5"/>
      <c r="AN1460" s="58"/>
      <c r="AO1460" s="49" t="s">
        <v>6602</v>
      </c>
      <c r="AP1460" s="50" t="s">
        <v>241</v>
      </c>
      <c r="AQ1460" s="50"/>
      <c r="AR1460" s="50">
        <v>43698</v>
      </c>
      <c r="AS1460" s="50"/>
      <c r="AT1460" s="52"/>
    </row>
    <row r="1461" spans="1:46" ht="14.1" customHeight="1">
      <c r="A1461" s="20" t="s">
        <v>45</v>
      </c>
      <c r="B1461" s="21" t="s">
        <v>5021</v>
      </c>
      <c r="C1461" s="20" t="s">
        <v>6560</v>
      </c>
      <c r="D1461" s="54" t="s">
        <v>6603</v>
      </c>
      <c r="E1461" s="64" t="s">
        <v>48</v>
      </c>
      <c r="F1461" s="4" t="s">
        <v>6604</v>
      </c>
      <c r="G1461" s="23" t="s">
        <v>6605</v>
      </c>
      <c r="H1461" s="55">
        <v>23580</v>
      </c>
      <c r="I1461" s="4" t="s">
        <v>64</v>
      </c>
      <c r="J1461" s="4" t="s">
        <v>1779</v>
      </c>
      <c r="K1461" s="22" t="s">
        <v>1780</v>
      </c>
      <c r="L1461" s="23" t="s">
        <v>54</v>
      </c>
      <c r="M1461" s="4" t="s">
        <v>67</v>
      </c>
      <c r="N1461" s="29" t="s">
        <v>77</v>
      </c>
      <c r="O1461" s="30">
        <v>18000</v>
      </c>
      <c r="P1461" s="29" t="s">
        <v>57</v>
      </c>
      <c r="Q1461" s="56">
        <v>1</v>
      </c>
      <c r="R1461" s="5" t="s">
        <v>58</v>
      </c>
      <c r="S1461" s="5" t="s">
        <v>59</v>
      </c>
      <c r="T1461" s="36">
        <v>43718</v>
      </c>
      <c r="U1461" s="36">
        <v>43710</v>
      </c>
      <c r="V1461" s="37">
        <v>43719</v>
      </c>
      <c r="W1461" s="38">
        <f t="shared" si="275"/>
        <v>-7</v>
      </c>
      <c r="X1461" s="5" t="str">
        <f t="shared" si="276"/>
        <v>CUMPLE</v>
      </c>
      <c r="Y1461" s="37">
        <v>43719</v>
      </c>
      <c r="Z1461" s="37">
        <v>43719</v>
      </c>
      <c r="AA1461" s="44">
        <v>43720</v>
      </c>
      <c r="AB1461" s="44">
        <v>43725</v>
      </c>
      <c r="AC1461" s="38">
        <f t="shared" si="277"/>
        <v>1</v>
      </c>
      <c r="AD1461" s="5" t="str">
        <f t="shared" si="278"/>
        <v>CUMPLE</v>
      </c>
      <c r="AE1461" s="5"/>
      <c r="AF1461" s="38">
        <f t="shared" si="279"/>
        <v>5</v>
      </c>
      <c r="AG1461" s="5" t="str">
        <f t="shared" si="280"/>
        <v>NO CUMPLE</v>
      </c>
      <c r="AH1461" s="6"/>
      <c r="AI1461" s="38">
        <f t="shared" si="273"/>
        <v>7</v>
      </c>
      <c r="AJ1461" s="5" t="str">
        <f t="shared" si="274"/>
        <v>CUMPLE</v>
      </c>
      <c r="AK1461" s="6"/>
      <c r="AL1461" s="5" t="str">
        <f t="shared" si="281"/>
        <v/>
      </c>
      <c r="AM1461" s="5"/>
      <c r="AN1461" s="58"/>
      <c r="AO1461" s="49" t="s">
        <v>6606</v>
      </c>
      <c r="AP1461" s="50" t="s">
        <v>61</v>
      </c>
      <c r="AQ1461" s="50"/>
      <c r="AR1461" s="50">
        <v>43689</v>
      </c>
      <c r="AS1461" s="50"/>
      <c r="AT1461" s="52"/>
    </row>
    <row r="1462" spans="1:46" ht="14.1" customHeight="1">
      <c r="A1462" s="20" t="s">
        <v>45</v>
      </c>
      <c r="B1462" s="21" t="s">
        <v>5021</v>
      </c>
      <c r="C1462" s="20" t="s">
        <v>6560</v>
      </c>
      <c r="D1462" s="66" t="s">
        <v>6607</v>
      </c>
      <c r="E1462" s="64" t="s">
        <v>48</v>
      </c>
      <c r="F1462" s="4" t="s">
        <v>6608</v>
      </c>
      <c r="G1462" s="23" t="s">
        <v>6609</v>
      </c>
      <c r="H1462" s="55">
        <v>12651.48</v>
      </c>
      <c r="I1462" s="4" t="s">
        <v>51</v>
      </c>
      <c r="J1462" s="66" t="s">
        <v>6610</v>
      </c>
      <c r="K1462" s="66" t="s">
        <v>6611</v>
      </c>
      <c r="L1462" s="23" t="s">
        <v>86</v>
      </c>
      <c r="M1462" s="4" t="s">
        <v>87</v>
      </c>
      <c r="N1462" s="29" t="s">
        <v>88</v>
      </c>
      <c r="O1462" s="30">
        <v>6231.5</v>
      </c>
      <c r="P1462" s="29" t="s">
        <v>57</v>
      </c>
      <c r="Q1462" s="56">
        <v>9</v>
      </c>
      <c r="R1462" s="5" t="s">
        <v>78</v>
      </c>
      <c r="S1462" s="5" t="s">
        <v>79</v>
      </c>
      <c r="T1462" s="36">
        <v>43713</v>
      </c>
      <c r="U1462" s="36">
        <v>43648</v>
      </c>
      <c r="V1462" s="37">
        <v>43714</v>
      </c>
      <c r="W1462" s="38">
        <f t="shared" si="275"/>
        <v>-64</v>
      </c>
      <c r="X1462" s="5" t="str">
        <f t="shared" si="276"/>
        <v>CUMPLE</v>
      </c>
      <c r="Y1462" s="37">
        <v>43720</v>
      </c>
      <c r="Z1462" s="37">
        <v>43722</v>
      </c>
      <c r="AA1462" s="44">
        <v>43722</v>
      </c>
      <c r="AB1462" s="44">
        <v>43726</v>
      </c>
      <c r="AC1462" s="38">
        <f t="shared" si="277"/>
        <v>2</v>
      </c>
      <c r="AD1462" s="5" t="str">
        <f t="shared" si="278"/>
        <v>CUMPLE</v>
      </c>
      <c r="AE1462" s="5"/>
      <c r="AF1462" s="38">
        <f t="shared" si="279"/>
        <v>4</v>
      </c>
      <c r="AG1462" s="5" t="str">
        <f t="shared" si="280"/>
        <v>NO CUMPLE</v>
      </c>
      <c r="AH1462" s="6"/>
      <c r="AI1462" s="38">
        <f t="shared" si="273"/>
        <v>13</v>
      </c>
      <c r="AJ1462" s="5" t="str">
        <f t="shared" si="274"/>
        <v>NO CUMPLE</v>
      </c>
      <c r="AK1462" s="6" t="s">
        <v>386</v>
      </c>
      <c r="AL1462" s="5" t="str">
        <f t="shared" si="281"/>
        <v/>
      </c>
      <c r="AM1462" s="5"/>
      <c r="AN1462" s="58"/>
      <c r="AO1462" s="49" t="s">
        <v>7601</v>
      </c>
      <c r="AP1462" s="50" t="s">
        <v>61</v>
      </c>
      <c r="AQ1462" s="50"/>
      <c r="AR1462" s="50">
        <v>43706</v>
      </c>
      <c r="AS1462" s="50"/>
      <c r="AT1462" s="52"/>
    </row>
    <row r="1463" spans="1:46" ht="14.1" customHeight="1">
      <c r="A1463" s="20" t="s">
        <v>45</v>
      </c>
      <c r="B1463" s="21" t="s">
        <v>5021</v>
      </c>
      <c r="C1463" s="20" t="s">
        <v>6560</v>
      </c>
      <c r="D1463" s="54">
        <v>4952973700</v>
      </c>
      <c r="E1463" s="64" t="s">
        <v>48</v>
      </c>
      <c r="F1463" s="4" t="s">
        <v>6612</v>
      </c>
      <c r="G1463" s="23" t="s">
        <v>6613</v>
      </c>
      <c r="H1463" s="55">
        <v>3712.8</v>
      </c>
      <c r="I1463" s="4" t="s">
        <v>64</v>
      </c>
      <c r="J1463" s="4" t="s">
        <v>2399</v>
      </c>
      <c r="K1463" s="22" t="s">
        <v>2400</v>
      </c>
      <c r="L1463" s="23" t="s">
        <v>54</v>
      </c>
      <c r="M1463" s="4" t="s">
        <v>67</v>
      </c>
      <c r="N1463" s="29" t="s">
        <v>77</v>
      </c>
      <c r="O1463" s="30">
        <v>840</v>
      </c>
      <c r="P1463" s="29" t="s">
        <v>57</v>
      </c>
      <c r="Q1463" s="56">
        <v>2</v>
      </c>
      <c r="R1463" s="5" t="s">
        <v>78</v>
      </c>
      <c r="S1463" s="5" t="s">
        <v>79</v>
      </c>
      <c r="T1463" s="36">
        <v>43717</v>
      </c>
      <c r="U1463" s="36">
        <v>43703</v>
      </c>
      <c r="V1463" s="37">
        <v>43719</v>
      </c>
      <c r="W1463" s="38">
        <f t="shared" si="275"/>
        <v>-13</v>
      </c>
      <c r="X1463" s="5" t="str">
        <f t="shared" si="276"/>
        <v>CUMPLE</v>
      </c>
      <c r="Y1463" s="37">
        <v>43719</v>
      </c>
      <c r="Z1463" s="37">
        <v>43719</v>
      </c>
      <c r="AA1463" s="44">
        <v>43720</v>
      </c>
      <c r="AB1463" s="44">
        <v>43727</v>
      </c>
      <c r="AC1463" s="38">
        <f t="shared" si="277"/>
        <v>1</v>
      </c>
      <c r="AD1463" s="5" t="str">
        <f t="shared" si="278"/>
        <v>CUMPLE</v>
      </c>
      <c r="AE1463" s="5"/>
      <c r="AF1463" s="38">
        <f t="shared" si="279"/>
        <v>7</v>
      </c>
      <c r="AG1463" s="5" t="str">
        <f t="shared" si="280"/>
        <v>NO CUMPLE</v>
      </c>
      <c r="AH1463" s="6"/>
      <c r="AI1463" s="38">
        <f t="shared" si="273"/>
        <v>10</v>
      </c>
      <c r="AJ1463" s="5" t="str">
        <f t="shared" si="274"/>
        <v>CUMPLE</v>
      </c>
      <c r="AK1463" s="6" t="s">
        <v>3000</v>
      </c>
      <c r="AL1463" s="5" t="str">
        <f t="shared" si="281"/>
        <v/>
      </c>
      <c r="AM1463" s="5"/>
      <c r="AN1463" s="58"/>
      <c r="AO1463" s="49" t="s">
        <v>6614</v>
      </c>
      <c r="AP1463" s="50" t="s">
        <v>72</v>
      </c>
      <c r="AQ1463" s="50"/>
      <c r="AR1463" s="50">
        <v>43717</v>
      </c>
      <c r="AS1463" s="50"/>
      <c r="AT1463" s="52"/>
    </row>
    <row r="1464" spans="1:46" ht="14.1" customHeight="1">
      <c r="A1464" s="20" t="s">
        <v>45</v>
      </c>
      <c r="B1464" s="21" t="s">
        <v>5021</v>
      </c>
      <c r="C1464" s="20" t="s">
        <v>6560</v>
      </c>
      <c r="D1464" s="54" t="s">
        <v>6615</v>
      </c>
      <c r="E1464" s="64" t="s">
        <v>48</v>
      </c>
      <c r="F1464" s="4" t="s">
        <v>6616</v>
      </c>
      <c r="G1464" s="23" t="s">
        <v>6617</v>
      </c>
      <c r="H1464" s="55">
        <v>53280</v>
      </c>
      <c r="I1464" s="4" t="s">
        <v>51</v>
      </c>
      <c r="J1464" s="4" t="s">
        <v>328</v>
      </c>
      <c r="K1464" s="22" t="s">
        <v>329</v>
      </c>
      <c r="L1464" s="23" t="s">
        <v>204</v>
      </c>
      <c r="M1464" s="4" t="s">
        <v>55</v>
      </c>
      <c r="N1464" s="29" t="s">
        <v>265</v>
      </c>
      <c r="O1464" s="30">
        <v>48000</v>
      </c>
      <c r="P1464" s="29" t="s">
        <v>57</v>
      </c>
      <c r="Q1464" s="56">
        <v>1</v>
      </c>
      <c r="R1464" s="5" t="s">
        <v>58</v>
      </c>
      <c r="S1464" s="5" t="s">
        <v>69</v>
      </c>
      <c r="T1464" s="36">
        <v>43721</v>
      </c>
      <c r="U1464" s="36">
        <v>43718</v>
      </c>
      <c r="V1464" s="37">
        <v>43724</v>
      </c>
      <c r="W1464" s="38">
        <f t="shared" si="275"/>
        <v>-2</v>
      </c>
      <c r="X1464" s="5" t="str">
        <f t="shared" si="276"/>
        <v>CUMPLE</v>
      </c>
      <c r="Y1464" s="37">
        <v>43724</v>
      </c>
      <c r="Z1464" s="37">
        <v>43724</v>
      </c>
      <c r="AA1464" s="44">
        <v>43725</v>
      </c>
      <c r="AB1464" s="44">
        <v>43727</v>
      </c>
      <c r="AC1464" s="38">
        <f t="shared" si="277"/>
        <v>1</v>
      </c>
      <c r="AD1464" s="5" t="str">
        <f t="shared" si="278"/>
        <v>CUMPLE</v>
      </c>
      <c r="AE1464" s="5"/>
      <c r="AF1464" s="38">
        <f t="shared" si="279"/>
        <v>2</v>
      </c>
      <c r="AG1464" s="5" t="str">
        <f t="shared" si="280"/>
        <v>CUMPLE</v>
      </c>
      <c r="AH1464" s="6"/>
      <c r="AI1464" s="38">
        <f t="shared" si="273"/>
        <v>6</v>
      </c>
      <c r="AJ1464" s="5" t="str">
        <f t="shared" si="274"/>
        <v>CUMPLE</v>
      </c>
      <c r="AK1464" s="6"/>
      <c r="AL1464" s="5" t="str">
        <f t="shared" si="281"/>
        <v/>
      </c>
      <c r="AM1464" s="5"/>
      <c r="AN1464" s="58"/>
      <c r="AO1464" s="49" t="s">
        <v>6618</v>
      </c>
      <c r="AP1464" s="50" t="s">
        <v>61</v>
      </c>
      <c r="AQ1464" s="50"/>
      <c r="AR1464" s="50">
        <v>43692</v>
      </c>
      <c r="AS1464" s="50"/>
      <c r="AT1464" s="52"/>
    </row>
    <row r="1465" spans="1:46" ht="14.1" customHeight="1">
      <c r="A1465" s="20" t="s">
        <v>45</v>
      </c>
      <c r="B1465" s="21" t="s">
        <v>5021</v>
      </c>
      <c r="C1465" s="20" t="s">
        <v>6560</v>
      </c>
      <c r="D1465" s="54">
        <v>4952221337</v>
      </c>
      <c r="E1465" s="64" t="s">
        <v>48</v>
      </c>
      <c r="F1465" s="4" t="s">
        <v>6619</v>
      </c>
      <c r="G1465" s="23" t="s">
        <v>6620</v>
      </c>
      <c r="H1465" s="55">
        <v>15348.27</v>
      </c>
      <c r="I1465" s="4" t="s">
        <v>51</v>
      </c>
      <c r="J1465" s="4" t="s">
        <v>3633</v>
      </c>
      <c r="K1465" s="22" t="s">
        <v>3634</v>
      </c>
      <c r="L1465" s="23" t="s">
        <v>119</v>
      </c>
      <c r="M1465" s="4" t="s">
        <v>55</v>
      </c>
      <c r="N1465" s="29" t="s">
        <v>265</v>
      </c>
      <c r="O1465" s="30">
        <v>22570.987000000001</v>
      </c>
      <c r="P1465" s="29" t="s">
        <v>57</v>
      </c>
      <c r="Q1465" s="56">
        <v>1</v>
      </c>
      <c r="R1465" s="5" t="s">
        <v>58</v>
      </c>
      <c r="S1465" s="5" t="s">
        <v>230</v>
      </c>
      <c r="T1465" s="36">
        <v>43722</v>
      </c>
      <c r="U1465" s="36">
        <v>43717</v>
      </c>
      <c r="V1465" s="37">
        <v>43724</v>
      </c>
      <c r="W1465" s="38">
        <f t="shared" si="275"/>
        <v>-4</v>
      </c>
      <c r="X1465" s="5" t="str">
        <f t="shared" si="276"/>
        <v>CUMPLE</v>
      </c>
      <c r="Y1465" s="37">
        <v>43724</v>
      </c>
      <c r="Z1465" s="37">
        <v>43724</v>
      </c>
      <c r="AA1465" s="44">
        <v>43725</v>
      </c>
      <c r="AB1465" s="44">
        <v>43724</v>
      </c>
      <c r="AC1465" s="38">
        <f t="shared" si="277"/>
        <v>1</v>
      </c>
      <c r="AD1465" s="5" t="str">
        <f t="shared" si="278"/>
        <v>CUMPLE</v>
      </c>
      <c r="AE1465" s="5"/>
      <c r="AF1465" s="38">
        <f t="shared" si="279"/>
        <v>1</v>
      </c>
      <c r="AG1465" s="5" t="str">
        <f t="shared" si="280"/>
        <v>CUMPLE</v>
      </c>
      <c r="AH1465" s="6"/>
      <c r="AI1465" s="38">
        <f t="shared" si="273"/>
        <v>2</v>
      </c>
      <c r="AJ1465" s="5" t="str">
        <f t="shared" si="274"/>
        <v>CUMPLE</v>
      </c>
      <c r="AK1465" s="6"/>
      <c r="AL1465" s="5" t="str">
        <f t="shared" si="281"/>
        <v/>
      </c>
      <c r="AM1465" s="5"/>
      <c r="AN1465" s="58"/>
      <c r="AO1465" s="49" t="s">
        <v>6621</v>
      </c>
      <c r="AP1465" s="50" t="s">
        <v>6622</v>
      </c>
      <c r="AQ1465" s="50" t="s">
        <v>6623</v>
      </c>
      <c r="AR1465" s="50">
        <v>43692</v>
      </c>
      <c r="AS1465" s="50"/>
      <c r="AT1465" s="52"/>
    </row>
    <row r="1466" spans="1:46" ht="14.1" customHeight="1">
      <c r="A1466" s="20" t="s">
        <v>45</v>
      </c>
      <c r="B1466" s="21" t="s">
        <v>5021</v>
      </c>
      <c r="C1466" s="20" t="s">
        <v>6560</v>
      </c>
      <c r="D1466" s="66" t="s">
        <v>6624</v>
      </c>
      <c r="E1466" s="64" t="s">
        <v>48</v>
      </c>
      <c r="F1466" s="4" t="s">
        <v>6625</v>
      </c>
      <c r="G1466" s="68" t="s">
        <v>6626</v>
      </c>
      <c r="H1466" s="55">
        <v>14767.1</v>
      </c>
      <c r="I1466" s="4" t="s">
        <v>64</v>
      </c>
      <c r="J1466" s="66" t="s">
        <v>6627</v>
      </c>
      <c r="K1466" s="66" t="s">
        <v>6628</v>
      </c>
      <c r="L1466" s="23" t="s">
        <v>54</v>
      </c>
      <c r="M1466" s="4" t="s">
        <v>94</v>
      </c>
      <c r="N1466" s="29" t="s">
        <v>108</v>
      </c>
      <c r="O1466" s="30">
        <v>4090</v>
      </c>
      <c r="P1466" s="29" t="s">
        <v>57</v>
      </c>
      <c r="Q1466" s="56">
        <v>1</v>
      </c>
      <c r="R1466" s="5" t="s">
        <v>58</v>
      </c>
      <c r="S1466" s="5" t="s">
        <v>174</v>
      </c>
      <c r="T1466" s="36">
        <v>43718</v>
      </c>
      <c r="U1466" s="36">
        <v>43704</v>
      </c>
      <c r="V1466" s="37">
        <v>43720</v>
      </c>
      <c r="W1466" s="38">
        <f t="shared" si="275"/>
        <v>-13</v>
      </c>
      <c r="X1466" s="5" t="str">
        <f t="shared" si="276"/>
        <v>CUMPLE</v>
      </c>
      <c r="Y1466" s="37">
        <v>43720</v>
      </c>
      <c r="Z1466" s="37">
        <v>43721</v>
      </c>
      <c r="AA1466" s="44">
        <v>43725</v>
      </c>
      <c r="AB1466" s="44">
        <v>43729</v>
      </c>
      <c r="AC1466" s="38">
        <f t="shared" si="277"/>
        <v>5</v>
      </c>
      <c r="AD1466" s="5" t="str">
        <f t="shared" si="278"/>
        <v>NO CUMPLE</v>
      </c>
      <c r="AE1466" s="5" t="s">
        <v>7603</v>
      </c>
      <c r="AF1466" s="38">
        <f t="shared" si="279"/>
        <v>4</v>
      </c>
      <c r="AG1466" s="5" t="str">
        <f t="shared" si="280"/>
        <v>NO CUMPLE</v>
      </c>
      <c r="AH1466" s="6"/>
      <c r="AI1466" s="38">
        <f t="shared" si="273"/>
        <v>11</v>
      </c>
      <c r="AJ1466" s="5" t="str">
        <f t="shared" si="274"/>
        <v>NO CUMPLE</v>
      </c>
      <c r="AK1466" s="5" t="s">
        <v>7605</v>
      </c>
      <c r="AL1466" s="5" t="str">
        <f t="shared" si="281"/>
        <v/>
      </c>
      <c r="AM1466" s="5"/>
      <c r="AN1466" s="58"/>
      <c r="AO1466" s="49" t="s">
        <v>7602</v>
      </c>
      <c r="AP1466" s="50" t="s">
        <v>72</v>
      </c>
      <c r="AQ1466" s="50"/>
      <c r="AR1466" s="50">
        <v>43693</v>
      </c>
      <c r="AS1466" s="50" t="s">
        <v>1149</v>
      </c>
      <c r="AT1466" s="52"/>
    </row>
    <row r="1467" spans="1:46" ht="14.1" customHeight="1">
      <c r="A1467" s="20" t="s">
        <v>45</v>
      </c>
      <c r="B1467" s="21" t="s">
        <v>5021</v>
      </c>
      <c r="C1467" s="20" t="s">
        <v>6560</v>
      </c>
      <c r="D1467" s="54">
        <v>4950804997</v>
      </c>
      <c r="E1467" s="64" t="s">
        <v>48</v>
      </c>
      <c r="F1467" s="4" t="s">
        <v>6629</v>
      </c>
      <c r="G1467" s="68" t="s">
        <v>6630</v>
      </c>
      <c r="H1467" s="55">
        <v>7392</v>
      </c>
      <c r="I1467" s="4" t="s">
        <v>64</v>
      </c>
      <c r="J1467" s="4" t="s">
        <v>2154</v>
      </c>
      <c r="K1467" s="22" t="s">
        <v>2155</v>
      </c>
      <c r="L1467" s="23" t="s">
        <v>54</v>
      </c>
      <c r="M1467" s="4" t="s">
        <v>184</v>
      </c>
      <c r="N1467" s="29" t="s">
        <v>348</v>
      </c>
      <c r="O1467" s="30">
        <v>3200</v>
      </c>
      <c r="P1467" s="29" t="s">
        <v>57</v>
      </c>
      <c r="Q1467" s="56">
        <v>4</v>
      </c>
      <c r="R1467" s="5" t="s">
        <v>78</v>
      </c>
      <c r="S1467" s="5" t="s">
        <v>79</v>
      </c>
      <c r="T1467" s="36">
        <v>43725</v>
      </c>
      <c r="U1467" s="36">
        <v>43719</v>
      </c>
      <c r="V1467" s="37">
        <v>43727</v>
      </c>
      <c r="W1467" s="38">
        <f t="shared" si="275"/>
        <v>-5</v>
      </c>
      <c r="X1467" s="5" t="str">
        <f t="shared" si="276"/>
        <v>CUMPLE</v>
      </c>
      <c r="Y1467" s="37">
        <v>43727</v>
      </c>
      <c r="Z1467" s="37">
        <v>43727</v>
      </c>
      <c r="AA1467" s="44">
        <v>43727</v>
      </c>
      <c r="AB1467" s="44">
        <v>43731</v>
      </c>
      <c r="AC1467" s="38">
        <f t="shared" si="277"/>
        <v>1</v>
      </c>
      <c r="AD1467" s="5" t="str">
        <f t="shared" si="278"/>
        <v>CUMPLE</v>
      </c>
      <c r="AE1467" s="5"/>
      <c r="AF1467" s="38">
        <f t="shared" si="279"/>
        <v>4</v>
      </c>
      <c r="AG1467" s="5" t="str">
        <f t="shared" si="280"/>
        <v>NO CUMPLE</v>
      </c>
      <c r="AH1467" s="6"/>
      <c r="AI1467" s="38">
        <f t="shared" si="273"/>
        <v>6</v>
      </c>
      <c r="AJ1467" s="5" t="str">
        <f t="shared" si="274"/>
        <v>CUMPLE</v>
      </c>
      <c r="AK1467" s="6"/>
      <c r="AL1467" s="5" t="str">
        <f t="shared" si="281"/>
        <v/>
      </c>
      <c r="AM1467" s="5"/>
      <c r="AN1467" s="58"/>
      <c r="AO1467" s="49" t="s">
        <v>6631</v>
      </c>
      <c r="AP1467" s="50" t="s">
        <v>72</v>
      </c>
      <c r="AQ1467" s="50"/>
      <c r="AR1467" s="50">
        <v>43703</v>
      </c>
      <c r="AS1467" s="50"/>
      <c r="AT1467" s="52"/>
    </row>
    <row r="1468" spans="1:46" ht="14.1" customHeight="1">
      <c r="A1468" s="20" t="s">
        <v>45</v>
      </c>
      <c r="B1468" s="21" t="s">
        <v>5021</v>
      </c>
      <c r="C1468" s="20" t="s">
        <v>6560</v>
      </c>
      <c r="D1468" s="54">
        <v>4952570123</v>
      </c>
      <c r="E1468" s="64" t="s">
        <v>156</v>
      </c>
      <c r="F1468" s="4" t="s">
        <v>6632</v>
      </c>
      <c r="G1468" s="23" t="s">
        <v>6633</v>
      </c>
      <c r="H1468" s="55">
        <v>13846.51</v>
      </c>
      <c r="I1468" s="4" t="s">
        <v>64</v>
      </c>
      <c r="J1468" s="66" t="s">
        <v>6634</v>
      </c>
      <c r="K1468" s="66" t="s">
        <v>6635</v>
      </c>
      <c r="L1468" s="23" t="s">
        <v>119</v>
      </c>
      <c r="M1468" s="4" t="s">
        <v>238</v>
      </c>
      <c r="N1468" s="29" t="s">
        <v>278</v>
      </c>
      <c r="O1468" s="30">
        <v>1964</v>
      </c>
      <c r="P1468" s="29" t="s">
        <v>168</v>
      </c>
      <c r="Q1468" s="56">
        <v>1</v>
      </c>
      <c r="R1468" s="5" t="s">
        <v>58</v>
      </c>
      <c r="S1468" s="5" t="s">
        <v>69</v>
      </c>
      <c r="T1468" s="36">
        <v>43725</v>
      </c>
      <c r="U1468" s="36">
        <v>43720</v>
      </c>
      <c r="V1468" s="37">
        <v>43720</v>
      </c>
      <c r="W1468" s="38">
        <f t="shared" si="275"/>
        <v>-4</v>
      </c>
      <c r="X1468" s="5" t="str">
        <f t="shared" si="276"/>
        <v>CUMPLE</v>
      </c>
      <c r="Y1468" s="37">
        <v>43728</v>
      </c>
      <c r="Z1468" s="37">
        <v>43728</v>
      </c>
      <c r="AA1468" s="44">
        <v>43729</v>
      </c>
      <c r="AB1468" s="44">
        <v>43733</v>
      </c>
      <c r="AC1468" s="38">
        <f t="shared" si="277"/>
        <v>1</v>
      </c>
      <c r="AD1468" s="5" t="str">
        <f t="shared" si="278"/>
        <v>CUMPLE</v>
      </c>
      <c r="AE1468" s="5"/>
      <c r="AF1468" s="38">
        <f t="shared" si="279"/>
        <v>4</v>
      </c>
      <c r="AG1468" s="5" t="str">
        <f t="shared" si="280"/>
        <v>NO CUMPLE</v>
      </c>
      <c r="AH1468" s="6"/>
      <c r="AI1468" s="38">
        <f t="shared" si="273"/>
        <v>8</v>
      </c>
      <c r="AJ1468" s="5" t="str">
        <f t="shared" si="274"/>
        <v>CUMPLE</v>
      </c>
      <c r="AK1468" s="6"/>
      <c r="AL1468" s="5" t="str">
        <f t="shared" si="281"/>
        <v/>
      </c>
      <c r="AM1468" s="5"/>
      <c r="AN1468" s="58"/>
      <c r="AO1468" s="49" t="s">
        <v>6636</v>
      </c>
      <c r="AP1468" s="50" t="s">
        <v>241</v>
      </c>
      <c r="AQ1468" s="50"/>
      <c r="AR1468" s="50">
        <v>43713</v>
      </c>
      <c r="AS1468" s="50"/>
      <c r="AT1468" s="52"/>
    </row>
    <row r="1469" spans="1:46" ht="14.1" customHeight="1">
      <c r="A1469" s="20" t="s">
        <v>45</v>
      </c>
      <c r="B1469" s="21" t="s">
        <v>5021</v>
      </c>
      <c r="C1469" s="20" t="s">
        <v>6560</v>
      </c>
      <c r="D1469" s="66" t="s">
        <v>6637</v>
      </c>
      <c r="E1469" s="64" t="s">
        <v>156</v>
      </c>
      <c r="F1469" s="4" t="s">
        <v>6638</v>
      </c>
      <c r="G1469" s="68" t="s">
        <v>6639</v>
      </c>
      <c r="H1469" s="55">
        <v>94995</v>
      </c>
      <c r="I1469" s="4" t="s">
        <v>64</v>
      </c>
      <c r="J1469" s="4" t="s">
        <v>6640</v>
      </c>
      <c r="K1469" s="66" t="s">
        <v>6641</v>
      </c>
      <c r="L1469" s="23" t="s">
        <v>54</v>
      </c>
      <c r="M1469" s="4" t="s">
        <v>94</v>
      </c>
      <c r="N1469" s="29" t="s">
        <v>108</v>
      </c>
      <c r="O1469" s="30">
        <v>3550</v>
      </c>
      <c r="P1469" s="29" t="s">
        <v>57</v>
      </c>
      <c r="Q1469" s="56">
        <v>9</v>
      </c>
      <c r="R1469" s="5" t="s">
        <v>78</v>
      </c>
      <c r="S1469" s="5" t="s">
        <v>79</v>
      </c>
      <c r="T1469" s="36">
        <v>43718</v>
      </c>
      <c r="U1469" s="36">
        <v>43728</v>
      </c>
      <c r="V1469" s="37">
        <v>43729</v>
      </c>
      <c r="W1469" s="38">
        <f t="shared" si="275"/>
        <v>11</v>
      </c>
      <c r="X1469" s="5" t="str">
        <f t="shared" si="276"/>
        <v>NO CUMPLE</v>
      </c>
      <c r="Y1469" s="37">
        <v>43726</v>
      </c>
      <c r="Z1469" s="37">
        <v>43728</v>
      </c>
      <c r="AA1469" s="44">
        <v>43731</v>
      </c>
      <c r="AB1469" s="44">
        <v>43734</v>
      </c>
      <c r="AC1469" s="38">
        <f t="shared" si="277"/>
        <v>2</v>
      </c>
      <c r="AD1469" s="5" t="str">
        <f t="shared" si="278"/>
        <v>CUMPLE</v>
      </c>
      <c r="AE1469" s="5"/>
      <c r="AF1469" s="38">
        <f t="shared" si="279"/>
        <v>3</v>
      </c>
      <c r="AG1469" s="5" t="str">
        <f t="shared" si="280"/>
        <v>CUMPLE</v>
      </c>
      <c r="AH1469" s="6"/>
      <c r="AI1469" s="38">
        <f t="shared" si="273"/>
        <v>16</v>
      </c>
      <c r="AJ1469" s="5" t="str">
        <f t="shared" si="274"/>
        <v>NO CUMPLE</v>
      </c>
      <c r="AK1469" s="6" t="s">
        <v>7606</v>
      </c>
      <c r="AL1469" s="5" t="str">
        <f t="shared" si="281"/>
        <v/>
      </c>
      <c r="AM1469" s="5"/>
      <c r="AN1469" s="58"/>
      <c r="AO1469" s="49" t="s">
        <v>6642</v>
      </c>
      <c r="AP1469" s="50" t="s">
        <v>72</v>
      </c>
      <c r="AQ1469" s="50"/>
      <c r="AR1469" s="50">
        <v>43706</v>
      </c>
      <c r="AS1469" s="50" t="s">
        <v>1149</v>
      </c>
      <c r="AT1469" s="52"/>
    </row>
    <row r="1470" spans="1:46" ht="14.1" customHeight="1">
      <c r="A1470" s="20" t="s">
        <v>45</v>
      </c>
      <c r="B1470" s="21" t="s">
        <v>5021</v>
      </c>
      <c r="C1470" s="20" t="s">
        <v>6560</v>
      </c>
      <c r="D1470" s="66" t="s">
        <v>6643</v>
      </c>
      <c r="E1470" s="64" t="s">
        <v>48</v>
      </c>
      <c r="F1470" s="4" t="s">
        <v>6644</v>
      </c>
      <c r="G1470" s="23" t="s">
        <v>6645</v>
      </c>
      <c r="H1470" s="55">
        <v>173568</v>
      </c>
      <c r="I1470" s="4" t="s">
        <v>51</v>
      </c>
      <c r="J1470" s="66" t="s">
        <v>6646</v>
      </c>
      <c r="K1470" s="66" t="s">
        <v>6647</v>
      </c>
      <c r="L1470" s="23" t="s">
        <v>86</v>
      </c>
      <c r="M1470" s="4" t="s">
        <v>87</v>
      </c>
      <c r="N1470" s="29" t="s">
        <v>88</v>
      </c>
      <c r="O1470" s="30">
        <v>76800</v>
      </c>
      <c r="P1470" s="29" t="s">
        <v>57</v>
      </c>
      <c r="Q1470" s="56">
        <v>4</v>
      </c>
      <c r="R1470" s="5" t="s">
        <v>58</v>
      </c>
      <c r="S1470" s="5" t="s">
        <v>59</v>
      </c>
      <c r="T1470" s="36">
        <v>43729</v>
      </c>
      <c r="U1470" s="36">
        <v>43718</v>
      </c>
      <c r="V1470" s="37">
        <v>43731</v>
      </c>
      <c r="W1470" s="38">
        <f t="shared" si="275"/>
        <v>-10</v>
      </c>
      <c r="X1470" s="5" t="str">
        <f t="shared" si="276"/>
        <v>CUMPLE</v>
      </c>
      <c r="Y1470" s="37">
        <v>43731</v>
      </c>
      <c r="Z1470" s="37">
        <v>43731</v>
      </c>
      <c r="AA1470" s="44">
        <v>43732</v>
      </c>
      <c r="AB1470" s="44">
        <v>43733</v>
      </c>
      <c r="AC1470" s="38">
        <f t="shared" si="277"/>
        <v>1</v>
      </c>
      <c r="AD1470" s="5" t="str">
        <f t="shared" si="278"/>
        <v>CUMPLE</v>
      </c>
      <c r="AE1470" s="5"/>
      <c r="AF1470" s="38">
        <f t="shared" si="279"/>
        <v>1</v>
      </c>
      <c r="AG1470" s="5" t="str">
        <f t="shared" si="280"/>
        <v>CUMPLE</v>
      </c>
      <c r="AH1470" s="6"/>
      <c r="AI1470" s="38">
        <f t="shared" si="273"/>
        <v>4</v>
      </c>
      <c r="AJ1470" s="5" t="str">
        <f t="shared" si="274"/>
        <v>CUMPLE</v>
      </c>
      <c r="AK1470" s="6"/>
      <c r="AL1470" s="5" t="str">
        <f t="shared" si="281"/>
        <v/>
      </c>
      <c r="AM1470" s="5"/>
      <c r="AN1470" s="58"/>
      <c r="AO1470" s="49" t="s">
        <v>6648</v>
      </c>
      <c r="AP1470" s="50" t="s">
        <v>61</v>
      </c>
      <c r="AQ1470" s="50"/>
      <c r="AR1470" s="50">
        <v>43697</v>
      </c>
      <c r="AS1470" s="50"/>
      <c r="AT1470" s="52"/>
    </row>
    <row r="1471" spans="1:46" ht="14.1" customHeight="1">
      <c r="A1471" s="20" t="s">
        <v>45</v>
      </c>
      <c r="B1471" s="21" t="s">
        <v>5021</v>
      </c>
      <c r="C1471" s="20" t="s">
        <v>6560</v>
      </c>
      <c r="D1471" s="54">
        <v>4952990647</v>
      </c>
      <c r="E1471" s="64" t="s">
        <v>48</v>
      </c>
      <c r="F1471" s="4" t="s">
        <v>6649</v>
      </c>
      <c r="G1471" s="68" t="s">
        <v>6650</v>
      </c>
      <c r="H1471" s="55">
        <v>15204</v>
      </c>
      <c r="I1471" s="4" t="s">
        <v>51</v>
      </c>
      <c r="J1471" s="4" t="s">
        <v>3232</v>
      </c>
      <c r="K1471" s="22" t="s">
        <v>3233</v>
      </c>
      <c r="L1471" s="23" t="s">
        <v>54</v>
      </c>
      <c r="M1471" s="4" t="s">
        <v>55</v>
      </c>
      <c r="N1471" s="29" t="s">
        <v>56</v>
      </c>
      <c r="O1471" s="30">
        <v>8400</v>
      </c>
      <c r="P1471" s="29" t="s">
        <v>57</v>
      </c>
      <c r="Q1471" s="56">
        <v>1</v>
      </c>
      <c r="R1471" s="5" t="s">
        <v>58</v>
      </c>
      <c r="S1471" s="5" t="s">
        <v>59</v>
      </c>
      <c r="T1471" s="36">
        <v>43729</v>
      </c>
      <c r="U1471" s="36">
        <v>43726</v>
      </c>
      <c r="V1471" s="37">
        <v>43731</v>
      </c>
      <c r="W1471" s="38">
        <f t="shared" si="275"/>
        <v>-2</v>
      </c>
      <c r="X1471" s="5" t="str">
        <f t="shared" si="276"/>
        <v>CUMPLE</v>
      </c>
      <c r="Y1471" s="37">
        <v>43731</v>
      </c>
      <c r="Z1471" s="37">
        <v>43731</v>
      </c>
      <c r="AA1471" s="44">
        <v>43732</v>
      </c>
      <c r="AB1471" s="44">
        <v>43734</v>
      </c>
      <c r="AC1471" s="38">
        <f t="shared" si="277"/>
        <v>1</v>
      </c>
      <c r="AD1471" s="5" t="str">
        <f t="shared" si="278"/>
        <v>CUMPLE</v>
      </c>
      <c r="AE1471" s="5"/>
      <c r="AF1471" s="38">
        <f t="shared" si="279"/>
        <v>2</v>
      </c>
      <c r="AG1471" s="5" t="str">
        <f t="shared" si="280"/>
        <v>CUMPLE</v>
      </c>
      <c r="AH1471" s="6"/>
      <c r="AI1471" s="38">
        <f t="shared" si="273"/>
        <v>5</v>
      </c>
      <c r="AJ1471" s="5" t="str">
        <f t="shared" si="274"/>
        <v>CUMPLE</v>
      </c>
      <c r="AK1471" s="6"/>
      <c r="AL1471" s="5" t="str">
        <f t="shared" si="281"/>
        <v/>
      </c>
      <c r="AM1471" s="5"/>
      <c r="AN1471" s="58"/>
      <c r="AO1471" s="49" t="s">
        <v>6651</v>
      </c>
      <c r="AP1471" s="50" t="s">
        <v>61</v>
      </c>
      <c r="AQ1471" s="50"/>
      <c r="AR1471" s="50">
        <v>43707</v>
      </c>
      <c r="AS1471" s="50"/>
      <c r="AT1471" s="52"/>
    </row>
    <row r="1472" spans="1:46" ht="14.1" customHeight="1">
      <c r="A1472" s="20" t="s">
        <v>45</v>
      </c>
      <c r="B1472" s="21" t="s">
        <v>5021</v>
      </c>
      <c r="C1472" s="20" t="s">
        <v>6560</v>
      </c>
      <c r="D1472" s="54">
        <v>4952657366</v>
      </c>
      <c r="E1472" s="64" t="s">
        <v>48</v>
      </c>
      <c r="F1472" s="4" t="s">
        <v>6652</v>
      </c>
      <c r="G1472" s="68" t="s">
        <v>6653</v>
      </c>
      <c r="H1472" s="55">
        <v>4257</v>
      </c>
      <c r="I1472" s="4" t="s">
        <v>51</v>
      </c>
      <c r="J1472" s="4" t="s">
        <v>6654</v>
      </c>
      <c r="K1472" s="22" t="s">
        <v>4701</v>
      </c>
      <c r="L1472" s="23" t="s">
        <v>246</v>
      </c>
      <c r="M1472" s="4" t="s">
        <v>87</v>
      </c>
      <c r="N1472" s="29" t="s">
        <v>88</v>
      </c>
      <c r="O1472" s="30">
        <v>1100</v>
      </c>
      <c r="P1472" s="29" t="s">
        <v>57</v>
      </c>
      <c r="Q1472" s="56">
        <v>2</v>
      </c>
      <c r="R1472" s="5" t="s">
        <v>78</v>
      </c>
      <c r="S1472" s="5" t="s">
        <v>79</v>
      </c>
      <c r="T1472" s="36">
        <v>43723</v>
      </c>
      <c r="U1472" s="36">
        <v>43731</v>
      </c>
      <c r="V1472" s="37">
        <v>43731</v>
      </c>
      <c r="W1472" s="38">
        <f t="shared" si="275"/>
        <v>9</v>
      </c>
      <c r="X1472" s="5" t="str">
        <f t="shared" si="276"/>
        <v>NO CUMPLE</v>
      </c>
      <c r="Y1472" s="37">
        <v>43731</v>
      </c>
      <c r="Z1472" s="37">
        <v>43731</v>
      </c>
      <c r="AA1472" s="44">
        <v>43732</v>
      </c>
      <c r="AB1472" s="44">
        <v>43734</v>
      </c>
      <c r="AC1472" s="38">
        <f t="shared" si="277"/>
        <v>1</v>
      </c>
      <c r="AD1472" s="5" t="str">
        <f t="shared" si="278"/>
        <v>CUMPLE</v>
      </c>
      <c r="AE1472" s="5"/>
      <c r="AF1472" s="38">
        <f t="shared" si="279"/>
        <v>2</v>
      </c>
      <c r="AG1472" s="5" t="str">
        <f t="shared" si="280"/>
        <v>CUMPLE</v>
      </c>
      <c r="AH1472" s="6"/>
      <c r="AI1472" s="38">
        <f t="shared" si="273"/>
        <v>11</v>
      </c>
      <c r="AJ1472" s="5" t="str">
        <f t="shared" si="274"/>
        <v>NO CUMPLE</v>
      </c>
      <c r="AK1472" s="6" t="s">
        <v>462</v>
      </c>
      <c r="AL1472" s="5" t="str">
        <f t="shared" si="281"/>
        <v/>
      </c>
      <c r="AM1472" s="5"/>
      <c r="AN1472" s="58"/>
      <c r="AO1472" s="49" t="s">
        <v>6655</v>
      </c>
      <c r="AP1472" s="50" t="s">
        <v>61</v>
      </c>
      <c r="AQ1472" s="50"/>
      <c r="AR1472" s="50">
        <v>43707</v>
      </c>
      <c r="AS1472" s="50"/>
      <c r="AT1472" s="52"/>
    </row>
    <row r="1473" spans="1:46" ht="14.1" customHeight="1">
      <c r="A1473" s="20" t="s">
        <v>45</v>
      </c>
      <c r="B1473" s="21" t="s">
        <v>5021</v>
      </c>
      <c r="C1473" s="20" t="s">
        <v>6560</v>
      </c>
      <c r="D1473" s="66" t="s">
        <v>6656</v>
      </c>
      <c r="E1473" s="64" t="s">
        <v>48</v>
      </c>
      <c r="F1473" s="4" t="s">
        <v>6657</v>
      </c>
      <c r="G1473" s="23" t="s">
        <v>6658</v>
      </c>
      <c r="H1473" s="55">
        <v>87609.65</v>
      </c>
      <c r="I1473" s="4" t="s">
        <v>64</v>
      </c>
      <c r="J1473" s="66" t="s">
        <v>6659</v>
      </c>
      <c r="K1473" s="66" t="s">
        <v>6660</v>
      </c>
      <c r="L1473" s="23" t="s">
        <v>54</v>
      </c>
      <c r="M1473" s="4" t="s">
        <v>67</v>
      </c>
      <c r="N1473" s="29" t="s">
        <v>336</v>
      </c>
      <c r="O1473" s="30">
        <v>9495</v>
      </c>
      <c r="P1473" s="29" t="s">
        <v>57</v>
      </c>
      <c r="Q1473" s="56">
        <v>1</v>
      </c>
      <c r="R1473" s="5" t="s">
        <v>58</v>
      </c>
      <c r="S1473" s="5" t="s">
        <v>59</v>
      </c>
      <c r="T1473" s="36">
        <v>43727</v>
      </c>
      <c r="U1473" s="36">
        <v>43724</v>
      </c>
      <c r="V1473" s="37">
        <v>43728</v>
      </c>
      <c r="W1473" s="38">
        <f t="shared" si="275"/>
        <v>-2</v>
      </c>
      <c r="X1473" s="5" t="str">
        <f t="shared" si="276"/>
        <v>CUMPLE</v>
      </c>
      <c r="Y1473" s="37">
        <v>43728</v>
      </c>
      <c r="Z1473" s="37">
        <v>43728</v>
      </c>
      <c r="AA1473" s="44">
        <v>43729</v>
      </c>
      <c r="AB1473" s="44">
        <v>43735</v>
      </c>
      <c r="AC1473" s="38">
        <f t="shared" si="277"/>
        <v>1</v>
      </c>
      <c r="AD1473" s="5" t="str">
        <f t="shared" si="278"/>
        <v>CUMPLE</v>
      </c>
      <c r="AE1473" s="5"/>
      <c r="AF1473" s="38">
        <f t="shared" si="279"/>
        <v>6</v>
      </c>
      <c r="AG1473" s="5" t="str">
        <f t="shared" si="280"/>
        <v>NO CUMPLE</v>
      </c>
      <c r="AH1473" s="6"/>
      <c r="AI1473" s="38">
        <f t="shared" si="273"/>
        <v>8</v>
      </c>
      <c r="AJ1473" s="5" t="str">
        <f t="shared" si="274"/>
        <v>CUMPLE</v>
      </c>
      <c r="AK1473" s="6"/>
      <c r="AL1473" s="5" t="str">
        <f t="shared" si="281"/>
        <v/>
      </c>
      <c r="AM1473" s="5"/>
      <c r="AN1473" s="58"/>
      <c r="AO1473" s="49" t="s">
        <v>6661</v>
      </c>
      <c r="AP1473" s="50" t="s">
        <v>72</v>
      </c>
      <c r="AQ1473" s="50"/>
      <c r="AR1473" s="50">
        <v>43703</v>
      </c>
      <c r="AS1473" s="50"/>
      <c r="AT1473" s="52"/>
    </row>
    <row r="1474" spans="1:46" ht="14.1" customHeight="1">
      <c r="A1474" s="20" t="s">
        <v>45</v>
      </c>
      <c r="B1474" s="21" t="s">
        <v>5021</v>
      </c>
      <c r="C1474" s="20" t="s">
        <v>6560</v>
      </c>
      <c r="D1474" s="66" t="s">
        <v>6662</v>
      </c>
      <c r="E1474" s="64" t="s">
        <v>48</v>
      </c>
      <c r="F1474" s="4" t="s">
        <v>6663</v>
      </c>
      <c r="G1474" s="23" t="s">
        <v>6664</v>
      </c>
      <c r="H1474" s="55">
        <v>67879.259999999995</v>
      </c>
      <c r="I1474" s="4" t="s">
        <v>51</v>
      </c>
      <c r="J1474" s="66" t="s">
        <v>6665</v>
      </c>
      <c r="K1474" s="66" t="s">
        <v>6666</v>
      </c>
      <c r="L1474" s="23" t="s">
        <v>119</v>
      </c>
      <c r="M1474" s="4" t="s">
        <v>87</v>
      </c>
      <c r="N1474" s="29" t="s">
        <v>88</v>
      </c>
      <c r="O1474" s="30">
        <v>27312.5</v>
      </c>
      <c r="P1474" s="29" t="s">
        <v>57</v>
      </c>
      <c r="Q1474" s="56">
        <v>2</v>
      </c>
      <c r="R1474" s="5" t="s">
        <v>58</v>
      </c>
      <c r="S1474" s="5" t="s">
        <v>69</v>
      </c>
      <c r="T1474" s="36">
        <v>43730</v>
      </c>
      <c r="U1474" s="36">
        <v>43714</v>
      </c>
      <c r="V1474" s="37">
        <v>43732</v>
      </c>
      <c r="W1474" s="38">
        <f t="shared" si="275"/>
        <v>-15</v>
      </c>
      <c r="X1474" s="5" t="str">
        <f t="shared" si="276"/>
        <v>CUMPLE</v>
      </c>
      <c r="Y1474" s="37">
        <v>43731</v>
      </c>
      <c r="Z1474" s="37">
        <v>43731</v>
      </c>
      <c r="AA1474" s="44">
        <v>43734</v>
      </c>
      <c r="AB1474" s="44">
        <v>43735</v>
      </c>
      <c r="AC1474" s="38">
        <f t="shared" si="277"/>
        <v>2</v>
      </c>
      <c r="AD1474" s="5" t="str">
        <f t="shared" si="278"/>
        <v>CUMPLE</v>
      </c>
      <c r="AE1474" s="5"/>
      <c r="AF1474" s="38">
        <f t="shared" si="279"/>
        <v>1</v>
      </c>
      <c r="AG1474" s="5" t="str">
        <f t="shared" si="280"/>
        <v>CUMPLE</v>
      </c>
      <c r="AH1474" s="6"/>
      <c r="AI1474" s="38">
        <f t="shared" si="273"/>
        <v>5</v>
      </c>
      <c r="AJ1474" s="5" t="str">
        <f t="shared" si="274"/>
        <v>CUMPLE</v>
      </c>
      <c r="AK1474" s="6"/>
      <c r="AL1474" s="5" t="str">
        <f t="shared" si="281"/>
        <v/>
      </c>
      <c r="AM1474" s="5"/>
      <c r="AN1474" s="58"/>
      <c r="AO1474" s="49" t="s">
        <v>6667</v>
      </c>
      <c r="AP1474" s="50" t="s">
        <v>61</v>
      </c>
      <c r="AQ1474" s="50"/>
      <c r="AR1474" s="50">
        <v>43707</v>
      </c>
      <c r="AS1474" s="50"/>
      <c r="AT1474" s="52"/>
    </row>
    <row r="1475" spans="1:46" ht="14.1" customHeight="1">
      <c r="A1475" s="20" t="s">
        <v>45</v>
      </c>
      <c r="B1475" s="21" t="s">
        <v>5021</v>
      </c>
      <c r="C1475" s="20" t="s">
        <v>6560</v>
      </c>
      <c r="D1475" s="54">
        <v>4950689588</v>
      </c>
      <c r="E1475" s="64" t="s">
        <v>48</v>
      </c>
      <c r="F1475" s="4" t="s">
        <v>6668</v>
      </c>
      <c r="G1475" s="23" t="s">
        <v>6669</v>
      </c>
      <c r="H1475" s="55">
        <v>16744</v>
      </c>
      <c r="I1475" s="4" t="s">
        <v>64</v>
      </c>
      <c r="J1475" s="4" t="s">
        <v>2154</v>
      </c>
      <c r="K1475" s="22" t="s">
        <v>2155</v>
      </c>
      <c r="L1475" s="23" t="s">
        <v>54</v>
      </c>
      <c r="M1475" s="4" t="s">
        <v>184</v>
      </c>
      <c r="N1475" s="29" t="s">
        <v>348</v>
      </c>
      <c r="O1475" s="30">
        <v>10400</v>
      </c>
      <c r="P1475" s="29" t="s">
        <v>57</v>
      </c>
      <c r="Q1475" s="56">
        <v>1</v>
      </c>
      <c r="R1475" s="5" t="s">
        <v>58</v>
      </c>
      <c r="S1475" s="5" t="s">
        <v>69</v>
      </c>
      <c r="T1475" s="36">
        <v>43707</v>
      </c>
      <c r="U1475" s="36">
        <v>43698</v>
      </c>
      <c r="V1475" s="37">
        <v>43698</v>
      </c>
      <c r="W1475" s="38">
        <f t="shared" si="275"/>
        <v>-8</v>
      </c>
      <c r="X1475" s="5" t="str">
        <f t="shared" si="276"/>
        <v>CUMPLE</v>
      </c>
      <c r="Y1475" s="37">
        <v>43710</v>
      </c>
      <c r="Z1475" s="37">
        <v>43710</v>
      </c>
      <c r="AA1475" s="44">
        <v>43710</v>
      </c>
      <c r="AB1475" s="44">
        <v>43713</v>
      </c>
      <c r="AC1475" s="38">
        <f t="shared" si="277"/>
        <v>1</v>
      </c>
      <c r="AD1475" s="5" t="str">
        <f t="shared" si="278"/>
        <v>CUMPLE</v>
      </c>
      <c r="AE1475" s="5"/>
      <c r="AF1475" s="38">
        <f t="shared" si="279"/>
        <v>3</v>
      </c>
      <c r="AG1475" s="5" t="str">
        <f t="shared" si="280"/>
        <v>CUMPLE</v>
      </c>
      <c r="AH1475" s="6"/>
      <c r="AI1475" s="38">
        <f t="shared" ref="AI1475:AI1538" si="282">AB1475-T1475</f>
        <v>6</v>
      </c>
      <c r="AJ1475" s="5" t="str">
        <f t="shared" ref="AJ1475:AJ1538" si="283">+IF((R1475="FCL")*AND(AI1475&gt;8),"NO CUMPLE",IF((R1475="LCL")*AND(AI1475&gt;10),"NO CUMPLE",IF((R1475="AIR")*AND(AI1475&gt;3),"NO CUMPLE","CUMPLE")))</f>
        <v>CUMPLE</v>
      </c>
      <c r="AK1475" s="6"/>
      <c r="AL1475" s="5" t="str">
        <f t="shared" si="281"/>
        <v/>
      </c>
      <c r="AM1475" s="5"/>
      <c r="AN1475" s="58"/>
      <c r="AO1475" s="49" t="s">
        <v>6670</v>
      </c>
      <c r="AP1475" s="50" t="s">
        <v>72</v>
      </c>
      <c r="AQ1475" s="50"/>
      <c r="AR1475" s="50">
        <v>43684</v>
      </c>
      <c r="AS1475" s="50"/>
      <c r="AT1475" s="52"/>
    </row>
    <row r="1476" spans="1:46" ht="14.1" customHeight="1">
      <c r="A1476" s="20" t="s">
        <v>45</v>
      </c>
      <c r="B1476" s="21" t="s">
        <v>5021</v>
      </c>
      <c r="C1476" s="20" t="s">
        <v>6560</v>
      </c>
      <c r="D1476" s="66" t="s">
        <v>6671</v>
      </c>
      <c r="E1476" s="64" t="s">
        <v>48</v>
      </c>
      <c r="F1476" s="4" t="s">
        <v>6672</v>
      </c>
      <c r="G1476" s="23" t="s">
        <v>6673</v>
      </c>
      <c r="H1476" s="55">
        <v>53790</v>
      </c>
      <c r="I1476" s="4" t="s">
        <v>64</v>
      </c>
      <c r="J1476" s="66" t="s">
        <v>6674</v>
      </c>
      <c r="K1476" s="66" t="s">
        <v>6675</v>
      </c>
      <c r="L1476" s="23" t="s">
        <v>54</v>
      </c>
      <c r="M1476" s="4" t="s">
        <v>67</v>
      </c>
      <c r="N1476" s="29" t="s">
        <v>77</v>
      </c>
      <c r="O1476" s="30">
        <v>2950</v>
      </c>
      <c r="P1476" s="29" t="s">
        <v>57</v>
      </c>
      <c r="Q1476" s="56">
        <v>1</v>
      </c>
      <c r="R1476" s="5" t="s">
        <v>58</v>
      </c>
      <c r="S1476" s="5" t="s">
        <v>59</v>
      </c>
      <c r="T1476" s="36">
        <v>43707</v>
      </c>
      <c r="U1476" s="36">
        <v>43703</v>
      </c>
      <c r="V1476" s="37">
        <v>43703</v>
      </c>
      <c r="W1476" s="38">
        <f t="shared" si="275"/>
        <v>-3</v>
      </c>
      <c r="X1476" s="5" t="str">
        <f t="shared" si="276"/>
        <v>CUMPLE</v>
      </c>
      <c r="Y1476" s="37">
        <v>43710</v>
      </c>
      <c r="Z1476" s="37">
        <v>43710</v>
      </c>
      <c r="AA1476" s="44">
        <v>43710</v>
      </c>
      <c r="AB1476" s="44">
        <v>43713</v>
      </c>
      <c r="AC1476" s="38">
        <f t="shared" si="277"/>
        <v>1</v>
      </c>
      <c r="AD1476" s="5" t="str">
        <f t="shared" si="278"/>
        <v>CUMPLE</v>
      </c>
      <c r="AE1476" s="5"/>
      <c r="AF1476" s="38">
        <f t="shared" si="279"/>
        <v>3</v>
      </c>
      <c r="AG1476" s="5" t="str">
        <f t="shared" si="280"/>
        <v>CUMPLE</v>
      </c>
      <c r="AH1476" s="6"/>
      <c r="AI1476" s="38">
        <f t="shared" si="282"/>
        <v>6</v>
      </c>
      <c r="AJ1476" s="5" t="str">
        <f t="shared" si="283"/>
        <v>CUMPLE</v>
      </c>
      <c r="AK1476" s="6"/>
      <c r="AL1476" s="5" t="str">
        <f t="shared" si="281"/>
        <v/>
      </c>
      <c r="AM1476" s="5"/>
      <c r="AN1476" s="58"/>
      <c r="AO1476" s="49" t="s">
        <v>6676</v>
      </c>
      <c r="AP1476" s="50" t="s">
        <v>72</v>
      </c>
      <c r="AQ1476" s="50"/>
      <c r="AR1476" s="50">
        <v>43684</v>
      </c>
      <c r="AS1476" s="50"/>
      <c r="AT1476" s="52"/>
    </row>
    <row r="1477" spans="1:46" ht="14.1" customHeight="1">
      <c r="A1477" s="20" t="s">
        <v>45</v>
      </c>
      <c r="B1477" s="21" t="s">
        <v>5021</v>
      </c>
      <c r="C1477" s="20" t="s">
        <v>6560</v>
      </c>
      <c r="D1477" s="54" t="s">
        <v>6677</v>
      </c>
      <c r="E1477" s="64" t="s">
        <v>48</v>
      </c>
      <c r="F1477" s="4" t="s">
        <v>6678</v>
      </c>
      <c r="G1477" s="23" t="s">
        <v>6679</v>
      </c>
      <c r="H1477" s="55">
        <v>239833.5</v>
      </c>
      <c r="I1477" s="4" t="s">
        <v>64</v>
      </c>
      <c r="J1477" s="4" t="s">
        <v>2342</v>
      </c>
      <c r="K1477" s="22" t="s">
        <v>2343</v>
      </c>
      <c r="L1477" s="23" t="s">
        <v>54</v>
      </c>
      <c r="M1477" s="4" t="s">
        <v>184</v>
      </c>
      <c r="N1477" s="29" t="s">
        <v>584</v>
      </c>
      <c r="O1477" s="30">
        <v>29430</v>
      </c>
      <c r="P1477" s="29" t="s">
        <v>186</v>
      </c>
      <c r="Q1477" s="56">
        <v>2</v>
      </c>
      <c r="R1477" s="5" t="s">
        <v>58</v>
      </c>
      <c r="S1477" s="5" t="s">
        <v>69</v>
      </c>
      <c r="T1477" s="36">
        <v>43707</v>
      </c>
      <c r="U1477" s="36">
        <v>43697</v>
      </c>
      <c r="V1477" s="37">
        <v>43697</v>
      </c>
      <c r="W1477" s="38">
        <f t="shared" si="275"/>
        <v>-9</v>
      </c>
      <c r="X1477" s="5" t="str">
        <f t="shared" si="276"/>
        <v>CUMPLE</v>
      </c>
      <c r="Y1477" s="37">
        <v>43710</v>
      </c>
      <c r="Z1477" s="37">
        <v>43710</v>
      </c>
      <c r="AA1477" s="44">
        <v>43710</v>
      </c>
      <c r="AB1477" s="44">
        <v>43712</v>
      </c>
      <c r="AC1477" s="38">
        <f t="shared" si="277"/>
        <v>1</v>
      </c>
      <c r="AD1477" s="5" t="str">
        <f t="shared" si="278"/>
        <v>CUMPLE</v>
      </c>
      <c r="AE1477" s="5"/>
      <c r="AF1477" s="38">
        <f t="shared" si="279"/>
        <v>2</v>
      </c>
      <c r="AG1477" s="5" t="str">
        <f t="shared" si="280"/>
        <v>CUMPLE</v>
      </c>
      <c r="AH1477" s="6"/>
      <c r="AI1477" s="38">
        <f t="shared" si="282"/>
        <v>5</v>
      </c>
      <c r="AJ1477" s="5" t="str">
        <f t="shared" si="283"/>
        <v>CUMPLE</v>
      </c>
      <c r="AK1477" s="6"/>
      <c r="AL1477" s="5" t="str">
        <f t="shared" si="281"/>
        <v/>
      </c>
      <c r="AM1477" s="5"/>
      <c r="AN1477" s="58"/>
      <c r="AO1477" s="49" t="s">
        <v>6680</v>
      </c>
      <c r="AP1477" s="50" t="s">
        <v>325</v>
      </c>
      <c r="AQ1477" s="50"/>
      <c r="AR1477" s="50">
        <v>43693</v>
      </c>
      <c r="AS1477" s="50"/>
      <c r="AT1477" s="52"/>
    </row>
    <row r="1478" spans="1:46" ht="14.1" customHeight="1">
      <c r="A1478" s="20" t="s">
        <v>45</v>
      </c>
      <c r="B1478" s="21" t="s">
        <v>5021</v>
      </c>
      <c r="C1478" s="20" t="s">
        <v>6560</v>
      </c>
      <c r="D1478" s="54">
        <v>4950898136</v>
      </c>
      <c r="E1478" s="64" t="s">
        <v>48</v>
      </c>
      <c r="F1478" s="4" t="s">
        <v>6681</v>
      </c>
      <c r="G1478" s="23" t="s">
        <v>6682</v>
      </c>
      <c r="H1478" s="55">
        <v>131760</v>
      </c>
      <c r="I1478" s="4" t="s">
        <v>64</v>
      </c>
      <c r="J1478" s="4" t="s">
        <v>65</v>
      </c>
      <c r="K1478" s="22" t="s">
        <v>66</v>
      </c>
      <c r="L1478" s="23" t="s">
        <v>54</v>
      </c>
      <c r="M1478" s="4" t="s">
        <v>67</v>
      </c>
      <c r="N1478" s="29" t="s">
        <v>77</v>
      </c>
      <c r="O1478" s="30">
        <v>36000</v>
      </c>
      <c r="P1478" s="29" t="s">
        <v>57</v>
      </c>
      <c r="Q1478" s="56">
        <v>1</v>
      </c>
      <c r="R1478" s="5" t="s">
        <v>58</v>
      </c>
      <c r="S1478" s="5" t="s">
        <v>69</v>
      </c>
      <c r="T1478" s="36">
        <v>43707</v>
      </c>
      <c r="U1478" s="36">
        <v>43697</v>
      </c>
      <c r="V1478" s="37">
        <v>43697</v>
      </c>
      <c r="W1478" s="38">
        <f t="shared" si="275"/>
        <v>-9</v>
      </c>
      <c r="X1478" s="5" t="str">
        <f t="shared" si="276"/>
        <v>CUMPLE</v>
      </c>
      <c r="Y1478" s="37">
        <v>43710</v>
      </c>
      <c r="Z1478" s="37">
        <v>43710</v>
      </c>
      <c r="AA1478" s="44">
        <v>43710</v>
      </c>
      <c r="AB1478" s="44">
        <v>43714</v>
      </c>
      <c r="AC1478" s="38">
        <f t="shared" si="277"/>
        <v>1</v>
      </c>
      <c r="AD1478" s="5" t="str">
        <f t="shared" si="278"/>
        <v>CUMPLE</v>
      </c>
      <c r="AE1478" s="5"/>
      <c r="AF1478" s="38">
        <f t="shared" si="279"/>
        <v>4</v>
      </c>
      <c r="AG1478" s="5" t="str">
        <f t="shared" si="280"/>
        <v>NO CUMPLE</v>
      </c>
      <c r="AH1478" s="6"/>
      <c r="AI1478" s="38">
        <f t="shared" si="282"/>
        <v>7</v>
      </c>
      <c r="AJ1478" s="5" t="str">
        <f t="shared" si="283"/>
        <v>CUMPLE</v>
      </c>
      <c r="AK1478" s="6"/>
      <c r="AL1478" s="5" t="str">
        <f t="shared" si="281"/>
        <v/>
      </c>
      <c r="AM1478" s="5"/>
      <c r="AN1478" s="58"/>
      <c r="AO1478" s="49" t="s">
        <v>6683</v>
      </c>
      <c r="AP1478" s="50" t="s">
        <v>72</v>
      </c>
      <c r="AQ1478" s="50"/>
      <c r="AR1478" s="50">
        <v>43676</v>
      </c>
      <c r="AS1478" s="50"/>
      <c r="AT1478" s="52"/>
    </row>
    <row r="1479" spans="1:46" ht="14.1" customHeight="1">
      <c r="A1479" s="20" t="s">
        <v>45</v>
      </c>
      <c r="B1479" s="21" t="s">
        <v>5021</v>
      </c>
      <c r="C1479" s="20" t="s">
        <v>6560</v>
      </c>
      <c r="D1479" s="66" t="s">
        <v>6684</v>
      </c>
      <c r="E1479" s="64" t="s">
        <v>48</v>
      </c>
      <c r="F1479" s="4" t="s">
        <v>6685</v>
      </c>
      <c r="G1479" s="23" t="s">
        <v>6686</v>
      </c>
      <c r="H1479" s="55">
        <v>81849</v>
      </c>
      <c r="I1479" s="4" t="s">
        <v>64</v>
      </c>
      <c r="J1479" s="66" t="s">
        <v>6687</v>
      </c>
      <c r="K1479" s="66" t="s">
        <v>6688</v>
      </c>
      <c r="L1479" s="23" t="s">
        <v>54</v>
      </c>
      <c r="M1479" s="4" t="s">
        <v>67</v>
      </c>
      <c r="N1479" s="29" t="s">
        <v>77</v>
      </c>
      <c r="O1479" s="30">
        <v>16875</v>
      </c>
      <c r="P1479" s="29" t="s">
        <v>57</v>
      </c>
      <c r="Q1479" s="56">
        <v>1</v>
      </c>
      <c r="R1479" s="5" t="s">
        <v>58</v>
      </c>
      <c r="S1479" s="5" t="s">
        <v>69</v>
      </c>
      <c r="T1479" s="36">
        <v>43707</v>
      </c>
      <c r="U1479" s="36">
        <v>43697</v>
      </c>
      <c r="V1479" s="37">
        <v>43697</v>
      </c>
      <c r="W1479" s="38">
        <f t="shared" si="275"/>
        <v>-9</v>
      </c>
      <c r="X1479" s="5" t="str">
        <f t="shared" si="276"/>
        <v>CUMPLE</v>
      </c>
      <c r="Y1479" s="37">
        <v>43710</v>
      </c>
      <c r="Z1479" s="37">
        <v>43710</v>
      </c>
      <c r="AA1479" s="44">
        <v>43710</v>
      </c>
      <c r="AB1479" s="44">
        <v>43714</v>
      </c>
      <c r="AC1479" s="38">
        <f t="shared" si="277"/>
        <v>1</v>
      </c>
      <c r="AD1479" s="5" t="str">
        <f t="shared" si="278"/>
        <v>CUMPLE</v>
      </c>
      <c r="AE1479" s="5"/>
      <c r="AF1479" s="38">
        <f t="shared" si="279"/>
        <v>4</v>
      </c>
      <c r="AG1479" s="5" t="str">
        <f t="shared" si="280"/>
        <v>NO CUMPLE</v>
      </c>
      <c r="AH1479" s="6"/>
      <c r="AI1479" s="38">
        <f t="shared" si="282"/>
        <v>7</v>
      </c>
      <c r="AJ1479" s="5" t="str">
        <f t="shared" si="283"/>
        <v>CUMPLE</v>
      </c>
      <c r="AK1479" s="6"/>
      <c r="AL1479" s="5" t="str">
        <f t="shared" si="281"/>
        <v/>
      </c>
      <c r="AM1479" s="5"/>
      <c r="AN1479" s="58"/>
      <c r="AO1479" s="49" t="s">
        <v>6689</v>
      </c>
      <c r="AP1479" s="50" t="s">
        <v>72</v>
      </c>
      <c r="AQ1479" s="50"/>
      <c r="AR1479" s="50">
        <v>43676</v>
      </c>
      <c r="AS1479" s="50"/>
      <c r="AT1479" s="52"/>
    </row>
    <row r="1480" spans="1:46" ht="14.1" customHeight="1">
      <c r="A1480" s="20" t="s">
        <v>45</v>
      </c>
      <c r="B1480" s="21" t="s">
        <v>5021</v>
      </c>
      <c r="C1480" s="20" t="s">
        <v>6560</v>
      </c>
      <c r="D1480" s="66" t="s">
        <v>6690</v>
      </c>
      <c r="E1480" s="64" t="s">
        <v>156</v>
      </c>
      <c r="F1480" s="4" t="s">
        <v>6691</v>
      </c>
      <c r="G1480" s="23" t="s">
        <v>6692</v>
      </c>
      <c r="H1480" s="55">
        <v>125479.85</v>
      </c>
      <c r="I1480" s="4" t="s">
        <v>64</v>
      </c>
      <c r="J1480" s="66" t="s">
        <v>6693</v>
      </c>
      <c r="K1480" s="66" t="s">
        <v>6694</v>
      </c>
      <c r="L1480" s="23" t="s">
        <v>54</v>
      </c>
      <c r="M1480" s="4" t="s">
        <v>67</v>
      </c>
      <c r="N1480" s="29" t="s">
        <v>336</v>
      </c>
      <c r="O1480" s="30">
        <v>14415</v>
      </c>
      <c r="P1480" s="29" t="s">
        <v>57</v>
      </c>
      <c r="Q1480" s="56">
        <v>1</v>
      </c>
      <c r="R1480" s="5" t="s">
        <v>58</v>
      </c>
      <c r="S1480" s="5" t="s">
        <v>69</v>
      </c>
      <c r="T1480" s="36">
        <v>43707</v>
      </c>
      <c r="U1480" s="36">
        <v>43697</v>
      </c>
      <c r="V1480" s="37">
        <v>43697</v>
      </c>
      <c r="W1480" s="38">
        <f t="shared" si="275"/>
        <v>-9</v>
      </c>
      <c r="X1480" s="5" t="str">
        <f t="shared" si="276"/>
        <v>CUMPLE</v>
      </c>
      <c r="Y1480" s="37">
        <v>43710</v>
      </c>
      <c r="Z1480" s="37">
        <v>43710</v>
      </c>
      <c r="AA1480" s="44">
        <v>43710</v>
      </c>
      <c r="AB1480" s="44">
        <v>43715</v>
      </c>
      <c r="AC1480" s="38">
        <f t="shared" si="277"/>
        <v>1</v>
      </c>
      <c r="AD1480" s="5" t="str">
        <f t="shared" si="278"/>
        <v>CUMPLE</v>
      </c>
      <c r="AE1480" s="5"/>
      <c r="AF1480" s="38">
        <f t="shared" si="279"/>
        <v>5</v>
      </c>
      <c r="AG1480" s="5" t="str">
        <f t="shared" si="280"/>
        <v>NO CUMPLE</v>
      </c>
      <c r="AH1480" s="6"/>
      <c r="AI1480" s="38">
        <f t="shared" si="282"/>
        <v>8</v>
      </c>
      <c r="AJ1480" s="5" t="str">
        <f t="shared" si="283"/>
        <v>CUMPLE</v>
      </c>
      <c r="AK1480" s="6"/>
      <c r="AL1480" s="5" t="str">
        <f t="shared" si="281"/>
        <v/>
      </c>
      <c r="AM1480" s="5"/>
      <c r="AN1480" s="58"/>
      <c r="AO1480" s="49" t="s">
        <v>6695</v>
      </c>
      <c r="AP1480" s="50" t="s">
        <v>72</v>
      </c>
      <c r="AQ1480" s="50"/>
      <c r="AR1480" s="50">
        <v>43675</v>
      </c>
      <c r="AS1480" s="50"/>
      <c r="AT1480" s="52"/>
    </row>
    <row r="1481" spans="1:46" ht="14.1" customHeight="1">
      <c r="A1481" s="20" t="s">
        <v>45</v>
      </c>
      <c r="B1481" s="21" t="s">
        <v>5021</v>
      </c>
      <c r="C1481" s="20" t="s">
        <v>6560</v>
      </c>
      <c r="D1481" s="66" t="s">
        <v>6696</v>
      </c>
      <c r="E1481" s="64" t="s">
        <v>156</v>
      </c>
      <c r="F1481" s="4" t="s">
        <v>6697</v>
      </c>
      <c r="G1481" s="23" t="s">
        <v>6698</v>
      </c>
      <c r="H1481" s="55">
        <v>73462.55</v>
      </c>
      <c r="I1481" s="4" t="s">
        <v>64</v>
      </c>
      <c r="J1481" s="66" t="s">
        <v>6699</v>
      </c>
      <c r="K1481" s="66" t="s">
        <v>6700</v>
      </c>
      <c r="L1481" s="23" t="s">
        <v>54</v>
      </c>
      <c r="M1481" s="4" t="s">
        <v>67</v>
      </c>
      <c r="N1481" s="29" t="s">
        <v>77</v>
      </c>
      <c r="O1481" s="30">
        <v>18185</v>
      </c>
      <c r="P1481" s="29" t="s">
        <v>57</v>
      </c>
      <c r="Q1481" s="56">
        <v>1</v>
      </c>
      <c r="R1481" s="5" t="s">
        <v>58</v>
      </c>
      <c r="S1481" s="5" t="s">
        <v>69</v>
      </c>
      <c r="T1481" s="36">
        <v>43707</v>
      </c>
      <c r="U1481" s="36">
        <v>43697</v>
      </c>
      <c r="V1481" s="37">
        <v>43697</v>
      </c>
      <c r="W1481" s="38">
        <f t="shared" si="275"/>
        <v>-9</v>
      </c>
      <c r="X1481" s="5" t="str">
        <f t="shared" si="276"/>
        <v>CUMPLE</v>
      </c>
      <c r="Y1481" s="37">
        <v>43710</v>
      </c>
      <c r="Z1481" s="37">
        <v>43710</v>
      </c>
      <c r="AA1481" s="44">
        <v>43710</v>
      </c>
      <c r="AB1481" s="44">
        <v>43715</v>
      </c>
      <c r="AC1481" s="38">
        <f t="shared" si="277"/>
        <v>1</v>
      </c>
      <c r="AD1481" s="5" t="str">
        <f t="shared" si="278"/>
        <v>CUMPLE</v>
      </c>
      <c r="AE1481" s="5"/>
      <c r="AF1481" s="38">
        <f t="shared" si="279"/>
        <v>5</v>
      </c>
      <c r="AG1481" s="5" t="str">
        <f t="shared" si="280"/>
        <v>NO CUMPLE</v>
      </c>
      <c r="AH1481" s="6"/>
      <c r="AI1481" s="38">
        <f t="shared" si="282"/>
        <v>8</v>
      </c>
      <c r="AJ1481" s="5" t="str">
        <f t="shared" si="283"/>
        <v>CUMPLE</v>
      </c>
      <c r="AK1481" s="6"/>
      <c r="AL1481" s="5" t="str">
        <f t="shared" si="281"/>
        <v/>
      </c>
      <c r="AM1481" s="5"/>
      <c r="AN1481" s="58"/>
      <c r="AO1481" s="49" t="s">
        <v>6701</v>
      </c>
      <c r="AP1481" s="50" t="s">
        <v>72</v>
      </c>
      <c r="AQ1481" s="50"/>
      <c r="AR1481" s="50">
        <v>43678</v>
      </c>
      <c r="AS1481" s="50"/>
      <c r="AT1481" s="52"/>
    </row>
    <row r="1482" spans="1:46" ht="14.1" customHeight="1">
      <c r="A1482" s="20" t="s">
        <v>45</v>
      </c>
      <c r="B1482" s="21" t="s">
        <v>5021</v>
      </c>
      <c r="C1482" s="20" t="s">
        <v>6560</v>
      </c>
      <c r="D1482" s="54">
        <v>4950691641</v>
      </c>
      <c r="E1482" s="64" t="s">
        <v>48</v>
      </c>
      <c r="F1482" s="4" t="s">
        <v>6702</v>
      </c>
      <c r="G1482" s="23" t="s">
        <v>6703</v>
      </c>
      <c r="H1482" s="55">
        <v>4322.88</v>
      </c>
      <c r="I1482" s="4" t="s">
        <v>64</v>
      </c>
      <c r="J1482" s="4" t="s">
        <v>659</v>
      </c>
      <c r="K1482" s="22">
        <v>58563222</v>
      </c>
      <c r="L1482" s="23" t="s">
        <v>54</v>
      </c>
      <c r="M1482" s="4" t="s">
        <v>184</v>
      </c>
      <c r="N1482" s="29" t="s">
        <v>385</v>
      </c>
      <c r="O1482" s="30">
        <v>288</v>
      </c>
      <c r="P1482" s="29" t="s">
        <v>57</v>
      </c>
      <c r="Q1482" s="56">
        <v>1</v>
      </c>
      <c r="R1482" s="5" t="s">
        <v>78</v>
      </c>
      <c r="S1482" s="5" t="s">
        <v>79</v>
      </c>
      <c r="T1482" s="36">
        <v>43704</v>
      </c>
      <c r="U1482" s="36">
        <v>43703</v>
      </c>
      <c r="V1482" s="37">
        <v>43703</v>
      </c>
      <c r="W1482" s="38">
        <f t="shared" si="275"/>
        <v>0</v>
      </c>
      <c r="X1482" s="5" t="str">
        <f t="shared" si="276"/>
        <v>CUMPLE</v>
      </c>
      <c r="Y1482" s="37">
        <v>43710</v>
      </c>
      <c r="Z1482" s="37">
        <v>43710</v>
      </c>
      <c r="AA1482" s="44">
        <v>43710</v>
      </c>
      <c r="AB1482" s="44">
        <v>43714</v>
      </c>
      <c r="AC1482" s="38">
        <f t="shared" si="277"/>
        <v>1</v>
      </c>
      <c r="AD1482" s="5" t="str">
        <f t="shared" si="278"/>
        <v>CUMPLE</v>
      </c>
      <c r="AE1482" s="5"/>
      <c r="AF1482" s="38">
        <f t="shared" si="279"/>
        <v>4</v>
      </c>
      <c r="AG1482" s="5" t="str">
        <f t="shared" si="280"/>
        <v>NO CUMPLE</v>
      </c>
      <c r="AH1482" s="6"/>
      <c r="AI1482" s="38">
        <f t="shared" si="282"/>
        <v>10</v>
      </c>
      <c r="AJ1482" s="5" t="str">
        <f t="shared" si="283"/>
        <v>CUMPLE</v>
      </c>
      <c r="AK1482" s="6" t="s">
        <v>3000</v>
      </c>
      <c r="AL1482" s="5" t="str">
        <f t="shared" si="281"/>
        <v/>
      </c>
      <c r="AM1482" s="5"/>
      <c r="AN1482" s="58"/>
      <c r="AO1482" s="49" t="s">
        <v>6704</v>
      </c>
      <c r="AP1482" s="50" t="s">
        <v>72</v>
      </c>
      <c r="AQ1482" s="50"/>
      <c r="AR1482" s="50">
        <v>43685</v>
      </c>
      <c r="AS1482" s="50"/>
      <c r="AT1482" s="52"/>
    </row>
    <row r="1483" spans="1:46" ht="14.1" customHeight="1">
      <c r="A1483" s="20" t="s">
        <v>45</v>
      </c>
      <c r="B1483" s="21" t="s">
        <v>5021</v>
      </c>
      <c r="C1483" s="20" t="s">
        <v>6560</v>
      </c>
      <c r="D1483" s="54">
        <v>4950898114</v>
      </c>
      <c r="E1483" s="64" t="s">
        <v>48</v>
      </c>
      <c r="F1483" s="4" t="s">
        <v>6705</v>
      </c>
      <c r="G1483" s="23" t="s">
        <v>6706</v>
      </c>
      <c r="H1483" s="55">
        <v>131760</v>
      </c>
      <c r="I1483" s="4" t="s">
        <v>64</v>
      </c>
      <c r="J1483" s="4" t="s">
        <v>65</v>
      </c>
      <c r="K1483" s="22" t="s">
        <v>66</v>
      </c>
      <c r="L1483" s="23" t="s">
        <v>54</v>
      </c>
      <c r="M1483" s="4" t="s">
        <v>67</v>
      </c>
      <c r="N1483" s="29" t="s">
        <v>336</v>
      </c>
      <c r="O1483" s="30">
        <v>36000</v>
      </c>
      <c r="P1483" s="29" t="s">
        <v>57</v>
      </c>
      <c r="Q1483" s="56">
        <v>1</v>
      </c>
      <c r="R1483" s="5" t="s">
        <v>58</v>
      </c>
      <c r="S1483" s="5" t="s">
        <v>69</v>
      </c>
      <c r="T1483" s="36">
        <v>43707</v>
      </c>
      <c r="U1483" s="36">
        <v>43703</v>
      </c>
      <c r="V1483" s="37">
        <v>43703</v>
      </c>
      <c r="W1483" s="38">
        <f t="shared" si="275"/>
        <v>-3</v>
      </c>
      <c r="X1483" s="5" t="str">
        <f t="shared" si="276"/>
        <v>CUMPLE</v>
      </c>
      <c r="Y1483" s="37">
        <v>43710</v>
      </c>
      <c r="Z1483" s="37">
        <v>43710</v>
      </c>
      <c r="AA1483" s="44">
        <v>43710</v>
      </c>
      <c r="AB1483" s="44">
        <v>43715</v>
      </c>
      <c r="AC1483" s="38">
        <f t="shared" si="277"/>
        <v>1</v>
      </c>
      <c r="AD1483" s="5" t="str">
        <f t="shared" si="278"/>
        <v>CUMPLE</v>
      </c>
      <c r="AE1483" s="5"/>
      <c r="AF1483" s="38">
        <f t="shared" si="279"/>
        <v>5</v>
      </c>
      <c r="AG1483" s="5" t="str">
        <f t="shared" si="280"/>
        <v>NO CUMPLE</v>
      </c>
      <c r="AH1483" s="6"/>
      <c r="AI1483" s="38">
        <f t="shared" si="282"/>
        <v>8</v>
      </c>
      <c r="AJ1483" s="5" t="str">
        <f t="shared" si="283"/>
        <v>CUMPLE</v>
      </c>
      <c r="AK1483" s="6"/>
      <c r="AL1483" s="5" t="str">
        <f t="shared" si="281"/>
        <v/>
      </c>
      <c r="AM1483" s="5"/>
      <c r="AN1483" s="58"/>
      <c r="AO1483" s="49" t="s">
        <v>6707</v>
      </c>
      <c r="AP1483" s="50" t="s">
        <v>72</v>
      </c>
      <c r="AQ1483" s="50"/>
      <c r="AR1483" s="50">
        <v>43684</v>
      </c>
      <c r="AS1483" s="50"/>
      <c r="AT1483" s="52"/>
    </row>
    <row r="1484" spans="1:46" ht="14.1" customHeight="1">
      <c r="A1484" s="20" t="s">
        <v>45</v>
      </c>
      <c r="B1484" s="21" t="s">
        <v>5021</v>
      </c>
      <c r="C1484" s="20" t="s">
        <v>6560</v>
      </c>
      <c r="D1484" s="66" t="s">
        <v>6708</v>
      </c>
      <c r="E1484" s="64" t="s">
        <v>156</v>
      </c>
      <c r="F1484" s="4" t="s">
        <v>6709</v>
      </c>
      <c r="G1484" s="23" t="s">
        <v>6710</v>
      </c>
      <c r="H1484" s="55">
        <v>46842</v>
      </c>
      <c r="I1484" s="4" t="s">
        <v>64</v>
      </c>
      <c r="J1484" s="66" t="s">
        <v>6711</v>
      </c>
      <c r="K1484" s="66" t="s">
        <v>6712</v>
      </c>
      <c r="L1484" s="23" t="s">
        <v>54</v>
      </c>
      <c r="M1484" s="4" t="s">
        <v>67</v>
      </c>
      <c r="N1484" s="29" t="s">
        <v>77</v>
      </c>
      <c r="O1484" s="30">
        <v>20300</v>
      </c>
      <c r="P1484" s="29" t="s">
        <v>57</v>
      </c>
      <c r="Q1484" s="56">
        <v>1</v>
      </c>
      <c r="R1484" s="5" t="s">
        <v>58</v>
      </c>
      <c r="S1484" s="5" t="s">
        <v>726</v>
      </c>
      <c r="T1484" s="36">
        <v>43707</v>
      </c>
      <c r="U1484" s="36">
        <v>43703</v>
      </c>
      <c r="V1484" s="37">
        <v>43703</v>
      </c>
      <c r="W1484" s="38">
        <f t="shared" ref="W1484:W1515" si="284">IF(R1484="AIR",U1484-T1484,U1484-(T1484-1))</f>
        <v>-3</v>
      </c>
      <c r="X1484" s="5" t="str">
        <f t="shared" ref="X1484:X1515" si="285">IF(W1484&lt;=0,"CUMPLE","NO CUMPLE")</f>
        <v>CUMPLE</v>
      </c>
      <c r="Y1484" s="37">
        <v>43710</v>
      </c>
      <c r="Z1484" s="37">
        <v>43710</v>
      </c>
      <c r="AA1484" s="44">
        <v>43710</v>
      </c>
      <c r="AB1484" s="44">
        <v>43717</v>
      </c>
      <c r="AC1484" s="38">
        <f t="shared" ref="AC1484:AC1515" si="286">IF(AA1484-MAX(U1484,V1484,Y1484)&lt;=0,1,AA1484-MAX(U1484,V1484,Y1484))</f>
        <v>1</v>
      </c>
      <c r="AD1484" s="5" t="str">
        <f t="shared" ref="AD1484:AD1515" si="287">+IF((R1484="FCL")*AND(AC1484&lt;=2),"CUMPLE",IF((R1484="LCL")*AND(AC1484&lt;=2),"CUMPLE",IF((R1484="AIR")*AND(AC1484&lt;=2),"CUMPLE","NO CUMPLE")))</f>
        <v>CUMPLE</v>
      </c>
      <c r="AE1484" s="5"/>
      <c r="AF1484" s="38">
        <f t="shared" ref="AF1484:AF1515" si="288">IF(AB1484-AA1484&lt;=0,1,AB1484-AA1484)</f>
        <v>7</v>
      </c>
      <c r="AG1484" s="5" t="str">
        <f t="shared" ref="AG1484:AG1515" si="289">+IF((R1484="FCL")*AND(AF1484&lt;=3),"CUMPLE",IF((R1484="LCL")*AND(AF1484&lt;=3),"CUMPLE",IF((R1484="AIR")*AND(AF1484&lt;=1),"CUMPLE","NO CUMPLE")))</f>
        <v>NO CUMPLE</v>
      </c>
      <c r="AH1484" s="6"/>
      <c r="AI1484" s="38">
        <f t="shared" si="282"/>
        <v>10</v>
      </c>
      <c r="AJ1484" s="5" t="str">
        <f t="shared" si="283"/>
        <v>NO CUMPLE</v>
      </c>
      <c r="AK1484" s="6" t="s">
        <v>149</v>
      </c>
      <c r="AL1484" s="5" t="str">
        <f t="shared" ref="AL1484:AL1515" si="290">+IF(F1484="Rojo",IF((R1484="FCL")*AND(AI1484&gt;7),"NO CUMPLE",IF((R1484="LCL")*AND(AI1484&gt;9),"NO CUMPLE",IF((R1484="AIR")*AND(AI1484&gt;2),"NO CUMPLE","CUMPLE"))),"")</f>
        <v/>
      </c>
      <c r="AM1484" s="5"/>
      <c r="AN1484" s="58"/>
      <c r="AO1484" s="49" t="s">
        <v>6713</v>
      </c>
      <c r="AP1484" s="50" t="s">
        <v>72</v>
      </c>
      <c r="AQ1484" s="50" t="s">
        <v>61</v>
      </c>
      <c r="AR1484" s="50">
        <v>43684</v>
      </c>
      <c r="AS1484" s="50"/>
      <c r="AT1484" s="52"/>
    </row>
    <row r="1485" spans="1:46" ht="14.1" customHeight="1">
      <c r="A1485" s="20" t="s">
        <v>45</v>
      </c>
      <c r="B1485" s="21" t="s">
        <v>5021</v>
      </c>
      <c r="C1485" s="20" t="s">
        <v>6560</v>
      </c>
      <c r="D1485" s="66" t="s">
        <v>6714</v>
      </c>
      <c r="E1485" s="64" t="s">
        <v>156</v>
      </c>
      <c r="F1485" s="4" t="s">
        <v>6715</v>
      </c>
      <c r="G1485" s="23" t="s">
        <v>6716</v>
      </c>
      <c r="H1485" s="55">
        <v>27636</v>
      </c>
      <c r="I1485" s="4" t="s">
        <v>64</v>
      </c>
      <c r="J1485" s="66" t="s">
        <v>6717</v>
      </c>
      <c r="K1485" s="66" t="s">
        <v>6718</v>
      </c>
      <c r="L1485" s="23" t="s">
        <v>54</v>
      </c>
      <c r="M1485" s="4" t="s">
        <v>67</v>
      </c>
      <c r="N1485" s="29" t="s">
        <v>336</v>
      </c>
      <c r="O1485" s="30">
        <v>11800</v>
      </c>
      <c r="P1485" s="29" t="s">
        <v>57</v>
      </c>
      <c r="Q1485" s="56">
        <v>1</v>
      </c>
      <c r="R1485" s="5" t="s">
        <v>58</v>
      </c>
      <c r="S1485" s="5" t="s">
        <v>726</v>
      </c>
      <c r="T1485" s="36">
        <v>43707</v>
      </c>
      <c r="U1485" s="36">
        <v>43703</v>
      </c>
      <c r="V1485" s="37">
        <v>43703</v>
      </c>
      <c r="W1485" s="38">
        <f t="shared" si="284"/>
        <v>-3</v>
      </c>
      <c r="X1485" s="5" t="str">
        <f t="shared" si="285"/>
        <v>CUMPLE</v>
      </c>
      <c r="Y1485" s="37">
        <v>43710</v>
      </c>
      <c r="Z1485" s="37">
        <v>43710</v>
      </c>
      <c r="AA1485" s="44">
        <v>43710</v>
      </c>
      <c r="AB1485" s="44">
        <v>43717</v>
      </c>
      <c r="AC1485" s="38">
        <f t="shared" si="286"/>
        <v>1</v>
      </c>
      <c r="AD1485" s="5" t="str">
        <f t="shared" si="287"/>
        <v>CUMPLE</v>
      </c>
      <c r="AE1485" s="5"/>
      <c r="AF1485" s="38">
        <f t="shared" si="288"/>
        <v>7</v>
      </c>
      <c r="AG1485" s="5" t="str">
        <f t="shared" si="289"/>
        <v>NO CUMPLE</v>
      </c>
      <c r="AH1485" s="6"/>
      <c r="AI1485" s="38">
        <f t="shared" si="282"/>
        <v>10</v>
      </c>
      <c r="AJ1485" s="5" t="str">
        <f t="shared" si="283"/>
        <v>NO CUMPLE</v>
      </c>
      <c r="AK1485" s="6" t="s">
        <v>149</v>
      </c>
      <c r="AL1485" s="5" t="str">
        <f t="shared" si="290"/>
        <v/>
      </c>
      <c r="AM1485" s="5"/>
      <c r="AN1485" s="58"/>
      <c r="AO1485" s="49" t="s">
        <v>6719</v>
      </c>
      <c r="AP1485" s="50" t="s">
        <v>72</v>
      </c>
      <c r="AQ1485" s="50"/>
      <c r="AR1485" s="50">
        <v>43684</v>
      </c>
      <c r="AS1485" s="50"/>
      <c r="AT1485" s="52"/>
    </row>
    <row r="1486" spans="1:46" ht="14.1" customHeight="1">
      <c r="A1486" s="20" t="s">
        <v>45</v>
      </c>
      <c r="B1486" s="21" t="s">
        <v>5021</v>
      </c>
      <c r="C1486" s="20" t="s">
        <v>6560</v>
      </c>
      <c r="D1486" s="54">
        <v>4952077939</v>
      </c>
      <c r="E1486" s="64" t="s">
        <v>48</v>
      </c>
      <c r="F1486" s="4" t="s">
        <v>6720</v>
      </c>
      <c r="G1486" s="23" t="s">
        <v>6721</v>
      </c>
      <c r="H1486" s="55">
        <v>23166</v>
      </c>
      <c r="I1486" s="4" t="s">
        <v>64</v>
      </c>
      <c r="J1486" s="4" t="s">
        <v>6722</v>
      </c>
      <c r="K1486" s="22" t="s">
        <v>93</v>
      </c>
      <c r="L1486" s="23" t="s">
        <v>54</v>
      </c>
      <c r="M1486" s="4" t="s">
        <v>94</v>
      </c>
      <c r="N1486" s="29" t="s">
        <v>95</v>
      </c>
      <c r="O1486" s="30">
        <v>19800</v>
      </c>
      <c r="P1486" s="29" t="s">
        <v>57</v>
      </c>
      <c r="Q1486" s="56">
        <v>1</v>
      </c>
      <c r="R1486" s="5" t="s">
        <v>58</v>
      </c>
      <c r="S1486" s="5" t="s">
        <v>59</v>
      </c>
      <c r="T1486" s="36">
        <v>43704</v>
      </c>
      <c r="U1486" s="36">
        <v>43703</v>
      </c>
      <c r="V1486" s="37">
        <v>43712</v>
      </c>
      <c r="W1486" s="38">
        <f t="shared" si="284"/>
        <v>0</v>
      </c>
      <c r="X1486" s="5" t="str">
        <f t="shared" si="285"/>
        <v>CUMPLE</v>
      </c>
      <c r="Y1486" s="37">
        <v>43706</v>
      </c>
      <c r="Z1486" s="37">
        <v>43712</v>
      </c>
      <c r="AA1486" s="44">
        <v>43712</v>
      </c>
      <c r="AB1486" s="44">
        <v>43717</v>
      </c>
      <c r="AC1486" s="38">
        <f t="shared" si="286"/>
        <v>1</v>
      </c>
      <c r="AD1486" s="5" t="str">
        <f t="shared" si="287"/>
        <v>CUMPLE</v>
      </c>
      <c r="AE1486" s="5"/>
      <c r="AF1486" s="38">
        <f t="shared" si="288"/>
        <v>5</v>
      </c>
      <c r="AG1486" s="5" t="str">
        <f t="shared" si="289"/>
        <v>NO CUMPLE</v>
      </c>
      <c r="AH1486" s="6"/>
      <c r="AI1486" s="38">
        <f t="shared" si="282"/>
        <v>13</v>
      </c>
      <c r="AJ1486" s="5" t="str">
        <f t="shared" si="283"/>
        <v>NO CUMPLE</v>
      </c>
      <c r="AK1486" s="6" t="s">
        <v>5643</v>
      </c>
      <c r="AL1486" s="5" t="str">
        <f t="shared" si="290"/>
        <v/>
      </c>
      <c r="AM1486" s="5"/>
      <c r="AN1486" s="58"/>
      <c r="AO1486" s="49" t="s">
        <v>6723</v>
      </c>
      <c r="AP1486" s="50" t="s">
        <v>72</v>
      </c>
      <c r="AQ1486" s="50"/>
      <c r="AR1486" s="50">
        <v>43685</v>
      </c>
      <c r="AS1486" s="50"/>
      <c r="AT1486" s="52"/>
    </row>
    <row r="1487" spans="1:46" ht="14.1" customHeight="1">
      <c r="A1487" s="20" t="s">
        <v>45</v>
      </c>
      <c r="B1487" s="21" t="s">
        <v>5021</v>
      </c>
      <c r="C1487" s="20" t="s">
        <v>6560</v>
      </c>
      <c r="D1487" s="54" t="s">
        <v>6724</v>
      </c>
      <c r="E1487" s="64" t="s">
        <v>48</v>
      </c>
      <c r="F1487" s="4" t="s">
        <v>6725</v>
      </c>
      <c r="G1487" s="23" t="s">
        <v>6726</v>
      </c>
      <c r="H1487" s="55">
        <v>31110</v>
      </c>
      <c r="I1487" s="4" t="s">
        <v>64</v>
      </c>
      <c r="J1487" s="4" t="s">
        <v>735</v>
      </c>
      <c r="K1487" s="22" t="s">
        <v>736</v>
      </c>
      <c r="L1487" s="23" t="s">
        <v>54</v>
      </c>
      <c r="M1487" s="4" t="s">
        <v>94</v>
      </c>
      <c r="N1487" s="29" t="s">
        <v>108</v>
      </c>
      <c r="O1487" s="30">
        <v>1500</v>
      </c>
      <c r="P1487" s="29" t="s">
        <v>57</v>
      </c>
      <c r="Q1487" s="56">
        <v>4</v>
      </c>
      <c r="R1487" s="5" t="s">
        <v>78</v>
      </c>
      <c r="S1487" s="5" t="s">
        <v>79</v>
      </c>
      <c r="T1487" s="36">
        <v>43704</v>
      </c>
      <c r="U1487" s="36">
        <v>43693</v>
      </c>
      <c r="V1487" s="37">
        <v>43711</v>
      </c>
      <c r="W1487" s="38">
        <f t="shared" si="284"/>
        <v>-10</v>
      </c>
      <c r="X1487" s="5" t="str">
        <f t="shared" si="285"/>
        <v>CUMPLE</v>
      </c>
      <c r="Y1487" s="37">
        <v>43708</v>
      </c>
      <c r="Z1487" s="37">
        <v>43711</v>
      </c>
      <c r="AA1487" s="44">
        <v>43711</v>
      </c>
      <c r="AB1487" s="44">
        <v>43717</v>
      </c>
      <c r="AC1487" s="38">
        <f t="shared" si="286"/>
        <v>1</v>
      </c>
      <c r="AD1487" s="5" t="str">
        <f t="shared" si="287"/>
        <v>CUMPLE</v>
      </c>
      <c r="AE1487" s="5"/>
      <c r="AF1487" s="38">
        <f t="shared" si="288"/>
        <v>6</v>
      </c>
      <c r="AG1487" s="5" t="str">
        <f t="shared" si="289"/>
        <v>NO CUMPLE</v>
      </c>
      <c r="AH1487" s="6"/>
      <c r="AI1487" s="38">
        <f t="shared" si="282"/>
        <v>13</v>
      </c>
      <c r="AJ1487" s="5" t="str">
        <f t="shared" si="283"/>
        <v>NO CUMPLE</v>
      </c>
      <c r="AK1487" s="6" t="s">
        <v>7607</v>
      </c>
      <c r="AL1487" s="5" t="str">
        <f t="shared" si="290"/>
        <v/>
      </c>
      <c r="AM1487" s="5"/>
      <c r="AN1487" s="58"/>
      <c r="AO1487" s="49" t="s">
        <v>6727</v>
      </c>
      <c r="AP1487" s="50" t="s">
        <v>72</v>
      </c>
      <c r="AQ1487" s="50"/>
      <c r="AR1487" s="50">
        <v>43699</v>
      </c>
      <c r="AS1487" s="50" t="s">
        <v>1149</v>
      </c>
      <c r="AT1487" s="52"/>
    </row>
    <row r="1488" spans="1:46" ht="14.1" customHeight="1">
      <c r="A1488" s="20" t="s">
        <v>45</v>
      </c>
      <c r="B1488" s="21" t="s">
        <v>5021</v>
      </c>
      <c r="C1488" s="20" t="s">
        <v>6560</v>
      </c>
      <c r="D1488" s="54" t="s">
        <v>6728</v>
      </c>
      <c r="E1488" s="64" t="s">
        <v>48</v>
      </c>
      <c r="F1488" s="4" t="s">
        <v>6729</v>
      </c>
      <c r="G1488" s="23" t="s">
        <v>6730</v>
      </c>
      <c r="H1488" s="55">
        <v>18720</v>
      </c>
      <c r="I1488" s="4" t="s">
        <v>64</v>
      </c>
      <c r="J1488" s="4" t="s">
        <v>6731</v>
      </c>
      <c r="K1488" s="22" t="s">
        <v>6732</v>
      </c>
      <c r="L1488" s="23" t="s">
        <v>54</v>
      </c>
      <c r="M1488" s="4" t="s">
        <v>67</v>
      </c>
      <c r="N1488" s="29" t="s">
        <v>128</v>
      </c>
      <c r="O1488" s="30">
        <v>9000</v>
      </c>
      <c r="P1488" s="29" t="s">
        <v>57</v>
      </c>
      <c r="Q1488" s="56">
        <v>1</v>
      </c>
      <c r="R1488" s="5" t="s">
        <v>58</v>
      </c>
      <c r="S1488" s="5" t="s">
        <v>69</v>
      </c>
      <c r="T1488" s="36">
        <v>43707</v>
      </c>
      <c r="U1488" s="36">
        <v>43697</v>
      </c>
      <c r="V1488" s="37">
        <v>43697</v>
      </c>
      <c r="W1488" s="38">
        <f t="shared" si="284"/>
        <v>-9</v>
      </c>
      <c r="X1488" s="5" t="str">
        <f t="shared" si="285"/>
        <v>CUMPLE</v>
      </c>
      <c r="Y1488" s="37">
        <v>43710</v>
      </c>
      <c r="Z1488" s="37">
        <v>43710</v>
      </c>
      <c r="AA1488" s="44">
        <v>43710</v>
      </c>
      <c r="AB1488" s="44">
        <v>43717</v>
      </c>
      <c r="AC1488" s="38">
        <f t="shared" si="286"/>
        <v>1</v>
      </c>
      <c r="AD1488" s="5" t="str">
        <f t="shared" si="287"/>
        <v>CUMPLE</v>
      </c>
      <c r="AE1488" s="5"/>
      <c r="AF1488" s="38">
        <f t="shared" si="288"/>
        <v>7</v>
      </c>
      <c r="AG1488" s="5" t="str">
        <f t="shared" si="289"/>
        <v>NO CUMPLE</v>
      </c>
      <c r="AH1488" s="6"/>
      <c r="AI1488" s="38">
        <f t="shared" si="282"/>
        <v>10</v>
      </c>
      <c r="AJ1488" s="5" t="str">
        <f t="shared" si="283"/>
        <v>NO CUMPLE</v>
      </c>
      <c r="AK1488" s="6" t="s">
        <v>7608</v>
      </c>
      <c r="AL1488" s="5" t="str">
        <f t="shared" si="290"/>
        <v/>
      </c>
      <c r="AM1488" s="5"/>
      <c r="AN1488" s="58"/>
      <c r="AO1488" s="49" t="s">
        <v>6733</v>
      </c>
      <c r="AP1488" s="50" t="s">
        <v>61</v>
      </c>
      <c r="AQ1488" s="50"/>
      <c r="AR1488" s="50">
        <v>43675</v>
      </c>
      <c r="AS1488" s="50"/>
      <c r="AT1488" s="52"/>
    </row>
    <row r="1489" spans="1:46" ht="14.1" customHeight="1">
      <c r="A1489" s="20" t="s">
        <v>45</v>
      </c>
      <c r="B1489" s="21" t="s">
        <v>5021</v>
      </c>
      <c r="C1489" s="20" t="s">
        <v>6560</v>
      </c>
      <c r="D1489" s="54" t="s">
        <v>6734</v>
      </c>
      <c r="E1489" s="64" t="s">
        <v>48</v>
      </c>
      <c r="F1489" s="4" t="s">
        <v>6735</v>
      </c>
      <c r="G1489" s="23" t="s">
        <v>6736</v>
      </c>
      <c r="H1489" s="55">
        <v>12448.8</v>
      </c>
      <c r="I1489" s="4" t="s">
        <v>64</v>
      </c>
      <c r="J1489" s="4" t="s">
        <v>992</v>
      </c>
      <c r="K1489" s="22" t="s">
        <v>993</v>
      </c>
      <c r="L1489" s="23" t="s">
        <v>54</v>
      </c>
      <c r="M1489" s="4" t="s">
        <v>67</v>
      </c>
      <c r="N1489" s="29" t="s">
        <v>77</v>
      </c>
      <c r="O1489" s="30">
        <v>5040</v>
      </c>
      <c r="P1489" s="29" t="s">
        <v>57</v>
      </c>
      <c r="Q1489" s="56">
        <v>6</v>
      </c>
      <c r="R1489" s="5" t="s">
        <v>78</v>
      </c>
      <c r="S1489" s="5" t="s">
        <v>79</v>
      </c>
      <c r="T1489" s="36">
        <v>43708</v>
      </c>
      <c r="U1489" s="36">
        <v>43697</v>
      </c>
      <c r="V1489" s="37">
        <v>43697</v>
      </c>
      <c r="W1489" s="38">
        <f t="shared" si="284"/>
        <v>-10</v>
      </c>
      <c r="X1489" s="5" t="str">
        <f t="shared" si="285"/>
        <v>CUMPLE</v>
      </c>
      <c r="Y1489" s="37">
        <v>43710</v>
      </c>
      <c r="Z1489" s="37">
        <v>43710</v>
      </c>
      <c r="AA1489" s="44">
        <v>43711</v>
      </c>
      <c r="AB1489" s="44">
        <v>43718</v>
      </c>
      <c r="AC1489" s="38">
        <f t="shared" si="286"/>
        <v>1</v>
      </c>
      <c r="AD1489" s="5" t="str">
        <f t="shared" si="287"/>
        <v>CUMPLE</v>
      </c>
      <c r="AE1489" s="5"/>
      <c r="AF1489" s="38">
        <f t="shared" si="288"/>
        <v>7</v>
      </c>
      <c r="AG1489" s="5" t="str">
        <f t="shared" si="289"/>
        <v>NO CUMPLE</v>
      </c>
      <c r="AH1489" s="6"/>
      <c r="AI1489" s="38">
        <f t="shared" si="282"/>
        <v>10</v>
      </c>
      <c r="AJ1489" s="5" t="str">
        <f t="shared" si="283"/>
        <v>CUMPLE</v>
      </c>
      <c r="AK1489" s="6" t="s">
        <v>3000</v>
      </c>
      <c r="AL1489" s="5" t="str">
        <f t="shared" si="290"/>
        <v/>
      </c>
      <c r="AM1489" s="5"/>
      <c r="AN1489" s="58"/>
      <c r="AO1489" s="49" t="s">
        <v>6737</v>
      </c>
      <c r="AP1489" s="50" t="s">
        <v>72</v>
      </c>
      <c r="AQ1489" s="50"/>
      <c r="AR1489" s="50">
        <v>43688</v>
      </c>
      <c r="AS1489" s="50"/>
      <c r="AT1489" s="52"/>
    </row>
    <row r="1490" spans="1:46" ht="14.1" customHeight="1">
      <c r="A1490" s="20" t="s">
        <v>45</v>
      </c>
      <c r="B1490" s="21" t="s">
        <v>5021</v>
      </c>
      <c r="C1490" s="20" t="s">
        <v>6560</v>
      </c>
      <c r="D1490" s="54">
        <v>4952864213</v>
      </c>
      <c r="E1490" s="64" t="s">
        <v>48</v>
      </c>
      <c r="F1490" s="4" t="s">
        <v>6738</v>
      </c>
      <c r="G1490" s="23" t="s">
        <v>6739</v>
      </c>
      <c r="H1490" s="55">
        <v>11713.2</v>
      </c>
      <c r="I1490" s="4" t="s">
        <v>64</v>
      </c>
      <c r="J1490" s="4" t="s">
        <v>2523</v>
      </c>
      <c r="K1490" s="22" t="s">
        <v>2524</v>
      </c>
      <c r="L1490" s="23" t="s">
        <v>119</v>
      </c>
      <c r="M1490" s="4" t="s">
        <v>67</v>
      </c>
      <c r="N1490" s="29" t="s">
        <v>77</v>
      </c>
      <c r="O1490" s="30">
        <v>5160</v>
      </c>
      <c r="P1490" s="29" t="s">
        <v>57</v>
      </c>
      <c r="Q1490" s="56">
        <v>1</v>
      </c>
      <c r="R1490" s="5" t="s">
        <v>58</v>
      </c>
      <c r="S1490" s="5" t="s">
        <v>59</v>
      </c>
      <c r="T1490" s="36">
        <v>43712</v>
      </c>
      <c r="U1490" s="36">
        <v>43712</v>
      </c>
      <c r="V1490" s="37">
        <v>43712</v>
      </c>
      <c r="W1490" s="38">
        <f t="shared" si="284"/>
        <v>1</v>
      </c>
      <c r="X1490" s="5" t="str">
        <f t="shared" si="285"/>
        <v>NO CUMPLE</v>
      </c>
      <c r="Y1490" s="37">
        <v>43713</v>
      </c>
      <c r="Z1490" s="37">
        <v>43713</v>
      </c>
      <c r="AA1490" s="44">
        <v>43713</v>
      </c>
      <c r="AB1490" s="44">
        <v>43719</v>
      </c>
      <c r="AC1490" s="38">
        <f t="shared" si="286"/>
        <v>1</v>
      </c>
      <c r="AD1490" s="5" t="str">
        <f t="shared" si="287"/>
        <v>CUMPLE</v>
      </c>
      <c r="AE1490" s="5"/>
      <c r="AF1490" s="38">
        <f t="shared" si="288"/>
        <v>6</v>
      </c>
      <c r="AG1490" s="5" t="str">
        <f t="shared" si="289"/>
        <v>NO CUMPLE</v>
      </c>
      <c r="AH1490" s="6"/>
      <c r="AI1490" s="38">
        <f t="shared" si="282"/>
        <v>7</v>
      </c>
      <c r="AJ1490" s="5" t="str">
        <f t="shared" si="283"/>
        <v>CUMPLE</v>
      </c>
      <c r="AK1490" s="6"/>
      <c r="AL1490" s="5" t="str">
        <f t="shared" si="290"/>
        <v/>
      </c>
      <c r="AM1490" s="5"/>
      <c r="AN1490" s="58"/>
      <c r="AO1490" s="49" t="s">
        <v>6740</v>
      </c>
      <c r="AP1490" s="50" t="s">
        <v>61</v>
      </c>
      <c r="AQ1490" s="50"/>
      <c r="AR1490" s="50">
        <v>43686</v>
      </c>
      <c r="AS1490" s="50"/>
      <c r="AT1490" s="52"/>
    </row>
    <row r="1491" spans="1:46" ht="14.1" customHeight="1">
      <c r="A1491" s="20" t="s">
        <v>45</v>
      </c>
      <c r="B1491" s="21" t="s">
        <v>5021</v>
      </c>
      <c r="C1491" s="20" t="s">
        <v>6560</v>
      </c>
      <c r="D1491" s="54" t="s">
        <v>6728</v>
      </c>
      <c r="E1491" s="64" t="s">
        <v>156</v>
      </c>
      <c r="F1491" s="4" t="s">
        <v>6741</v>
      </c>
      <c r="G1491" s="23" t="s">
        <v>6742</v>
      </c>
      <c r="H1491" s="55">
        <v>45686.25</v>
      </c>
      <c r="I1491" s="4" t="s">
        <v>64</v>
      </c>
      <c r="J1491" s="4" t="s">
        <v>1779</v>
      </c>
      <c r="K1491" s="22" t="s">
        <v>1780</v>
      </c>
      <c r="L1491" s="23" t="s">
        <v>54</v>
      </c>
      <c r="M1491" s="4" t="s">
        <v>67</v>
      </c>
      <c r="N1491" s="29" t="s">
        <v>128</v>
      </c>
      <c r="O1491" s="30">
        <v>34875</v>
      </c>
      <c r="P1491" s="29" t="s">
        <v>57</v>
      </c>
      <c r="Q1491" s="56">
        <v>2</v>
      </c>
      <c r="R1491" s="5" t="s">
        <v>58</v>
      </c>
      <c r="S1491" s="5" t="s">
        <v>59</v>
      </c>
      <c r="T1491" s="36">
        <v>43707</v>
      </c>
      <c r="U1491" s="36">
        <v>43697</v>
      </c>
      <c r="V1491" s="37">
        <v>43697</v>
      </c>
      <c r="W1491" s="38">
        <f t="shared" si="284"/>
        <v>-9</v>
      </c>
      <c r="X1491" s="5" t="str">
        <f t="shared" si="285"/>
        <v>CUMPLE</v>
      </c>
      <c r="Y1491" s="37">
        <v>43710</v>
      </c>
      <c r="Z1491" s="37">
        <v>43710</v>
      </c>
      <c r="AA1491" s="44">
        <v>43710</v>
      </c>
      <c r="AB1491" s="44">
        <v>43719</v>
      </c>
      <c r="AC1491" s="38">
        <f t="shared" si="286"/>
        <v>1</v>
      </c>
      <c r="AD1491" s="5" t="str">
        <f t="shared" si="287"/>
        <v>CUMPLE</v>
      </c>
      <c r="AE1491" s="5"/>
      <c r="AF1491" s="38">
        <f t="shared" si="288"/>
        <v>9</v>
      </c>
      <c r="AG1491" s="5" t="str">
        <f t="shared" si="289"/>
        <v>NO CUMPLE</v>
      </c>
      <c r="AH1491" s="6"/>
      <c r="AI1491" s="38">
        <f t="shared" si="282"/>
        <v>12</v>
      </c>
      <c r="AJ1491" s="5" t="str">
        <f t="shared" si="283"/>
        <v>NO CUMPLE</v>
      </c>
      <c r="AK1491" s="6" t="s">
        <v>7609</v>
      </c>
      <c r="AL1491" s="5" t="str">
        <f t="shared" si="290"/>
        <v/>
      </c>
      <c r="AM1491" s="5"/>
      <c r="AN1491" s="58"/>
      <c r="AO1491" s="49" t="s">
        <v>6743</v>
      </c>
      <c r="AP1491" s="50" t="s">
        <v>61</v>
      </c>
      <c r="AQ1491" s="50"/>
      <c r="AR1491" s="50">
        <v>43675</v>
      </c>
      <c r="AS1491" s="50"/>
      <c r="AT1491" s="52"/>
    </row>
    <row r="1492" spans="1:46" ht="14.1" customHeight="1">
      <c r="A1492" s="20" t="s">
        <v>45</v>
      </c>
      <c r="B1492" s="21" t="s">
        <v>5021</v>
      </c>
      <c r="C1492" s="20" t="s">
        <v>6560</v>
      </c>
      <c r="D1492" s="54">
        <v>4952283445</v>
      </c>
      <c r="E1492" s="64" t="s">
        <v>48</v>
      </c>
      <c r="F1492" s="4" t="s">
        <v>6744</v>
      </c>
      <c r="G1492" s="68" t="s">
        <v>6745</v>
      </c>
      <c r="H1492" s="55">
        <v>1596</v>
      </c>
      <c r="I1492" s="4" t="s">
        <v>64</v>
      </c>
      <c r="J1492" s="4" t="s">
        <v>3114</v>
      </c>
      <c r="K1492" s="22">
        <v>50497555</v>
      </c>
      <c r="L1492" s="23" t="s">
        <v>54</v>
      </c>
      <c r="M1492" s="4" t="s">
        <v>67</v>
      </c>
      <c r="N1492" s="29" t="s">
        <v>128</v>
      </c>
      <c r="O1492" s="30">
        <v>840</v>
      </c>
      <c r="P1492" s="29" t="s">
        <v>57</v>
      </c>
      <c r="Q1492" s="56">
        <v>1</v>
      </c>
      <c r="R1492" s="5" t="s">
        <v>78</v>
      </c>
      <c r="S1492" s="5" t="s">
        <v>79</v>
      </c>
      <c r="T1492" s="36">
        <v>43710</v>
      </c>
      <c r="U1492" s="36">
        <v>43703</v>
      </c>
      <c r="V1492" s="37">
        <v>43703</v>
      </c>
      <c r="W1492" s="38">
        <f t="shared" si="284"/>
        <v>-6</v>
      </c>
      <c r="X1492" s="5" t="str">
        <f t="shared" si="285"/>
        <v>CUMPLE</v>
      </c>
      <c r="Y1492" s="37">
        <v>43713</v>
      </c>
      <c r="Z1492" s="37">
        <v>43713</v>
      </c>
      <c r="AA1492" s="44">
        <v>43713</v>
      </c>
      <c r="AB1492" s="44">
        <v>43719</v>
      </c>
      <c r="AC1492" s="38">
        <f t="shared" si="286"/>
        <v>1</v>
      </c>
      <c r="AD1492" s="5" t="str">
        <f t="shared" si="287"/>
        <v>CUMPLE</v>
      </c>
      <c r="AE1492" s="5"/>
      <c r="AF1492" s="38">
        <f t="shared" si="288"/>
        <v>6</v>
      </c>
      <c r="AG1492" s="5" t="str">
        <f t="shared" si="289"/>
        <v>NO CUMPLE</v>
      </c>
      <c r="AH1492" s="6"/>
      <c r="AI1492" s="38">
        <f t="shared" si="282"/>
        <v>9</v>
      </c>
      <c r="AJ1492" s="5" t="str">
        <f t="shared" si="283"/>
        <v>CUMPLE</v>
      </c>
      <c r="AK1492" s="6"/>
      <c r="AL1492" s="5" t="str">
        <f t="shared" si="290"/>
        <v/>
      </c>
      <c r="AM1492" s="5"/>
      <c r="AN1492" s="58"/>
      <c r="AO1492" s="49" t="s">
        <v>6746</v>
      </c>
      <c r="AP1492" s="50" t="s">
        <v>72</v>
      </c>
      <c r="AQ1492" s="50"/>
      <c r="AR1492" s="50">
        <v>43696</v>
      </c>
      <c r="AS1492" s="50"/>
      <c r="AT1492" s="52"/>
    </row>
    <row r="1493" spans="1:46" ht="14.1" customHeight="1">
      <c r="A1493" s="20" t="s">
        <v>45</v>
      </c>
      <c r="B1493" s="21" t="s">
        <v>5021</v>
      </c>
      <c r="C1493" s="20" t="s">
        <v>6560</v>
      </c>
      <c r="D1493" s="54">
        <v>4951816774</v>
      </c>
      <c r="E1493" s="64" t="s">
        <v>48</v>
      </c>
      <c r="F1493" s="4" t="s">
        <v>6747</v>
      </c>
      <c r="G1493" s="68" t="s">
        <v>6748</v>
      </c>
      <c r="H1493" s="55">
        <v>63020</v>
      </c>
      <c r="I1493" s="4" t="s">
        <v>64</v>
      </c>
      <c r="J1493" s="4" t="s">
        <v>2046</v>
      </c>
      <c r="K1493" s="22" t="s">
        <v>2047</v>
      </c>
      <c r="L1493" s="23" t="s">
        <v>54</v>
      </c>
      <c r="M1493" s="4" t="s">
        <v>184</v>
      </c>
      <c r="N1493" s="29" t="s">
        <v>348</v>
      </c>
      <c r="O1493" s="30">
        <v>15000</v>
      </c>
      <c r="P1493" s="29" t="s">
        <v>57</v>
      </c>
      <c r="Q1493" s="56">
        <v>1</v>
      </c>
      <c r="R1493" s="5" t="s">
        <v>58</v>
      </c>
      <c r="S1493" s="5" t="s">
        <v>69</v>
      </c>
      <c r="T1493" s="36">
        <v>43717</v>
      </c>
      <c r="U1493" s="36">
        <v>43707</v>
      </c>
      <c r="V1493" s="37">
        <v>43707</v>
      </c>
      <c r="W1493" s="38">
        <f t="shared" si="284"/>
        <v>-9</v>
      </c>
      <c r="X1493" s="5" t="str">
        <f t="shared" si="285"/>
        <v>CUMPLE</v>
      </c>
      <c r="Y1493" s="37">
        <v>43719</v>
      </c>
      <c r="Z1493" s="37">
        <v>43719</v>
      </c>
      <c r="AA1493" s="44">
        <v>43719</v>
      </c>
      <c r="AB1493" s="44">
        <v>43720</v>
      </c>
      <c r="AC1493" s="38">
        <f t="shared" si="286"/>
        <v>1</v>
      </c>
      <c r="AD1493" s="5" t="str">
        <f t="shared" si="287"/>
        <v>CUMPLE</v>
      </c>
      <c r="AE1493" s="5"/>
      <c r="AF1493" s="38">
        <f t="shared" si="288"/>
        <v>1</v>
      </c>
      <c r="AG1493" s="5" t="str">
        <f t="shared" si="289"/>
        <v>CUMPLE</v>
      </c>
      <c r="AH1493" s="6"/>
      <c r="AI1493" s="38">
        <f t="shared" si="282"/>
        <v>3</v>
      </c>
      <c r="AJ1493" s="5" t="str">
        <f t="shared" si="283"/>
        <v>CUMPLE</v>
      </c>
      <c r="AK1493" s="6"/>
      <c r="AL1493" s="5" t="str">
        <f t="shared" si="290"/>
        <v/>
      </c>
      <c r="AM1493" s="5"/>
      <c r="AN1493" s="58"/>
      <c r="AO1493" s="49" t="s">
        <v>6749</v>
      </c>
      <c r="AP1493" s="50" t="s">
        <v>325</v>
      </c>
      <c r="AQ1493" s="50"/>
      <c r="AR1493" s="50">
        <v>43700</v>
      </c>
      <c r="AS1493" s="50"/>
      <c r="AT1493" s="52"/>
    </row>
    <row r="1494" spans="1:46" ht="14.1" customHeight="1">
      <c r="A1494" s="20" t="s">
        <v>45</v>
      </c>
      <c r="B1494" s="21" t="s">
        <v>5021</v>
      </c>
      <c r="C1494" s="20" t="s">
        <v>6560</v>
      </c>
      <c r="D1494" s="54" t="s">
        <v>6750</v>
      </c>
      <c r="E1494" s="64" t="s">
        <v>48</v>
      </c>
      <c r="F1494" s="4" t="s">
        <v>6751</v>
      </c>
      <c r="G1494" s="23" t="s">
        <v>6752</v>
      </c>
      <c r="H1494" s="55">
        <v>30951.599999999999</v>
      </c>
      <c r="I1494" s="4" t="s">
        <v>64</v>
      </c>
      <c r="J1494" s="4" t="s">
        <v>6753</v>
      </c>
      <c r="K1494" s="22" t="s">
        <v>6754</v>
      </c>
      <c r="L1494" s="23" t="s">
        <v>246</v>
      </c>
      <c r="M1494" s="4" t="s">
        <v>55</v>
      </c>
      <c r="N1494" s="29" t="s">
        <v>56</v>
      </c>
      <c r="O1494" s="30">
        <v>9240</v>
      </c>
      <c r="P1494" s="29" t="s">
        <v>57</v>
      </c>
      <c r="Q1494" s="56">
        <v>1</v>
      </c>
      <c r="R1494" s="5" t="s">
        <v>58</v>
      </c>
      <c r="S1494" s="5" t="s">
        <v>59</v>
      </c>
      <c r="T1494" s="36">
        <v>43710</v>
      </c>
      <c r="U1494" s="36">
        <v>43711</v>
      </c>
      <c r="V1494" s="37">
        <v>43713</v>
      </c>
      <c r="W1494" s="38">
        <f t="shared" si="284"/>
        <v>2</v>
      </c>
      <c r="X1494" s="5" t="str">
        <f t="shared" si="285"/>
        <v>NO CUMPLE</v>
      </c>
      <c r="Y1494" s="37">
        <v>43711</v>
      </c>
      <c r="Z1494" s="37">
        <v>43713</v>
      </c>
      <c r="AA1494" s="44">
        <v>43713</v>
      </c>
      <c r="AB1494" s="44">
        <v>43720</v>
      </c>
      <c r="AC1494" s="38">
        <f t="shared" si="286"/>
        <v>1</v>
      </c>
      <c r="AD1494" s="5" t="str">
        <f t="shared" si="287"/>
        <v>CUMPLE</v>
      </c>
      <c r="AE1494" s="5"/>
      <c r="AF1494" s="38">
        <f t="shared" si="288"/>
        <v>7</v>
      </c>
      <c r="AG1494" s="5" t="str">
        <f t="shared" si="289"/>
        <v>NO CUMPLE</v>
      </c>
      <c r="AH1494" s="6"/>
      <c r="AI1494" s="38">
        <f t="shared" si="282"/>
        <v>10</v>
      </c>
      <c r="AJ1494" s="5" t="str">
        <f t="shared" si="283"/>
        <v>NO CUMPLE</v>
      </c>
      <c r="AK1494" s="6" t="s">
        <v>449</v>
      </c>
      <c r="AL1494" s="5" t="str">
        <f t="shared" si="290"/>
        <v/>
      </c>
      <c r="AM1494" s="5"/>
      <c r="AN1494" s="58"/>
      <c r="AO1494" s="49" t="s">
        <v>6755</v>
      </c>
      <c r="AP1494" s="50" t="s">
        <v>72</v>
      </c>
      <c r="AQ1494" s="50"/>
      <c r="AR1494" s="50">
        <v>43683</v>
      </c>
      <c r="AS1494" s="50"/>
      <c r="AT1494" s="52"/>
    </row>
    <row r="1495" spans="1:46" ht="14.1" customHeight="1">
      <c r="A1495" s="20" t="s">
        <v>45</v>
      </c>
      <c r="B1495" s="21" t="s">
        <v>5021</v>
      </c>
      <c r="C1495" s="20" t="s">
        <v>6560</v>
      </c>
      <c r="D1495" s="54">
        <v>4952283444</v>
      </c>
      <c r="E1495" s="64" t="s">
        <v>48</v>
      </c>
      <c r="F1495" s="4" t="s">
        <v>6756</v>
      </c>
      <c r="G1495" s="23" t="s">
        <v>6757</v>
      </c>
      <c r="H1495" s="55">
        <v>13440</v>
      </c>
      <c r="I1495" s="4" t="s">
        <v>64</v>
      </c>
      <c r="J1495" s="4" t="s">
        <v>353</v>
      </c>
      <c r="K1495" s="22" t="s">
        <v>354</v>
      </c>
      <c r="L1495" s="23" t="s">
        <v>86</v>
      </c>
      <c r="M1495" s="4" t="s">
        <v>67</v>
      </c>
      <c r="N1495" s="29" t="s">
        <v>128</v>
      </c>
      <c r="O1495" s="30">
        <v>16000</v>
      </c>
      <c r="P1495" s="29" t="s">
        <v>57</v>
      </c>
      <c r="Q1495" s="56">
        <v>1</v>
      </c>
      <c r="R1495" s="5" t="s">
        <v>58</v>
      </c>
      <c r="S1495" s="5" t="s">
        <v>69</v>
      </c>
      <c r="T1495" s="36">
        <v>43707</v>
      </c>
      <c r="U1495" s="36">
        <v>43703</v>
      </c>
      <c r="V1495" s="37">
        <v>43703</v>
      </c>
      <c r="W1495" s="38">
        <f t="shared" si="284"/>
        <v>-3</v>
      </c>
      <c r="X1495" s="5" t="str">
        <f t="shared" si="285"/>
        <v>CUMPLE</v>
      </c>
      <c r="Y1495" s="37">
        <v>43710</v>
      </c>
      <c r="Z1495" s="37">
        <v>43710</v>
      </c>
      <c r="AA1495" s="44">
        <v>43710</v>
      </c>
      <c r="AB1495" s="44">
        <v>43710</v>
      </c>
      <c r="AC1495" s="38">
        <f t="shared" si="286"/>
        <v>1</v>
      </c>
      <c r="AD1495" s="5" t="str">
        <f t="shared" si="287"/>
        <v>CUMPLE</v>
      </c>
      <c r="AE1495" s="5"/>
      <c r="AF1495" s="38">
        <f t="shared" si="288"/>
        <v>1</v>
      </c>
      <c r="AG1495" s="5" t="str">
        <f t="shared" si="289"/>
        <v>CUMPLE</v>
      </c>
      <c r="AH1495" s="6"/>
      <c r="AI1495" s="38">
        <f t="shared" si="282"/>
        <v>3</v>
      </c>
      <c r="AJ1495" s="5" t="str">
        <f t="shared" si="283"/>
        <v>CUMPLE</v>
      </c>
      <c r="AK1495" s="6"/>
      <c r="AL1495" s="5" t="str">
        <f t="shared" si="290"/>
        <v/>
      </c>
      <c r="AM1495" s="5"/>
      <c r="AN1495" s="58"/>
      <c r="AO1495" s="49" t="s">
        <v>6758</v>
      </c>
      <c r="AP1495" s="50" t="s">
        <v>232</v>
      </c>
      <c r="AQ1495" s="50" t="s">
        <v>6759</v>
      </c>
      <c r="AR1495" s="50">
        <v>43687</v>
      </c>
      <c r="AS1495" s="50"/>
      <c r="AT1495" s="52"/>
    </row>
    <row r="1496" spans="1:46" ht="14.1" customHeight="1">
      <c r="A1496" s="20" t="s">
        <v>45</v>
      </c>
      <c r="B1496" s="21" t="s">
        <v>5021</v>
      </c>
      <c r="C1496" s="20" t="s">
        <v>6560</v>
      </c>
      <c r="D1496" s="54" t="s">
        <v>6760</v>
      </c>
      <c r="E1496" s="64" t="s">
        <v>48</v>
      </c>
      <c r="F1496" s="4" t="s">
        <v>6756</v>
      </c>
      <c r="G1496" s="23" t="s">
        <v>6757</v>
      </c>
      <c r="H1496" s="55">
        <v>14053</v>
      </c>
      <c r="I1496" s="4" t="s">
        <v>64</v>
      </c>
      <c r="J1496" s="4" t="s">
        <v>6761</v>
      </c>
      <c r="K1496" s="22" t="s">
        <v>6762</v>
      </c>
      <c r="L1496" s="23" t="s">
        <v>86</v>
      </c>
      <c r="M1496" s="4" t="s">
        <v>67</v>
      </c>
      <c r="N1496" s="29" t="s">
        <v>128</v>
      </c>
      <c r="O1496" s="30">
        <v>16564</v>
      </c>
      <c r="P1496" s="29" t="s">
        <v>57</v>
      </c>
      <c r="Q1496" s="56">
        <v>21</v>
      </c>
      <c r="R1496" s="5" t="s">
        <v>78</v>
      </c>
      <c r="S1496" s="5" t="s">
        <v>79</v>
      </c>
      <c r="T1496" s="36">
        <v>43707</v>
      </c>
      <c r="U1496" s="36">
        <v>43703</v>
      </c>
      <c r="V1496" s="37">
        <v>43703</v>
      </c>
      <c r="W1496" s="38">
        <f t="shared" si="284"/>
        <v>-3</v>
      </c>
      <c r="X1496" s="5" t="str">
        <f t="shared" si="285"/>
        <v>CUMPLE</v>
      </c>
      <c r="Y1496" s="37">
        <v>43710</v>
      </c>
      <c r="Z1496" s="37">
        <v>43710</v>
      </c>
      <c r="AA1496" s="44">
        <v>43710</v>
      </c>
      <c r="AB1496" s="44">
        <v>43710</v>
      </c>
      <c r="AC1496" s="38">
        <f t="shared" si="286"/>
        <v>1</v>
      </c>
      <c r="AD1496" s="5" t="str">
        <f t="shared" si="287"/>
        <v>CUMPLE</v>
      </c>
      <c r="AE1496" s="5"/>
      <c r="AF1496" s="38">
        <f t="shared" si="288"/>
        <v>1</v>
      </c>
      <c r="AG1496" s="5" t="str">
        <f t="shared" si="289"/>
        <v>CUMPLE</v>
      </c>
      <c r="AH1496" s="6"/>
      <c r="AI1496" s="38">
        <f t="shared" si="282"/>
        <v>3</v>
      </c>
      <c r="AJ1496" s="5" t="str">
        <f t="shared" si="283"/>
        <v>CUMPLE</v>
      </c>
      <c r="AK1496" s="6"/>
      <c r="AL1496" s="5" t="str">
        <f t="shared" si="290"/>
        <v/>
      </c>
      <c r="AM1496" s="5"/>
      <c r="AN1496" s="58"/>
      <c r="AO1496" s="49" t="s">
        <v>6758</v>
      </c>
      <c r="AP1496" s="50" t="s">
        <v>6763</v>
      </c>
      <c r="AQ1496" s="50" t="s">
        <v>6759</v>
      </c>
      <c r="AR1496" s="50">
        <v>43687</v>
      </c>
      <c r="AS1496" s="50"/>
      <c r="AT1496" s="52"/>
    </row>
    <row r="1497" spans="1:46" ht="14.1" customHeight="1">
      <c r="A1497" s="20" t="s">
        <v>45</v>
      </c>
      <c r="B1497" s="21" t="s">
        <v>5021</v>
      </c>
      <c r="C1497" s="20" t="s">
        <v>6560</v>
      </c>
      <c r="D1497" s="54">
        <v>4952419561</v>
      </c>
      <c r="E1497" s="64" t="s">
        <v>48</v>
      </c>
      <c r="F1497" s="4" t="s">
        <v>6764</v>
      </c>
      <c r="G1497" s="23" t="s">
        <v>6765</v>
      </c>
      <c r="H1497" s="55">
        <v>88740</v>
      </c>
      <c r="I1497" s="4" t="s">
        <v>64</v>
      </c>
      <c r="J1497" s="4" t="s">
        <v>3986</v>
      </c>
      <c r="K1497" s="22" t="s">
        <v>3987</v>
      </c>
      <c r="L1497" s="23" t="s">
        <v>54</v>
      </c>
      <c r="M1497" s="4" t="s">
        <v>210</v>
      </c>
      <c r="N1497" s="29" t="s">
        <v>516</v>
      </c>
      <c r="O1497" s="30">
        <v>87000</v>
      </c>
      <c r="P1497" s="29" t="s">
        <v>57</v>
      </c>
      <c r="Q1497" s="56">
        <v>4</v>
      </c>
      <c r="R1497" s="5" t="s">
        <v>58</v>
      </c>
      <c r="S1497" s="5" t="s">
        <v>230</v>
      </c>
      <c r="T1497" s="36">
        <v>43711</v>
      </c>
      <c r="U1497" s="36">
        <v>43710</v>
      </c>
      <c r="V1497" s="37">
        <v>43710</v>
      </c>
      <c r="W1497" s="38">
        <f t="shared" si="284"/>
        <v>0</v>
      </c>
      <c r="X1497" s="5" t="str">
        <f t="shared" si="285"/>
        <v>CUMPLE</v>
      </c>
      <c r="Y1497" s="37">
        <v>43712</v>
      </c>
      <c r="Z1497" s="37">
        <v>43712</v>
      </c>
      <c r="AA1497" s="44">
        <v>43712</v>
      </c>
      <c r="AB1497" s="44">
        <v>43712</v>
      </c>
      <c r="AC1497" s="38">
        <f t="shared" si="286"/>
        <v>1</v>
      </c>
      <c r="AD1497" s="5" t="str">
        <f t="shared" si="287"/>
        <v>CUMPLE</v>
      </c>
      <c r="AE1497" s="5"/>
      <c r="AF1497" s="38">
        <f t="shared" si="288"/>
        <v>1</v>
      </c>
      <c r="AG1497" s="5" t="str">
        <f t="shared" si="289"/>
        <v>CUMPLE</v>
      </c>
      <c r="AH1497" s="6"/>
      <c r="AI1497" s="38">
        <f t="shared" si="282"/>
        <v>1</v>
      </c>
      <c r="AJ1497" s="5" t="str">
        <f t="shared" si="283"/>
        <v>CUMPLE</v>
      </c>
      <c r="AK1497" s="6"/>
      <c r="AL1497" s="5" t="str">
        <f t="shared" si="290"/>
        <v/>
      </c>
      <c r="AM1497" s="5"/>
      <c r="AN1497" s="58"/>
      <c r="AO1497" s="49" t="s">
        <v>6766</v>
      </c>
      <c r="AP1497" s="50" t="s">
        <v>232</v>
      </c>
      <c r="AQ1497" s="50"/>
      <c r="AR1497" s="50">
        <v>43683</v>
      </c>
      <c r="AS1497" s="50"/>
      <c r="AT1497" s="52"/>
    </row>
    <row r="1498" spans="1:46" ht="14.1" customHeight="1">
      <c r="A1498" s="20" t="s">
        <v>45</v>
      </c>
      <c r="B1498" s="21" t="s">
        <v>5021</v>
      </c>
      <c r="C1498" s="20" t="s">
        <v>6560</v>
      </c>
      <c r="D1498" s="54">
        <v>4952601278</v>
      </c>
      <c r="E1498" s="64" t="s">
        <v>48</v>
      </c>
      <c r="F1498" s="4" t="s">
        <v>6767</v>
      </c>
      <c r="G1498" s="23" t="s">
        <v>6768</v>
      </c>
      <c r="H1498" s="55">
        <v>5360</v>
      </c>
      <c r="I1498" s="4" t="s">
        <v>64</v>
      </c>
      <c r="J1498" s="4" t="s">
        <v>569</v>
      </c>
      <c r="K1498" s="22">
        <v>50157205</v>
      </c>
      <c r="L1498" s="23" t="s">
        <v>246</v>
      </c>
      <c r="M1498" s="4" t="s">
        <v>55</v>
      </c>
      <c r="N1498" s="29" t="s">
        <v>265</v>
      </c>
      <c r="O1498" s="30">
        <v>8000</v>
      </c>
      <c r="P1498" s="29" t="s">
        <v>57</v>
      </c>
      <c r="Q1498" s="56">
        <v>1</v>
      </c>
      <c r="R1498" s="5" t="s">
        <v>58</v>
      </c>
      <c r="S1498" s="5" t="s">
        <v>59</v>
      </c>
      <c r="T1498" s="36">
        <v>43710</v>
      </c>
      <c r="U1498" s="36">
        <v>43711</v>
      </c>
      <c r="V1498" s="37">
        <v>43713</v>
      </c>
      <c r="W1498" s="38">
        <f t="shared" si="284"/>
        <v>2</v>
      </c>
      <c r="X1498" s="5" t="str">
        <f t="shared" si="285"/>
        <v>NO CUMPLE</v>
      </c>
      <c r="Y1498" s="37">
        <v>43711</v>
      </c>
      <c r="Z1498" s="37">
        <v>43713</v>
      </c>
      <c r="AA1498" s="44">
        <v>43713</v>
      </c>
      <c r="AB1498" s="44">
        <v>43721</v>
      </c>
      <c r="AC1498" s="38">
        <f t="shared" si="286"/>
        <v>1</v>
      </c>
      <c r="AD1498" s="5" t="str">
        <f t="shared" si="287"/>
        <v>CUMPLE</v>
      </c>
      <c r="AE1498" s="5"/>
      <c r="AF1498" s="38">
        <f t="shared" si="288"/>
        <v>8</v>
      </c>
      <c r="AG1498" s="5" t="str">
        <f t="shared" si="289"/>
        <v>NO CUMPLE</v>
      </c>
      <c r="AH1498" s="6"/>
      <c r="AI1498" s="38">
        <f t="shared" si="282"/>
        <v>11</v>
      </c>
      <c r="AJ1498" s="5" t="str">
        <f t="shared" si="283"/>
        <v>NO CUMPLE</v>
      </c>
      <c r="AK1498" s="6" t="s">
        <v>7610</v>
      </c>
      <c r="AL1498" s="5" t="str">
        <f t="shared" si="290"/>
        <v/>
      </c>
      <c r="AM1498" s="5"/>
      <c r="AN1498" s="58"/>
      <c r="AO1498" s="49" t="s">
        <v>6769</v>
      </c>
      <c r="AP1498" s="50" t="s">
        <v>72</v>
      </c>
      <c r="AQ1498" s="50"/>
      <c r="AR1498" s="50">
        <v>43683</v>
      </c>
      <c r="AS1498" s="50"/>
      <c r="AT1498" s="52"/>
    </row>
    <row r="1499" spans="1:46" ht="14.1" customHeight="1">
      <c r="A1499" s="20" t="s">
        <v>45</v>
      </c>
      <c r="B1499" s="21" t="s">
        <v>5021</v>
      </c>
      <c r="C1499" s="20" t="s">
        <v>6560</v>
      </c>
      <c r="D1499" s="66" t="s">
        <v>6770</v>
      </c>
      <c r="E1499" s="64" t="s">
        <v>48</v>
      </c>
      <c r="F1499" s="4" t="s">
        <v>6771</v>
      </c>
      <c r="G1499" s="23" t="s">
        <v>6772</v>
      </c>
      <c r="H1499" s="55">
        <v>15348.56</v>
      </c>
      <c r="I1499" s="4" t="s">
        <v>64</v>
      </c>
      <c r="J1499" s="66" t="s">
        <v>6773</v>
      </c>
      <c r="K1499" s="66" t="s">
        <v>6774</v>
      </c>
      <c r="L1499" s="23" t="s">
        <v>54</v>
      </c>
      <c r="M1499" s="4" t="s">
        <v>67</v>
      </c>
      <c r="N1499" s="29" t="s">
        <v>336</v>
      </c>
      <c r="O1499" s="30">
        <v>8170</v>
      </c>
      <c r="P1499" s="29" t="s">
        <v>57</v>
      </c>
      <c r="Q1499" s="56">
        <v>1</v>
      </c>
      <c r="R1499" s="5" t="s">
        <v>58</v>
      </c>
      <c r="S1499" s="5" t="s">
        <v>59</v>
      </c>
      <c r="T1499" s="36">
        <v>43719</v>
      </c>
      <c r="U1499" s="36">
        <v>43714</v>
      </c>
      <c r="V1499" s="37">
        <v>43714</v>
      </c>
      <c r="W1499" s="38">
        <f t="shared" si="284"/>
        <v>-4</v>
      </c>
      <c r="X1499" s="5" t="str">
        <f t="shared" si="285"/>
        <v>CUMPLE</v>
      </c>
      <c r="Y1499" s="37">
        <v>43721</v>
      </c>
      <c r="Z1499" s="37">
        <v>43721</v>
      </c>
      <c r="AA1499" s="44">
        <v>43722</v>
      </c>
      <c r="AB1499" s="44">
        <v>43724</v>
      </c>
      <c r="AC1499" s="38">
        <f t="shared" si="286"/>
        <v>1</v>
      </c>
      <c r="AD1499" s="5" t="str">
        <f t="shared" si="287"/>
        <v>CUMPLE</v>
      </c>
      <c r="AE1499" s="5"/>
      <c r="AF1499" s="38">
        <f t="shared" si="288"/>
        <v>2</v>
      </c>
      <c r="AG1499" s="5" t="str">
        <f t="shared" si="289"/>
        <v>CUMPLE</v>
      </c>
      <c r="AH1499" s="6"/>
      <c r="AI1499" s="38">
        <f t="shared" si="282"/>
        <v>5</v>
      </c>
      <c r="AJ1499" s="5" t="str">
        <f t="shared" si="283"/>
        <v>CUMPLE</v>
      </c>
      <c r="AK1499" s="6"/>
      <c r="AL1499" s="5" t="str">
        <f t="shared" si="290"/>
        <v/>
      </c>
      <c r="AM1499" s="5"/>
      <c r="AN1499" s="58"/>
      <c r="AO1499" s="49" t="s">
        <v>6775</v>
      </c>
      <c r="AP1499" s="50" t="s">
        <v>72</v>
      </c>
      <c r="AQ1499" s="50"/>
      <c r="AR1499" s="50">
        <v>43689</v>
      </c>
      <c r="AS1499" s="50"/>
      <c r="AT1499" s="52"/>
    </row>
    <row r="1500" spans="1:46" ht="14.1" customHeight="1">
      <c r="A1500" s="20" t="s">
        <v>45</v>
      </c>
      <c r="B1500" s="21" t="s">
        <v>5021</v>
      </c>
      <c r="C1500" s="20" t="s">
        <v>6560</v>
      </c>
      <c r="D1500" s="66" t="s">
        <v>6776</v>
      </c>
      <c r="E1500" s="64" t="s">
        <v>48</v>
      </c>
      <c r="F1500" s="4" t="s">
        <v>6777</v>
      </c>
      <c r="G1500" s="68" t="s">
        <v>6778</v>
      </c>
      <c r="H1500" s="55">
        <v>50914.5</v>
      </c>
      <c r="I1500" s="4" t="s">
        <v>64</v>
      </c>
      <c r="J1500" s="66" t="s">
        <v>6779</v>
      </c>
      <c r="K1500" s="66" t="s">
        <v>6780</v>
      </c>
      <c r="L1500" s="23" t="s">
        <v>54</v>
      </c>
      <c r="M1500" s="4" t="s">
        <v>67</v>
      </c>
      <c r="N1500" s="29" t="s">
        <v>77</v>
      </c>
      <c r="O1500" s="30">
        <v>10425</v>
      </c>
      <c r="P1500" s="29" t="s">
        <v>57</v>
      </c>
      <c r="Q1500" s="56">
        <v>1</v>
      </c>
      <c r="R1500" s="5" t="s">
        <v>58</v>
      </c>
      <c r="S1500" s="5" t="s">
        <v>59</v>
      </c>
      <c r="T1500" s="36">
        <v>43718</v>
      </c>
      <c r="U1500" s="36">
        <v>43717</v>
      </c>
      <c r="V1500" s="37">
        <v>43720</v>
      </c>
      <c r="W1500" s="38">
        <f t="shared" si="284"/>
        <v>0</v>
      </c>
      <c r="X1500" s="5" t="str">
        <f t="shared" si="285"/>
        <v>CUMPLE</v>
      </c>
      <c r="Y1500" s="37">
        <v>43720</v>
      </c>
      <c r="Z1500" s="37">
        <v>43721</v>
      </c>
      <c r="AA1500" s="44">
        <v>43721</v>
      </c>
      <c r="AB1500" s="44">
        <v>43724</v>
      </c>
      <c r="AC1500" s="38">
        <f t="shared" si="286"/>
        <v>1</v>
      </c>
      <c r="AD1500" s="5" t="str">
        <f t="shared" si="287"/>
        <v>CUMPLE</v>
      </c>
      <c r="AE1500" s="5"/>
      <c r="AF1500" s="38">
        <f t="shared" si="288"/>
        <v>3</v>
      </c>
      <c r="AG1500" s="5" t="str">
        <f t="shared" si="289"/>
        <v>CUMPLE</v>
      </c>
      <c r="AH1500" s="6"/>
      <c r="AI1500" s="38">
        <f t="shared" si="282"/>
        <v>6</v>
      </c>
      <c r="AJ1500" s="5" t="str">
        <f t="shared" si="283"/>
        <v>CUMPLE</v>
      </c>
      <c r="AK1500" s="6"/>
      <c r="AL1500" s="5" t="str">
        <f t="shared" si="290"/>
        <v/>
      </c>
      <c r="AM1500" s="5"/>
      <c r="AN1500" s="58"/>
      <c r="AO1500" s="49" t="s">
        <v>6781</v>
      </c>
      <c r="AP1500" s="50" t="s">
        <v>72</v>
      </c>
      <c r="AQ1500" s="50"/>
      <c r="AR1500" s="50">
        <v>43706</v>
      </c>
      <c r="AS1500" s="50"/>
      <c r="AT1500" s="52"/>
    </row>
    <row r="1501" spans="1:46" ht="14.1" customHeight="1">
      <c r="A1501" s="20" t="s">
        <v>45</v>
      </c>
      <c r="B1501" s="21" t="s">
        <v>5021</v>
      </c>
      <c r="C1501" s="20" t="s">
        <v>6560</v>
      </c>
      <c r="D1501" s="54">
        <v>4952601863</v>
      </c>
      <c r="E1501" s="64" t="s">
        <v>48</v>
      </c>
      <c r="F1501" s="4" t="s">
        <v>6782</v>
      </c>
      <c r="G1501" s="68" t="s">
        <v>6783</v>
      </c>
      <c r="H1501" s="55">
        <v>13641</v>
      </c>
      <c r="I1501" s="4" t="s">
        <v>64</v>
      </c>
      <c r="J1501" s="4" t="s">
        <v>6784</v>
      </c>
      <c r="K1501" s="22" t="s">
        <v>6785</v>
      </c>
      <c r="L1501" s="23" t="s">
        <v>6786</v>
      </c>
      <c r="M1501" s="4" t="s">
        <v>67</v>
      </c>
      <c r="N1501" s="29" t="s">
        <v>128</v>
      </c>
      <c r="O1501" s="30">
        <v>15840</v>
      </c>
      <c r="P1501" s="29" t="s">
        <v>57</v>
      </c>
      <c r="Q1501" s="56">
        <v>1</v>
      </c>
      <c r="R1501" s="5" t="s">
        <v>58</v>
      </c>
      <c r="S1501" s="5" t="s">
        <v>59</v>
      </c>
      <c r="T1501" s="36">
        <v>43714</v>
      </c>
      <c r="U1501" s="36">
        <v>43703</v>
      </c>
      <c r="V1501" s="37">
        <v>43703</v>
      </c>
      <c r="W1501" s="38">
        <f t="shared" si="284"/>
        <v>-10</v>
      </c>
      <c r="X1501" s="5" t="str">
        <f t="shared" si="285"/>
        <v>CUMPLE</v>
      </c>
      <c r="Y1501" s="37">
        <v>43717</v>
      </c>
      <c r="Z1501" s="37">
        <v>43717</v>
      </c>
      <c r="AA1501" s="44">
        <v>43717</v>
      </c>
      <c r="AB1501" s="44">
        <v>43724</v>
      </c>
      <c r="AC1501" s="38">
        <f t="shared" si="286"/>
        <v>1</v>
      </c>
      <c r="AD1501" s="5" t="str">
        <f t="shared" si="287"/>
        <v>CUMPLE</v>
      </c>
      <c r="AE1501" s="5"/>
      <c r="AF1501" s="38">
        <f t="shared" si="288"/>
        <v>7</v>
      </c>
      <c r="AG1501" s="5" t="str">
        <f t="shared" si="289"/>
        <v>NO CUMPLE</v>
      </c>
      <c r="AH1501" s="6"/>
      <c r="AI1501" s="38">
        <f t="shared" si="282"/>
        <v>10</v>
      </c>
      <c r="AJ1501" s="5" t="str">
        <f t="shared" si="283"/>
        <v>NO CUMPLE</v>
      </c>
      <c r="AK1501" s="6" t="s">
        <v>149</v>
      </c>
      <c r="AL1501" s="5" t="str">
        <f t="shared" si="290"/>
        <v/>
      </c>
      <c r="AM1501" s="5"/>
      <c r="AN1501" s="58"/>
      <c r="AO1501" s="49" t="s">
        <v>6787</v>
      </c>
      <c r="AP1501" s="50" t="s">
        <v>61</v>
      </c>
      <c r="AQ1501" s="50"/>
      <c r="AR1501" s="50">
        <v>43693</v>
      </c>
      <c r="AS1501" s="50"/>
      <c r="AT1501" s="52"/>
    </row>
    <row r="1502" spans="1:46" ht="14.1" customHeight="1">
      <c r="A1502" s="20" t="s">
        <v>45</v>
      </c>
      <c r="B1502" s="21" t="s">
        <v>5021</v>
      </c>
      <c r="C1502" s="20" t="s">
        <v>6560</v>
      </c>
      <c r="D1502" s="54" t="s">
        <v>6788</v>
      </c>
      <c r="E1502" s="64" t="s">
        <v>156</v>
      </c>
      <c r="F1502" s="4" t="s">
        <v>6789</v>
      </c>
      <c r="G1502" s="23" t="s">
        <v>6790</v>
      </c>
      <c r="H1502" s="55">
        <v>128208</v>
      </c>
      <c r="I1502" s="4" t="s">
        <v>64</v>
      </c>
      <c r="J1502" s="4" t="s">
        <v>6791</v>
      </c>
      <c r="K1502" s="22" t="s">
        <v>6792</v>
      </c>
      <c r="L1502" s="23" t="s">
        <v>54</v>
      </c>
      <c r="M1502" s="4" t="s">
        <v>94</v>
      </c>
      <c r="N1502" s="29" t="s">
        <v>95</v>
      </c>
      <c r="O1502" s="30">
        <v>11600</v>
      </c>
      <c r="P1502" s="29" t="s">
        <v>57</v>
      </c>
      <c r="Q1502" s="56">
        <v>1</v>
      </c>
      <c r="R1502" s="5" t="s">
        <v>58</v>
      </c>
      <c r="S1502" s="5" t="s">
        <v>726</v>
      </c>
      <c r="T1502" s="36">
        <v>43719</v>
      </c>
      <c r="U1502" s="36">
        <v>43717</v>
      </c>
      <c r="V1502" s="37">
        <v>43717</v>
      </c>
      <c r="W1502" s="38">
        <f t="shared" si="284"/>
        <v>-1</v>
      </c>
      <c r="X1502" s="5" t="str">
        <f t="shared" si="285"/>
        <v>CUMPLE</v>
      </c>
      <c r="Y1502" s="37">
        <v>43720</v>
      </c>
      <c r="Z1502" s="37">
        <v>43720</v>
      </c>
      <c r="AA1502" s="44">
        <v>43721</v>
      </c>
      <c r="AB1502" s="44">
        <v>43724</v>
      </c>
      <c r="AC1502" s="38">
        <f t="shared" si="286"/>
        <v>1</v>
      </c>
      <c r="AD1502" s="5" t="str">
        <f t="shared" si="287"/>
        <v>CUMPLE</v>
      </c>
      <c r="AE1502" s="5"/>
      <c r="AF1502" s="38">
        <f t="shared" si="288"/>
        <v>3</v>
      </c>
      <c r="AG1502" s="5" t="str">
        <f t="shared" si="289"/>
        <v>CUMPLE</v>
      </c>
      <c r="AH1502" s="6"/>
      <c r="AI1502" s="38">
        <f t="shared" si="282"/>
        <v>5</v>
      </c>
      <c r="AJ1502" s="5" t="str">
        <f t="shared" si="283"/>
        <v>CUMPLE</v>
      </c>
      <c r="AK1502" s="6"/>
      <c r="AL1502" s="5" t="str">
        <f t="shared" si="290"/>
        <v/>
      </c>
      <c r="AM1502" s="5"/>
      <c r="AN1502" s="58"/>
      <c r="AO1502" s="49" t="s">
        <v>6793</v>
      </c>
      <c r="AP1502" s="50" t="s">
        <v>72</v>
      </c>
      <c r="AQ1502" s="50"/>
      <c r="AR1502" s="50">
        <v>43692</v>
      </c>
      <c r="AS1502" s="50" t="s">
        <v>1082</v>
      </c>
      <c r="AT1502" s="52"/>
    </row>
    <row r="1503" spans="1:46" ht="14.1" customHeight="1">
      <c r="A1503" s="20" t="s">
        <v>45</v>
      </c>
      <c r="B1503" s="21" t="s">
        <v>5021</v>
      </c>
      <c r="C1503" s="20" t="s">
        <v>6560</v>
      </c>
      <c r="D1503" s="54">
        <v>4952419586</v>
      </c>
      <c r="E1503" s="64" t="s">
        <v>48</v>
      </c>
      <c r="F1503" s="4" t="s">
        <v>6794</v>
      </c>
      <c r="G1503" s="23" t="s">
        <v>6795</v>
      </c>
      <c r="H1503" s="55">
        <v>90675</v>
      </c>
      <c r="I1503" s="4" t="s">
        <v>64</v>
      </c>
      <c r="J1503" s="4" t="s">
        <v>1783</v>
      </c>
      <c r="K1503" s="22" t="s">
        <v>1784</v>
      </c>
      <c r="L1503" s="23" t="s">
        <v>119</v>
      </c>
      <c r="M1503" s="4" t="s">
        <v>210</v>
      </c>
      <c r="N1503" s="29" t="s">
        <v>1731</v>
      </c>
      <c r="O1503" s="30">
        <v>58500</v>
      </c>
      <c r="P1503" s="29" t="s">
        <v>57</v>
      </c>
      <c r="Q1503" s="56">
        <v>3</v>
      </c>
      <c r="R1503" s="5" t="s">
        <v>58</v>
      </c>
      <c r="S1503" s="5" t="s">
        <v>59</v>
      </c>
      <c r="T1503" s="36">
        <v>43718</v>
      </c>
      <c r="U1503" s="36">
        <v>43719</v>
      </c>
      <c r="V1503" s="37">
        <v>43719</v>
      </c>
      <c r="W1503" s="38">
        <f t="shared" si="284"/>
        <v>2</v>
      </c>
      <c r="X1503" s="5" t="str">
        <f t="shared" si="285"/>
        <v>NO CUMPLE</v>
      </c>
      <c r="Y1503" s="37">
        <v>43719</v>
      </c>
      <c r="Z1503" s="37">
        <v>43720</v>
      </c>
      <c r="AA1503" s="44">
        <v>43720</v>
      </c>
      <c r="AB1503" s="44">
        <v>43722</v>
      </c>
      <c r="AC1503" s="38">
        <f t="shared" si="286"/>
        <v>1</v>
      </c>
      <c r="AD1503" s="5" t="str">
        <f t="shared" si="287"/>
        <v>CUMPLE</v>
      </c>
      <c r="AE1503" s="5"/>
      <c r="AF1503" s="38">
        <f t="shared" si="288"/>
        <v>2</v>
      </c>
      <c r="AG1503" s="5" t="str">
        <f t="shared" si="289"/>
        <v>CUMPLE</v>
      </c>
      <c r="AH1503" s="6"/>
      <c r="AI1503" s="38">
        <f t="shared" si="282"/>
        <v>4</v>
      </c>
      <c r="AJ1503" s="5" t="str">
        <f t="shared" si="283"/>
        <v>CUMPLE</v>
      </c>
      <c r="AK1503" s="6"/>
      <c r="AL1503" s="5" t="str">
        <f t="shared" si="290"/>
        <v/>
      </c>
      <c r="AM1503" s="5"/>
      <c r="AN1503" s="58"/>
      <c r="AO1503" s="49" t="s">
        <v>6796</v>
      </c>
      <c r="AP1503" s="50" t="s">
        <v>325</v>
      </c>
      <c r="AQ1503" s="50"/>
      <c r="AR1503" s="50">
        <v>43706</v>
      </c>
      <c r="AS1503" s="50"/>
      <c r="AT1503" s="52"/>
    </row>
    <row r="1504" spans="1:46" ht="14.1" customHeight="1">
      <c r="A1504" s="20" t="s">
        <v>45</v>
      </c>
      <c r="B1504" s="21" t="s">
        <v>5021</v>
      </c>
      <c r="C1504" s="20" t="s">
        <v>6560</v>
      </c>
      <c r="D1504" s="54">
        <v>4952946227</v>
      </c>
      <c r="E1504" s="64" t="s">
        <v>48</v>
      </c>
      <c r="F1504" s="4" t="s">
        <v>6797</v>
      </c>
      <c r="G1504" s="68" t="s">
        <v>6798</v>
      </c>
      <c r="H1504" s="55">
        <v>3888</v>
      </c>
      <c r="I1504" s="4" t="s">
        <v>64</v>
      </c>
      <c r="J1504" s="4" t="s">
        <v>6799</v>
      </c>
      <c r="K1504" s="22" t="s">
        <v>6800</v>
      </c>
      <c r="L1504" s="23" t="s">
        <v>246</v>
      </c>
      <c r="M1504" s="4" t="s">
        <v>55</v>
      </c>
      <c r="N1504" s="29" t="s">
        <v>265</v>
      </c>
      <c r="O1504" s="30">
        <v>4320</v>
      </c>
      <c r="P1504" s="29" t="s">
        <v>57</v>
      </c>
      <c r="Q1504" s="56">
        <v>1</v>
      </c>
      <c r="R1504" s="5" t="s">
        <v>58</v>
      </c>
      <c r="S1504" s="5" t="s">
        <v>59</v>
      </c>
      <c r="T1504" s="36">
        <v>43718</v>
      </c>
      <c r="U1504" s="36">
        <v>43712</v>
      </c>
      <c r="V1504" s="37">
        <v>43717</v>
      </c>
      <c r="W1504" s="38">
        <f t="shared" si="284"/>
        <v>-5</v>
      </c>
      <c r="X1504" s="5" t="str">
        <f t="shared" si="285"/>
        <v>CUMPLE</v>
      </c>
      <c r="Y1504" s="37">
        <v>43719</v>
      </c>
      <c r="Z1504" s="37">
        <v>43719</v>
      </c>
      <c r="AA1504" s="44">
        <v>43719</v>
      </c>
      <c r="AB1504" s="44">
        <v>43724</v>
      </c>
      <c r="AC1504" s="38">
        <f t="shared" si="286"/>
        <v>1</v>
      </c>
      <c r="AD1504" s="5" t="str">
        <f t="shared" si="287"/>
        <v>CUMPLE</v>
      </c>
      <c r="AE1504" s="5"/>
      <c r="AF1504" s="38">
        <f t="shared" si="288"/>
        <v>5</v>
      </c>
      <c r="AG1504" s="5" t="str">
        <f t="shared" si="289"/>
        <v>NO CUMPLE</v>
      </c>
      <c r="AH1504" s="6"/>
      <c r="AI1504" s="38">
        <f t="shared" si="282"/>
        <v>6</v>
      </c>
      <c r="AJ1504" s="5" t="str">
        <f t="shared" si="283"/>
        <v>CUMPLE</v>
      </c>
      <c r="AK1504" s="6"/>
      <c r="AL1504" s="5" t="str">
        <f t="shared" si="290"/>
        <v/>
      </c>
      <c r="AM1504" s="5"/>
      <c r="AN1504" s="58"/>
      <c r="AO1504" s="49" t="s">
        <v>6801</v>
      </c>
      <c r="AP1504" s="50" t="s">
        <v>72</v>
      </c>
      <c r="AQ1504" s="50"/>
      <c r="AR1504" s="50">
        <v>43708</v>
      </c>
      <c r="AS1504" s="50"/>
      <c r="AT1504" s="52"/>
    </row>
    <row r="1505" spans="1:46" ht="14.1" customHeight="1">
      <c r="A1505" s="20" t="s">
        <v>45</v>
      </c>
      <c r="B1505" s="21" t="s">
        <v>5021</v>
      </c>
      <c r="C1505" s="20" t="s">
        <v>6560</v>
      </c>
      <c r="D1505" s="54">
        <v>4952862315</v>
      </c>
      <c r="E1505" s="64" t="s">
        <v>48</v>
      </c>
      <c r="F1505" s="4" t="s">
        <v>6802</v>
      </c>
      <c r="G1505" s="23" t="s">
        <v>6803</v>
      </c>
      <c r="H1505" s="55">
        <v>4668.3</v>
      </c>
      <c r="I1505" s="4" t="s">
        <v>64</v>
      </c>
      <c r="J1505" s="4" t="s">
        <v>992</v>
      </c>
      <c r="K1505" s="22" t="s">
        <v>993</v>
      </c>
      <c r="L1505" s="23" t="s">
        <v>54</v>
      </c>
      <c r="M1505" s="4" t="s">
        <v>67</v>
      </c>
      <c r="N1505" s="29" t="s">
        <v>77</v>
      </c>
      <c r="O1505" s="30">
        <v>1890</v>
      </c>
      <c r="P1505" s="29" t="s">
        <v>57</v>
      </c>
      <c r="Q1505" s="56">
        <v>3</v>
      </c>
      <c r="R1505" s="5" t="s">
        <v>78</v>
      </c>
      <c r="S1505" s="5" t="s">
        <v>79</v>
      </c>
      <c r="T1505" s="36">
        <v>43717</v>
      </c>
      <c r="U1505" s="36">
        <v>43703</v>
      </c>
      <c r="V1505" s="37">
        <v>43703</v>
      </c>
      <c r="W1505" s="38">
        <f t="shared" si="284"/>
        <v>-13</v>
      </c>
      <c r="X1505" s="5" t="str">
        <f t="shared" si="285"/>
        <v>CUMPLE</v>
      </c>
      <c r="Y1505" s="37">
        <v>43719</v>
      </c>
      <c r="Z1505" s="37">
        <v>43719</v>
      </c>
      <c r="AA1505" s="44">
        <v>43719</v>
      </c>
      <c r="AB1505" s="44">
        <v>43724</v>
      </c>
      <c r="AC1505" s="38">
        <f t="shared" si="286"/>
        <v>1</v>
      </c>
      <c r="AD1505" s="5" t="str">
        <f t="shared" si="287"/>
        <v>CUMPLE</v>
      </c>
      <c r="AE1505" s="5"/>
      <c r="AF1505" s="38">
        <f t="shared" si="288"/>
        <v>5</v>
      </c>
      <c r="AG1505" s="5" t="str">
        <f t="shared" si="289"/>
        <v>NO CUMPLE</v>
      </c>
      <c r="AH1505" s="6"/>
      <c r="AI1505" s="38">
        <f t="shared" si="282"/>
        <v>7</v>
      </c>
      <c r="AJ1505" s="5" t="str">
        <f t="shared" si="283"/>
        <v>CUMPLE</v>
      </c>
      <c r="AK1505" s="6"/>
      <c r="AL1505" s="5" t="str">
        <f t="shared" si="290"/>
        <v/>
      </c>
      <c r="AM1505" s="5"/>
      <c r="AN1505" s="58"/>
      <c r="AO1505" s="49" t="s">
        <v>6804</v>
      </c>
      <c r="AP1505" s="50" t="s">
        <v>72</v>
      </c>
      <c r="AQ1505" s="50"/>
      <c r="AR1505" s="50">
        <v>43706</v>
      </c>
      <c r="AS1505" s="50"/>
      <c r="AT1505" s="52"/>
    </row>
    <row r="1506" spans="1:46" ht="14.1" customHeight="1">
      <c r="A1506" s="20" t="s">
        <v>45</v>
      </c>
      <c r="B1506" s="21" t="s">
        <v>5021</v>
      </c>
      <c r="C1506" s="20" t="s">
        <v>6560</v>
      </c>
      <c r="D1506" s="54">
        <v>4952535404</v>
      </c>
      <c r="E1506" s="64" t="s">
        <v>48</v>
      </c>
      <c r="F1506" s="4" t="s">
        <v>6805</v>
      </c>
      <c r="G1506" s="23" t="s">
        <v>6806</v>
      </c>
      <c r="H1506" s="55">
        <v>16112</v>
      </c>
      <c r="I1506" s="4" t="s">
        <v>64</v>
      </c>
      <c r="J1506" s="4" t="s">
        <v>1217</v>
      </c>
      <c r="K1506" s="22">
        <v>56390770</v>
      </c>
      <c r="L1506" s="23" t="s">
        <v>119</v>
      </c>
      <c r="M1506" s="4" t="s">
        <v>112</v>
      </c>
      <c r="N1506" s="29" t="s">
        <v>624</v>
      </c>
      <c r="O1506" s="30">
        <v>315</v>
      </c>
      <c r="P1506" s="29" t="s">
        <v>57</v>
      </c>
      <c r="Q1506" s="56">
        <v>4</v>
      </c>
      <c r="R1506" s="5" t="s">
        <v>78</v>
      </c>
      <c r="S1506" s="5" t="s">
        <v>79</v>
      </c>
      <c r="T1506" s="36">
        <v>43718</v>
      </c>
      <c r="U1506" s="36">
        <v>43712</v>
      </c>
      <c r="V1506" s="37">
        <v>43717</v>
      </c>
      <c r="W1506" s="38">
        <f t="shared" si="284"/>
        <v>-5</v>
      </c>
      <c r="X1506" s="5" t="str">
        <f t="shared" si="285"/>
        <v>CUMPLE</v>
      </c>
      <c r="Y1506" s="37">
        <v>43720</v>
      </c>
      <c r="Z1506" s="37">
        <v>43720</v>
      </c>
      <c r="AA1506" s="44">
        <v>43720</v>
      </c>
      <c r="AB1506" s="44">
        <v>43725</v>
      </c>
      <c r="AC1506" s="38">
        <f t="shared" si="286"/>
        <v>1</v>
      </c>
      <c r="AD1506" s="5" t="str">
        <f t="shared" si="287"/>
        <v>CUMPLE</v>
      </c>
      <c r="AE1506" s="5"/>
      <c r="AF1506" s="38">
        <f t="shared" si="288"/>
        <v>5</v>
      </c>
      <c r="AG1506" s="5" t="str">
        <f t="shared" si="289"/>
        <v>NO CUMPLE</v>
      </c>
      <c r="AH1506" s="6"/>
      <c r="AI1506" s="38">
        <f t="shared" si="282"/>
        <v>7</v>
      </c>
      <c r="AJ1506" s="5" t="str">
        <f t="shared" si="283"/>
        <v>CUMPLE</v>
      </c>
      <c r="AK1506" s="6"/>
      <c r="AL1506" s="5" t="str">
        <f t="shared" si="290"/>
        <v/>
      </c>
      <c r="AM1506" s="5"/>
      <c r="AN1506" s="58"/>
      <c r="AO1506" s="49" t="s">
        <v>6807</v>
      </c>
      <c r="AP1506" s="50" t="s">
        <v>325</v>
      </c>
      <c r="AQ1506" s="50"/>
      <c r="AR1506" s="50">
        <v>43712</v>
      </c>
      <c r="AS1506" s="50"/>
      <c r="AT1506" s="52"/>
    </row>
    <row r="1507" spans="1:46" ht="14.1" customHeight="1">
      <c r="A1507" s="20" t="s">
        <v>45</v>
      </c>
      <c r="B1507" s="21" t="s">
        <v>5021</v>
      </c>
      <c r="C1507" s="20" t="s">
        <v>6560</v>
      </c>
      <c r="D1507" s="54">
        <v>4952419573</v>
      </c>
      <c r="E1507" s="64" t="s">
        <v>156</v>
      </c>
      <c r="F1507" s="4" t="s">
        <v>6808</v>
      </c>
      <c r="G1507" s="68" t="s">
        <v>6809</v>
      </c>
      <c r="H1507" s="55">
        <v>84313.2</v>
      </c>
      <c r="I1507" s="4" t="s">
        <v>64</v>
      </c>
      <c r="J1507" s="4" t="s">
        <v>3986</v>
      </c>
      <c r="K1507" s="22" t="s">
        <v>3987</v>
      </c>
      <c r="L1507" s="23" t="s">
        <v>54</v>
      </c>
      <c r="M1507" s="4" t="s">
        <v>210</v>
      </c>
      <c r="N1507" s="29" t="s">
        <v>516</v>
      </c>
      <c r="O1507" s="30">
        <v>82660</v>
      </c>
      <c r="P1507" s="29" t="s">
        <v>57</v>
      </c>
      <c r="Q1507" s="56">
        <v>4</v>
      </c>
      <c r="R1507" s="5" t="s">
        <v>58</v>
      </c>
      <c r="S1507" s="5" t="s">
        <v>230</v>
      </c>
      <c r="T1507" s="36">
        <v>43718</v>
      </c>
      <c r="U1507" s="36">
        <v>43714</v>
      </c>
      <c r="V1507" s="37">
        <v>43714</v>
      </c>
      <c r="W1507" s="38">
        <f t="shared" si="284"/>
        <v>-3</v>
      </c>
      <c r="X1507" s="5" t="str">
        <f t="shared" si="285"/>
        <v>CUMPLE</v>
      </c>
      <c r="Y1507" s="37">
        <v>43719</v>
      </c>
      <c r="Z1507" s="37">
        <v>43719</v>
      </c>
      <c r="AA1507" s="44">
        <v>43719</v>
      </c>
      <c r="AB1507" s="44">
        <v>43719</v>
      </c>
      <c r="AC1507" s="38">
        <f t="shared" si="286"/>
        <v>1</v>
      </c>
      <c r="AD1507" s="5" t="str">
        <f t="shared" si="287"/>
        <v>CUMPLE</v>
      </c>
      <c r="AE1507" s="5"/>
      <c r="AF1507" s="38">
        <f t="shared" si="288"/>
        <v>1</v>
      </c>
      <c r="AG1507" s="5" t="str">
        <f t="shared" si="289"/>
        <v>CUMPLE</v>
      </c>
      <c r="AH1507" s="6"/>
      <c r="AI1507" s="38">
        <f t="shared" si="282"/>
        <v>1</v>
      </c>
      <c r="AJ1507" s="5" t="str">
        <f t="shared" si="283"/>
        <v>CUMPLE</v>
      </c>
      <c r="AK1507" s="6"/>
      <c r="AL1507" s="5" t="str">
        <f t="shared" si="290"/>
        <v/>
      </c>
      <c r="AM1507" s="5"/>
      <c r="AN1507" s="58"/>
      <c r="AO1507" s="49" t="s">
        <v>6810</v>
      </c>
      <c r="AP1507" s="50" t="s">
        <v>232</v>
      </c>
      <c r="AQ1507" s="50"/>
      <c r="AR1507" s="50">
        <v>43703</v>
      </c>
      <c r="AS1507" s="50"/>
      <c r="AT1507" s="52"/>
    </row>
    <row r="1508" spans="1:46" ht="14.1" customHeight="1">
      <c r="A1508" s="20" t="s">
        <v>45</v>
      </c>
      <c r="B1508" s="21" t="s">
        <v>5021</v>
      </c>
      <c r="C1508" s="20" t="s">
        <v>6560</v>
      </c>
      <c r="D1508" s="54">
        <v>4952465124</v>
      </c>
      <c r="E1508" s="64" t="s">
        <v>48</v>
      </c>
      <c r="F1508" s="4" t="s">
        <v>6811</v>
      </c>
      <c r="G1508" s="68" t="s">
        <v>6812</v>
      </c>
      <c r="H1508" s="55">
        <v>12448.8</v>
      </c>
      <c r="I1508" s="4" t="s">
        <v>64</v>
      </c>
      <c r="J1508" s="4" t="s">
        <v>992</v>
      </c>
      <c r="K1508" s="22" t="s">
        <v>993</v>
      </c>
      <c r="L1508" s="23" t="s">
        <v>54</v>
      </c>
      <c r="M1508" s="4" t="s">
        <v>67</v>
      </c>
      <c r="N1508" s="29" t="s">
        <v>77</v>
      </c>
      <c r="O1508" s="30">
        <v>5040</v>
      </c>
      <c r="P1508" s="29" t="s">
        <v>57</v>
      </c>
      <c r="Q1508" s="56">
        <v>6</v>
      </c>
      <c r="R1508" s="5" t="s">
        <v>78</v>
      </c>
      <c r="S1508" s="5" t="s">
        <v>79</v>
      </c>
      <c r="T1508" s="36">
        <v>43717</v>
      </c>
      <c r="U1508" s="36">
        <v>43703</v>
      </c>
      <c r="V1508" s="37">
        <v>43703</v>
      </c>
      <c r="W1508" s="38">
        <f t="shared" si="284"/>
        <v>-13</v>
      </c>
      <c r="X1508" s="5" t="str">
        <f t="shared" si="285"/>
        <v>CUMPLE</v>
      </c>
      <c r="Y1508" s="37">
        <v>43719</v>
      </c>
      <c r="Z1508" s="37">
        <v>43719</v>
      </c>
      <c r="AA1508" s="44">
        <v>43719</v>
      </c>
      <c r="AB1508" s="44">
        <v>43726</v>
      </c>
      <c r="AC1508" s="38">
        <f t="shared" si="286"/>
        <v>1</v>
      </c>
      <c r="AD1508" s="5" t="str">
        <f t="shared" si="287"/>
        <v>CUMPLE</v>
      </c>
      <c r="AE1508" s="5"/>
      <c r="AF1508" s="38">
        <f t="shared" si="288"/>
        <v>7</v>
      </c>
      <c r="AG1508" s="5" t="str">
        <f t="shared" si="289"/>
        <v>NO CUMPLE</v>
      </c>
      <c r="AH1508" s="6"/>
      <c r="AI1508" s="38">
        <f t="shared" si="282"/>
        <v>9</v>
      </c>
      <c r="AJ1508" s="5" t="str">
        <f t="shared" si="283"/>
        <v>CUMPLE</v>
      </c>
      <c r="AK1508" s="6"/>
      <c r="AL1508" s="5" t="str">
        <f t="shared" si="290"/>
        <v/>
      </c>
      <c r="AM1508" s="5"/>
      <c r="AN1508" s="58"/>
      <c r="AO1508" s="49" t="s">
        <v>6813</v>
      </c>
      <c r="AP1508" s="50" t="s">
        <v>72</v>
      </c>
      <c r="AQ1508" s="50"/>
      <c r="AR1508" s="50">
        <v>43706</v>
      </c>
      <c r="AS1508" s="50"/>
      <c r="AT1508" s="52"/>
    </row>
    <row r="1509" spans="1:46" ht="14.1" customHeight="1">
      <c r="A1509" s="20" t="s">
        <v>45</v>
      </c>
      <c r="B1509" s="21" t="s">
        <v>5021</v>
      </c>
      <c r="C1509" s="20" t="s">
        <v>6560</v>
      </c>
      <c r="D1509" s="54">
        <v>4952534326</v>
      </c>
      <c r="E1509" s="64" t="s">
        <v>48</v>
      </c>
      <c r="F1509" s="4" t="s">
        <v>6814</v>
      </c>
      <c r="G1509" s="68" t="s">
        <v>6815</v>
      </c>
      <c r="H1509" s="55">
        <v>12266.4</v>
      </c>
      <c r="I1509" s="4" t="s">
        <v>64</v>
      </c>
      <c r="J1509" s="4" t="s">
        <v>1788</v>
      </c>
      <c r="K1509" s="22" t="s">
        <v>1789</v>
      </c>
      <c r="L1509" s="23" t="s">
        <v>246</v>
      </c>
      <c r="M1509" s="4" t="s">
        <v>112</v>
      </c>
      <c r="N1509" s="29" t="s">
        <v>624</v>
      </c>
      <c r="O1509" s="30">
        <v>2280</v>
      </c>
      <c r="P1509" s="29" t="s">
        <v>57</v>
      </c>
      <c r="Q1509" s="56">
        <v>3</v>
      </c>
      <c r="R1509" s="5" t="s">
        <v>78</v>
      </c>
      <c r="S1509" s="5" t="s">
        <v>79</v>
      </c>
      <c r="T1509" s="36">
        <v>43718</v>
      </c>
      <c r="U1509" s="36">
        <v>43703</v>
      </c>
      <c r="V1509" s="37">
        <v>43719</v>
      </c>
      <c r="W1509" s="38">
        <f t="shared" si="284"/>
        <v>-14</v>
      </c>
      <c r="X1509" s="5" t="str">
        <f t="shared" si="285"/>
        <v>CUMPLE</v>
      </c>
      <c r="Y1509" s="37">
        <v>43720</v>
      </c>
      <c r="Z1509" s="37">
        <v>43720</v>
      </c>
      <c r="AA1509" s="44">
        <v>43721</v>
      </c>
      <c r="AB1509" s="44">
        <v>43726</v>
      </c>
      <c r="AC1509" s="38">
        <f t="shared" si="286"/>
        <v>1</v>
      </c>
      <c r="AD1509" s="5" t="str">
        <f t="shared" si="287"/>
        <v>CUMPLE</v>
      </c>
      <c r="AE1509" s="5"/>
      <c r="AF1509" s="38">
        <f t="shared" si="288"/>
        <v>5</v>
      </c>
      <c r="AG1509" s="5" t="str">
        <f t="shared" si="289"/>
        <v>NO CUMPLE</v>
      </c>
      <c r="AH1509" s="6"/>
      <c r="AI1509" s="38">
        <f t="shared" si="282"/>
        <v>8</v>
      </c>
      <c r="AJ1509" s="5" t="str">
        <f t="shared" si="283"/>
        <v>CUMPLE</v>
      </c>
      <c r="AK1509" s="6"/>
      <c r="AL1509" s="5" t="str">
        <f t="shared" si="290"/>
        <v/>
      </c>
      <c r="AM1509" s="5"/>
      <c r="AN1509" s="58"/>
      <c r="AO1509" s="49" t="s">
        <v>6816</v>
      </c>
      <c r="AP1509" s="50" t="s">
        <v>325</v>
      </c>
      <c r="AQ1509" s="50"/>
      <c r="AR1509" s="50">
        <v>43706</v>
      </c>
      <c r="AS1509" s="50"/>
      <c r="AT1509" s="52"/>
    </row>
    <row r="1510" spans="1:46" ht="14.1" customHeight="1">
      <c r="A1510" s="20" t="s">
        <v>45</v>
      </c>
      <c r="B1510" s="21" t="s">
        <v>5021</v>
      </c>
      <c r="C1510" s="20" t="s">
        <v>6560</v>
      </c>
      <c r="D1510" s="66" t="s">
        <v>6817</v>
      </c>
      <c r="E1510" s="64" t="s">
        <v>48</v>
      </c>
      <c r="F1510" s="4" t="s">
        <v>6818</v>
      </c>
      <c r="G1510" s="68" t="s">
        <v>6819</v>
      </c>
      <c r="H1510" s="55">
        <v>23229.9</v>
      </c>
      <c r="I1510" s="4" t="s">
        <v>64</v>
      </c>
      <c r="J1510" s="66" t="s">
        <v>6820</v>
      </c>
      <c r="K1510" s="66" t="s">
        <v>6821</v>
      </c>
      <c r="L1510" s="23" t="s">
        <v>54</v>
      </c>
      <c r="M1510" s="4" t="s">
        <v>67</v>
      </c>
      <c r="N1510" s="29" t="s">
        <v>77</v>
      </c>
      <c r="O1510" s="30">
        <v>8050</v>
      </c>
      <c r="P1510" s="29" t="s">
        <v>57</v>
      </c>
      <c r="Q1510" s="56">
        <v>1</v>
      </c>
      <c r="R1510" s="5" t="s">
        <v>58</v>
      </c>
      <c r="S1510" s="5" t="s">
        <v>174</v>
      </c>
      <c r="T1510" s="36">
        <v>43719</v>
      </c>
      <c r="U1510" s="36">
        <v>43717</v>
      </c>
      <c r="V1510" s="37">
        <v>43715</v>
      </c>
      <c r="W1510" s="38">
        <f t="shared" si="284"/>
        <v>-1</v>
      </c>
      <c r="X1510" s="5" t="str">
        <f t="shared" si="285"/>
        <v>CUMPLE</v>
      </c>
      <c r="Y1510" s="37">
        <v>43721</v>
      </c>
      <c r="Z1510" s="37">
        <v>43721</v>
      </c>
      <c r="AA1510" s="44">
        <v>43721</v>
      </c>
      <c r="AB1510" s="44">
        <v>43727</v>
      </c>
      <c r="AC1510" s="38">
        <f t="shared" si="286"/>
        <v>1</v>
      </c>
      <c r="AD1510" s="5" t="str">
        <f t="shared" si="287"/>
        <v>CUMPLE</v>
      </c>
      <c r="AE1510" s="5"/>
      <c r="AF1510" s="38">
        <f t="shared" si="288"/>
        <v>6</v>
      </c>
      <c r="AG1510" s="5" t="str">
        <f t="shared" si="289"/>
        <v>NO CUMPLE</v>
      </c>
      <c r="AH1510" s="6"/>
      <c r="AI1510" s="38">
        <f t="shared" si="282"/>
        <v>8</v>
      </c>
      <c r="AJ1510" s="5" t="str">
        <f t="shared" si="283"/>
        <v>CUMPLE</v>
      </c>
      <c r="AK1510" s="6"/>
      <c r="AL1510" s="5" t="str">
        <f t="shared" si="290"/>
        <v/>
      </c>
      <c r="AM1510" s="5"/>
      <c r="AN1510" s="58"/>
      <c r="AO1510" s="49" t="s">
        <v>6822</v>
      </c>
      <c r="AP1510" s="50" t="s">
        <v>72</v>
      </c>
      <c r="AQ1510" s="50"/>
      <c r="AR1510" s="50">
        <v>43698</v>
      </c>
      <c r="AS1510" s="50"/>
      <c r="AT1510" s="52"/>
    </row>
    <row r="1511" spans="1:46" ht="14.1" customHeight="1">
      <c r="A1511" s="20" t="s">
        <v>45</v>
      </c>
      <c r="B1511" s="21" t="s">
        <v>5021</v>
      </c>
      <c r="C1511" s="20" t="s">
        <v>6560</v>
      </c>
      <c r="D1511" s="54">
        <v>4952577878</v>
      </c>
      <c r="E1511" s="64" t="s">
        <v>48</v>
      </c>
      <c r="F1511" s="4" t="s">
        <v>6823</v>
      </c>
      <c r="G1511" s="68" t="s">
        <v>6824</v>
      </c>
      <c r="H1511" s="55">
        <v>7593.6</v>
      </c>
      <c r="I1511" s="4" t="s">
        <v>64</v>
      </c>
      <c r="J1511" s="4" t="s">
        <v>499</v>
      </c>
      <c r="K1511" s="22" t="s">
        <v>500</v>
      </c>
      <c r="L1511" s="23" t="s">
        <v>54</v>
      </c>
      <c r="M1511" s="4" t="s">
        <v>67</v>
      </c>
      <c r="N1511" s="29" t="s">
        <v>77</v>
      </c>
      <c r="O1511" s="30">
        <v>480</v>
      </c>
      <c r="P1511" s="29" t="s">
        <v>57</v>
      </c>
      <c r="Q1511" s="56">
        <v>1</v>
      </c>
      <c r="R1511" s="5" t="s">
        <v>78</v>
      </c>
      <c r="S1511" s="5" t="s">
        <v>79</v>
      </c>
      <c r="T1511" s="36">
        <v>43718</v>
      </c>
      <c r="U1511" s="36">
        <v>43707</v>
      </c>
      <c r="V1511" s="37">
        <v>43707</v>
      </c>
      <c r="W1511" s="38">
        <f t="shared" si="284"/>
        <v>-10</v>
      </c>
      <c r="X1511" s="5" t="str">
        <f t="shared" si="285"/>
        <v>CUMPLE</v>
      </c>
      <c r="Y1511" s="37">
        <v>43720</v>
      </c>
      <c r="Z1511" s="37">
        <v>43720</v>
      </c>
      <c r="AA1511" s="44">
        <v>43720</v>
      </c>
      <c r="AB1511" s="44">
        <v>43727</v>
      </c>
      <c r="AC1511" s="38">
        <f t="shared" si="286"/>
        <v>1</v>
      </c>
      <c r="AD1511" s="5" t="str">
        <f t="shared" si="287"/>
        <v>CUMPLE</v>
      </c>
      <c r="AE1511" s="5"/>
      <c r="AF1511" s="38">
        <f t="shared" si="288"/>
        <v>7</v>
      </c>
      <c r="AG1511" s="5" t="str">
        <f t="shared" si="289"/>
        <v>NO CUMPLE</v>
      </c>
      <c r="AH1511" s="6"/>
      <c r="AI1511" s="38">
        <f t="shared" si="282"/>
        <v>9</v>
      </c>
      <c r="AJ1511" s="5" t="str">
        <f t="shared" si="283"/>
        <v>CUMPLE</v>
      </c>
      <c r="AK1511" s="6"/>
      <c r="AL1511" s="5" t="str">
        <f t="shared" si="290"/>
        <v/>
      </c>
      <c r="AM1511" s="5"/>
      <c r="AN1511" s="58"/>
      <c r="AO1511" s="49" t="s">
        <v>6825</v>
      </c>
      <c r="AP1511" s="50" t="s">
        <v>72</v>
      </c>
      <c r="AQ1511" s="50"/>
      <c r="AR1511" s="50">
        <v>43693</v>
      </c>
      <c r="AS1511" s="50"/>
      <c r="AT1511" s="52"/>
    </row>
    <row r="1512" spans="1:46" ht="14.1" customHeight="1">
      <c r="A1512" s="20" t="s">
        <v>45</v>
      </c>
      <c r="B1512" s="21" t="s">
        <v>5021</v>
      </c>
      <c r="C1512" s="20" t="s">
        <v>6560</v>
      </c>
      <c r="D1512" s="54">
        <v>4952240546</v>
      </c>
      <c r="E1512" s="64" t="s">
        <v>48</v>
      </c>
      <c r="F1512" s="4" t="s">
        <v>6826</v>
      </c>
      <c r="G1512" s="68" t="s">
        <v>6827</v>
      </c>
      <c r="H1512" s="55">
        <v>10130.4</v>
      </c>
      <c r="I1512" s="4" t="s">
        <v>64</v>
      </c>
      <c r="J1512" s="4" t="s">
        <v>916</v>
      </c>
      <c r="K1512" s="22" t="s">
        <v>917</v>
      </c>
      <c r="L1512" s="23" t="s">
        <v>54</v>
      </c>
      <c r="M1512" s="4" t="s">
        <v>67</v>
      </c>
      <c r="N1512" s="29" t="s">
        <v>77</v>
      </c>
      <c r="O1512" s="30">
        <v>2520</v>
      </c>
      <c r="P1512" s="29" t="s">
        <v>57</v>
      </c>
      <c r="Q1512" s="56">
        <v>3</v>
      </c>
      <c r="R1512" s="5" t="s">
        <v>78</v>
      </c>
      <c r="S1512" s="5" t="s">
        <v>79</v>
      </c>
      <c r="T1512" s="36">
        <v>43718</v>
      </c>
      <c r="U1512" s="36">
        <v>43707</v>
      </c>
      <c r="V1512" s="37">
        <v>43707</v>
      </c>
      <c r="W1512" s="38">
        <f t="shared" si="284"/>
        <v>-10</v>
      </c>
      <c r="X1512" s="5" t="str">
        <f t="shared" si="285"/>
        <v>CUMPLE</v>
      </c>
      <c r="Y1512" s="37">
        <v>43720</v>
      </c>
      <c r="Z1512" s="37">
        <v>43720</v>
      </c>
      <c r="AA1512" s="44">
        <v>43721</v>
      </c>
      <c r="AB1512" s="44">
        <v>43727</v>
      </c>
      <c r="AC1512" s="38">
        <f t="shared" si="286"/>
        <v>1</v>
      </c>
      <c r="AD1512" s="5" t="str">
        <f t="shared" si="287"/>
        <v>CUMPLE</v>
      </c>
      <c r="AE1512" s="5"/>
      <c r="AF1512" s="38">
        <f t="shared" si="288"/>
        <v>6</v>
      </c>
      <c r="AG1512" s="5" t="str">
        <f t="shared" si="289"/>
        <v>NO CUMPLE</v>
      </c>
      <c r="AH1512" s="6"/>
      <c r="AI1512" s="38">
        <f t="shared" si="282"/>
        <v>9</v>
      </c>
      <c r="AJ1512" s="5" t="str">
        <f t="shared" si="283"/>
        <v>CUMPLE</v>
      </c>
      <c r="AK1512" s="6"/>
      <c r="AL1512" s="5" t="str">
        <f t="shared" si="290"/>
        <v/>
      </c>
      <c r="AM1512" s="5"/>
      <c r="AN1512" s="58"/>
      <c r="AO1512" s="49" t="s">
        <v>6828</v>
      </c>
      <c r="AP1512" s="50" t="s">
        <v>72</v>
      </c>
      <c r="AQ1512" s="50"/>
      <c r="AR1512" s="50">
        <v>43693</v>
      </c>
      <c r="AS1512" s="50"/>
      <c r="AT1512" s="52"/>
    </row>
    <row r="1513" spans="1:46" ht="14.1" customHeight="1">
      <c r="A1513" s="20" t="s">
        <v>45</v>
      </c>
      <c r="B1513" s="21" t="s">
        <v>5021</v>
      </c>
      <c r="C1513" s="20" t="s">
        <v>6560</v>
      </c>
      <c r="D1513" s="66" t="s">
        <v>6829</v>
      </c>
      <c r="E1513" s="64" t="s">
        <v>48</v>
      </c>
      <c r="F1513" s="4" t="s">
        <v>6830</v>
      </c>
      <c r="G1513" s="23" t="s">
        <v>6831</v>
      </c>
      <c r="H1513" s="55">
        <v>402.13</v>
      </c>
      <c r="I1513" s="4" t="s">
        <v>64</v>
      </c>
      <c r="J1513" s="66" t="s">
        <v>6832</v>
      </c>
      <c r="K1513" s="66" t="s">
        <v>6833</v>
      </c>
      <c r="L1513" s="23" t="s">
        <v>86</v>
      </c>
      <c r="M1513" s="4" t="s">
        <v>87</v>
      </c>
      <c r="N1513" s="29" t="s">
        <v>88</v>
      </c>
      <c r="O1513" s="30">
        <v>182</v>
      </c>
      <c r="P1513" s="29" t="s">
        <v>57</v>
      </c>
      <c r="Q1513" s="56">
        <v>3</v>
      </c>
      <c r="R1513" s="5" t="s">
        <v>78</v>
      </c>
      <c r="S1513" s="5" t="s">
        <v>79</v>
      </c>
      <c r="T1513" s="36">
        <v>43721</v>
      </c>
      <c r="U1513" s="36">
        <v>43717</v>
      </c>
      <c r="V1513" s="37">
        <v>43717</v>
      </c>
      <c r="W1513" s="38">
        <f t="shared" si="284"/>
        <v>-3</v>
      </c>
      <c r="X1513" s="5" t="str">
        <f t="shared" si="285"/>
        <v>CUMPLE</v>
      </c>
      <c r="Y1513" s="37">
        <v>43725</v>
      </c>
      <c r="Z1513" s="37">
        <v>43725</v>
      </c>
      <c r="AA1513" s="44">
        <v>43725</v>
      </c>
      <c r="AB1513" s="44">
        <v>43727</v>
      </c>
      <c r="AC1513" s="38">
        <f t="shared" si="286"/>
        <v>1</v>
      </c>
      <c r="AD1513" s="5" t="str">
        <f t="shared" si="287"/>
        <v>CUMPLE</v>
      </c>
      <c r="AE1513" s="5"/>
      <c r="AF1513" s="38">
        <f t="shared" si="288"/>
        <v>2</v>
      </c>
      <c r="AG1513" s="5" t="str">
        <f t="shared" si="289"/>
        <v>CUMPLE</v>
      </c>
      <c r="AH1513" s="6"/>
      <c r="AI1513" s="38">
        <f t="shared" si="282"/>
        <v>6</v>
      </c>
      <c r="AJ1513" s="5" t="str">
        <f t="shared" si="283"/>
        <v>CUMPLE</v>
      </c>
      <c r="AK1513" s="6"/>
      <c r="AL1513" s="5" t="str">
        <f t="shared" si="290"/>
        <v/>
      </c>
      <c r="AM1513" s="5"/>
      <c r="AN1513" s="58"/>
      <c r="AO1513" s="49" t="s">
        <v>6834</v>
      </c>
      <c r="AP1513" s="50" t="s">
        <v>325</v>
      </c>
      <c r="AQ1513" s="50"/>
      <c r="AR1513" s="50">
        <v>43708</v>
      </c>
      <c r="AS1513" s="50"/>
      <c r="AT1513" s="52"/>
    </row>
    <row r="1514" spans="1:46" ht="14.1" customHeight="1">
      <c r="A1514" s="20" t="s">
        <v>45</v>
      </c>
      <c r="B1514" s="21" t="s">
        <v>5021</v>
      </c>
      <c r="C1514" s="20" t="s">
        <v>6560</v>
      </c>
      <c r="D1514" s="54">
        <v>4952419580</v>
      </c>
      <c r="E1514" s="64" t="s">
        <v>156</v>
      </c>
      <c r="F1514" s="4" t="s">
        <v>6835</v>
      </c>
      <c r="G1514" s="68" t="s">
        <v>6836</v>
      </c>
      <c r="H1514" s="55">
        <v>87271.2</v>
      </c>
      <c r="I1514" s="4" t="s">
        <v>64</v>
      </c>
      <c r="J1514" s="4" t="s">
        <v>3986</v>
      </c>
      <c r="K1514" s="22">
        <v>50080076</v>
      </c>
      <c r="L1514" s="23" t="s">
        <v>54</v>
      </c>
      <c r="M1514" s="4" t="s">
        <v>210</v>
      </c>
      <c r="N1514" s="29" t="s">
        <v>516</v>
      </c>
      <c r="O1514" s="30">
        <v>85560</v>
      </c>
      <c r="P1514" s="29" t="s">
        <v>57</v>
      </c>
      <c r="Q1514" s="56">
        <v>4</v>
      </c>
      <c r="R1514" s="5" t="s">
        <v>58</v>
      </c>
      <c r="S1514" s="5" t="s">
        <v>230</v>
      </c>
      <c r="T1514" s="36">
        <v>43724</v>
      </c>
      <c r="U1514" s="36">
        <v>43717</v>
      </c>
      <c r="V1514" s="37">
        <v>43717</v>
      </c>
      <c r="W1514" s="38">
        <f t="shared" si="284"/>
        <v>-6</v>
      </c>
      <c r="X1514" s="5" t="str">
        <f t="shared" si="285"/>
        <v>CUMPLE</v>
      </c>
      <c r="Y1514" s="37">
        <v>43725</v>
      </c>
      <c r="Z1514" s="37">
        <v>43725</v>
      </c>
      <c r="AA1514" s="44">
        <v>43725</v>
      </c>
      <c r="AB1514" s="44">
        <v>43725</v>
      </c>
      <c r="AC1514" s="38">
        <f t="shared" si="286"/>
        <v>1</v>
      </c>
      <c r="AD1514" s="5" t="str">
        <f t="shared" si="287"/>
        <v>CUMPLE</v>
      </c>
      <c r="AE1514" s="5"/>
      <c r="AF1514" s="38">
        <f t="shared" si="288"/>
        <v>1</v>
      </c>
      <c r="AG1514" s="5" t="str">
        <f t="shared" si="289"/>
        <v>CUMPLE</v>
      </c>
      <c r="AH1514" s="6"/>
      <c r="AI1514" s="38">
        <f t="shared" si="282"/>
        <v>1</v>
      </c>
      <c r="AJ1514" s="5" t="str">
        <f t="shared" si="283"/>
        <v>CUMPLE</v>
      </c>
      <c r="AK1514" s="6"/>
      <c r="AL1514" s="5" t="str">
        <f t="shared" si="290"/>
        <v/>
      </c>
      <c r="AM1514" s="5"/>
      <c r="AN1514" s="58"/>
      <c r="AO1514" s="49" t="s">
        <v>6837</v>
      </c>
      <c r="AP1514" s="50" t="s">
        <v>232</v>
      </c>
      <c r="AQ1514" s="50"/>
      <c r="AR1514" s="50">
        <v>43707</v>
      </c>
      <c r="AS1514" s="50"/>
      <c r="AT1514" s="52"/>
    </row>
    <row r="1515" spans="1:46" ht="14.1" customHeight="1">
      <c r="A1515" s="20" t="s">
        <v>45</v>
      </c>
      <c r="B1515" s="21" t="s">
        <v>5021</v>
      </c>
      <c r="C1515" s="20" t="s">
        <v>6560</v>
      </c>
      <c r="D1515" s="54" t="s">
        <v>6838</v>
      </c>
      <c r="E1515" s="64" t="s">
        <v>48</v>
      </c>
      <c r="F1515" s="4" t="s">
        <v>6839</v>
      </c>
      <c r="G1515" s="23" t="s">
        <v>6840</v>
      </c>
      <c r="H1515" s="55">
        <v>127122.75</v>
      </c>
      <c r="I1515" s="4" t="s">
        <v>64</v>
      </c>
      <c r="J1515" s="4" t="s">
        <v>6841</v>
      </c>
      <c r="K1515" s="22" t="s">
        <v>6842</v>
      </c>
      <c r="L1515" s="23" t="s">
        <v>54</v>
      </c>
      <c r="M1515" s="4" t="s">
        <v>67</v>
      </c>
      <c r="N1515" s="29" t="s">
        <v>77</v>
      </c>
      <c r="O1515" s="30">
        <v>2850</v>
      </c>
      <c r="P1515" s="29" t="s">
        <v>57</v>
      </c>
      <c r="Q1515" s="56">
        <v>1</v>
      </c>
      <c r="R1515" s="5" t="s">
        <v>58</v>
      </c>
      <c r="S1515" s="5" t="s">
        <v>59</v>
      </c>
      <c r="T1515" s="36">
        <v>43725</v>
      </c>
      <c r="U1515" s="36">
        <v>43710</v>
      </c>
      <c r="V1515" s="37">
        <v>43710</v>
      </c>
      <c r="W1515" s="38">
        <f t="shared" si="284"/>
        <v>-14</v>
      </c>
      <c r="X1515" s="5" t="str">
        <f t="shared" si="285"/>
        <v>CUMPLE</v>
      </c>
      <c r="Y1515" s="37">
        <v>43727</v>
      </c>
      <c r="Z1515" s="37">
        <v>43727</v>
      </c>
      <c r="AA1515" s="44">
        <v>43727</v>
      </c>
      <c r="AB1515" s="44">
        <v>43731</v>
      </c>
      <c r="AC1515" s="38">
        <f t="shared" si="286"/>
        <v>1</v>
      </c>
      <c r="AD1515" s="5" t="str">
        <f t="shared" si="287"/>
        <v>CUMPLE</v>
      </c>
      <c r="AE1515" s="5"/>
      <c r="AF1515" s="38">
        <f t="shared" si="288"/>
        <v>4</v>
      </c>
      <c r="AG1515" s="5" t="str">
        <f t="shared" si="289"/>
        <v>NO CUMPLE</v>
      </c>
      <c r="AH1515" s="6"/>
      <c r="AI1515" s="38">
        <f t="shared" si="282"/>
        <v>6</v>
      </c>
      <c r="AJ1515" s="5" t="str">
        <f t="shared" si="283"/>
        <v>CUMPLE</v>
      </c>
      <c r="AK1515" s="6"/>
      <c r="AL1515" s="5" t="str">
        <f t="shared" si="290"/>
        <v/>
      </c>
      <c r="AM1515" s="5"/>
      <c r="AN1515" s="58"/>
      <c r="AO1515" s="49" t="s">
        <v>6843</v>
      </c>
      <c r="AP1515" s="50" t="s">
        <v>72</v>
      </c>
      <c r="AQ1515" s="50"/>
      <c r="AR1515" s="50">
        <v>43700</v>
      </c>
      <c r="AS1515" s="50"/>
      <c r="AT1515" s="52"/>
    </row>
    <row r="1516" spans="1:46" ht="14.1" customHeight="1">
      <c r="A1516" s="20" t="s">
        <v>45</v>
      </c>
      <c r="B1516" s="21" t="s">
        <v>5021</v>
      </c>
      <c r="C1516" s="20" t="s">
        <v>6560</v>
      </c>
      <c r="D1516" s="54">
        <v>4953157201</v>
      </c>
      <c r="E1516" s="64" t="s">
        <v>156</v>
      </c>
      <c r="F1516" s="4" t="s">
        <v>6844</v>
      </c>
      <c r="G1516" s="68" t="s">
        <v>6845</v>
      </c>
      <c r="H1516" s="55">
        <v>8397.2000000000007</v>
      </c>
      <c r="I1516" s="4" t="s">
        <v>64</v>
      </c>
      <c r="J1516" s="66" t="s">
        <v>6846</v>
      </c>
      <c r="K1516" s="66" t="s">
        <v>6847</v>
      </c>
      <c r="L1516" s="23" t="s">
        <v>54</v>
      </c>
      <c r="M1516" s="4" t="s">
        <v>55</v>
      </c>
      <c r="N1516" s="29" t="s">
        <v>56</v>
      </c>
      <c r="O1516" s="30">
        <v>660</v>
      </c>
      <c r="P1516" s="29" t="s">
        <v>57</v>
      </c>
      <c r="Q1516" s="56">
        <v>8</v>
      </c>
      <c r="R1516" s="5" t="s">
        <v>78</v>
      </c>
      <c r="S1516" s="5" t="s">
        <v>79</v>
      </c>
      <c r="T1516" s="36">
        <v>43725</v>
      </c>
      <c r="U1516" s="36">
        <v>43726</v>
      </c>
      <c r="V1516" s="37">
        <v>43726</v>
      </c>
      <c r="W1516" s="38">
        <f t="shared" ref="W1516:W1547" si="291">IF(R1516="AIR",U1516-T1516,U1516-(T1516-1))</f>
        <v>2</v>
      </c>
      <c r="X1516" s="5" t="str">
        <f t="shared" ref="X1516:X1547" si="292">IF(W1516&lt;=0,"CUMPLE","NO CUMPLE")</f>
        <v>NO CUMPLE</v>
      </c>
      <c r="Y1516" s="37">
        <v>43728</v>
      </c>
      <c r="Z1516" s="37">
        <v>43728</v>
      </c>
      <c r="AA1516" s="44">
        <v>43728</v>
      </c>
      <c r="AB1516" s="44">
        <v>43732</v>
      </c>
      <c r="AC1516" s="38">
        <f t="shared" ref="AC1516:AC1547" si="293">IF(AA1516-MAX(U1516,V1516,Y1516)&lt;=0,1,AA1516-MAX(U1516,V1516,Y1516))</f>
        <v>1</v>
      </c>
      <c r="AD1516" s="5" t="str">
        <f t="shared" ref="AD1516:AD1547" si="294">+IF((R1516="FCL")*AND(AC1516&lt;=2),"CUMPLE",IF((R1516="LCL")*AND(AC1516&lt;=2),"CUMPLE",IF((R1516="AIR")*AND(AC1516&lt;=2),"CUMPLE","NO CUMPLE")))</f>
        <v>CUMPLE</v>
      </c>
      <c r="AE1516" s="5"/>
      <c r="AF1516" s="38">
        <f t="shared" ref="AF1516:AF1547" si="295">IF(AB1516-AA1516&lt;=0,1,AB1516-AA1516)</f>
        <v>4</v>
      </c>
      <c r="AG1516" s="5" t="str">
        <f t="shared" ref="AG1516:AG1547" si="296">+IF((R1516="FCL")*AND(AF1516&lt;=3),"CUMPLE",IF((R1516="LCL")*AND(AF1516&lt;=3),"CUMPLE",IF((R1516="AIR")*AND(AF1516&lt;=1),"CUMPLE","NO CUMPLE")))</f>
        <v>NO CUMPLE</v>
      </c>
      <c r="AH1516" s="6"/>
      <c r="AI1516" s="38">
        <f t="shared" si="282"/>
        <v>7</v>
      </c>
      <c r="AJ1516" s="5" t="str">
        <f t="shared" si="283"/>
        <v>CUMPLE</v>
      </c>
      <c r="AK1516" s="6"/>
      <c r="AL1516" s="5" t="str">
        <f t="shared" ref="AL1516:AL1547" si="297">+IF(F1516="Rojo",IF((R1516="FCL")*AND(AI1516&gt;7),"NO CUMPLE",IF((R1516="LCL")*AND(AI1516&gt;9),"NO CUMPLE",IF((R1516="AIR")*AND(AI1516&gt;2),"NO CUMPLE","CUMPLE"))),"")</f>
        <v/>
      </c>
      <c r="AM1516" s="5"/>
      <c r="AN1516" s="58"/>
      <c r="AO1516" s="49" t="s">
        <v>6848</v>
      </c>
      <c r="AP1516" s="50" t="s">
        <v>61</v>
      </c>
      <c r="AQ1516" s="50"/>
      <c r="AR1516" s="50">
        <v>43703</v>
      </c>
      <c r="AS1516" s="50"/>
      <c r="AT1516" s="52"/>
    </row>
    <row r="1517" spans="1:46" ht="14.1" customHeight="1">
      <c r="A1517" s="20" t="s">
        <v>45</v>
      </c>
      <c r="B1517" s="21" t="s">
        <v>5021</v>
      </c>
      <c r="C1517" s="20" t="s">
        <v>6560</v>
      </c>
      <c r="D1517" s="54">
        <v>4950748919</v>
      </c>
      <c r="E1517" s="64" t="s">
        <v>156</v>
      </c>
      <c r="F1517" s="4" t="s">
        <v>6849</v>
      </c>
      <c r="G1517" s="68" t="s">
        <v>6850</v>
      </c>
      <c r="H1517" s="55">
        <v>122472</v>
      </c>
      <c r="I1517" s="4" t="s">
        <v>64</v>
      </c>
      <c r="J1517" s="4" t="s">
        <v>1879</v>
      </c>
      <c r="K1517" s="22" t="s">
        <v>1880</v>
      </c>
      <c r="L1517" s="23" t="s">
        <v>54</v>
      </c>
      <c r="M1517" s="4" t="s">
        <v>184</v>
      </c>
      <c r="N1517" s="29" t="s">
        <v>348</v>
      </c>
      <c r="O1517" s="30">
        <v>9720</v>
      </c>
      <c r="P1517" s="29" t="s">
        <v>186</v>
      </c>
      <c r="Q1517" s="56">
        <v>1</v>
      </c>
      <c r="R1517" s="5" t="s">
        <v>58</v>
      </c>
      <c r="S1517" s="5" t="s">
        <v>59</v>
      </c>
      <c r="T1517" s="36">
        <v>43725</v>
      </c>
      <c r="U1517" s="36">
        <v>43718</v>
      </c>
      <c r="V1517" s="37">
        <v>43718</v>
      </c>
      <c r="W1517" s="38">
        <f t="shared" si="291"/>
        <v>-6</v>
      </c>
      <c r="X1517" s="5" t="str">
        <f t="shared" si="292"/>
        <v>CUMPLE</v>
      </c>
      <c r="Y1517" s="37">
        <v>43727</v>
      </c>
      <c r="Z1517" s="37">
        <v>43727</v>
      </c>
      <c r="AA1517" s="44">
        <v>43727</v>
      </c>
      <c r="AB1517" s="44">
        <v>43733</v>
      </c>
      <c r="AC1517" s="38">
        <f t="shared" si="293"/>
        <v>1</v>
      </c>
      <c r="AD1517" s="5" t="str">
        <f t="shared" si="294"/>
        <v>CUMPLE</v>
      </c>
      <c r="AE1517" s="5"/>
      <c r="AF1517" s="38">
        <f t="shared" si="295"/>
        <v>6</v>
      </c>
      <c r="AG1517" s="5" t="str">
        <f t="shared" si="296"/>
        <v>NO CUMPLE</v>
      </c>
      <c r="AH1517" s="6"/>
      <c r="AI1517" s="38">
        <f t="shared" si="282"/>
        <v>8</v>
      </c>
      <c r="AJ1517" s="5" t="str">
        <f t="shared" si="283"/>
        <v>CUMPLE</v>
      </c>
      <c r="AK1517" s="6"/>
      <c r="AL1517" s="5" t="str">
        <f t="shared" si="297"/>
        <v/>
      </c>
      <c r="AM1517" s="5"/>
      <c r="AN1517" s="58"/>
      <c r="AO1517" s="49" t="s">
        <v>6851</v>
      </c>
      <c r="AP1517" s="50" t="s">
        <v>325</v>
      </c>
      <c r="AQ1517" s="50"/>
      <c r="AR1517" s="50">
        <v>43697</v>
      </c>
      <c r="AS1517" s="50"/>
      <c r="AT1517" s="52"/>
    </row>
    <row r="1518" spans="1:46" ht="14.1" customHeight="1">
      <c r="A1518" s="20" t="s">
        <v>45</v>
      </c>
      <c r="B1518" s="21" t="s">
        <v>5021</v>
      </c>
      <c r="C1518" s="20" t="s">
        <v>6560</v>
      </c>
      <c r="D1518" s="54">
        <v>4953142456</v>
      </c>
      <c r="E1518" s="64" t="s">
        <v>48</v>
      </c>
      <c r="F1518" s="4" t="s">
        <v>6852</v>
      </c>
      <c r="G1518" s="23" t="s">
        <v>6853</v>
      </c>
      <c r="H1518" s="55">
        <v>30467.52</v>
      </c>
      <c r="I1518" s="4" t="s">
        <v>64</v>
      </c>
      <c r="J1518" s="4" t="s">
        <v>535</v>
      </c>
      <c r="K1518" s="22" t="s">
        <v>536</v>
      </c>
      <c r="L1518" s="23" t="s">
        <v>119</v>
      </c>
      <c r="M1518" s="4" t="s">
        <v>210</v>
      </c>
      <c r="N1518" s="29" t="s">
        <v>210</v>
      </c>
      <c r="O1518" s="30">
        <v>17040</v>
      </c>
      <c r="P1518" s="29" t="s">
        <v>57</v>
      </c>
      <c r="Q1518" s="56">
        <v>1</v>
      </c>
      <c r="R1518" s="5" t="s">
        <v>58</v>
      </c>
      <c r="S1518" s="5" t="s">
        <v>59</v>
      </c>
      <c r="T1518" s="36">
        <v>43730</v>
      </c>
      <c r="U1518" s="36">
        <v>43731</v>
      </c>
      <c r="V1518" s="37">
        <v>43731</v>
      </c>
      <c r="W1518" s="38">
        <f t="shared" si="291"/>
        <v>2</v>
      </c>
      <c r="X1518" s="5" t="str">
        <f t="shared" si="292"/>
        <v>NO CUMPLE</v>
      </c>
      <c r="Y1518" s="37">
        <v>43732</v>
      </c>
      <c r="Z1518" s="37">
        <v>43732</v>
      </c>
      <c r="AA1518" s="44">
        <v>43732</v>
      </c>
      <c r="AB1518" s="44">
        <v>43734</v>
      </c>
      <c r="AC1518" s="38">
        <f t="shared" si="293"/>
        <v>1</v>
      </c>
      <c r="AD1518" s="5" t="str">
        <f t="shared" si="294"/>
        <v>CUMPLE</v>
      </c>
      <c r="AE1518" s="5"/>
      <c r="AF1518" s="38">
        <f t="shared" si="295"/>
        <v>2</v>
      </c>
      <c r="AG1518" s="5" t="str">
        <f t="shared" si="296"/>
        <v>CUMPLE</v>
      </c>
      <c r="AH1518" s="6"/>
      <c r="AI1518" s="38">
        <f t="shared" si="282"/>
        <v>4</v>
      </c>
      <c r="AJ1518" s="5" t="str">
        <f t="shared" si="283"/>
        <v>CUMPLE</v>
      </c>
      <c r="AK1518" s="6"/>
      <c r="AL1518" s="5" t="str">
        <f t="shared" si="297"/>
        <v/>
      </c>
      <c r="AM1518" s="5"/>
      <c r="AN1518" s="58"/>
      <c r="AO1518" s="49" t="s">
        <v>6854</v>
      </c>
      <c r="AP1518" s="50" t="s">
        <v>325</v>
      </c>
      <c r="AQ1518" s="50"/>
      <c r="AR1518" s="50">
        <v>43715</v>
      </c>
      <c r="AS1518" s="50"/>
      <c r="AT1518" s="52"/>
    </row>
    <row r="1519" spans="1:46" ht="14.1" customHeight="1">
      <c r="A1519" s="20" t="s">
        <v>45</v>
      </c>
      <c r="B1519" s="21" t="s">
        <v>5021</v>
      </c>
      <c r="C1519" s="20" t="s">
        <v>6560</v>
      </c>
      <c r="D1519" s="54">
        <v>4953112249</v>
      </c>
      <c r="E1519" s="64" t="s">
        <v>48</v>
      </c>
      <c r="F1519" s="4" t="s">
        <v>6855</v>
      </c>
      <c r="G1519" s="23" t="s">
        <v>6856</v>
      </c>
      <c r="H1519" s="55">
        <v>87985.2</v>
      </c>
      <c r="I1519" s="4" t="s">
        <v>64</v>
      </c>
      <c r="J1519" s="4" t="s">
        <v>3986</v>
      </c>
      <c r="K1519" s="22" t="s">
        <v>3987</v>
      </c>
      <c r="L1519" s="23" t="s">
        <v>54</v>
      </c>
      <c r="M1519" s="4" t="s">
        <v>210</v>
      </c>
      <c r="N1519" s="29" t="s">
        <v>516</v>
      </c>
      <c r="O1519" s="30">
        <v>86260</v>
      </c>
      <c r="P1519" s="29" t="s">
        <v>57</v>
      </c>
      <c r="Q1519" s="56">
        <v>4</v>
      </c>
      <c r="R1519" s="5" t="s">
        <v>58</v>
      </c>
      <c r="S1519" s="5" t="s">
        <v>230</v>
      </c>
      <c r="T1519" s="36">
        <v>43725</v>
      </c>
      <c r="U1519" s="36">
        <v>43719</v>
      </c>
      <c r="V1519" s="37">
        <v>43719</v>
      </c>
      <c r="W1519" s="38">
        <f t="shared" si="291"/>
        <v>-5</v>
      </c>
      <c r="X1519" s="5" t="str">
        <f t="shared" si="292"/>
        <v>CUMPLE</v>
      </c>
      <c r="Y1519" s="37">
        <v>43726</v>
      </c>
      <c r="Z1519" s="37">
        <v>43726</v>
      </c>
      <c r="AA1519" s="44">
        <v>43726</v>
      </c>
      <c r="AB1519" s="44">
        <v>43726</v>
      </c>
      <c r="AC1519" s="38">
        <f t="shared" si="293"/>
        <v>1</v>
      </c>
      <c r="AD1519" s="5" t="str">
        <f t="shared" si="294"/>
        <v>CUMPLE</v>
      </c>
      <c r="AE1519" s="5"/>
      <c r="AF1519" s="38">
        <f t="shared" si="295"/>
        <v>1</v>
      </c>
      <c r="AG1519" s="5" t="str">
        <f t="shared" si="296"/>
        <v>CUMPLE</v>
      </c>
      <c r="AH1519" s="6"/>
      <c r="AI1519" s="38">
        <f t="shared" si="282"/>
        <v>1</v>
      </c>
      <c r="AJ1519" s="5" t="str">
        <f t="shared" si="283"/>
        <v>CUMPLE</v>
      </c>
      <c r="AK1519" s="6"/>
      <c r="AL1519" s="5" t="str">
        <f t="shared" si="297"/>
        <v/>
      </c>
      <c r="AM1519" s="5"/>
      <c r="AN1519" s="58"/>
      <c r="AO1519" s="49" t="s">
        <v>6857</v>
      </c>
      <c r="AP1519" s="50" t="s">
        <v>232</v>
      </c>
      <c r="AQ1519" s="50"/>
      <c r="AR1519" s="50">
        <v>43711</v>
      </c>
      <c r="AS1519" s="50"/>
      <c r="AT1519" s="52"/>
    </row>
    <row r="1520" spans="1:46" ht="14.1" customHeight="1">
      <c r="A1520" s="20" t="s">
        <v>45</v>
      </c>
      <c r="B1520" s="21" t="s">
        <v>5021</v>
      </c>
      <c r="C1520" s="20" t="s">
        <v>6560</v>
      </c>
      <c r="D1520" s="66" t="s">
        <v>6858</v>
      </c>
      <c r="E1520" s="64" t="s">
        <v>156</v>
      </c>
      <c r="F1520" s="4" t="s">
        <v>6859</v>
      </c>
      <c r="G1520" s="23" t="s">
        <v>6860</v>
      </c>
      <c r="H1520" s="55">
        <v>48520.6</v>
      </c>
      <c r="I1520" s="4" t="s">
        <v>64</v>
      </c>
      <c r="J1520" s="66" t="s">
        <v>6861</v>
      </c>
      <c r="K1520" s="66" t="s">
        <v>6862</v>
      </c>
      <c r="L1520" s="23" t="s">
        <v>54</v>
      </c>
      <c r="M1520" s="4" t="s">
        <v>67</v>
      </c>
      <c r="N1520" s="29" t="s">
        <v>77</v>
      </c>
      <c r="O1520" s="30">
        <v>14280</v>
      </c>
      <c r="P1520" s="29" t="s">
        <v>57</v>
      </c>
      <c r="Q1520" s="56">
        <v>1</v>
      </c>
      <c r="R1520" s="5" t="s">
        <v>58</v>
      </c>
      <c r="S1520" s="5" t="s">
        <v>59</v>
      </c>
      <c r="T1520" s="36">
        <v>43727</v>
      </c>
      <c r="U1520" s="36">
        <v>43719</v>
      </c>
      <c r="V1520" s="37">
        <v>43726</v>
      </c>
      <c r="W1520" s="38">
        <f t="shared" si="291"/>
        <v>-7</v>
      </c>
      <c r="X1520" s="5" t="str">
        <f t="shared" si="292"/>
        <v>CUMPLE</v>
      </c>
      <c r="Y1520" s="37">
        <v>43728</v>
      </c>
      <c r="Z1520" s="37">
        <v>43728</v>
      </c>
      <c r="AA1520" s="44">
        <v>43728</v>
      </c>
      <c r="AB1520" s="44">
        <v>43735</v>
      </c>
      <c r="AC1520" s="38">
        <f t="shared" si="293"/>
        <v>1</v>
      </c>
      <c r="AD1520" s="5" t="str">
        <f t="shared" si="294"/>
        <v>CUMPLE</v>
      </c>
      <c r="AE1520" s="5"/>
      <c r="AF1520" s="38">
        <f t="shared" si="295"/>
        <v>7</v>
      </c>
      <c r="AG1520" s="5" t="str">
        <f t="shared" si="296"/>
        <v>NO CUMPLE</v>
      </c>
      <c r="AH1520" s="6"/>
      <c r="AI1520" s="38">
        <f t="shared" si="282"/>
        <v>8</v>
      </c>
      <c r="AJ1520" s="5" t="str">
        <f t="shared" si="283"/>
        <v>CUMPLE</v>
      </c>
      <c r="AK1520" s="6"/>
      <c r="AL1520" s="5" t="str">
        <f t="shared" si="297"/>
        <v/>
      </c>
      <c r="AM1520" s="5"/>
      <c r="AN1520" s="58"/>
      <c r="AO1520" s="49" t="s">
        <v>6863</v>
      </c>
      <c r="AP1520" s="50" t="s">
        <v>72</v>
      </c>
      <c r="AQ1520" s="50"/>
      <c r="AR1520" s="50">
        <v>43705</v>
      </c>
      <c r="AS1520" s="50"/>
      <c r="AT1520" s="52"/>
    </row>
    <row r="1521" spans="1:46" ht="14.1" customHeight="1">
      <c r="A1521" s="20" t="s">
        <v>45</v>
      </c>
      <c r="B1521" s="21" t="s">
        <v>5021</v>
      </c>
      <c r="C1521" s="20" t="s">
        <v>6560</v>
      </c>
      <c r="D1521" s="54">
        <v>4953293410</v>
      </c>
      <c r="E1521" s="64" t="s">
        <v>48</v>
      </c>
      <c r="F1521" s="4" t="s">
        <v>6864</v>
      </c>
      <c r="G1521" s="23">
        <v>1028629613</v>
      </c>
      <c r="H1521" s="55">
        <v>402.2</v>
      </c>
      <c r="I1521" s="4" t="s">
        <v>605</v>
      </c>
      <c r="J1521" s="4" t="s">
        <v>6865</v>
      </c>
      <c r="K1521" s="22" t="s">
        <v>6866</v>
      </c>
      <c r="L1521" s="23" t="s">
        <v>54</v>
      </c>
      <c r="M1521" s="4" t="s">
        <v>67</v>
      </c>
      <c r="N1521" s="29" t="s">
        <v>77</v>
      </c>
      <c r="O1521" s="30">
        <v>10</v>
      </c>
      <c r="P1521" s="29" t="s">
        <v>57</v>
      </c>
      <c r="Q1521" s="56">
        <v>1</v>
      </c>
      <c r="R1521" s="5" t="s">
        <v>608</v>
      </c>
      <c r="S1521" s="5" t="s">
        <v>79</v>
      </c>
      <c r="T1521" s="36">
        <v>43709</v>
      </c>
      <c r="U1521" s="36">
        <v>43707</v>
      </c>
      <c r="V1521" s="37">
        <v>43710</v>
      </c>
      <c r="W1521" s="38">
        <f>IF(R1521="AIR",U1521-T1521,U1521-(T1521-1))</f>
        <v>-2</v>
      </c>
      <c r="X1521" s="5" t="str">
        <f>IF(W1521&lt;=0,"CUMPLE","NO CUMPLE")</f>
        <v>CUMPLE</v>
      </c>
      <c r="Y1521" s="37">
        <v>43710</v>
      </c>
      <c r="Z1521" s="37">
        <v>43710</v>
      </c>
      <c r="AA1521" s="44">
        <v>43711</v>
      </c>
      <c r="AB1521" s="44">
        <v>43711</v>
      </c>
      <c r="AC1521" s="38">
        <f t="shared" si="293"/>
        <v>1</v>
      </c>
      <c r="AD1521" s="5" t="str">
        <f t="shared" si="294"/>
        <v>CUMPLE</v>
      </c>
      <c r="AE1521" s="5"/>
      <c r="AF1521" s="38">
        <f t="shared" si="295"/>
        <v>1</v>
      </c>
      <c r="AG1521" s="5" t="str">
        <f t="shared" si="296"/>
        <v>CUMPLE</v>
      </c>
      <c r="AH1521" s="6"/>
      <c r="AI1521" s="38">
        <f t="shared" si="282"/>
        <v>2</v>
      </c>
      <c r="AJ1521" s="5" t="str">
        <f t="shared" si="283"/>
        <v>CUMPLE</v>
      </c>
      <c r="AK1521" s="6"/>
      <c r="AL1521" s="5" t="str">
        <f t="shared" si="297"/>
        <v/>
      </c>
      <c r="AM1521" s="5"/>
      <c r="AN1521" s="58"/>
      <c r="AO1521" s="49" t="s">
        <v>6867</v>
      </c>
      <c r="AP1521" s="50" t="s">
        <v>72</v>
      </c>
      <c r="AQ1521" s="50"/>
      <c r="AR1521" s="50">
        <v>43708</v>
      </c>
      <c r="AS1521" s="50"/>
      <c r="AT1521" s="52"/>
    </row>
    <row r="1522" spans="1:46" ht="14.1" customHeight="1">
      <c r="A1522" s="20" t="s">
        <v>45</v>
      </c>
      <c r="B1522" s="21" t="s">
        <v>5021</v>
      </c>
      <c r="C1522" s="20" t="s">
        <v>6560</v>
      </c>
      <c r="D1522" s="54">
        <v>4952465115</v>
      </c>
      <c r="E1522" s="64" t="s">
        <v>48</v>
      </c>
      <c r="F1522" s="4" t="s">
        <v>6868</v>
      </c>
      <c r="G1522" s="23" t="s">
        <v>6869</v>
      </c>
      <c r="H1522" s="55">
        <v>2462.4</v>
      </c>
      <c r="I1522" s="4" t="s">
        <v>605</v>
      </c>
      <c r="J1522" s="4" t="s">
        <v>654</v>
      </c>
      <c r="K1522" s="22" t="s">
        <v>655</v>
      </c>
      <c r="L1522" s="23" t="s">
        <v>54</v>
      </c>
      <c r="M1522" s="4" t="s">
        <v>67</v>
      </c>
      <c r="N1522" s="29" t="s">
        <v>77</v>
      </c>
      <c r="O1522" s="30">
        <v>60</v>
      </c>
      <c r="P1522" s="29" t="s">
        <v>57</v>
      </c>
      <c r="Q1522" s="56">
        <v>3</v>
      </c>
      <c r="R1522" s="5" t="s">
        <v>608</v>
      </c>
      <c r="S1522" s="5" t="s">
        <v>79</v>
      </c>
      <c r="T1522" s="36">
        <v>43709</v>
      </c>
      <c r="U1522" s="36">
        <v>43704</v>
      </c>
      <c r="V1522" s="37">
        <v>43710</v>
      </c>
      <c r="W1522" s="38">
        <f t="shared" si="291"/>
        <v>-5</v>
      </c>
      <c r="X1522" s="5" t="str">
        <f t="shared" si="292"/>
        <v>CUMPLE</v>
      </c>
      <c r="Y1522" s="37">
        <v>43710</v>
      </c>
      <c r="Z1522" s="37">
        <v>43710</v>
      </c>
      <c r="AA1522" s="44">
        <v>43711</v>
      </c>
      <c r="AB1522" s="44">
        <v>43711</v>
      </c>
      <c r="AC1522" s="38">
        <f t="shared" si="293"/>
        <v>1</v>
      </c>
      <c r="AD1522" s="5" t="str">
        <f t="shared" si="294"/>
        <v>CUMPLE</v>
      </c>
      <c r="AE1522" s="5"/>
      <c r="AF1522" s="38">
        <f t="shared" si="295"/>
        <v>1</v>
      </c>
      <c r="AG1522" s="5" t="str">
        <f t="shared" si="296"/>
        <v>CUMPLE</v>
      </c>
      <c r="AH1522" s="6"/>
      <c r="AI1522" s="38">
        <f t="shared" si="282"/>
        <v>2</v>
      </c>
      <c r="AJ1522" s="5" t="str">
        <f t="shared" si="283"/>
        <v>CUMPLE</v>
      </c>
      <c r="AK1522" s="6"/>
      <c r="AL1522" s="5" t="str">
        <f t="shared" si="297"/>
        <v/>
      </c>
      <c r="AM1522" s="5"/>
      <c r="AN1522" s="58"/>
      <c r="AO1522" s="49" t="s">
        <v>6870</v>
      </c>
      <c r="AP1522" s="50" t="s">
        <v>72</v>
      </c>
      <c r="AQ1522" s="50"/>
      <c r="AR1522" s="50">
        <v>43708</v>
      </c>
      <c r="AS1522" s="50"/>
      <c r="AT1522" s="52"/>
    </row>
    <row r="1523" spans="1:46" ht="14.1" customHeight="1">
      <c r="A1523" s="20" t="s">
        <v>45</v>
      </c>
      <c r="B1523" s="21" t="s">
        <v>5021</v>
      </c>
      <c r="C1523" s="20" t="s">
        <v>6560</v>
      </c>
      <c r="D1523" s="54">
        <v>4953236326</v>
      </c>
      <c r="E1523" s="64" t="s">
        <v>156</v>
      </c>
      <c r="F1523" s="4" t="s">
        <v>6871</v>
      </c>
      <c r="G1523" s="23">
        <v>1028606146</v>
      </c>
      <c r="H1523" s="55">
        <v>657.3</v>
      </c>
      <c r="I1523" s="4" t="s">
        <v>605</v>
      </c>
      <c r="J1523" s="4" t="s">
        <v>6872</v>
      </c>
      <c r="K1523" s="22" t="s">
        <v>6873</v>
      </c>
      <c r="L1523" s="23" t="s">
        <v>54</v>
      </c>
      <c r="M1523" s="4" t="s">
        <v>67</v>
      </c>
      <c r="N1523" s="29" t="s">
        <v>77</v>
      </c>
      <c r="O1523" s="30">
        <v>10</v>
      </c>
      <c r="P1523" s="29" t="s">
        <v>57</v>
      </c>
      <c r="Q1523" s="56">
        <v>1</v>
      </c>
      <c r="R1523" s="5" t="s">
        <v>608</v>
      </c>
      <c r="S1523" s="5" t="s">
        <v>79</v>
      </c>
      <c r="T1523" s="36">
        <v>43709</v>
      </c>
      <c r="U1523" s="36">
        <v>43706</v>
      </c>
      <c r="V1523" s="37">
        <v>43710</v>
      </c>
      <c r="W1523" s="38">
        <f t="shared" si="291"/>
        <v>-3</v>
      </c>
      <c r="X1523" s="5" t="str">
        <f t="shared" si="292"/>
        <v>CUMPLE</v>
      </c>
      <c r="Y1523" s="37">
        <v>43710</v>
      </c>
      <c r="Z1523" s="37">
        <v>43710</v>
      </c>
      <c r="AA1523" s="44">
        <v>43711</v>
      </c>
      <c r="AB1523" s="44">
        <v>43711</v>
      </c>
      <c r="AC1523" s="38">
        <f t="shared" si="293"/>
        <v>1</v>
      </c>
      <c r="AD1523" s="5" t="str">
        <f t="shared" si="294"/>
        <v>CUMPLE</v>
      </c>
      <c r="AE1523" s="5"/>
      <c r="AF1523" s="38">
        <f t="shared" si="295"/>
        <v>1</v>
      </c>
      <c r="AG1523" s="5" t="str">
        <f t="shared" si="296"/>
        <v>CUMPLE</v>
      </c>
      <c r="AH1523" s="6"/>
      <c r="AI1523" s="38">
        <f t="shared" si="282"/>
        <v>2</v>
      </c>
      <c r="AJ1523" s="5" t="str">
        <f t="shared" si="283"/>
        <v>CUMPLE</v>
      </c>
      <c r="AK1523" s="6"/>
      <c r="AL1523" s="5" t="str">
        <f t="shared" si="297"/>
        <v/>
      </c>
      <c r="AM1523" s="5"/>
      <c r="AN1523" s="58"/>
      <c r="AO1523" s="49" t="s">
        <v>6874</v>
      </c>
      <c r="AP1523" s="50" t="s">
        <v>72</v>
      </c>
      <c r="AQ1523" s="50"/>
      <c r="AR1523" s="50">
        <v>43708</v>
      </c>
      <c r="AS1523" s="50"/>
      <c r="AT1523" s="52"/>
    </row>
    <row r="1524" spans="1:46" ht="14.1" customHeight="1">
      <c r="A1524" s="20" t="s">
        <v>45</v>
      </c>
      <c r="B1524" s="21" t="s">
        <v>5021</v>
      </c>
      <c r="C1524" s="20" t="s">
        <v>6560</v>
      </c>
      <c r="D1524" s="54">
        <v>4952973675</v>
      </c>
      <c r="E1524" s="64" t="s">
        <v>48</v>
      </c>
      <c r="F1524" s="4" t="s">
        <v>6875</v>
      </c>
      <c r="G1524" s="23">
        <v>1028606076</v>
      </c>
      <c r="H1524" s="55">
        <v>318.13</v>
      </c>
      <c r="I1524" s="4" t="s">
        <v>605</v>
      </c>
      <c r="J1524" s="4" t="s">
        <v>873</v>
      </c>
      <c r="K1524" s="22" t="s">
        <v>874</v>
      </c>
      <c r="L1524" s="23" t="s">
        <v>54</v>
      </c>
      <c r="M1524" s="4" t="s">
        <v>67</v>
      </c>
      <c r="N1524" s="29" t="s">
        <v>77</v>
      </c>
      <c r="O1524" s="30">
        <v>0.5</v>
      </c>
      <c r="P1524" s="29" t="s">
        <v>57</v>
      </c>
      <c r="Q1524" s="56">
        <v>1</v>
      </c>
      <c r="R1524" s="5" t="s">
        <v>608</v>
      </c>
      <c r="S1524" s="5" t="s">
        <v>79</v>
      </c>
      <c r="T1524" s="36">
        <v>43709</v>
      </c>
      <c r="U1524" s="36">
        <v>43706</v>
      </c>
      <c r="V1524" s="37">
        <v>43710</v>
      </c>
      <c r="W1524" s="38">
        <f t="shared" si="291"/>
        <v>-3</v>
      </c>
      <c r="X1524" s="5" t="str">
        <f t="shared" si="292"/>
        <v>CUMPLE</v>
      </c>
      <c r="Y1524" s="37">
        <v>43710</v>
      </c>
      <c r="Z1524" s="37">
        <v>43710</v>
      </c>
      <c r="AA1524" s="44">
        <v>43711</v>
      </c>
      <c r="AB1524" s="44">
        <v>43711</v>
      </c>
      <c r="AC1524" s="38">
        <f t="shared" si="293"/>
        <v>1</v>
      </c>
      <c r="AD1524" s="5" t="str">
        <f t="shared" si="294"/>
        <v>CUMPLE</v>
      </c>
      <c r="AE1524" s="5"/>
      <c r="AF1524" s="38">
        <f t="shared" si="295"/>
        <v>1</v>
      </c>
      <c r="AG1524" s="5" t="str">
        <f t="shared" si="296"/>
        <v>CUMPLE</v>
      </c>
      <c r="AH1524" s="6"/>
      <c r="AI1524" s="38">
        <f t="shared" si="282"/>
        <v>2</v>
      </c>
      <c r="AJ1524" s="5" t="str">
        <f t="shared" si="283"/>
        <v>CUMPLE</v>
      </c>
      <c r="AK1524" s="6"/>
      <c r="AL1524" s="5" t="str">
        <f t="shared" si="297"/>
        <v/>
      </c>
      <c r="AM1524" s="5"/>
      <c r="AN1524" s="58"/>
      <c r="AO1524" s="49" t="s">
        <v>6874</v>
      </c>
      <c r="AP1524" s="50" t="s">
        <v>72</v>
      </c>
      <c r="AQ1524" s="50"/>
      <c r="AR1524" s="50">
        <v>43708</v>
      </c>
      <c r="AS1524" s="50"/>
      <c r="AT1524" s="52"/>
    </row>
    <row r="1525" spans="1:46" ht="14.1" customHeight="1">
      <c r="A1525" s="20" t="s">
        <v>45</v>
      </c>
      <c r="B1525" s="21" t="s">
        <v>5021</v>
      </c>
      <c r="C1525" s="20" t="s">
        <v>6560</v>
      </c>
      <c r="D1525" s="54">
        <v>4952602540</v>
      </c>
      <c r="E1525" s="64" t="s">
        <v>48</v>
      </c>
      <c r="F1525" s="4" t="s">
        <v>6876</v>
      </c>
      <c r="G1525" s="23" t="s">
        <v>6877</v>
      </c>
      <c r="H1525" s="55">
        <v>2408</v>
      </c>
      <c r="I1525" s="4" t="s">
        <v>64</v>
      </c>
      <c r="J1525" s="4" t="s">
        <v>3470</v>
      </c>
      <c r="K1525" s="22" t="s">
        <v>3471</v>
      </c>
      <c r="L1525" s="23" t="s">
        <v>54</v>
      </c>
      <c r="M1525" s="4" t="s">
        <v>94</v>
      </c>
      <c r="N1525" s="29" t="s">
        <v>108</v>
      </c>
      <c r="O1525" s="30">
        <v>160</v>
      </c>
      <c r="P1525" s="29" t="s">
        <v>57</v>
      </c>
      <c r="Q1525" s="56">
        <v>1</v>
      </c>
      <c r="R1525" s="5" t="s">
        <v>78</v>
      </c>
      <c r="S1525" s="5" t="s">
        <v>79</v>
      </c>
      <c r="T1525" s="36">
        <v>43704</v>
      </c>
      <c r="U1525" s="36">
        <v>43703</v>
      </c>
      <c r="V1525" s="37">
        <v>43710</v>
      </c>
      <c r="W1525" s="38">
        <f t="shared" si="291"/>
        <v>0</v>
      </c>
      <c r="X1525" s="5" t="str">
        <f t="shared" si="292"/>
        <v>CUMPLE</v>
      </c>
      <c r="Y1525" s="37">
        <v>43707</v>
      </c>
      <c r="Z1525" s="37">
        <v>43710</v>
      </c>
      <c r="AA1525" s="44">
        <v>43710</v>
      </c>
      <c r="AB1525" s="44">
        <v>43714</v>
      </c>
      <c r="AC1525" s="38">
        <f t="shared" si="293"/>
        <v>1</v>
      </c>
      <c r="AD1525" s="5" t="str">
        <f t="shared" si="294"/>
        <v>CUMPLE</v>
      </c>
      <c r="AE1525" s="5"/>
      <c r="AF1525" s="38">
        <f t="shared" si="295"/>
        <v>4</v>
      </c>
      <c r="AG1525" s="5" t="str">
        <f t="shared" si="296"/>
        <v>NO CUMPLE</v>
      </c>
      <c r="AH1525" s="6"/>
      <c r="AI1525" s="38">
        <f t="shared" si="282"/>
        <v>10</v>
      </c>
      <c r="AJ1525" s="5" t="str">
        <f t="shared" si="283"/>
        <v>CUMPLE</v>
      </c>
      <c r="AK1525" s="6" t="s">
        <v>3000</v>
      </c>
      <c r="AL1525" s="5" t="str">
        <f t="shared" si="297"/>
        <v/>
      </c>
      <c r="AM1525" s="5"/>
      <c r="AN1525" s="58"/>
      <c r="AO1525" s="49" t="s">
        <v>6878</v>
      </c>
      <c r="AP1525" s="50" t="s">
        <v>72</v>
      </c>
      <c r="AQ1525" s="50"/>
      <c r="AR1525" s="50">
        <v>43685</v>
      </c>
      <c r="AS1525" s="50" t="s">
        <v>1149</v>
      </c>
      <c r="AT1525" s="52"/>
    </row>
    <row r="1526" spans="1:46" ht="14.1" customHeight="1">
      <c r="A1526" s="20" t="s">
        <v>45</v>
      </c>
      <c r="B1526" s="21" t="s">
        <v>5021</v>
      </c>
      <c r="C1526" s="20" t="s">
        <v>6560</v>
      </c>
      <c r="D1526" s="54">
        <v>4951930704</v>
      </c>
      <c r="E1526" s="64" t="s">
        <v>156</v>
      </c>
      <c r="F1526" s="4" t="s">
        <v>6879</v>
      </c>
      <c r="G1526" s="23" t="s">
        <v>6880</v>
      </c>
      <c r="H1526" s="55">
        <v>7383.99</v>
      </c>
      <c r="I1526" s="4" t="s">
        <v>64</v>
      </c>
      <c r="J1526" s="4" t="s">
        <v>6881</v>
      </c>
      <c r="K1526" s="22" t="s">
        <v>6882</v>
      </c>
      <c r="L1526" s="23" t="s">
        <v>119</v>
      </c>
      <c r="M1526" s="4" t="s">
        <v>238</v>
      </c>
      <c r="N1526" s="29" t="s">
        <v>238</v>
      </c>
      <c r="O1526" s="30">
        <v>630</v>
      </c>
      <c r="P1526" s="29" t="s">
        <v>168</v>
      </c>
      <c r="Q1526" s="56">
        <v>4</v>
      </c>
      <c r="R1526" s="5" t="s">
        <v>78</v>
      </c>
      <c r="S1526" s="5" t="s">
        <v>79</v>
      </c>
      <c r="T1526" s="36">
        <v>43706</v>
      </c>
      <c r="U1526" s="36">
        <v>43703</v>
      </c>
      <c r="V1526" s="37">
        <v>43710</v>
      </c>
      <c r="W1526" s="38">
        <f t="shared" si="291"/>
        <v>-2</v>
      </c>
      <c r="X1526" s="5" t="str">
        <f t="shared" si="292"/>
        <v>CUMPLE</v>
      </c>
      <c r="Y1526" s="37">
        <v>43710</v>
      </c>
      <c r="Z1526" s="37">
        <v>43710</v>
      </c>
      <c r="AA1526" s="44">
        <v>43710</v>
      </c>
      <c r="AB1526" s="44">
        <v>43714</v>
      </c>
      <c r="AC1526" s="38">
        <f t="shared" si="293"/>
        <v>1</v>
      </c>
      <c r="AD1526" s="5" t="str">
        <f t="shared" si="294"/>
        <v>CUMPLE</v>
      </c>
      <c r="AE1526" s="5"/>
      <c r="AF1526" s="38">
        <f t="shared" si="295"/>
        <v>4</v>
      </c>
      <c r="AG1526" s="5" t="str">
        <f t="shared" si="296"/>
        <v>NO CUMPLE</v>
      </c>
      <c r="AH1526" s="6"/>
      <c r="AI1526" s="38">
        <f t="shared" si="282"/>
        <v>8</v>
      </c>
      <c r="AJ1526" s="5" t="str">
        <f t="shared" si="283"/>
        <v>CUMPLE</v>
      </c>
      <c r="AK1526" s="6"/>
      <c r="AL1526" s="5" t="str">
        <f t="shared" si="297"/>
        <v/>
      </c>
      <c r="AM1526" s="5"/>
      <c r="AN1526" s="58"/>
      <c r="AO1526" s="49" t="s">
        <v>6883</v>
      </c>
      <c r="AP1526" s="50" t="s">
        <v>241</v>
      </c>
      <c r="AQ1526" s="50"/>
      <c r="AR1526" s="50">
        <v>43692</v>
      </c>
      <c r="AS1526" s="50"/>
      <c r="AT1526" s="52"/>
    </row>
    <row r="1527" spans="1:46" ht="14.1" customHeight="1">
      <c r="A1527" s="20" t="s">
        <v>45</v>
      </c>
      <c r="B1527" s="21" t="s">
        <v>5021</v>
      </c>
      <c r="C1527" s="20" t="s">
        <v>6560</v>
      </c>
      <c r="D1527" s="66" t="s">
        <v>6884</v>
      </c>
      <c r="E1527" s="64" t="s">
        <v>156</v>
      </c>
      <c r="F1527" s="4" t="s">
        <v>6885</v>
      </c>
      <c r="G1527" s="23" t="s">
        <v>6886</v>
      </c>
      <c r="H1527" s="55">
        <v>105222</v>
      </c>
      <c r="I1527" s="4" t="s">
        <v>64</v>
      </c>
      <c r="J1527" s="66" t="s">
        <v>6887</v>
      </c>
      <c r="K1527" s="66" t="s">
        <v>6888</v>
      </c>
      <c r="L1527" s="23" t="s">
        <v>54</v>
      </c>
      <c r="M1527" s="4" t="s">
        <v>67</v>
      </c>
      <c r="N1527" s="29" t="s">
        <v>336</v>
      </c>
      <c r="O1527" s="30">
        <v>9550</v>
      </c>
      <c r="P1527" s="29" t="s">
        <v>57</v>
      </c>
      <c r="Q1527" s="56">
        <v>1</v>
      </c>
      <c r="R1527" s="5" t="s">
        <v>58</v>
      </c>
      <c r="S1527" s="5" t="s">
        <v>726</v>
      </c>
      <c r="T1527" s="36">
        <v>43707</v>
      </c>
      <c r="U1527" s="36">
        <v>43692</v>
      </c>
      <c r="V1527" s="37">
        <v>43710</v>
      </c>
      <c r="W1527" s="38">
        <f t="shared" si="291"/>
        <v>-14</v>
      </c>
      <c r="X1527" s="5" t="str">
        <f t="shared" si="292"/>
        <v>CUMPLE</v>
      </c>
      <c r="Y1527" s="37">
        <v>43710</v>
      </c>
      <c r="Z1527" s="37">
        <v>43710</v>
      </c>
      <c r="AA1527" s="44">
        <v>43711</v>
      </c>
      <c r="AB1527" s="44">
        <v>43715</v>
      </c>
      <c r="AC1527" s="38">
        <f t="shared" si="293"/>
        <v>1</v>
      </c>
      <c r="AD1527" s="5" t="str">
        <f t="shared" si="294"/>
        <v>CUMPLE</v>
      </c>
      <c r="AE1527" s="5"/>
      <c r="AF1527" s="38">
        <f t="shared" si="295"/>
        <v>4</v>
      </c>
      <c r="AG1527" s="5" t="str">
        <f t="shared" si="296"/>
        <v>NO CUMPLE</v>
      </c>
      <c r="AH1527" s="6"/>
      <c r="AI1527" s="38">
        <f t="shared" si="282"/>
        <v>8</v>
      </c>
      <c r="AJ1527" s="5" t="str">
        <f t="shared" si="283"/>
        <v>CUMPLE</v>
      </c>
      <c r="AK1527" s="6"/>
      <c r="AL1527" s="5" t="str">
        <f t="shared" si="297"/>
        <v/>
      </c>
      <c r="AM1527" s="5"/>
      <c r="AN1527" s="58"/>
      <c r="AO1527" s="49" t="s">
        <v>6889</v>
      </c>
      <c r="AP1527" s="50" t="s">
        <v>72</v>
      </c>
      <c r="AQ1527" s="50"/>
      <c r="AR1527" s="50">
        <v>43676</v>
      </c>
      <c r="AS1527" s="50"/>
      <c r="AT1527" s="52"/>
    </row>
    <row r="1528" spans="1:46" ht="14.1" customHeight="1">
      <c r="A1528" s="20" t="s">
        <v>45</v>
      </c>
      <c r="B1528" s="21" t="s">
        <v>5021</v>
      </c>
      <c r="C1528" s="20" t="s">
        <v>6560</v>
      </c>
      <c r="D1528" s="54">
        <v>4952077940</v>
      </c>
      <c r="E1528" s="64" t="s">
        <v>48</v>
      </c>
      <c r="F1528" s="4" t="s">
        <v>6890</v>
      </c>
      <c r="G1528" s="23" t="s">
        <v>6891</v>
      </c>
      <c r="H1528" s="55">
        <v>10296</v>
      </c>
      <c r="I1528" s="4" t="s">
        <v>64</v>
      </c>
      <c r="J1528" s="4" t="s">
        <v>5608</v>
      </c>
      <c r="K1528" s="22" t="s">
        <v>93</v>
      </c>
      <c r="L1528" s="23" t="s">
        <v>54</v>
      </c>
      <c r="M1528" s="4" t="s">
        <v>94</v>
      </c>
      <c r="N1528" s="29" t="s">
        <v>95</v>
      </c>
      <c r="O1528" s="30">
        <v>8800</v>
      </c>
      <c r="P1528" s="29" t="s">
        <v>57</v>
      </c>
      <c r="Q1528" s="56">
        <v>1</v>
      </c>
      <c r="R1528" s="5" t="s">
        <v>58</v>
      </c>
      <c r="S1528" s="5" t="s">
        <v>59</v>
      </c>
      <c r="T1528" s="36">
        <v>43707</v>
      </c>
      <c r="U1528" s="36">
        <v>43682</v>
      </c>
      <c r="V1528" s="37">
        <v>43710</v>
      </c>
      <c r="W1528" s="38">
        <f t="shared" si="291"/>
        <v>-24</v>
      </c>
      <c r="X1528" s="5" t="str">
        <f t="shared" si="292"/>
        <v>CUMPLE</v>
      </c>
      <c r="Y1528" s="37">
        <v>43710</v>
      </c>
      <c r="Z1528" s="37">
        <v>43710</v>
      </c>
      <c r="AA1528" s="44">
        <v>43711</v>
      </c>
      <c r="AB1528" s="44">
        <v>43717</v>
      </c>
      <c r="AC1528" s="38">
        <f t="shared" si="293"/>
        <v>1</v>
      </c>
      <c r="AD1528" s="5" t="str">
        <f t="shared" si="294"/>
        <v>CUMPLE</v>
      </c>
      <c r="AE1528" s="5"/>
      <c r="AF1528" s="38">
        <f t="shared" si="295"/>
        <v>6</v>
      </c>
      <c r="AG1528" s="5" t="str">
        <f t="shared" si="296"/>
        <v>NO CUMPLE</v>
      </c>
      <c r="AH1528" s="6"/>
      <c r="AI1528" s="38">
        <f t="shared" si="282"/>
        <v>10</v>
      </c>
      <c r="AJ1528" s="5" t="str">
        <f t="shared" si="283"/>
        <v>NO CUMPLE</v>
      </c>
      <c r="AK1528" s="6" t="s">
        <v>149</v>
      </c>
      <c r="AL1528" s="5" t="str">
        <f t="shared" si="297"/>
        <v/>
      </c>
      <c r="AM1528" s="5"/>
      <c r="AN1528" s="58"/>
      <c r="AO1528" s="49" t="s">
        <v>6892</v>
      </c>
      <c r="AP1528" s="50" t="s">
        <v>72</v>
      </c>
      <c r="AQ1528" s="50"/>
      <c r="AR1528" s="50">
        <v>43672</v>
      </c>
      <c r="AS1528" s="50"/>
      <c r="AT1528" s="52"/>
    </row>
    <row r="1529" spans="1:46" ht="14.1" customHeight="1">
      <c r="A1529" s="20" t="s">
        <v>45</v>
      </c>
      <c r="B1529" s="21" t="s">
        <v>5021</v>
      </c>
      <c r="C1529" s="20" t="s">
        <v>6560</v>
      </c>
      <c r="D1529" s="54">
        <v>4950752285</v>
      </c>
      <c r="E1529" s="64" t="s">
        <v>48</v>
      </c>
      <c r="F1529" s="4" t="s">
        <v>6893</v>
      </c>
      <c r="G1529" s="23" t="s">
        <v>6894</v>
      </c>
      <c r="H1529" s="55">
        <v>14212.8</v>
      </c>
      <c r="I1529" s="4" t="s">
        <v>64</v>
      </c>
      <c r="J1529" s="4" t="s">
        <v>1557</v>
      </c>
      <c r="K1529" s="22" t="s">
        <v>1558</v>
      </c>
      <c r="L1529" s="23" t="s">
        <v>408</v>
      </c>
      <c r="M1529" s="4" t="s">
        <v>184</v>
      </c>
      <c r="N1529" s="29" t="s">
        <v>385</v>
      </c>
      <c r="O1529" s="30">
        <v>4320</v>
      </c>
      <c r="P1529" s="29" t="s">
        <v>57</v>
      </c>
      <c r="Q1529" s="56">
        <v>1</v>
      </c>
      <c r="R1529" s="5" t="s">
        <v>58</v>
      </c>
      <c r="S1529" s="5" t="s">
        <v>59</v>
      </c>
      <c r="T1529" s="36">
        <v>43708</v>
      </c>
      <c r="U1529" s="36">
        <v>43704</v>
      </c>
      <c r="V1529" s="37">
        <v>43710</v>
      </c>
      <c r="W1529" s="38">
        <f t="shared" si="291"/>
        <v>-3</v>
      </c>
      <c r="X1529" s="5" t="str">
        <f t="shared" si="292"/>
        <v>CUMPLE</v>
      </c>
      <c r="Y1529" s="37">
        <v>43710</v>
      </c>
      <c r="Z1529" s="37">
        <v>43711</v>
      </c>
      <c r="AA1529" s="44">
        <v>43711</v>
      </c>
      <c r="AB1529" s="44">
        <v>43717</v>
      </c>
      <c r="AC1529" s="38">
        <f t="shared" si="293"/>
        <v>1</v>
      </c>
      <c r="AD1529" s="5" t="str">
        <f t="shared" si="294"/>
        <v>CUMPLE</v>
      </c>
      <c r="AE1529" s="5"/>
      <c r="AF1529" s="38">
        <f t="shared" si="295"/>
        <v>6</v>
      </c>
      <c r="AG1529" s="5" t="str">
        <f t="shared" si="296"/>
        <v>NO CUMPLE</v>
      </c>
      <c r="AH1529" s="6"/>
      <c r="AI1529" s="38">
        <f t="shared" si="282"/>
        <v>9</v>
      </c>
      <c r="AJ1529" s="5" t="str">
        <f t="shared" si="283"/>
        <v>NO CUMPLE</v>
      </c>
      <c r="AK1529" s="6" t="s">
        <v>5989</v>
      </c>
      <c r="AL1529" s="5" t="str">
        <f t="shared" si="297"/>
        <v/>
      </c>
      <c r="AM1529" s="5"/>
      <c r="AN1529" s="58"/>
      <c r="AO1529" s="49" t="s">
        <v>6895</v>
      </c>
      <c r="AP1529" s="50" t="s">
        <v>72</v>
      </c>
      <c r="AQ1529" s="50"/>
      <c r="AR1529" s="50">
        <v>43682</v>
      </c>
      <c r="AS1529" s="50"/>
      <c r="AT1529" s="52"/>
    </row>
    <row r="1530" spans="1:46" ht="14.1" customHeight="1">
      <c r="A1530" s="20" t="s">
        <v>45</v>
      </c>
      <c r="B1530" s="21" t="s">
        <v>5021</v>
      </c>
      <c r="C1530" s="20" t="s">
        <v>6560</v>
      </c>
      <c r="D1530" s="66" t="s">
        <v>6896</v>
      </c>
      <c r="E1530" s="64" t="s">
        <v>48</v>
      </c>
      <c r="F1530" s="4" t="s">
        <v>6897</v>
      </c>
      <c r="G1530" s="23">
        <v>1028721247</v>
      </c>
      <c r="H1530" s="55">
        <v>4666.8999999999996</v>
      </c>
      <c r="I1530" s="4" t="s">
        <v>605</v>
      </c>
      <c r="J1530" s="66" t="s">
        <v>6898</v>
      </c>
      <c r="K1530" s="66" t="s">
        <v>6899</v>
      </c>
      <c r="L1530" s="23" t="s">
        <v>54</v>
      </c>
      <c r="M1530" s="4" t="s">
        <v>67</v>
      </c>
      <c r="N1530" s="29" t="s">
        <v>77</v>
      </c>
      <c r="O1530" s="30">
        <v>70</v>
      </c>
      <c r="P1530" s="29" t="s">
        <v>57</v>
      </c>
      <c r="Q1530" s="56">
        <v>3</v>
      </c>
      <c r="R1530" s="5" t="s">
        <v>608</v>
      </c>
      <c r="S1530" s="5" t="s">
        <v>79</v>
      </c>
      <c r="T1530" s="36">
        <v>43716</v>
      </c>
      <c r="U1530" s="36">
        <v>43713</v>
      </c>
      <c r="V1530" s="37">
        <v>43717</v>
      </c>
      <c r="W1530" s="38">
        <f t="shared" si="291"/>
        <v>-3</v>
      </c>
      <c r="X1530" s="5" t="str">
        <f t="shared" si="292"/>
        <v>CUMPLE</v>
      </c>
      <c r="Y1530" s="37">
        <v>43717</v>
      </c>
      <c r="Z1530" s="37">
        <v>43717</v>
      </c>
      <c r="AA1530" s="44">
        <v>43718</v>
      </c>
      <c r="AB1530" s="44">
        <v>43718</v>
      </c>
      <c r="AC1530" s="38">
        <f t="shared" si="293"/>
        <v>1</v>
      </c>
      <c r="AD1530" s="5" t="str">
        <f t="shared" si="294"/>
        <v>CUMPLE</v>
      </c>
      <c r="AE1530" s="5"/>
      <c r="AF1530" s="38">
        <f t="shared" si="295"/>
        <v>1</v>
      </c>
      <c r="AG1530" s="5" t="str">
        <f t="shared" si="296"/>
        <v>CUMPLE</v>
      </c>
      <c r="AH1530" s="6"/>
      <c r="AI1530" s="38">
        <f t="shared" si="282"/>
        <v>2</v>
      </c>
      <c r="AJ1530" s="5" t="str">
        <f t="shared" si="283"/>
        <v>CUMPLE</v>
      </c>
      <c r="AK1530" s="6"/>
      <c r="AL1530" s="5" t="str">
        <f t="shared" si="297"/>
        <v/>
      </c>
      <c r="AM1530" s="5"/>
      <c r="AN1530" s="58"/>
      <c r="AO1530" s="49" t="s">
        <v>6900</v>
      </c>
      <c r="AP1530" s="50" t="s">
        <v>72</v>
      </c>
      <c r="AQ1530" s="50"/>
      <c r="AR1530" s="50">
        <v>43714</v>
      </c>
      <c r="AS1530" s="50"/>
      <c r="AT1530" s="52"/>
    </row>
    <row r="1531" spans="1:46" ht="14.1" customHeight="1">
      <c r="A1531" s="20" t="s">
        <v>45</v>
      </c>
      <c r="B1531" s="21" t="s">
        <v>5021</v>
      </c>
      <c r="C1531" s="20" t="s">
        <v>6560</v>
      </c>
      <c r="D1531" s="54">
        <v>4952925652</v>
      </c>
      <c r="E1531" s="64" t="s">
        <v>48</v>
      </c>
      <c r="F1531" s="4" t="s">
        <v>6901</v>
      </c>
      <c r="G1531" s="68" t="s">
        <v>6902</v>
      </c>
      <c r="H1531" s="55">
        <v>1610.4</v>
      </c>
      <c r="I1531" s="4" t="s">
        <v>64</v>
      </c>
      <c r="J1531" s="4" t="s">
        <v>6903</v>
      </c>
      <c r="K1531" s="22" t="s">
        <v>6904</v>
      </c>
      <c r="L1531" s="23" t="s">
        <v>54</v>
      </c>
      <c r="M1531" s="4" t="s">
        <v>67</v>
      </c>
      <c r="N1531" s="29" t="s">
        <v>77</v>
      </c>
      <c r="O1531" s="30">
        <v>880</v>
      </c>
      <c r="P1531" s="29" t="s">
        <v>57</v>
      </c>
      <c r="Q1531" s="56">
        <v>1</v>
      </c>
      <c r="R1531" s="5" t="s">
        <v>78</v>
      </c>
      <c r="S1531" s="5" t="s">
        <v>79</v>
      </c>
      <c r="T1531" s="36">
        <v>43710</v>
      </c>
      <c r="U1531" s="36">
        <v>43703</v>
      </c>
      <c r="V1531" s="37">
        <v>43713</v>
      </c>
      <c r="W1531" s="38">
        <f t="shared" si="291"/>
        <v>-6</v>
      </c>
      <c r="X1531" s="5" t="str">
        <f t="shared" si="292"/>
        <v>CUMPLE</v>
      </c>
      <c r="Y1531" s="37">
        <v>43713</v>
      </c>
      <c r="Z1531" s="37">
        <v>43713</v>
      </c>
      <c r="AA1531" s="44">
        <v>43714</v>
      </c>
      <c r="AB1531" s="44">
        <v>43719</v>
      </c>
      <c r="AC1531" s="38">
        <f t="shared" si="293"/>
        <v>1</v>
      </c>
      <c r="AD1531" s="5" t="str">
        <f t="shared" si="294"/>
        <v>CUMPLE</v>
      </c>
      <c r="AE1531" s="5"/>
      <c r="AF1531" s="38">
        <f t="shared" si="295"/>
        <v>5</v>
      </c>
      <c r="AG1531" s="5" t="str">
        <f t="shared" si="296"/>
        <v>NO CUMPLE</v>
      </c>
      <c r="AH1531" s="6"/>
      <c r="AI1531" s="38">
        <f t="shared" si="282"/>
        <v>9</v>
      </c>
      <c r="AJ1531" s="5" t="str">
        <f t="shared" si="283"/>
        <v>CUMPLE</v>
      </c>
      <c r="AK1531" s="6"/>
      <c r="AL1531" s="5" t="str">
        <f t="shared" si="297"/>
        <v/>
      </c>
      <c r="AM1531" s="5"/>
      <c r="AN1531" s="58"/>
      <c r="AO1531" s="49" t="s">
        <v>6905</v>
      </c>
      <c r="AP1531" s="50" t="s">
        <v>72</v>
      </c>
      <c r="AQ1531" s="50"/>
      <c r="AR1531" s="50">
        <v>43696</v>
      </c>
      <c r="AS1531" s="50"/>
      <c r="AT1531" s="52"/>
    </row>
    <row r="1532" spans="1:46" ht="14.1" customHeight="1">
      <c r="A1532" s="20" t="s">
        <v>45</v>
      </c>
      <c r="B1532" s="21" t="s">
        <v>5021</v>
      </c>
      <c r="C1532" s="20" t="s">
        <v>6560</v>
      </c>
      <c r="D1532" s="54">
        <v>4951955540</v>
      </c>
      <c r="E1532" s="64" t="s">
        <v>48</v>
      </c>
      <c r="F1532" s="4" t="s">
        <v>6906</v>
      </c>
      <c r="G1532" s="23" t="s">
        <v>6907</v>
      </c>
      <c r="H1532" s="55">
        <v>9114</v>
      </c>
      <c r="I1532" s="4" t="s">
        <v>64</v>
      </c>
      <c r="J1532" s="4" t="s">
        <v>6908</v>
      </c>
      <c r="K1532" s="22" t="s">
        <v>6909</v>
      </c>
      <c r="L1532" s="23" t="s">
        <v>54</v>
      </c>
      <c r="M1532" s="4" t="s">
        <v>112</v>
      </c>
      <c r="N1532" s="29" t="s">
        <v>5453</v>
      </c>
      <c r="O1532" s="30">
        <v>4200</v>
      </c>
      <c r="P1532" s="29" t="s">
        <v>57</v>
      </c>
      <c r="Q1532" s="56">
        <v>5</v>
      </c>
      <c r="R1532" s="5" t="s">
        <v>78</v>
      </c>
      <c r="S1532" s="5" t="s">
        <v>79</v>
      </c>
      <c r="T1532" s="36">
        <v>43711</v>
      </c>
      <c r="U1532" s="36">
        <v>43703</v>
      </c>
      <c r="V1532" s="37">
        <v>43713</v>
      </c>
      <c r="W1532" s="38">
        <f t="shared" si="291"/>
        <v>-7</v>
      </c>
      <c r="X1532" s="5" t="str">
        <f t="shared" si="292"/>
        <v>CUMPLE</v>
      </c>
      <c r="Y1532" s="37">
        <v>43713</v>
      </c>
      <c r="Z1532" s="37">
        <v>43713</v>
      </c>
      <c r="AA1532" s="44">
        <v>43714</v>
      </c>
      <c r="AB1532" s="44">
        <v>43719</v>
      </c>
      <c r="AC1532" s="38">
        <f t="shared" si="293"/>
        <v>1</v>
      </c>
      <c r="AD1532" s="5" t="str">
        <f t="shared" si="294"/>
        <v>CUMPLE</v>
      </c>
      <c r="AE1532" s="5"/>
      <c r="AF1532" s="38">
        <f t="shared" si="295"/>
        <v>5</v>
      </c>
      <c r="AG1532" s="5" t="str">
        <f t="shared" si="296"/>
        <v>NO CUMPLE</v>
      </c>
      <c r="AH1532" s="6"/>
      <c r="AI1532" s="38">
        <f t="shared" si="282"/>
        <v>8</v>
      </c>
      <c r="AJ1532" s="5" t="str">
        <f t="shared" si="283"/>
        <v>CUMPLE</v>
      </c>
      <c r="AK1532" s="6"/>
      <c r="AL1532" s="5" t="str">
        <f t="shared" si="297"/>
        <v/>
      </c>
      <c r="AM1532" s="5"/>
      <c r="AN1532" s="58"/>
      <c r="AO1532" s="49" t="s">
        <v>6910</v>
      </c>
      <c r="AP1532" s="50" t="s">
        <v>72</v>
      </c>
      <c r="AQ1532" s="50"/>
      <c r="AR1532" s="50">
        <v>43686</v>
      </c>
      <c r="AS1532" s="50"/>
      <c r="AT1532" s="52"/>
    </row>
    <row r="1533" spans="1:46" ht="14.1" customHeight="1">
      <c r="A1533" s="20" t="s">
        <v>45</v>
      </c>
      <c r="B1533" s="21" t="s">
        <v>5021</v>
      </c>
      <c r="C1533" s="20" t="s">
        <v>6560</v>
      </c>
      <c r="D1533" s="66" t="s">
        <v>6911</v>
      </c>
      <c r="E1533" s="15" t="s">
        <v>156</v>
      </c>
      <c r="F1533" s="4" t="s">
        <v>6912</v>
      </c>
      <c r="G1533" s="23" t="s">
        <v>6913</v>
      </c>
      <c r="H1533" s="55">
        <v>41736.35</v>
      </c>
      <c r="I1533" s="4" t="s">
        <v>64</v>
      </c>
      <c r="J1533" s="66" t="s">
        <v>6914</v>
      </c>
      <c r="K1533" s="66" t="s">
        <v>6915</v>
      </c>
      <c r="L1533" s="23" t="s">
        <v>54</v>
      </c>
      <c r="M1533" s="4" t="s">
        <v>67</v>
      </c>
      <c r="N1533" s="29" t="s">
        <v>77</v>
      </c>
      <c r="O1533" s="30">
        <v>11915</v>
      </c>
      <c r="P1533" s="29" t="s">
        <v>57</v>
      </c>
      <c r="Q1533" s="56">
        <v>1</v>
      </c>
      <c r="R1533" s="5" t="s">
        <v>58</v>
      </c>
      <c r="S1533" s="5" t="s">
        <v>69</v>
      </c>
      <c r="T1533" s="36">
        <v>43707</v>
      </c>
      <c r="U1533" s="36">
        <v>43700</v>
      </c>
      <c r="V1533" s="37">
        <v>43712</v>
      </c>
      <c r="W1533" s="38">
        <f t="shared" si="291"/>
        <v>-6</v>
      </c>
      <c r="X1533" s="5" t="str">
        <f t="shared" si="292"/>
        <v>CUMPLE</v>
      </c>
      <c r="Y1533" s="37">
        <v>43710</v>
      </c>
      <c r="Z1533" s="37">
        <v>43712</v>
      </c>
      <c r="AA1533" s="44">
        <v>43713</v>
      </c>
      <c r="AB1533" s="44">
        <v>43719</v>
      </c>
      <c r="AC1533" s="38">
        <f t="shared" si="293"/>
        <v>1</v>
      </c>
      <c r="AD1533" s="5" t="str">
        <f t="shared" si="294"/>
        <v>CUMPLE</v>
      </c>
      <c r="AE1533" s="5"/>
      <c r="AF1533" s="38">
        <f t="shared" si="295"/>
        <v>6</v>
      </c>
      <c r="AG1533" s="5" t="str">
        <f t="shared" si="296"/>
        <v>NO CUMPLE</v>
      </c>
      <c r="AH1533" s="6"/>
      <c r="AI1533" s="38">
        <f t="shared" si="282"/>
        <v>12</v>
      </c>
      <c r="AJ1533" s="5" t="str">
        <f t="shared" si="283"/>
        <v>NO CUMPLE</v>
      </c>
      <c r="AK1533" s="6" t="s">
        <v>7611</v>
      </c>
      <c r="AL1533" s="5" t="str">
        <f t="shared" si="297"/>
        <v/>
      </c>
      <c r="AM1533" s="5"/>
      <c r="AN1533" s="58"/>
      <c r="AO1533" s="49" t="s">
        <v>6916</v>
      </c>
      <c r="AP1533" s="50" t="s">
        <v>72</v>
      </c>
      <c r="AQ1533" s="50"/>
      <c r="AR1533" s="50">
        <v>43684</v>
      </c>
      <c r="AS1533" s="50"/>
      <c r="AT1533" s="52"/>
    </row>
    <row r="1534" spans="1:46" ht="14.1" customHeight="1">
      <c r="A1534" s="20" t="s">
        <v>45</v>
      </c>
      <c r="B1534" s="21" t="s">
        <v>5021</v>
      </c>
      <c r="C1534" s="20" t="s">
        <v>6560</v>
      </c>
      <c r="D1534" s="54">
        <v>4950041000</v>
      </c>
      <c r="E1534" s="64" t="s">
        <v>48</v>
      </c>
      <c r="F1534" s="4" t="s">
        <v>6917</v>
      </c>
      <c r="G1534" s="68" t="s">
        <v>6918</v>
      </c>
      <c r="H1534" s="55">
        <v>67914</v>
      </c>
      <c r="I1534" s="4" t="s">
        <v>64</v>
      </c>
      <c r="J1534" s="4" t="s">
        <v>6919</v>
      </c>
      <c r="K1534" s="22" t="s">
        <v>6920</v>
      </c>
      <c r="L1534" s="23" t="s">
        <v>54</v>
      </c>
      <c r="M1534" s="4" t="s">
        <v>184</v>
      </c>
      <c r="N1534" s="29" t="s">
        <v>348</v>
      </c>
      <c r="O1534" s="30">
        <v>2520</v>
      </c>
      <c r="P1534" s="29" t="s">
        <v>186</v>
      </c>
      <c r="Q1534" s="56">
        <v>3</v>
      </c>
      <c r="R1534" s="5" t="s">
        <v>78</v>
      </c>
      <c r="S1534" s="5" t="s">
        <v>79</v>
      </c>
      <c r="T1534" s="36">
        <v>43710</v>
      </c>
      <c r="U1534" s="36">
        <v>43704</v>
      </c>
      <c r="V1534" s="37">
        <v>43714</v>
      </c>
      <c r="W1534" s="38">
        <f t="shared" si="291"/>
        <v>-5</v>
      </c>
      <c r="X1534" s="5" t="str">
        <f t="shared" si="292"/>
        <v>CUMPLE</v>
      </c>
      <c r="Y1534" s="37">
        <v>43714</v>
      </c>
      <c r="Z1534" s="37">
        <v>43714</v>
      </c>
      <c r="AA1534" s="44">
        <v>43714</v>
      </c>
      <c r="AB1534" s="44">
        <v>43718</v>
      </c>
      <c r="AC1534" s="38">
        <f t="shared" si="293"/>
        <v>1</v>
      </c>
      <c r="AD1534" s="5" t="str">
        <f t="shared" si="294"/>
        <v>CUMPLE</v>
      </c>
      <c r="AE1534" s="5"/>
      <c r="AF1534" s="38">
        <f t="shared" si="295"/>
        <v>4</v>
      </c>
      <c r="AG1534" s="5" t="str">
        <f t="shared" si="296"/>
        <v>NO CUMPLE</v>
      </c>
      <c r="AH1534" s="6"/>
      <c r="AI1534" s="38">
        <f t="shared" si="282"/>
        <v>8</v>
      </c>
      <c r="AJ1534" s="5" t="str">
        <f t="shared" si="283"/>
        <v>CUMPLE</v>
      </c>
      <c r="AK1534" s="6"/>
      <c r="AL1534" s="5" t="str">
        <f t="shared" si="297"/>
        <v/>
      </c>
      <c r="AM1534" s="5"/>
      <c r="AN1534" s="58"/>
      <c r="AO1534" s="49" t="s">
        <v>6921</v>
      </c>
      <c r="AP1534" s="50" t="s">
        <v>325</v>
      </c>
      <c r="AQ1534" s="50"/>
      <c r="AR1534" s="50">
        <v>43696</v>
      </c>
      <c r="AS1534" s="50"/>
      <c r="AT1534" s="52"/>
    </row>
    <row r="1535" spans="1:46" ht="14.1" customHeight="1">
      <c r="A1535" s="20" t="s">
        <v>45</v>
      </c>
      <c r="B1535" s="21" t="s">
        <v>5021</v>
      </c>
      <c r="C1535" s="20" t="s">
        <v>6560</v>
      </c>
      <c r="D1535" s="54" t="s">
        <v>6922</v>
      </c>
      <c r="E1535" s="64" t="s">
        <v>156</v>
      </c>
      <c r="F1535" s="4" t="s">
        <v>6923</v>
      </c>
      <c r="G1535" s="23" t="s">
        <v>6924</v>
      </c>
      <c r="H1535" s="55">
        <v>8572</v>
      </c>
      <c r="I1535" s="4" t="s">
        <v>64</v>
      </c>
      <c r="J1535" s="4" t="s">
        <v>6925</v>
      </c>
      <c r="K1535" s="22" t="s">
        <v>6926</v>
      </c>
      <c r="L1535" s="23" t="s">
        <v>54</v>
      </c>
      <c r="M1535" s="4" t="s">
        <v>55</v>
      </c>
      <c r="N1535" s="29" t="s">
        <v>265</v>
      </c>
      <c r="O1535" s="30">
        <v>2200</v>
      </c>
      <c r="P1535" s="29" t="s">
        <v>57</v>
      </c>
      <c r="Q1535" s="56">
        <v>3</v>
      </c>
      <c r="R1535" s="5" t="s">
        <v>78</v>
      </c>
      <c r="S1535" s="5" t="s">
        <v>79</v>
      </c>
      <c r="T1535" s="36">
        <v>43711</v>
      </c>
      <c r="U1535" s="36">
        <v>43703</v>
      </c>
      <c r="V1535" s="37">
        <v>43714</v>
      </c>
      <c r="W1535" s="38">
        <f t="shared" si="291"/>
        <v>-7</v>
      </c>
      <c r="X1535" s="5" t="str">
        <f t="shared" si="292"/>
        <v>CUMPLE</v>
      </c>
      <c r="Y1535" s="37">
        <v>43714</v>
      </c>
      <c r="Z1535" s="37">
        <v>43714</v>
      </c>
      <c r="AA1535" s="44">
        <v>43714</v>
      </c>
      <c r="AB1535" s="44">
        <v>43720</v>
      </c>
      <c r="AC1535" s="38">
        <f t="shared" si="293"/>
        <v>1</v>
      </c>
      <c r="AD1535" s="5" t="str">
        <f t="shared" si="294"/>
        <v>CUMPLE</v>
      </c>
      <c r="AE1535" s="5"/>
      <c r="AF1535" s="38">
        <f t="shared" si="295"/>
        <v>6</v>
      </c>
      <c r="AG1535" s="5" t="str">
        <f t="shared" si="296"/>
        <v>NO CUMPLE</v>
      </c>
      <c r="AH1535" s="6"/>
      <c r="AI1535" s="38">
        <f t="shared" si="282"/>
        <v>9</v>
      </c>
      <c r="AJ1535" s="5" t="str">
        <f t="shared" si="283"/>
        <v>CUMPLE</v>
      </c>
      <c r="AK1535" s="6"/>
      <c r="AL1535" s="5" t="str">
        <f t="shared" si="297"/>
        <v/>
      </c>
      <c r="AM1535" s="5"/>
      <c r="AN1535" s="58"/>
      <c r="AO1535" s="49" t="s">
        <v>6927</v>
      </c>
      <c r="AP1535" s="50" t="s">
        <v>72</v>
      </c>
      <c r="AQ1535" s="50"/>
      <c r="AR1535" s="50">
        <v>43686</v>
      </c>
      <c r="AS1535" s="50"/>
      <c r="AT1535" s="52"/>
    </row>
    <row r="1536" spans="1:46" ht="14.1" customHeight="1">
      <c r="A1536" s="20" t="s">
        <v>45</v>
      </c>
      <c r="B1536" s="21" t="s">
        <v>5021</v>
      </c>
      <c r="C1536" s="20" t="s">
        <v>6560</v>
      </c>
      <c r="D1536" s="54">
        <v>4950530967</v>
      </c>
      <c r="E1536" s="64" t="s">
        <v>48</v>
      </c>
      <c r="F1536" s="4" t="s">
        <v>6928</v>
      </c>
      <c r="G1536" s="68" t="s">
        <v>6929</v>
      </c>
      <c r="H1536" s="55">
        <v>320568</v>
      </c>
      <c r="I1536" s="4" t="s">
        <v>64</v>
      </c>
      <c r="J1536" s="4" t="s">
        <v>5226</v>
      </c>
      <c r="K1536" s="22" t="s">
        <v>5227</v>
      </c>
      <c r="L1536" s="23" t="s">
        <v>408</v>
      </c>
      <c r="M1536" s="4" t="s">
        <v>184</v>
      </c>
      <c r="N1536" s="29" t="s">
        <v>584</v>
      </c>
      <c r="O1536" s="30">
        <v>44400</v>
      </c>
      <c r="P1536" s="29" t="s">
        <v>57</v>
      </c>
      <c r="Q1536" s="56">
        <v>6</v>
      </c>
      <c r="R1536" s="5" t="s">
        <v>58</v>
      </c>
      <c r="S1536" s="5" t="s">
        <v>69</v>
      </c>
      <c r="T1536" s="36">
        <v>43708</v>
      </c>
      <c r="U1536" s="36">
        <v>43703</v>
      </c>
      <c r="V1536" s="37">
        <v>43710</v>
      </c>
      <c r="W1536" s="38">
        <f t="shared" si="291"/>
        <v>-4</v>
      </c>
      <c r="X1536" s="5" t="str">
        <f t="shared" si="292"/>
        <v>CUMPLE</v>
      </c>
      <c r="Y1536" s="37">
        <v>43710</v>
      </c>
      <c r="Z1536" s="37">
        <v>43710</v>
      </c>
      <c r="AA1536" s="44">
        <v>43711</v>
      </c>
      <c r="AB1536" s="44">
        <v>43715</v>
      </c>
      <c r="AC1536" s="38">
        <f t="shared" si="293"/>
        <v>1</v>
      </c>
      <c r="AD1536" s="5" t="str">
        <f t="shared" si="294"/>
        <v>CUMPLE</v>
      </c>
      <c r="AE1536" s="5"/>
      <c r="AF1536" s="38">
        <f t="shared" si="295"/>
        <v>4</v>
      </c>
      <c r="AG1536" s="5" t="str">
        <f t="shared" si="296"/>
        <v>NO CUMPLE</v>
      </c>
      <c r="AH1536" s="6"/>
      <c r="AI1536" s="38">
        <f t="shared" si="282"/>
        <v>7</v>
      </c>
      <c r="AJ1536" s="5" t="str">
        <f t="shared" si="283"/>
        <v>CUMPLE</v>
      </c>
      <c r="AK1536" s="6"/>
      <c r="AL1536" s="5" t="str">
        <f t="shared" si="297"/>
        <v/>
      </c>
      <c r="AM1536" s="5"/>
      <c r="AN1536" s="58"/>
      <c r="AO1536" s="49" t="s">
        <v>6930</v>
      </c>
      <c r="AP1536" s="50" t="s">
        <v>72</v>
      </c>
      <c r="AQ1536" s="50"/>
      <c r="AR1536" s="50">
        <v>43682</v>
      </c>
      <c r="AS1536" s="50"/>
      <c r="AT1536" s="52"/>
    </row>
    <row r="1537" spans="1:46" ht="14.1" customHeight="1">
      <c r="A1537" s="20" t="s">
        <v>45</v>
      </c>
      <c r="B1537" s="21" t="s">
        <v>5021</v>
      </c>
      <c r="C1537" s="20" t="s">
        <v>6560</v>
      </c>
      <c r="D1537" s="54">
        <v>4947229902</v>
      </c>
      <c r="E1537" s="64" t="s">
        <v>48</v>
      </c>
      <c r="F1537" s="4" t="s">
        <v>6931</v>
      </c>
      <c r="G1537" s="68" t="s">
        <v>6932</v>
      </c>
      <c r="H1537" s="55">
        <v>22334.400000000001</v>
      </c>
      <c r="I1537" s="4" t="s">
        <v>64</v>
      </c>
      <c r="J1537" s="4" t="s">
        <v>4516</v>
      </c>
      <c r="K1537" s="22" t="s">
        <v>4517</v>
      </c>
      <c r="L1537" s="23" t="s">
        <v>54</v>
      </c>
      <c r="M1537" s="4" t="s">
        <v>184</v>
      </c>
      <c r="N1537" s="29" t="s">
        <v>348</v>
      </c>
      <c r="O1537" s="30">
        <v>1440</v>
      </c>
      <c r="P1537" s="29" t="s">
        <v>186</v>
      </c>
      <c r="Q1537" s="56">
        <v>2</v>
      </c>
      <c r="R1537" s="5" t="s">
        <v>78</v>
      </c>
      <c r="S1537" s="5" t="s">
        <v>79</v>
      </c>
      <c r="T1537" s="36">
        <v>43710</v>
      </c>
      <c r="U1537" s="36">
        <v>43704</v>
      </c>
      <c r="V1537" s="37">
        <v>43713</v>
      </c>
      <c r="W1537" s="38">
        <f t="shared" si="291"/>
        <v>-5</v>
      </c>
      <c r="X1537" s="5" t="str">
        <f t="shared" si="292"/>
        <v>CUMPLE</v>
      </c>
      <c r="Y1537" s="37">
        <v>43713</v>
      </c>
      <c r="Z1537" s="37">
        <v>43713</v>
      </c>
      <c r="AA1537" s="44">
        <v>43714</v>
      </c>
      <c r="AB1537" s="44">
        <v>43720</v>
      </c>
      <c r="AC1537" s="38">
        <f t="shared" si="293"/>
        <v>1</v>
      </c>
      <c r="AD1537" s="5" t="str">
        <f t="shared" si="294"/>
        <v>CUMPLE</v>
      </c>
      <c r="AE1537" s="5"/>
      <c r="AF1537" s="38">
        <f t="shared" si="295"/>
        <v>6</v>
      </c>
      <c r="AG1537" s="5" t="str">
        <f t="shared" si="296"/>
        <v>NO CUMPLE</v>
      </c>
      <c r="AH1537" s="6"/>
      <c r="AI1537" s="38">
        <f t="shared" si="282"/>
        <v>10</v>
      </c>
      <c r="AJ1537" s="5" t="str">
        <f t="shared" si="283"/>
        <v>CUMPLE</v>
      </c>
      <c r="AK1537" s="6" t="s">
        <v>3000</v>
      </c>
      <c r="AL1537" s="5" t="str">
        <f t="shared" si="297"/>
        <v/>
      </c>
      <c r="AM1537" s="5"/>
      <c r="AN1537" s="58"/>
      <c r="AO1537" s="49" t="s">
        <v>6933</v>
      </c>
      <c r="AP1537" s="50" t="s">
        <v>72</v>
      </c>
      <c r="AQ1537" s="50"/>
      <c r="AR1537" s="50">
        <v>43696</v>
      </c>
      <c r="AS1537" s="50"/>
      <c r="AT1537" s="52"/>
    </row>
    <row r="1538" spans="1:46" ht="14.1" customHeight="1">
      <c r="A1538" s="20" t="s">
        <v>45</v>
      </c>
      <c r="B1538" s="21" t="s">
        <v>5021</v>
      </c>
      <c r="C1538" s="20" t="s">
        <v>6560</v>
      </c>
      <c r="D1538" s="54">
        <v>4953287973</v>
      </c>
      <c r="E1538" s="64" t="s">
        <v>48</v>
      </c>
      <c r="F1538" s="4" t="s">
        <v>6934</v>
      </c>
      <c r="G1538" s="68" t="s">
        <v>6935</v>
      </c>
      <c r="H1538" s="55">
        <v>52250</v>
      </c>
      <c r="I1538" s="4" t="s">
        <v>605</v>
      </c>
      <c r="J1538" s="4" t="s">
        <v>2315</v>
      </c>
      <c r="K1538" s="22" t="s">
        <v>2316</v>
      </c>
      <c r="L1538" s="23" t="s">
        <v>54</v>
      </c>
      <c r="M1538" s="4" t="s">
        <v>94</v>
      </c>
      <c r="N1538" s="29" t="s">
        <v>108</v>
      </c>
      <c r="O1538" s="30">
        <v>500</v>
      </c>
      <c r="P1538" s="29" t="s">
        <v>57</v>
      </c>
      <c r="Q1538" s="56">
        <v>3</v>
      </c>
      <c r="R1538" s="5" t="s">
        <v>608</v>
      </c>
      <c r="S1538" s="5" t="s">
        <v>79</v>
      </c>
      <c r="T1538" s="36">
        <v>43718</v>
      </c>
      <c r="U1538" s="36">
        <v>43713</v>
      </c>
      <c r="V1538" s="37">
        <v>43719</v>
      </c>
      <c r="W1538" s="38">
        <f t="shared" si="291"/>
        <v>-5</v>
      </c>
      <c r="X1538" s="5" t="str">
        <f t="shared" si="292"/>
        <v>CUMPLE</v>
      </c>
      <c r="Y1538" s="37">
        <v>43719</v>
      </c>
      <c r="Z1538" s="37">
        <v>43719</v>
      </c>
      <c r="AA1538" s="44">
        <v>43720</v>
      </c>
      <c r="AB1538" s="44">
        <v>43720</v>
      </c>
      <c r="AC1538" s="38">
        <f t="shared" si="293"/>
        <v>1</v>
      </c>
      <c r="AD1538" s="5" t="str">
        <f t="shared" si="294"/>
        <v>CUMPLE</v>
      </c>
      <c r="AE1538" s="5"/>
      <c r="AF1538" s="38">
        <f t="shared" si="295"/>
        <v>1</v>
      </c>
      <c r="AG1538" s="5" t="str">
        <f t="shared" si="296"/>
        <v>CUMPLE</v>
      </c>
      <c r="AH1538" s="6"/>
      <c r="AI1538" s="38">
        <f t="shared" si="282"/>
        <v>2</v>
      </c>
      <c r="AJ1538" s="5" t="str">
        <f t="shared" si="283"/>
        <v>CUMPLE</v>
      </c>
      <c r="AK1538" s="6"/>
      <c r="AL1538" s="5" t="str">
        <f t="shared" si="297"/>
        <v/>
      </c>
      <c r="AM1538" s="5"/>
      <c r="AN1538" s="58"/>
      <c r="AO1538" s="49" t="s">
        <v>6936</v>
      </c>
      <c r="AP1538" s="50" t="s">
        <v>72</v>
      </c>
      <c r="AQ1538" s="50"/>
      <c r="AR1538" s="50">
        <v>43717</v>
      </c>
      <c r="AS1538" s="50"/>
      <c r="AT1538" s="52"/>
    </row>
    <row r="1539" spans="1:46" ht="14.1" customHeight="1">
      <c r="A1539" s="20" t="s">
        <v>45</v>
      </c>
      <c r="B1539" s="21" t="s">
        <v>5021</v>
      </c>
      <c r="C1539" s="20" t="s">
        <v>6560</v>
      </c>
      <c r="D1539" s="54" t="s">
        <v>6937</v>
      </c>
      <c r="E1539" s="64" t="s">
        <v>48</v>
      </c>
      <c r="F1539" s="4" t="s">
        <v>6938</v>
      </c>
      <c r="G1539" s="23" t="s">
        <v>6939</v>
      </c>
      <c r="H1539" s="55">
        <v>2631.2</v>
      </c>
      <c r="I1539" s="4" t="s">
        <v>64</v>
      </c>
      <c r="J1539" s="4" t="s">
        <v>4521</v>
      </c>
      <c r="K1539" s="22" t="s">
        <v>4522</v>
      </c>
      <c r="L1539" s="23" t="s">
        <v>119</v>
      </c>
      <c r="M1539" s="4" t="s">
        <v>67</v>
      </c>
      <c r="N1539" s="29" t="s">
        <v>77</v>
      </c>
      <c r="O1539" s="30">
        <v>880</v>
      </c>
      <c r="P1539" s="29" t="s">
        <v>57</v>
      </c>
      <c r="Q1539" s="56">
        <v>1</v>
      </c>
      <c r="R1539" s="5" t="s">
        <v>78</v>
      </c>
      <c r="S1539" s="5" t="s">
        <v>79</v>
      </c>
      <c r="T1539" s="36">
        <v>43709</v>
      </c>
      <c r="U1539" s="36">
        <v>43710</v>
      </c>
      <c r="V1539" s="37">
        <v>43711</v>
      </c>
      <c r="W1539" s="38">
        <f t="shared" si="291"/>
        <v>2</v>
      </c>
      <c r="X1539" s="5" t="str">
        <f t="shared" si="292"/>
        <v>NO CUMPLE</v>
      </c>
      <c r="Y1539" s="37">
        <v>43711</v>
      </c>
      <c r="Z1539" s="37">
        <v>43711</v>
      </c>
      <c r="AA1539" s="44">
        <v>43713</v>
      </c>
      <c r="AB1539" s="44">
        <v>43720</v>
      </c>
      <c r="AC1539" s="38">
        <f t="shared" si="293"/>
        <v>2</v>
      </c>
      <c r="AD1539" s="5" t="str">
        <f t="shared" si="294"/>
        <v>CUMPLE</v>
      </c>
      <c r="AE1539" s="5"/>
      <c r="AF1539" s="38">
        <f t="shared" si="295"/>
        <v>7</v>
      </c>
      <c r="AG1539" s="5" t="str">
        <f t="shared" si="296"/>
        <v>NO CUMPLE</v>
      </c>
      <c r="AH1539" s="6"/>
      <c r="AI1539" s="38">
        <f t="shared" ref="AI1539:AI1602" si="298">AB1539-T1539</f>
        <v>11</v>
      </c>
      <c r="AJ1539" s="5" t="str">
        <f t="shared" ref="AJ1539:AJ1602" si="299">+IF((R1539="FCL")*AND(AI1539&gt;8),"NO CUMPLE",IF((R1539="LCL")*AND(AI1539&gt;10),"NO CUMPLE",IF((R1539="AIR")*AND(AI1539&gt;3),"NO CUMPLE","CUMPLE")))</f>
        <v>NO CUMPLE</v>
      </c>
      <c r="AK1539" s="6" t="s">
        <v>7613</v>
      </c>
      <c r="AL1539" s="5" t="str">
        <f t="shared" si="297"/>
        <v/>
      </c>
      <c r="AM1539" s="5"/>
      <c r="AN1539" s="58"/>
      <c r="AO1539" s="49" t="s">
        <v>7612</v>
      </c>
      <c r="AP1539" s="50" t="s">
        <v>72</v>
      </c>
      <c r="AQ1539" s="50"/>
      <c r="AR1539" s="50">
        <v>43695</v>
      </c>
      <c r="AS1539" s="50"/>
      <c r="AT1539" s="52"/>
    </row>
    <row r="1540" spans="1:46" ht="14.1" customHeight="1">
      <c r="A1540" s="20" t="s">
        <v>45</v>
      </c>
      <c r="B1540" s="21" t="s">
        <v>5021</v>
      </c>
      <c r="C1540" s="20" t="s">
        <v>6560</v>
      </c>
      <c r="D1540" s="54">
        <v>4952889964</v>
      </c>
      <c r="E1540" s="64" t="s">
        <v>48</v>
      </c>
      <c r="F1540" s="4" t="s">
        <v>6940</v>
      </c>
      <c r="G1540" s="23">
        <v>1028449929</v>
      </c>
      <c r="H1540" s="55">
        <v>2861</v>
      </c>
      <c r="I1540" s="4" t="s">
        <v>605</v>
      </c>
      <c r="J1540" s="4" t="s">
        <v>677</v>
      </c>
      <c r="K1540" s="22" t="s">
        <v>678</v>
      </c>
      <c r="L1540" s="23" t="s">
        <v>54</v>
      </c>
      <c r="M1540" s="4" t="s">
        <v>67</v>
      </c>
      <c r="N1540" s="29" t="s">
        <v>77</v>
      </c>
      <c r="O1540" s="30">
        <v>25</v>
      </c>
      <c r="P1540" s="29" t="s">
        <v>57</v>
      </c>
      <c r="Q1540" s="56">
        <v>5</v>
      </c>
      <c r="R1540" s="5" t="s">
        <v>608</v>
      </c>
      <c r="S1540" s="5" t="s">
        <v>79</v>
      </c>
      <c r="T1540" s="36">
        <v>43716</v>
      </c>
      <c r="U1540" s="36">
        <v>43711</v>
      </c>
      <c r="V1540" s="37">
        <v>43720</v>
      </c>
      <c r="W1540" s="38">
        <f t="shared" si="291"/>
        <v>-5</v>
      </c>
      <c r="X1540" s="5" t="str">
        <f t="shared" si="292"/>
        <v>CUMPLE</v>
      </c>
      <c r="Y1540" s="37">
        <v>43719</v>
      </c>
      <c r="Z1540" s="37">
        <v>43720</v>
      </c>
      <c r="AA1540" s="44">
        <v>43721</v>
      </c>
      <c r="AB1540" s="44">
        <v>43722</v>
      </c>
      <c r="AC1540" s="38">
        <f t="shared" si="293"/>
        <v>1</v>
      </c>
      <c r="AD1540" s="5" t="str">
        <f t="shared" si="294"/>
        <v>CUMPLE</v>
      </c>
      <c r="AE1540" s="5"/>
      <c r="AF1540" s="38">
        <f t="shared" si="295"/>
        <v>1</v>
      </c>
      <c r="AG1540" s="5" t="str">
        <f t="shared" si="296"/>
        <v>CUMPLE</v>
      </c>
      <c r="AH1540" s="6"/>
      <c r="AI1540" s="38">
        <f t="shared" si="298"/>
        <v>6</v>
      </c>
      <c r="AJ1540" s="5" t="str">
        <f t="shared" si="299"/>
        <v>NO CUMPLE</v>
      </c>
      <c r="AK1540" s="6" t="s">
        <v>764</v>
      </c>
      <c r="AL1540" s="5" t="str">
        <f t="shared" si="297"/>
        <v/>
      </c>
      <c r="AM1540" s="5"/>
      <c r="AN1540" s="58"/>
      <c r="AO1540" s="49" t="s">
        <v>6941</v>
      </c>
      <c r="AP1540" s="50" t="s">
        <v>72</v>
      </c>
      <c r="AQ1540" s="50"/>
      <c r="AR1540" s="50">
        <v>43715</v>
      </c>
      <c r="AS1540" s="50"/>
      <c r="AT1540" s="52"/>
    </row>
    <row r="1541" spans="1:46" ht="14.1" customHeight="1">
      <c r="A1541" s="20" t="s">
        <v>45</v>
      </c>
      <c r="B1541" s="21" t="s">
        <v>5021</v>
      </c>
      <c r="C1541" s="20" t="s">
        <v>6560</v>
      </c>
      <c r="D1541" s="54">
        <v>4952534324</v>
      </c>
      <c r="E1541" s="64" t="s">
        <v>48</v>
      </c>
      <c r="F1541" s="4" t="s">
        <v>6942</v>
      </c>
      <c r="G1541" s="23" t="s">
        <v>6943</v>
      </c>
      <c r="H1541" s="55">
        <v>72966.100000000006</v>
      </c>
      <c r="I1541" s="4" t="s">
        <v>64</v>
      </c>
      <c r="J1541" s="4" t="s">
        <v>1364</v>
      </c>
      <c r="K1541" s="22" t="s">
        <v>1365</v>
      </c>
      <c r="L1541" s="23" t="s">
        <v>54</v>
      </c>
      <c r="M1541" s="4" t="s">
        <v>55</v>
      </c>
      <c r="N1541" s="29" t="s">
        <v>56</v>
      </c>
      <c r="O1541" s="30">
        <v>6350.4</v>
      </c>
      <c r="P1541" s="29" t="s">
        <v>57</v>
      </c>
      <c r="Q1541" s="56">
        <v>1</v>
      </c>
      <c r="R1541" s="5" t="s">
        <v>58</v>
      </c>
      <c r="S1541" s="5" t="s">
        <v>59</v>
      </c>
      <c r="T1541" s="36">
        <v>43718</v>
      </c>
      <c r="U1541" s="36">
        <v>43703</v>
      </c>
      <c r="V1541" s="37">
        <v>43719</v>
      </c>
      <c r="W1541" s="38">
        <f t="shared" si="291"/>
        <v>-14</v>
      </c>
      <c r="X1541" s="5" t="str">
        <f t="shared" si="292"/>
        <v>CUMPLE</v>
      </c>
      <c r="Y1541" s="37">
        <v>43719</v>
      </c>
      <c r="Z1541" s="37">
        <v>43719</v>
      </c>
      <c r="AA1541" s="44">
        <v>43720</v>
      </c>
      <c r="AB1541" s="44">
        <v>43724</v>
      </c>
      <c r="AC1541" s="38">
        <f t="shared" si="293"/>
        <v>1</v>
      </c>
      <c r="AD1541" s="5" t="str">
        <f t="shared" si="294"/>
        <v>CUMPLE</v>
      </c>
      <c r="AE1541" s="5"/>
      <c r="AF1541" s="38">
        <f t="shared" si="295"/>
        <v>4</v>
      </c>
      <c r="AG1541" s="5" t="str">
        <f t="shared" si="296"/>
        <v>NO CUMPLE</v>
      </c>
      <c r="AH1541" s="6"/>
      <c r="AI1541" s="38">
        <f t="shared" si="298"/>
        <v>6</v>
      </c>
      <c r="AJ1541" s="5" t="str">
        <f t="shared" si="299"/>
        <v>CUMPLE</v>
      </c>
      <c r="AK1541" s="6"/>
      <c r="AL1541" s="5" t="str">
        <f t="shared" si="297"/>
        <v/>
      </c>
      <c r="AM1541" s="5"/>
      <c r="AN1541" s="58"/>
      <c r="AO1541" s="49" t="s">
        <v>6944</v>
      </c>
      <c r="AP1541" s="50" t="s">
        <v>72</v>
      </c>
      <c r="AQ1541" s="50"/>
      <c r="AR1541" s="50">
        <v>43718</v>
      </c>
      <c r="AS1541" s="50"/>
      <c r="AT1541" s="52"/>
    </row>
    <row r="1542" spans="1:46" ht="14.1" customHeight="1">
      <c r="A1542" s="20" t="s">
        <v>45</v>
      </c>
      <c r="B1542" s="21" t="s">
        <v>5021</v>
      </c>
      <c r="C1542" s="20" t="s">
        <v>6560</v>
      </c>
      <c r="D1542" s="66" t="s">
        <v>6945</v>
      </c>
      <c r="E1542" s="64" t="s">
        <v>48</v>
      </c>
      <c r="F1542" s="4" t="s">
        <v>6946</v>
      </c>
      <c r="G1542" s="23" t="s">
        <v>6947</v>
      </c>
      <c r="H1542" s="55">
        <v>60334.2</v>
      </c>
      <c r="I1542" s="4" t="s">
        <v>64</v>
      </c>
      <c r="J1542" s="66" t="s">
        <v>6948</v>
      </c>
      <c r="K1542" s="66" t="s">
        <v>6949</v>
      </c>
      <c r="L1542" s="23" t="s">
        <v>54</v>
      </c>
      <c r="M1542" s="4" t="s">
        <v>67</v>
      </c>
      <c r="N1542" s="29" t="s">
        <v>77</v>
      </c>
      <c r="O1542" s="30">
        <v>9900</v>
      </c>
      <c r="P1542" s="29" t="s">
        <v>57</v>
      </c>
      <c r="Q1542" s="56">
        <v>1</v>
      </c>
      <c r="R1542" s="5" t="s">
        <v>58</v>
      </c>
      <c r="S1542" s="5" t="s">
        <v>59</v>
      </c>
      <c r="T1542" s="36">
        <v>43707</v>
      </c>
      <c r="U1542" s="36">
        <v>43703</v>
      </c>
      <c r="V1542" s="37">
        <v>43710</v>
      </c>
      <c r="W1542" s="38">
        <f t="shared" si="291"/>
        <v>-3</v>
      </c>
      <c r="X1542" s="5" t="str">
        <f t="shared" si="292"/>
        <v>CUMPLE</v>
      </c>
      <c r="Y1542" s="37">
        <v>43710</v>
      </c>
      <c r="Z1542" s="37">
        <v>43710</v>
      </c>
      <c r="AA1542" s="44">
        <v>43711</v>
      </c>
      <c r="AB1542" s="44">
        <v>43720</v>
      </c>
      <c r="AC1542" s="38">
        <f t="shared" si="293"/>
        <v>1</v>
      </c>
      <c r="AD1542" s="5" t="str">
        <f t="shared" si="294"/>
        <v>CUMPLE</v>
      </c>
      <c r="AE1542" s="5"/>
      <c r="AF1542" s="38">
        <f t="shared" si="295"/>
        <v>9</v>
      </c>
      <c r="AG1542" s="5" t="str">
        <f t="shared" si="296"/>
        <v>NO CUMPLE</v>
      </c>
      <c r="AH1542" s="6"/>
      <c r="AI1542" s="38">
        <f t="shared" si="298"/>
        <v>13</v>
      </c>
      <c r="AJ1542" s="5" t="str">
        <f t="shared" si="299"/>
        <v>NO CUMPLE</v>
      </c>
      <c r="AK1542" s="6" t="s">
        <v>7614</v>
      </c>
      <c r="AL1542" s="5" t="str">
        <f t="shared" si="297"/>
        <v/>
      </c>
      <c r="AM1542" s="5"/>
      <c r="AN1542" s="58"/>
      <c r="AO1542" s="49" t="s">
        <v>6950</v>
      </c>
      <c r="AP1542" s="50" t="s">
        <v>72</v>
      </c>
      <c r="AQ1542" s="50"/>
      <c r="AR1542" s="50">
        <v>43684</v>
      </c>
      <c r="AS1542" s="50"/>
      <c r="AT1542" s="52"/>
    </row>
    <row r="1543" spans="1:46" ht="14.1" customHeight="1">
      <c r="A1543" s="20" t="s">
        <v>45</v>
      </c>
      <c r="B1543" s="21" t="s">
        <v>5021</v>
      </c>
      <c r="C1543" s="20" t="s">
        <v>6560</v>
      </c>
      <c r="D1543" s="66" t="s">
        <v>6951</v>
      </c>
      <c r="E1543" s="64" t="s">
        <v>156</v>
      </c>
      <c r="F1543" s="4" t="s">
        <v>6952</v>
      </c>
      <c r="G1543" s="23" t="s">
        <v>6953</v>
      </c>
      <c r="H1543" s="55">
        <v>41679.9</v>
      </c>
      <c r="I1543" s="4" t="s">
        <v>64</v>
      </c>
      <c r="J1543" s="66" t="s">
        <v>6954</v>
      </c>
      <c r="K1543" s="66" t="s">
        <v>6955</v>
      </c>
      <c r="L1543" s="23" t="s">
        <v>54</v>
      </c>
      <c r="M1543" s="4" t="s">
        <v>67</v>
      </c>
      <c r="N1543" s="29" t="s">
        <v>77</v>
      </c>
      <c r="O1543" s="30">
        <v>14120</v>
      </c>
      <c r="P1543" s="29" t="s">
        <v>57</v>
      </c>
      <c r="Q1543" s="56">
        <v>1</v>
      </c>
      <c r="R1543" s="5" t="s">
        <v>58</v>
      </c>
      <c r="S1543" s="5" t="s">
        <v>726</v>
      </c>
      <c r="T1543" s="36">
        <v>43713</v>
      </c>
      <c r="U1543" s="36">
        <v>43707</v>
      </c>
      <c r="V1543" s="37">
        <v>43715</v>
      </c>
      <c r="W1543" s="38">
        <f t="shared" si="291"/>
        <v>-5</v>
      </c>
      <c r="X1543" s="5" t="str">
        <f t="shared" si="292"/>
        <v>CUMPLE</v>
      </c>
      <c r="Y1543" s="37">
        <v>43714</v>
      </c>
      <c r="Z1543" s="37">
        <v>43715</v>
      </c>
      <c r="AA1543" s="44">
        <v>43717</v>
      </c>
      <c r="AB1543" s="44">
        <v>43724</v>
      </c>
      <c r="AC1543" s="38">
        <f t="shared" si="293"/>
        <v>2</v>
      </c>
      <c r="AD1543" s="5" t="str">
        <f t="shared" si="294"/>
        <v>CUMPLE</v>
      </c>
      <c r="AE1543" s="5" t="s">
        <v>149</v>
      </c>
      <c r="AF1543" s="38">
        <f t="shared" si="295"/>
        <v>7</v>
      </c>
      <c r="AG1543" s="5" t="str">
        <f t="shared" si="296"/>
        <v>NO CUMPLE</v>
      </c>
      <c r="AH1543" s="6"/>
      <c r="AI1543" s="38">
        <f t="shared" si="298"/>
        <v>11</v>
      </c>
      <c r="AJ1543" s="5" t="str">
        <f t="shared" si="299"/>
        <v>NO CUMPLE</v>
      </c>
      <c r="AK1543" s="6" t="s">
        <v>7615</v>
      </c>
      <c r="AL1543" s="5" t="str">
        <f t="shared" si="297"/>
        <v/>
      </c>
      <c r="AM1543" s="5"/>
      <c r="AN1543" s="58"/>
      <c r="AO1543" s="49" t="s">
        <v>6956</v>
      </c>
      <c r="AP1543" s="50" t="s">
        <v>72</v>
      </c>
      <c r="AQ1543" s="50"/>
      <c r="AR1543" s="50">
        <v>43690</v>
      </c>
      <c r="AS1543" s="50"/>
      <c r="AT1543" s="52"/>
    </row>
    <row r="1544" spans="1:46" ht="14.1" customHeight="1">
      <c r="A1544" s="20" t="s">
        <v>45</v>
      </c>
      <c r="B1544" s="21" t="s">
        <v>5021</v>
      </c>
      <c r="C1544" s="20" t="s">
        <v>6560</v>
      </c>
      <c r="D1544" s="66" t="s">
        <v>6957</v>
      </c>
      <c r="E1544" s="64" t="s">
        <v>48</v>
      </c>
      <c r="F1544" s="4" t="s">
        <v>6958</v>
      </c>
      <c r="G1544" s="23" t="s">
        <v>6959</v>
      </c>
      <c r="H1544" s="55">
        <v>32165.5</v>
      </c>
      <c r="I1544" s="4" t="s">
        <v>64</v>
      </c>
      <c r="J1544" s="66" t="s">
        <v>6960</v>
      </c>
      <c r="K1544" s="66" t="s">
        <v>6961</v>
      </c>
      <c r="L1544" s="23" t="s">
        <v>54</v>
      </c>
      <c r="M1544" s="4" t="s">
        <v>67</v>
      </c>
      <c r="N1544" s="29" t="s">
        <v>77</v>
      </c>
      <c r="O1544" s="30">
        <v>13850</v>
      </c>
      <c r="P1544" s="29" t="s">
        <v>57</v>
      </c>
      <c r="Q1544" s="56">
        <v>1</v>
      </c>
      <c r="R1544" s="5" t="s">
        <v>58</v>
      </c>
      <c r="S1544" s="5" t="s">
        <v>59</v>
      </c>
      <c r="T1544" s="36">
        <v>43713</v>
      </c>
      <c r="U1544" s="36">
        <v>43712</v>
      </c>
      <c r="V1544" s="37">
        <v>43717</v>
      </c>
      <c r="W1544" s="38">
        <f t="shared" si="291"/>
        <v>0</v>
      </c>
      <c r="X1544" s="5" t="str">
        <f t="shared" si="292"/>
        <v>CUMPLE</v>
      </c>
      <c r="Y1544" s="37">
        <v>43714</v>
      </c>
      <c r="Z1544" s="37">
        <v>43717</v>
      </c>
      <c r="AA1544" s="44">
        <v>43718</v>
      </c>
      <c r="AB1544" s="44">
        <v>43724</v>
      </c>
      <c r="AC1544" s="38">
        <f t="shared" si="293"/>
        <v>1</v>
      </c>
      <c r="AD1544" s="5" t="str">
        <f t="shared" si="294"/>
        <v>CUMPLE</v>
      </c>
      <c r="AE1544" s="5"/>
      <c r="AF1544" s="38">
        <f t="shared" si="295"/>
        <v>6</v>
      </c>
      <c r="AG1544" s="5" t="str">
        <f t="shared" si="296"/>
        <v>NO CUMPLE</v>
      </c>
      <c r="AH1544" s="6"/>
      <c r="AI1544" s="38">
        <f t="shared" si="298"/>
        <v>11</v>
      </c>
      <c r="AJ1544" s="5" t="str">
        <f t="shared" si="299"/>
        <v>NO CUMPLE</v>
      </c>
      <c r="AK1544" s="6" t="s">
        <v>7616</v>
      </c>
      <c r="AL1544" s="5" t="str">
        <f t="shared" si="297"/>
        <v/>
      </c>
      <c r="AM1544" s="5"/>
      <c r="AN1544" s="58"/>
      <c r="AO1544" s="49" t="s">
        <v>6962</v>
      </c>
      <c r="AP1544" s="50" t="s">
        <v>61</v>
      </c>
      <c r="AQ1544" s="50"/>
      <c r="AR1544" s="50">
        <v>43692</v>
      </c>
      <c r="AS1544" s="50"/>
      <c r="AT1544" s="52"/>
    </row>
    <row r="1545" spans="1:46" ht="14.1" customHeight="1">
      <c r="A1545" s="20" t="s">
        <v>45</v>
      </c>
      <c r="B1545" s="21" t="s">
        <v>5021</v>
      </c>
      <c r="C1545" s="20" t="s">
        <v>6560</v>
      </c>
      <c r="D1545" s="54">
        <v>4953495977</v>
      </c>
      <c r="E1545" s="64" t="s">
        <v>48</v>
      </c>
      <c r="F1545" s="4" t="s">
        <v>6963</v>
      </c>
      <c r="G1545" s="23" t="s">
        <v>6964</v>
      </c>
      <c r="H1545" s="55">
        <v>11824</v>
      </c>
      <c r="I1545" s="4" t="s">
        <v>605</v>
      </c>
      <c r="J1545" s="4" t="s">
        <v>6965</v>
      </c>
      <c r="K1545" s="22" t="s">
        <v>6966</v>
      </c>
      <c r="L1545" s="23" t="s">
        <v>54</v>
      </c>
      <c r="M1545" s="4" t="s">
        <v>67</v>
      </c>
      <c r="N1545" s="29" t="s">
        <v>77</v>
      </c>
      <c r="O1545" s="30">
        <v>1600</v>
      </c>
      <c r="P1545" s="29" t="s">
        <v>57</v>
      </c>
      <c r="Q1545" s="56">
        <v>8</v>
      </c>
      <c r="R1545" s="5" t="s">
        <v>608</v>
      </c>
      <c r="S1545" s="5" t="s">
        <v>79</v>
      </c>
      <c r="T1545" s="36">
        <v>43720</v>
      </c>
      <c r="U1545" s="36">
        <v>43719</v>
      </c>
      <c r="V1545" s="37">
        <v>43721</v>
      </c>
      <c r="W1545" s="38">
        <f t="shared" si="291"/>
        <v>-1</v>
      </c>
      <c r="X1545" s="5" t="str">
        <f t="shared" si="292"/>
        <v>CUMPLE</v>
      </c>
      <c r="Y1545" s="37">
        <v>43721</v>
      </c>
      <c r="Z1545" s="37">
        <v>43721</v>
      </c>
      <c r="AA1545" s="44">
        <v>43722</v>
      </c>
      <c r="AB1545" s="44">
        <v>43724</v>
      </c>
      <c r="AC1545" s="38">
        <f t="shared" si="293"/>
        <v>1</v>
      </c>
      <c r="AD1545" s="5" t="str">
        <f t="shared" si="294"/>
        <v>CUMPLE</v>
      </c>
      <c r="AE1545" s="5"/>
      <c r="AF1545" s="38">
        <f t="shared" si="295"/>
        <v>2</v>
      </c>
      <c r="AG1545" s="5" t="str">
        <f t="shared" si="296"/>
        <v>NO CUMPLE</v>
      </c>
      <c r="AH1545" s="6"/>
      <c r="AI1545" s="38">
        <f t="shared" si="298"/>
        <v>4</v>
      </c>
      <c r="AJ1545" s="5" t="str">
        <f t="shared" si="299"/>
        <v>NO CUMPLE</v>
      </c>
      <c r="AK1545" s="6" t="s">
        <v>7617</v>
      </c>
      <c r="AL1545" s="5" t="str">
        <f t="shared" si="297"/>
        <v/>
      </c>
      <c r="AM1545" s="5"/>
      <c r="AN1545" s="58"/>
      <c r="AO1545" s="49" t="s">
        <v>6967</v>
      </c>
      <c r="AP1545" s="50" t="s">
        <v>6968</v>
      </c>
      <c r="AQ1545" s="50"/>
      <c r="AR1545" s="50">
        <v>43720</v>
      </c>
      <c r="AS1545" s="50"/>
      <c r="AT1545" s="52"/>
    </row>
    <row r="1546" spans="1:46" ht="14.1" customHeight="1">
      <c r="A1546" s="20" t="s">
        <v>45</v>
      </c>
      <c r="B1546" s="21" t="s">
        <v>5021</v>
      </c>
      <c r="C1546" s="20" t="s">
        <v>6560</v>
      </c>
      <c r="D1546" s="54">
        <v>4953420338</v>
      </c>
      <c r="E1546" s="64" t="s">
        <v>48</v>
      </c>
      <c r="F1546" s="4" t="s">
        <v>6969</v>
      </c>
      <c r="G1546" s="23" t="s">
        <v>6970</v>
      </c>
      <c r="H1546" s="55">
        <v>11590</v>
      </c>
      <c r="I1546" s="4" t="s">
        <v>605</v>
      </c>
      <c r="J1546" s="4" t="s">
        <v>617</v>
      </c>
      <c r="K1546" s="22" t="s">
        <v>618</v>
      </c>
      <c r="L1546" s="23" t="s">
        <v>619</v>
      </c>
      <c r="M1546" s="4" t="s">
        <v>238</v>
      </c>
      <c r="N1546" s="29" t="s">
        <v>278</v>
      </c>
      <c r="O1546" s="30">
        <v>20</v>
      </c>
      <c r="P1546" s="29" t="s">
        <v>57</v>
      </c>
      <c r="Q1546" s="56">
        <v>1</v>
      </c>
      <c r="R1546" s="5" t="s">
        <v>608</v>
      </c>
      <c r="S1546" s="5" t="s">
        <v>79</v>
      </c>
      <c r="T1546" s="36">
        <v>43720</v>
      </c>
      <c r="U1546" s="36">
        <v>43717</v>
      </c>
      <c r="V1546" s="37">
        <v>43721</v>
      </c>
      <c r="W1546" s="38">
        <f t="shared" si="291"/>
        <v>-3</v>
      </c>
      <c r="X1546" s="5" t="str">
        <f t="shared" si="292"/>
        <v>CUMPLE</v>
      </c>
      <c r="Y1546" s="37">
        <v>43721</v>
      </c>
      <c r="Z1546" s="37">
        <v>43721</v>
      </c>
      <c r="AA1546" s="44">
        <v>43722</v>
      </c>
      <c r="AB1546" s="44">
        <v>43724</v>
      </c>
      <c r="AC1546" s="38">
        <f t="shared" si="293"/>
        <v>1</v>
      </c>
      <c r="AD1546" s="5" t="str">
        <f t="shared" si="294"/>
        <v>CUMPLE</v>
      </c>
      <c r="AE1546" s="5"/>
      <c r="AF1546" s="38">
        <f t="shared" si="295"/>
        <v>2</v>
      </c>
      <c r="AG1546" s="5" t="str">
        <f t="shared" si="296"/>
        <v>NO CUMPLE</v>
      </c>
      <c r="AH1546" s="6"/>
      <c r="AI1546" s="38">
        <f t="shared" si="298"/>
        <v>4</v>
      </c>
      <c r="AJ1546" s="5" t="str">
        <f t="shared" si="299"/>
        <v>NO CUMPLE</v>
      </c>
      <c r="AK1546" s="6" t="s">
        <v>149</v>
      </c>
      <c r="AL1546" s="5" t="str">
        <f t="shared" si="297"/>
        <v/>
      </c>
      <c r="AM1546" s="5"/>
      <c r="AN1546" s="58"/>
      <c r="AO1546" s="49" t="s">
        <v>6971</v>
      </c>
      <c r="AP1546" s="50" t="s">
        <v>241</v>
      </c>
      <c r="AQ1546" s="50"/>
      <c r="AR1546" s="50">
        <v>43720</v>
      </c>
      <c r="AS1546" s="50"/>
      <c r="AT1546" s="52"/>
    </row>
    <row r="1547" spans="1:46" ht="14.1" customHeight="1">
      <c r="A1547" s="20" t="s">
        <v>45</v>
      </c>
      <c r="B1547" s="21" t="s">
        <v>5021</v>
      </c>
      <c r="C1547" s="20" t="s">
        <v>6560</v>
      </c>
      <c r="D1547" s="54">
        <v>4952352313</v>
      </c>
      <c r="E1547" s="64" t="s">
        <v>48</v>
      </c>
      <c r="F1547" s="4" t="s">
        <v>6972</v>
      </c>
      <c r="G1547" s="68" t="s">
        <v>6973</v>
      </c>
      <c r="H1547" s="55">
        <v>39690</v>
      </c>
      <c r="I1547" s="4" t="s">
        <v>64</v>
      </c>
      <c r="J1547" s="4" t="s">
        <v>3929</v>
      </c>
      <c r="K1547" s="22" t="s">
        <v>3930</v>
      </c>
      <c r="L1547" s="23" t="s">
        <v>522</v>
      </c>
      <c r="M1547" s="4" t="s">
        <v>67</v>
      </c>
      <c r="N1547" s="29" t="s">
        <v>336</v>
      </c>
      <c r="O1547" s="30">
        <v>7000</v>
      </c>
      <c r="P1547" s="29" t="s">
        <v>57</v>
      </c>
      <c r="Q1547" s="56">
        <v>1</v>
      </c>
      <c r="R1547" s="5" t="s">
        <v>58</v>
      </c>
      <c r="S1547" s="5" t="s">
        <v>69</v>
      </c>
      <c r="T1547" s="36">
        <v>43717</v>
      </c>
      <c r="U1547" s="36">
        <v>43703</v>
      </c>
      <c r="V1547" s="37">
        <v>43719</v>
      </c>
      <c r="W1547" s="38">
        <f t="shared" si="291"/>
        <v>-13</v>
      </c>
      <c r="X1547" s="5" t="str">
        <f t="shared" si="292"/>
        <v>CUMPLE</v>
      </c>
      <c r="Y1547" s="37">
        <v>43719</v>
      </c>
      <c r="Z1547" s="37">
        <v>43719</v>
      </c>
      <c r="AA1547" s="44">
        <v>43719</v>
      </c>
      <c r="AB1547" s="44">
        <v>43724</v>
      </c>
      <c r="AC1547" s="38">
        <f t="shared" si="293"/>
        <v>1</v>
      </c>
      <c r="AD1547" s="5" t="str">
        <f t="shared" si="294"/>
        <v>CUMPLE</v>
      </c>
      <c r="AE1547" s="5"/>
      <c r="AF1547" s="38">
        <f t="shared" si="295"/>
        <v>5</v>
      </c>
      <c r="AG1547" s="5" t="str">
        <f t="shared" si="296"/>
        <v>NO CUMPLE</v>
      </c>
      <c r="AH1547" s="6"/>
      <c r="AI1547" s="38">
        <f t="shared" si="298"/>
        <v>7</v>
      </c>
      <c r="AJ1547" s="5" t="str">
        <f t="shared" si="299"/>
        <v>CUMPLE</v>
      </c>
      <c r="AK1547" s="6"/>
      <c r="AL1547" s="5" t="str">
        <f t="shared" si="297"/>
        <v/>
      </c>
      <c r="AM1547" s="5"/>
      <c r="AN1547" s="58"/>
      <c r="AO1547" s="49" t="s">
        <v>6974</v>
      </c>
      <c r="AP1547" s="50" t="s">
        <v>61</v>
      </c>
      <c r="AQ1547" s="50"/>
      <c r="AR1547" s="50">
        <v>43705</v>
      </c>
      <c r="AS1547" s="50"/>
      <c r="AT1547" s="52"/>
    </row>
    <row r="1548" spans="1:46" ht="14.1" customHeight="1">
      <c r="A1548" s="20" t="s">
        <v>45</v>
      </c>
      <c r="B1548" s="21" t="s">
        <v>5021</v>
      </c>
      <c r="C1548" s="20" t="s">
        <v>6560</v>
      </c>
      <c r="D1548" s="66" t="s">
        <v>6975</v>
      </c>
      <c r="E1548" s="64" t="s">
        <v>48</v>
      </c>
      <c r="F1548" s="4" t="s">
        <v>6976</v>
      </c>
      <c r="G1548" s="23" t="s">
        <v>6977</v>
      </c>
      <c r="H1548" s="55">
        <v>37362.400000000001</v>
      </c>
      <c r="I1548" s="4" t="s">
        <v>64</v>
      </c>
      <c r="J1548" s="66" t="s">
        <v>6978</v>
      </c>
      <c r="K1548" s="66" t="s">
        <v>6979</v>
      </c>
      <c r="L1548" s="23" t="s">
        <v>54</v>
      </c>
      <c r="M1548" s="4" t="s">
        <v>67</v>
      </c>
      <c r="N1548" s="29" t="s">
        <v>67</v>
      </c>
      <c r="O1548" s="30">
        <v>21865</v>
      </c>
      <c r="P1548" s="29" t="s">
        <v>57</v>
      </c>
      <c r="Q1548" s="56">
        <v>1</v>
      </c>
      <c r="R1548" s="5" t="s">
        <v>58</v>
      </c>
      <c r="S1548" s="5" t="s">
        <v>69</v>
      </c>
      <c r="T1548" s="36">
        <v>43719</v>
      </c>
      <c r="U1548" s="36">
        <v>43713</v>
      </c>
      <c r="V1548" s="37">
        <v>43721</v>
      </c>
      <c r="W1548" s="38">
        <f t="shared" ref="W1548:W1579" si="300">IF(R1548="AIR",U1548-T1548,U1548-(T1548-1))</f>
        <v>-5</v>
      </c>
      <c r="X1548" s="5" t="str">
        <f t="shared" ref="X1548:X1579" si="301">IF(W1548&lt;=0,"CUMPLE","NO CUMPLE")</f>
        <v>CUMPLE</v>
      </c>
      <c r="Y1548" s="37">
        <v>43721</v>
      </c>
      <c r="Z1548" s="37">
        <v>43721</v>
      </c>
      <c r="AA1548" s="44">
        <v>43721</v>
      </c>
      <c r="AB1548" s="44">
        <v>43725</v>
      </c>
      <c r="AC1548" s="38">
        <f t="shared" ref="AC1548:AC1579" si="302">IF(AA1548-MAX(U1548,V1548,Y1548)&lt;=0,1,AA1548-MAX(U1548,V1548,Y1548))</f>
        <v>1</v>
      </c>
      <c r="AD1548" s="5" t="str">
        <f t="shared" ref="AD1548:AD1579" si="303">+IF((R1548="FCL")*AND(AC1548&lt;=2),"CUMPLE",IF((R1548="LCL")*AND(AC1548&lt;=2),"CUMPLE",IF((R1548="AIR")*AND(AC1548&lt;=2),"CUMPLE","NO CUMPLE")))</f>
        <v>CUMPLE</v>
      </c>
      <c r="AE1548" s="5"/>
      <c r="AF1548" s="38">
        <f t="shared" ref="AF1548:AF1579" si="304">IF(AB1548-AA1548&lt;=0,1,AB1548-AA1548)</f>
        <v>4</v>
      </c>
      <c r="AG1548" s="5" t="str">
        <f t="shared" ref="AG1548:AG1579" si="305">+IF((R1548="FCL")*AND(AF1548&lt;=3),"CUMPLE",IF((R1548="LCL")*AND(AF1548&lt;=3),"CUMPLE",IF((R1548="AIR")*AND(AF1548&lt;=1),"CUMPLE","NO CUMPLE")))</f>
        <v>NO CUMPLE</v>
      </c>
      <c r="AH1548" s="6"/>
      <c r="AI1548" s="38">
        <f t="shared" si="298"/>
        <v>6</v>
      </c>
      <c r="AJ1548" s="5" t="str">
        <f t="shared" si="299"/>
        <v>CUMPLE</v>
      </c>
      <c r="AK1548" s="6"/>
      <c r="AL1548" s="5" t="str">
        <f t="shared" ref="AL1548:AL1579" si="306">+IF(F1548="Rojo",IF((R1548="FCL")*AND(AI1548&gt;7),"NO CUMPLE",IF((R1548="LCL")*AND(AI1548&gt;9),"NO CUMPLE",IF((R1548="AIR")*AND(AI1548&gt;2),"NO CUMPLE","CUMPLE"))),"")</f>
        <v/>
      </c>
      <c r="AM1548" s="5"/>
      <c r="AN1548" s="58"/>
      <c r="AO1548" s="49" t="s">
        <v>6980</v>
      </c>
      <c r="AP1548" s="50" t="s">
        <v>61</v>
      </c>
      <c r="AQ1548" s="50"/>
      <c r="AR1548" s="50">
        <v>43698</v>
      </c>
      <c r="AS1548" s="50"/>
      <c r="AT1548" s="52"/>
    </row>
    <row r="1549" spans="1:46" ht="14.1" customHeight="1">
      <c r="A1549" s="20" t="s">
        <v>45</v>
      </c>
      <c r="B1549" s="21" t="s">
        <v>5021</v>
      </c>
      <c r="C1549" s="20" t="s">
        <v>6560</v>
      </c>
      <c r="D1549" s="54">
        <v>4953341790</v>
      </c>
      <c r="E1549" s="64" t="s">
        <v>156</v>
      </c>
      <c r="F1549" s="4" t="s">
        <v>6981</v>
      </c>
      <c r="G1549" s="23">
        <v>1028749122</v>
      </c>
      <c r="H1549" s="55">
        <v>3329.6</v>
      </c>
      <c r="I1549" s="4" t="s">
        <v>605</v>
      </c>
      <c r="J1549" s="4" t="s">
        <v>2555</v>
      </c>
      <c r="K1549" s="22" t="s">
        <v>2556</v>
      </c>
      <c r="L1549" s="23" t="s">
        <v>54</v>
      </c>
      <c r="M1549" s="4" t="s">
        <v>67</v>
      </c>
      <c r="N1549" s="29" t="s">
        <v>77</v>
      </c>
      <c r="O1549" s="30">
        <v>80</v>
      </c>
      <c r="P1549" s="29" t="s">
        <v>57</v>
      </c>
      <c r="Q1549" s="56">
        <v>1</v>
      </c>
      <c r="R1549" s="5" t="s">
        <v>608</v>
      </c>
      <c r="S1549" s="5" t="s">
        <v>79</v>
      </c>
      <c r="T1549" s="36">
        <v>43722</v>
      </c>
      <c r="U1549" s="36">
        <v>43714</v>
      </c>
      <c r="V1549" s="37">
        <v>43724</v>
      </c>
      <c r="W1549" s="38">
        <f t="shared" si="300"/>
        <v>-8</v>
      </c>
      <c r="X1549" s="5" t="str">
        <f t="shared" si="301"/>
        <v>CUMPLE</v>
      </c>
      <c r="Y1549" s="37">
        <v>43724</v>
      </c>
      <c r="Z1549" s="37">
        <v>43724</v>
      </c>
      <c r="AA1549" s="44">
        <v>43724</v>
      </c>
      <c r="AB1549" s="44">
        <v>43725</v>
      </c>
      <c r="AC1549" s="38">
        <f t="shared" si="302"/>
        <v>1</v>
      </c>
      <c r="AD1549" s="5" t="str">
        <f t="shared" si="303"/>
        <v>CUMPLE</v>
      </c>
      <c r="AE1549" s="5"/>
      <c r="AF1549" s="38">
        <f t="shared" si="304"/>
        <v>1</v>
      </c>
      <c r="AG1549" s="5" t="str">
        <f t="shared" si="305"/>
        <v>CUMPLE</v>
      </c>
      <c r="AH1549" s="6"/>
      <c r="AI1549" s="38">
        <f t="shared" si="298"/>
        <v>3</v>
      </c>
      <c r="AJ1549" s="5" t="str">
        <f t="shared" si="299"/>
        <v>CUMPLE</v>
      </c>
      <c r="AK1549" s="6"/>
      <c r="AL1549" s="5" t="str">
        <f t="shared" si="306"/>
        <v/>
      </c>
      <c r="AM1549" s="5"/>
      <c r="AN1549" s="58"/>
      <c r="AO1549" s="49" t="s">
        <v>6982</v>
      </c>
      <c r="AP1549" s="50" t="s">
        <v>72</v>
      </c>
      <c r="AQ1549" s="50"/>
      <c r="AR1549" s="50">
        <v>43719</v>
      </c>
      <c r="AS1549" s="50"/>
      <c r="AT1549" s="52"/>
    </row>
    <row r="1550" spans="1:46" ht="14.1" customHeight="1">
      <c r="A1550" s="20" t="s">
        <v>45</v>
      </c>
      <c r="B1550" s="21" t="s">
        <v>5021</v>
      </c>
      <c r="C1550" s="20" t="s">
        <v>6560</v>
      </c>
      <c r="D1550" s="54">
        <v>4952287288</v>
      </c>
      <c r="E1550" s="64" t="s">
        <v>48</v>
      </c>
      <c r="F1550" s="4" t="s">
        <v>6983</v>
      </c>
      <c r="G1550" s="23">
        <v>1028805265</v>
      </c>
      <c r="H1550" s="55">
        <v>859.4</v>
      </c>
      <c r="I1550" s="4" t="s">
        <v>605</v>
      </c>
      <c r="J1550" s="4" t="s">
        <v>6984</v>
      </c>
      <c r="K1550" s="22">
        <v>50210850</v>
      </c>
      <c r="L1550" s="23" t="s">
        <v>54</v>
      </c>
      <c r="M1550" s="4" t="s">
        <v>67</v>
      </c>
      <c r="N1550" s="29" t="s">
        <v>77</v>
      </c>
      <c r="O1550" s="30">
        <v>20</v>
      </c>
      <c r="P1550" s="29" t="s">
        <v>57</v>
      </c>
      <c r="Q1550" s="56">
        <v>1</v>
      </c>
      <c r="R1550" s="5" t="s">
        <v>608</v>
      </c>
      <c r="S1550" s="5" t="s">
        <v>79</v>
      </c>
      <c r="T1550" s="36">
        <v>43723</v>
      </c>
      <c r="U1550" s="36">
        <v>43717</v>
      </c>
      <c r="V1550" s="37">
        <v>43724</v>
      </c>
      <c r="W1550" s="38">
        <f t="shared" si="300"/>
        <v>-6</v>
      </c>
      <c r="X1550" s="5" t="str">
        <f t="shared" si="301"/>
        <v>CUMPLE</v>
      </c>
      <c r="Y1550" s="37">
        <v>43724</v>
      </c>
      <c r="Z1550" s="37">
        <v>43724</v>
      </c>
      <c r="AA1550" s="44">
        <v>43725</v>
      </c>
      <c r="AB1550" s="44">
        <v>43726</v>
      </c>
      <c r="AC1550" s="38">
        <f t="shared" si="302"/>
        <v>1</v>
      </c>
      <c r="AD1550" s="5" t="str">
        <f t="shared" si="303"/>
        <v>CUMPLE</v>
      </c>
      <c r="AE1550" s="5"/>
      <c r="AF1550" s="38">
        <f t="shared" si="304"/>
        <v>1</v>
      </c>
      <c r="AG1550" s="5" t="str">
        <f t="shared" si="305"/>
        <v>CUMPLE</v>
      </c>
      <c r="AH1550" s="6"/>
      <c r="AI1550" s="38">
        <f t="shared" si="298"/>
        <v>3</v>
      </c>
      <c r="AJ1550" s="5" t="str">
        <f t="shared" si="299"/>
        <v>CUMPLE</v>
      </c>
      <c r="AK1550" s="6"/>
      <c r="AL1550" s="5" t="str">
        <f t="shared" si="306"/>
        <v/>
      </c>
      <c r="AM1550" s="5"/>
      <c r="AN1550" s="58"/>
      <c r="AO1550" s="49" t="s">
        <v>6985</v>
      </c>
      <c r="AP1550" s="50" t="s">
        <v>72</v>
      </c>
      <c r="AQ1550" s="50"/>
      <c r="AR1550" s="50">
        <v>43720</v>
      </c>
      <c r="AS1550" s="50"/>
      <c r="AT1550" s="52"/>
    </row>
    <row r="1551" spans="1:46" ht="14.1" customHeight="1">
      <c r="A1551" s="20" t="s">
        <v>45</v>
      </c>
      <c r="B1551" s="21" t="s">
        <v>5021</v>
      </c>
      <c r="C1551" s="20" t="s">
        <v>6560</v>
      </c>
      <c r="D1551" s="54">
        <v>4953101420</v>
      </c>
      <c r="E1551" s="64" t="s">
        <v>48</v>
      </c>
      <c r="F1551" s="4" t="s">
        <v>6986</v>
      </c>
      <c r="G1551" s="23">
        <v>1028805186</v>
      </c>
      <c r="H1551" s="55">
        <v>2939</v>
      </c>
      <c r="I1551" s="4" t="s">
        <v>605</v>
      </c>
      <c r="J1551" s="4" t="s">
        <v>6987</v>
      </c>
      <c r="K1551" s="22" t="s">
        <v>6081</v>
      </c>
      <c r="L1551" s="23" t="s">
        <v>54</v>
      </c>
      <c r="M1551" s="4" t="s">
        <v>67</v>
      </c>
      <c r="N1551" s="29" t="s">
        <v>77</v>
      </c>
      <c r="O1551" s="30">
        <v>50</v>
      </c>
      <c r="P1551" s="29" t="s">
        <v>57</v>
      </c>
      <c r="Q1551" s="56">
        <v>1</v>
      </c>
      <c r="R1551" s="5" t="s">
        <v>608</v>
      </c>
      <c r="S1551" s="5" t="s">
        <v>79</v>
      </c>
      <c r="T1551" s="36">
        <v>43722</v>
      </c>
      <c r="U1551" s="36">
        <v>43718</v>
      </c>
      <c r="V1551" s="37">
        <v>43724</v>
      </c>
      <c r="W1551" s="38">
        <f t="shared" si="300"/>
        <v>-4</v>
      </c>
      <c r="X1551" s="5" t="str">
        <f t="shared" si="301"/>
        <v>CUMPLE</v>
      </c>
      <c r="Y1551" s="37">
        <v>43724</v>
      </c>
      <c r="Z1551" s="37">
        <v>43724</v>
      </c>
      <c r="AA1551" s="44">
        <v>43725</v>
      </c>
      <c r="AB1551" s="44">
        <v>43726</v>
      </c>
      <c r="AC1551" s="38">
        <f t="shared" si="302"/>
        <v>1</v>
      </c>
      <c r="AD1551" s="5" t="str">
        <f t="shared" si="303"/>
        <v>CUMPLE</v>
      </c>
      <c r="AE1551" s="5"/>
      <c r="AF1551" s="38">
        <f t="shared" si="304"/>
        <v>1</v>
      </c>
      <c r="AG1551" s="5" t="str">
        <f t="shared" si="305"/>
        <v>CUMPLE</v>
      </c>
      <c r="AH1551" s="6"/>
      <c r="AI1551" s="38">
        <f t="shared" si="298"/>
        <v>4</v>
      </c>
      <c r="AJ1551" s="5" t="str">
        <f t="shared" si="299"/>
        <v>NO CUMPLE</v>
      </c>
      <c r="AK1551" s="6" t="s">
        <v>149</v>
      </c>
      <c r="AL1551" s="5" t="str">
        <f t="shared" si="306"/>
        <v/>
      </c>
      <c r="AM1551" s="5"/>
      <c r="AN1551" s="58"/>
      <c r="AO1551" s="49" t="s">
        <v>6988</v>
      </c>
      <c r="AP1551" s="50" t="s">
        <v>72</v>
      </c>
      <c r="AQ1551" s="50"/>
      <c r="AR1551" s="50">
        <v>43720</v>
      </c>
      <c r="AS1551" s="50"/>
      <c r="AT1551" s="52"/>
    </row>
    <row r="1552" spans="1:46" ht="14.1" customHeight="1">
      <c r="A1552" s="20" t="s">
        <v>45</v>
      </c>
      <c r="B1552" s="21" t="s">
        <v>5021</v>
      </c>
      <c r="C1552" s="20" t="s">
        <v>6560</v>
      </c>
      <c r="D1552" s="66" t="s">
        <v>6989</v>
      </c>
      <c r="E1552" s="64" t="s">
        <v>48</v>
      </c>
      <c r="F1552" s="4" t="s">
        <v>6990</v>
      </c>
      <c r="G1552" s="23">
        <v>1028832673</v>
      </c>
      <c r="H1552" s="55">
        <v>4202.95</v>
      </c>
      <c r="I1552" s="4" t="s">
        <v>605</v>
      </c>
      <c r="J1552" s="66" t="s">
        <v>6991</v>
      </c>
      <c r="K1552" s="66" t="s">
        <v>6992</v>
      </c>
      <c r="L1552" s="23" t="s">
        <v>54</v>
      </c>
      <c r="M1552" s="4" t="s">
        <v>67</v>
      </c>
      <c r="N1552" s="29" t="s">
        <v>77</v>
      </c>
      <c r="O1552" s="30">
        <v>65</v>
      </c>
      <c r="P1552" s="29" t="s">
        <v>57</v>
      </c>
      <c r="Q1552" s="56">
        <v>1</v>
      </c>
      <c r="R1552" s="5" t="s">
        <v>608</v>
      </c>
      <c r="S1552" s="5" t="s">
        <v>79</v>
      </c>
      <c r="T1552" s="36">
        <v>43723</v>
      </c>
      <c r="U1552" s="36">
        <v>43718</v>
      </c>
      <c r="V1552" s="37">
        <v>43724</v>
      </c>
      <c r="W1552" s="38">
        <f t="shared" si="300"/>
        <v>-5</v>
      </c>
      <c r="X1552" s="5" t="str">
        <f t="shared" si="301"/>
        <v>CUMPLE</v>
      </c>
      <c r="Y1552" s="37">
        <v>43724</v>
      </c>
      <c r="Z1552" s="37">
        <v>43724</v>
      </c>
      <c r="AA1552" s="44">
        <v>43725</v>
      </c>
      <c r="AB1552" s="44">
        <v>43726</v>
      </c>
      <c r="AC1552" s="38">
        <f t="shared" si="302"/>
        <v>1</v>
      </c>
      <c r="AD1552" s="5" t="str">
        <f t="shared" si="303"/>
        <v>CUMPLE</v>
      </c>
      <c r="AE1552" s="5"/>
      <c r="AF1552" s="38">
        <f t="shared" si="304"/>
        <v>1</v>
      </c>
      <c r="AG1552" s="5" t="str">
        <f t="shared" si="305"/>
        <v>CUMPLE</v>
      </c>
      <c r="AH1552" s="6"/>
      <c r="AI1552" s="38">
        <f t="shared" si="298"/>
        <v>3</v>
      </c>
      <c r="AJ1552" s="5" t="str">
        <f t="shared" si="299"/>
        <v>CUMPLE</v>
      </c>
      <c r="AK1552" s="6"/>
      <c r="AL1552" s="5" t="str">
        <f t="shared" si="306"/>
        <v/>
      </c>
      <c r="AM1552" s="5"/>
      <c r="AN1552" s="58"/>
      <c r="AO1552" s="49" t="s">
        <v>6988</v>
      </c>
      <c r="AP1552" s="50" t="s">
        <v>72</v>
      </c>
      <c r="AQ1552" s="50"/>
      <c r="AR1552" s="50">
        <v>43720</v>
      </c>
      <c r="AS1552" s="50"/>
      <c r="AT1552" s="52"/>
    </row>
    <row r="1553" spans="1:46" ht="14.1" customHeight="1">
      <c r="A1553" s="20" t="s">
        <v>45</v>
      </c>
      <c r="B1553" s="21" t="s">
        <v>5021</v>
      </c>
      <c r="C1553" s="20" t="s">
        <v>6560</v>
      </c>
      <c r="D1553" s="54">
        <v>4953287974</v>
      </c>
      <c r="E1553" s="64" t="s">
        <v>48</v>
      </c>
      <c r="F1553" s="4" t="s">
        <v>6993</v>
      </c>
      <c r="G1553" s="23" t="s">
        <v>6994</v>
      </c>
      <c r="H1553" s="55">
        <v>1028</v>
      </c>
      <c r="I1553" s="4" t="s">
        <v>605</v>
      </c>
      <c r="J1553" s="4" t="s">
        <v>6995</v>
      </c>
      <c r="K1553" s="22" t="s">
        <v>6996</v>
      </c>
      <c r="L1553" s="23" t="s">
        <v>54</v>
      </c>
      <c r="M1553" s="4" t="s">
        <v>94</v>
      </c>
      <c r="N1553" s="29" t="s">
        <v>95</v>
      </c>
      <c r="O1553" s="30">
        <v>25</v>
      </c>
      <c r="P1553" s="29" t="s">
        <v>57</v>
      </c>
      <c r="Q1553" s="56">
        <v>1</v>
      </c>
      <c r="R1553" s="5" t="s">
        <v>608</v>
      </c>
      <c r="S1553" s="5" t="s">
        <v>79</v>
      </c>
      <c r="T1553" s="36">
        <v>43721</v>
      </c>
      <c r="U1553" s="36">
        <v>43718</v>
      </c>
      <c r="V1553" s="37">
        <v>43724</v>
      </c>
      <c r="W1553" s="38">
        <f t="shared" si="300"/>
        <v>-3</v>
      </c>
      <c r="X1553" s="5" t="str">
        <f t="shared" si="301"/>
        <v>CUMPLE</v>
      </c>
      <c r="Y1553" s="37">
        <v>43724</v>
      </c>
      <c r="Z1553" s="37">
        <v>43724</v>
      </c>
      <c r="AA1553" s="44">
        <v>43725</v>
      </c>
      <c r="AB1553" s="44">
        <v>43726</v>
      </c>
      <c r="AC1553" s="38">
        <f t="shared" si="302"/>
        <v>1</v>
      </c>
      <c r="AD1553" s="5" t="str">
        <f t="shared" si="303"/>
        <v>CUMPLE</v>
      </c>
      <c r="AE1553" s="5"/>
      <c r="AF1553" s="38">
        <f t="shared" si="304"/>
        <v>1</v>
      </c>
      <c r="AG1553" s="5" t="str">
        <f t="shared" si="305"/>
        <v>CUMPLE</v>
      </c>
      <c r="AH1553" s="6"/>
      <c r="AI1553" s="38">
        <f t="shared" si="298"/>
        <v>5</v>
      </c>
      <c r="AJ1553" s="5" t="str">
        <f t="shared" si="299"/>
        <v>NO CUMPLE</v>
      </c>
      <c r="AK1553" s="6" t="s">
        <v>7618</v>
      </c>
      <c r="AL1553" s="5" t="str">
        <f t="shared" si="306"/>
        <v/>
      </c>
      <c r="AM1553" s="5"/>
      <c r="AN1553" s="58"/>
      <c r="AO1553" s="49" t="s">
        <v>6997</v>
      </c>
      <c r="AP1553" s="50" t="s">
        <v>72</v>
      </c>
      <c r="AQ1553" s="50"/>
      <c r="AR1553" s="50">
        <v>43719</v>
      </c>
      <c r="AS1553" s="50" t="s">
        <v>1149</v>
      </c>
      <c r="AT1553" s="52"/>
    </row>
    <row r="1554" spans="1:46" ht="14.1" customHeight="1">
      <c r="A1554" s="20" t="s">
        <v>45</v>
      </c>
      <c r="B1554" s="21" t="s">
        <v>5021</v>
      </c>
      <c r="C1554" s="20" t="s">
        <v>6560</v>
      </c>
      <c r="D1554" s="54">
        <v>4953101417</v>
      </c>
      <c r="E1554" s="64" t="s">
        <v>48</v>
      </c>
      <c r="F1554" s="4" t="s">
        <v>6998</v>
      </c>
      <c r="G1554" s="68" t="s">
        <v>6999</v>
      </c>
      <c r="H1554" s="55">
        <v>3929.2</v>
      </c>
      <c r="I1554" s="4" t="s">
        <v>605</v>
      </c>
      <c r="J1554" s="4" t="s">
        <v>1479</v>
      </c>
      <c r="K1554" s="22">
        <v>50208925</v>
      </c>
      <c r="L1554" s="23" t="s">
        <v>54</v>
      </c>
      <c r="M1554" s="4" t="s">
        <v>67</v>
      </c>
      <c r="N1554" s="29" t="s">
        <v>77</v>
      </c>
      <c r="O1554" s="30">
        <v>40</v>
      </c>
      <c r="P1554" s="29" t="s">
        <v>57</v>
      </c>
      <c r="Q1554" s="56">
        <v>1</v>
      </c>
      <c r="R1554" s="5" t="s">
        <v>608</v>
      </c>
      <c r="S1554" s="5" t="s">
        <v>79</v>
      </c>
      <c r="T1554" s="36">
        <v>43723</v>
      </c>
      <c r="U1554" s="36">
        <v>43720</v>
      </c>
      <c r="V1554" s="37">
        <v>43724</v>
      </c>
      <c r="W1554" s="38">
        <f t="shared" si="300"/>
        <v>-3</v>
      </c>
      <c r="X1554" s="5" t="str">
        <f t="shared" si="301"/>
        <v>CUMPLE</v>
      </c>
      <c r="Y1554" s="37">
        <v>43724</v>
      </c>
      <c r="Z1554" s="37">
        <v>43724</v>
      </c>
      <c r="AA1554" s="44">
        <v>43725</v>
      </c>
      <c r="AB1554" s="44">
        <v>43726</v>
      </c>
      <c r="AC1554" s="38">
        <f t="shared" si="302"/>
        <v>1</v>
      </c>
      <c r="AD1554" s="5" t="str">
        <f t="shared" si="303"/>
        <v>CUMPLE</v>
      </c>
      <c r="AE1554" s="5"/>
      <c r="AF1554" s="38">
        <f t="shared" si="304"/>
        <v>1</v>
      </c>
      <c r="AG1554" s="5" t="str">
        <f t="shared" si="305"/>
        <v>CUMPLE</v>
      </c>
      <c r="AH1554" s="6"/>
      <c r="AI1554" s="38">
        <f t="shared" si="298"/>
        <v>3</v>
      </c>
      <c r="AJ1554" s="5" t="str">
        <f t="shared" si="299"/>
        <v>CUMPLE</v>
      </c>
      <c r="AK1554" s="6"/>
      <c r="AL1554" s="5" t="str">
        <f t="shared" si="306"/>
        <v/>
      </c>
      <c r="AM1554" s="5"/>
      <c r="AN1554" s="58"/>
      <c r="AO1554" s="49" t="s">
        <v>7000</v>
      </c>
      <c r="AP1554" s="50" t="s">
        <v>72</v>
      </c>
      <c r="AQ1554" s="50"/>
      <c r="AR1554" s="50">
        <v>43721</v>
      </c>
      <c r="AS1554" s="50"/>
      <c r="AT1554" s="52"/>
    </row>
    <row r="1555" spans="1:46" ht="14.1" customHeight="1">
      <c r="A1555" s="20" t="s">
        <v>45</v>
      </c>
      <c r="B1555" s="21" t="s">
        <v>5021</v>
      </c>
      <c r="C1555" s="20" t="s">
        <v>6560</v>
      </c>
      <c r="D1555" s="54" t="s">
        <v>7001</v>
      </c>
      <c r="E1555" s="64" t="s">
        <v>48</v>
      </c>
      <c r="F1555" s="4" t="s">
        <v>7002</v>
      </c>
      <c r="G1555" s="23">
        <v>1028729946</v>
      </c>
      <c r="H1555" s="55">
        <v>4370</v>
      </c>
      <c r="I1555" s="4" t="s">
        <v>605</v>
      </c>
      <c r="J1555" s="4" t="s">
        <v>7003</v>
      </c>
      <c r="K1555" s="22" t="s">
        <v>7004</v>
      </c>
      <c r="L1555" s="23" t="s">
        <v>54</v>
      </c>
      <c r="M1555" s="4" t="s">
        <v>67</v>
      </c>
      <c r="N1555" s="29" t="s">
        <v>77</v>
      </c>
      <c r="O1555" s="30">
        <v>60</v>
      </c>
      <c r="P1555" s="29" t="s">
        <v>57</v>
      </c>
      <c r="Q1555" s="56">
        <v>1</v>
      </c>
      <c r="R1555" s="5" t="s">
        <v>608</v>
      </c>
      <c r="S1555" s="5" t="s">
        <v>79</v>
      </c>
      <c r="T1555" s="36">
        <v>43722</v>
      </c>
      <c r="U1555" s="36">
        <v>43714</v>
      </c>
      <c r="V1555" s="37">
        <v>43724</v>
      </c>
      <c r="W1555" s="38">
        <f t="shared" si="300"/>
        <v>-8</v>
      </c>
      <c r="X1555" s="5" t="str">
        <f t="shared" si="301"/>
        <v>CUMPLE</v>
      </c>
      <c r="Y1555" s="37">
        <v>43724</v>
      </c>
      <c r="Z1555" s="37">
        <v>43724</v>
      </c>
      <c r="AA1555" s="44">
        <v>43725</v>
      </c>
      <c r="AB1555" s="44">
        <v>43726</v>
      </c>
      <c r="AC1555" s="38">
        <f t="shared" si="302"/>
        <v>1</v>
      </c>
      <c r="AD1555" s="5" t="str">
        <f t="shared" si="303"/>
        <v>CUMPLE</v>
      </c>
      <c r="AE1555" s="5"/>
      <c r="AF1555" s="38">
        <f t="shared" si="304"/>
        <v>1</v>
      </c>
      <c r="AG1555" s="5" t="str">
        <f t="shared" si="305"/>
        <v>CUMPLE</v>
      </c>
      <c r="AH1555" s="6"/>
      <c r="AI1555" s="38">
        <f t="shared" si="298"/>
        <v>4</v>
      </c>
      <c r="AJ1555" s="5" t="str">
        <f t="shared" si="299"/>
        <v>NO CUMPLE</v>
      </c>
      <c r="AK1555" s="6" t="s">
        <v>149</v>
      </c>
      <c r="AL1555" s="5" t="str">
        <f t="shared" si="306"/>
        <v/>
      </c>
      <c r="AM1555" s="5"/>
      <c r="AN1555" s="58"/>
      <c r="AO1555" s="49" t="s">
        <v>7005</v>
      </c>
      <c r="AP1555" s="50" t="s">
        <v>72</v>
      </c>
      <c r="AQ1555" s="50"/>
      <c r="AR1555" s="50">
        <v>43719</v>
      </c>
      <c r="AS1555" s="50"/>
      <c r="AT1555" s="52"/>
    </row>
    <row r="1556" spans="1:46" ht="14.1" customHeight="1">
      <c r="A1556" s="20" t="s">
        <v>45</v>
      </c>
      <c r="B1556" s="21" t="s">
        <v>5021</v>
      </c>
      <c r="C1556" s="20" t="s">
        <v>6560</v>
      </c>
      <c r="D1556" s="54">
        <v>4953089723</v>
      </c>
      <c r="E1556" s="64" t="s">
        <v>48</v>
      </c>
      <c r="F1556" s="4" t="s">
        <v>7006</v>
      </c>
      <c r="G1556" s="68" t="s">
        <v>7007</v>
      </c>
      <c r="H1556" s="55">
        <v>2400</v>
      </c>
      <c r="I1556" s="4" t="s">
        <v>64</v>
      </c>
      <c r="J1556" s="4" t="s">
        <v>921</v>
      </c>
      <c r="K1556" s="22" t="s">
        <v>922</v>
      </c>
      <c r="L1556" s="23" t="s">
        <v>54</v>
      </c>
      <c r="M1556" s="4" t="s">
        <v>67</v>
      </c>
      <c r="N1556" s="29" t="s">
        <v>77</v>
      </c>
      <c r="O1556" s="30">
        <v>800</v>
      </c>
      <c r="P1556" s="29" t="s">
        <v>57</v>
      </c>
      <c r="Q1556" s="56">
        <v>1</v>
      </c>
      <c r="R1556" s="5" t="s">
        <v>78</v>
      </c>
      <c r="S1556" s="5" t="s">
        <v>79</v>
      </c>
      <c r="T1556" s="36">
        <v>43717</v>
      </c>
      <c r="U1556" s="36">
        <v>43703</v>
      </c>
      <c r="V1556" s="37">
        <v>43719</v>
      </c>
      <c r="W1556" s="38">
        <f t="shared" si="300"/>
        <v>-13</v>
      </c>
      <c r="X1556" s="5" t="str">
        <f t="shared" si="301"/>
        <v>CUMPLE</v>
      </c>
      <c r="Y1556" s="37">
        <v>43719</v>
      </c>
      <c r="Z1556" s="37">
        <v>43719</v>
      </c>
      <c r="AA1556" s="44">
        <v>43720</v>
      </c>
      <c r="AB1556" s="44">
        <v>43727</v>
      </c>
      <c r="AC1556" s="38">
        <f t="shared" si="302"/>
        <v>1</v>
      </c>
      <c r="AD1556" s="5" t="str">
        <f t="shared" si="303"/>
        <v>CUMPLE</v>
      </c>
      <c r="AE1556" s="5"/>
      <c r="AF1556" s="38">
        <f t="shared" si="304"/>
        <v>7</v>
      </c>
      <c r="AG1556" s="5" t="str">
        <f t="shared" si="305"/>
        <v>NO CUMPLE</v>
      </c>
      <c r="AH1556" s="6"/>
      <c r="AI1556" s="38">
        <f t="shared" si="298"/>
        <v>10</v>
      </c>
      <c r="AJ1556" s="5" t="str">
        <f t="shared" si="299"/>
        <v>CUMPLE</v>
      </c>
      <c r="AK1556" s="6" t="s">
        <v>3000</v>
      </c>
      <c r="AL1556" s="5" t="str">
        <f t="shared" si="306"/>
        <v/>
      </c>
      <c r="AM1556" s="5"/>
      <c r="AN1556" s="58"/>
      <c r="AO1556" s="49" t="s">
        <v>7008</v>
      </c>
      <c r="AP1556" s="50" t="s">
        <v>72</v>
      </c>
      <c r="AQ1556" s="50"/>
      <c r="AR1556" s="50">
        <v>43706</v>
      </c>
      <c r="AS1556" s="50"/>
      <c r="AT1556" s="52"/>
    </row>
    <row r="1557" spans="1:46" ht="14.1" customHeight="1">
      <c r="A1557" s="20" t="s">
        <v>45</v>
      </c>
      <c r="B1557" s="21" t="s">
        <v>5021</v>
      </c>
      <c r="C1557" s="20" t="s">
        <v>6560</v>
      </c>
      <c r="D1557" s="54">
        <v>4953619601</v>
      </c>
      <c r="E1557" s="64" t="s">
        <v>48</v>
      </c>
      <c r="F1557" s="4" t="s">
        <v>7009</v>
      </c>
      <c r="G1557" s="23" t="s">
        <v>7010</v>
      </c>
      <c r="H1557" s="55">
        <v>2486.4</v>
      </c>
      <c r="I1557" s="4" t="s">
        <v>605</v>
      </c>
      <c r="J1557" s="4" t="s">
        <v>7011</v>
      </c>
      <c r="K1557" s="22" t="s">
        <v>7012</v>
      </c>
      <c r="L1557" s="23" t="s">
        <v>54</v>
      </c>
      <c r="M1557" s="4" t="s">
        <v>67</v>
      </c>
      <c r="N1557" s="29" t="s">
        <v>336</v>
      </c>
      <c r="O1557" s="30">
        <v>840</v>
      </c>
      <c r="P1557" s="29" t="s">
        <v>57</v>
      </c>
      <c r="Q1557" s="56">
        <v>4</v>
      </c>
      <c r="R1557" s="5" t="s">
        <v>608</v>
      </c>
      <c r="S1557" s="5" t="s">
        <v>79</v>
      </c>
      <c r="T1557" s="36">
        <v>43727</v>
      </c>
      <c r="U1557" s="36">
        <v>43724</v>
      </c>
      <c r="V1557" s="37">
        <v>43728</v>
      </c>
      <c r="W1557" s="38">
        <f t="shared" si="300"/>
        <v>-3</v>
      </c>
      <c r="X1557" s="5" t="str">
        <f t="shared" si="301"/>
        <v>CUMPLE</v>
      </c>
      <c r="Y1557" s="37">
        <v>43728</v>
      </c>
      <c r="Z1557" s="37">
        <v>43728</v>
      </c>
      <c r="AA1557" s="44">
        <v>43729</v>
      </c>
      <c r="AB1557" s="44">
        <v>43731</v>
      </c>
      <c r="AC1557" s="38">
        <f t="shared" si="302"/>
        <v>1</v>
      </c>
      <c r="AD1557" s="5" t="str">
        <f t="shared" si="303"/>
        <v>CUMPLE</v>
      </c>
      <c r="AE1557" s="5"/>
      <c r="AF1557" s="38">
        <f t="shared" si="304"/>
        <v>2</v>
      </c>
      <c r="AG1557" s="5" t="str">
        <f t="shared" si="305"/>
        <v>NO CUMPLE</v>
      </c>
      <c r="AH1557" s="6"/>
      <c r="AI1557" s="38">
        <f t="shared" si="298"/>
        <v>4</v>
      </c>
      <c r="AJ1557" s="5" t="str">
        <f t="shared" si="299"/>
        <v>NO CUMPLE</v>
      </c>
      <c r="AK1557" s="6" t="s">
        <v>149</v>
      </c>
      <c r="AL1557" s="5" t="str">
        <f t="shared" si="306"/>
        <v/>
      </c>
      <c r="AM1557" s="5"/>
      <c r="AN1557" s="58"/>
      <c r="AO1557" s="49" t="s">
        <v>7013</v>
      </c>
      <c r="AP1557" s="50" t="s">
        <v>72</v>
      </c>
      <c r="AQ1557" s="50"/>
      <c r="AR1557" s="50">
        <v>43726</v>
      </c>
      <c r="AS1557" s="50"/>
      <c r="AT1557" s="52"/>
    </row>
    <row r="1558" spans="1:46" ht="14.1" customHeight="1">
      <c r="A1558" s="20" t="s">
        <v>45</v>
      </c>
      <c r="B1558" s="21" t="s">
        <v>5021</v>
      </c>
      <c r="C1558" s="20" t="s">
        <v>6560</v>
      </c>
      <c r="D1558" s="54">
        <v>4950218295</v>
      </c>
      <c r="E1558" s="64" t="s">
        <v>48</v>
      </c>
      <c r="F1558" s="4" t="s">
        <v>7014</v>
      </c>
      <c r="G1558" s="23" t="s">
        <v>7015</v>
      </c>
      <c r="H1558" s="55">
        <v>85320</v>
      </c>
      <c r="I1558" s="4" t="s">
        <v>64</v>
      </c>
      <c r="J1558" s="4" t="s">
        <v>1236</v>
      </c>
      <c r="K1558" s="22" t="s">
        <v>1237</v>
      </c>
      <c r="L1558" s="23" t="s">
        <v>54</v>
      </c>
      <c r="M1558" s="4" t="s">
        <v>184</v>
      </c>
      <c r="N1558" s="29" t="s">
        <v>348</v>
      </c>
      <c r="O1558" s="30">
        <v>7200</v>
      </c>
      <c r="P1558" s="29" t="s">
        <v>57</v>
      </c>
      <c r="Q1558" s="56">
        <v>1</v>
      </c>
      <c r="R1558" s="5" t="s">
        <v>58</v>
      </c>
      <c r="S1558" s="5" t="s">
        <v>69</v>
      </c>
      <c r="T1558" s="36">
        <v>43724</v>
      </c>
      <c r="U1558" s="36">
        <v>43718</v>
      </c>
      <c r="V1558" s="37">
        <v>43726</v>
      </c>
      <c r="W1558" s="38">
        <f t="shared" si="300"/>
        <v>-5</v>
      </c>
      <c r="X1558" s="5" t="str">
        <f t="shared" si="301"/>
        <v>CUMPLE</v>
      </c>
      <c r="Y1558" s="37">
        <v>43726</v>
      </c>
      <c r="Z1558" s="37">
        <v>43726</v>
      </c>
      <c r="AA1558" s="44">
        <v>43726</v>
      </c>
      <c r="AB1558" s="44">
        <v>43729</v>
      </c>
      <c r="AC1558" s="38">
        <f t="shared" si="302"/>
        <v>1</v>
      </c>
      <c r="AD1558" s="5" t="str">
        <f t="shared" si="303"/>
        <v>CUMPLE</v>
      </c>
      <c r="AE1558" s="5"/>
      <c r="AF1558" s="38">
        <f t="shared" si="304"/>
        <v>3</v>
      </c>
      <c r="AG1558" s="5" t="str">
        <f t="shared" si="305"/>
        <v>CUMPLE</v>
      </c>
      <c r="AH1558" s="6"/>
      <c r="AI1558" s="38">
        <f t="shared" si="298"/>
        <v>5</v>
      </c>
      <c r="AJ1558" s="5" t="str">
        <f t="shared" si="299"/>
        <v>CUMPLE</v>
      </c>
      <c r="AK1558" s="6"/>
      <c r="AL1558" s="5" t="str">
        <f t="shared" si="306"/>
        <v/>
      </c>
      <c r="AM1558" s="5"/>
      <c r="AN1558" s="58"/>
      <c r="AO1558" s="49" t="s">
        <v>7016</v>
      </c>
      <c r="AP1558" s="50" t="s">
        <v>72</v>
      </c>
      <c r="AQ1558" s="50"/>
      <c r="AR1558" s="50">
        <v>43707</v>
      </c>
      <c r="AS1558" s="50"/>
      <c r="AT1558" s="52"/>
    </row>
    <row r="1559" spans="1:46" ht="14.1" customHeight="1">
      <c r="A1559" s="20" t="s">
        <v>45</v>
      </c>
      <c r="B1559" s="21" t="s">
        <v>5021</v>
      </c>
      <c r="C1559" s="20" t="s">
        <v>6560</v>
      </c>
      <c r="D1559" s="66" t="s">
        <v>7017</v>
      </c>
      <c r="E1559" s="64" t="s">
        <v>48</v>
      </c>
      <c r="F1559" s="4" t="s">
        <v>7018</v>
      </c>
      <c r="G1559" s="23" t="s">
        <v>7019</v>
      </c>
      <c r="H1559" s="55">
        <v>23988.7</v>
      </c>
      <c r="I1559" s="4" t="s">
        <v>64</v>
      </c>
      <c r="J1559" s="66" t="s">
        <v>7020</v>
      </c>
      <c r="K1559" s="66" t="s">
        <v>7021</v>
      </c>
      <c r="L1559" s="23" t="s">
        <v>54</v>
      </c>
      <c r="M1559" s="4" t="s">
        <v>94</v>
      </c>
      <c r="N1559" s="29" t="s">
        <v>95</v>
      </c>
      <c r="O1559" s="30">
        <v>3730</v>
      </c>
      <c r="P1559" s="29" t="s">
        <v>57</v>
      </c>
      <c r="Q1559" s="56">
        <v>1</v>
      </c>
      <c r="R1559" s="5" t="s">
        <v>58</v>
      </c>
      <c r="S1559" s="5" t="s">
        <v>174</v>
      </c>
      <c r="T1559" s="36">
        <v>43719</v>
      </c>
      <c r="U1559" s="36">
        <v>43717</v>
      </c>
      <c r="V1559" s="37">
        <v>43724</v>
      </c>
      <c r="W1559" s="38">
        <f t="shared" si="300"/>
        <v>-1</v>
      </c>
      <c r="X1559" s="5" t="str">
        <f t="shared" si="301"/>
        <v>CUMPLE</v>
      </c>
      <c r="Y1559" s="37">
        <v>43721</v>
      </c>
      <c r="Z1559" s="37">
        <v>43724</v>
      </c>
      <c r="AA1559" s="44">
        <v>43725</v>
      </c>
      <c r="AB1559" s="44">
        <v>43728</v>
      </c>
      <c r="AC1559" s="38">
        <f t="shared" si="302"/>
        <v>1</v>
      </c>
      <c r="AD1559" s="5" t="str">
        <f t="shared" si="303"/>
        <v>CUMPLE</v>
      </c>
      <c r="AE1559" s="5"/>
      <c r="AF1559" s="38">
        <f t="shared" si="304"/>
        <v>3</v>
      </c>
      <c r="AG1559" s="5" t="str">
        <f t="shared" si="305"/>
        <v>CUMPLE</v>
      </c>
      <c r="AH1559" s="6"/>
      <c r="AI1559" s="38">
        <f t="shared" si="298"/>
        <v>9</v>
      </c>
      <c r="AJ1559" s="5" t="str">
        <f t="shared" si="299"/>
        <v>NO CUMPLE</v>
      </c>
      <c r="AK1559" s="6" t="s">
        <v>6172</v>
      </c>
      <c r="AL1559" s="5" t="str">
        <f t="shared" si="306"/>
        <v/>
      </c>
      <c r="AM1559" s="5"/>
      <c r="AN1559" s="58"/>
      <c r="AO1559" s="49" t="s">
        <v>7022</v>
      </c>
      <c r="AP1559" s="50" t="s">
        <v>72</v>
      </c>
      <c r="AQ1559" s="50"/>
      <c r="AR1559" s="50">
        <v>43692</v>
      </c>
      <c r="AS1559" s="50"/>
      <c r="AT1559" s="52"/>
    </row>
    <row r="1560" spans="1:46" ht="14.1" customHeight="1">
      <c r="A1560" s="20" t="s">
        <v>45</v>
      </c>
      <c r="B1560" s="21" t="s">
        <v>5021</v>
      </c>
      <c r="C1560" s="20" t="s">
        <v>6560</v>
      </c>
      <c r="D1560" s="54" t="s">
        <v>7023</v>
      </c>
      <c r="E1560" s="64" t="s">
        <v>48</v>
      </c>
      <c r="F1560" s="4" t="s">
        <v>7024</v>
      </c>
      <c r="G1560" s="23" t="s">
        <v>7025</v>
      </c>
      <c r="H1560" s="55">
        <v>25036.65</v>
      </c>
      <c r="I1560" s="4" t="s">
        <v>64</v>
      </c>
      <c r="J1560" s="4" t="s">
        <v>1075</v>
      </c>
      <c r="K1560" s="22" t="s">
        <v>1076</v>
      </c>
      <c r="L1560" s="23" t="s">
        <v>54</v>
      </c>
      <c r="M1560" s="4" t="s">
        <v>67</v>
      </c>
      <c r="N1560" s="29" t="s">
        <v>77</v>
      </c>
      <c r="O1560" s="30">
        <v>14145</v>
      </c>
      <c r="P1560" s="29" t="s">
        <v>57</v>
      </c>
      <c r="Q1560" s="56">
        <v>1</v>
      </c>
      <c r="R1560" s="5" t="s">
        <v>58</v>
      </c>
      <c r="S1560" s="5" t="s">
        <v>59</v>
      </c>
      <c r="T1560" s="36">
        <v>43721</v>
      </c>
      <c r="U1560" s="36">
        <v>43710</v>
      </c>
      <c r="V1560" s="37">
        <v>43724</v>
      </c>
      <c r="W1560" s="38">
        <f t="shared" si="300"/>
        <v>-10</v>
      </c>
      <c r="X1560" s="5" t="str">
        <f t="shared" si="301"/>
        <v>CUMPLE</v>
      </c>
      <c r="Y1560" s="37">
        <v>43724</v>
      </c>
      <c r="Z1560" s="37">
        <v>43724</v>
      </c>
      <c r="AA1560" s="44">
        <v>43725</v>
      </c>
      <c r="AB1560" s="44">
        <v>43731</v>
      </c>
      <c r="AC1560" s="38">
        <f t="shared" si="302"/>
        <v>1</v>
      </c>
      <c r="AD1560" s="5" t="str">
        <f t="shared" si="303"/>
        <v>CUMPLE</v>
      </c>
      <c r="AE1560" s="5"/>
      <c r="AF1560" s="38">
        <f t="shared" si="304"/>
        <v>6</v>
      </c>
      <c r="AG1560" s="5" t="str">
        <f t="shared" si="305"/>
        <v>NO CUMPLE</v>
      </c>
      <c r="AH1560" s="6"/>
      <c r="AI1560" s="38">
        <f t="shared" si="298"/>
        <v>10</v>
      </c>
      <c r="AJ1560" s="5" t="str">
        <f t="shared" si="299"/>
        <v>NO CUMPLE</v>
      </c>
      <c r="AK1560" s="6" t="s">
        <v>7609</v>
      </c>
      <c r="AL1560" s="5" t="str">
        <f t="shared" si="306"/>
        <v/>
      </c>
      <c r="AM1560" s="5"/>
      <c r="AN1560" s="58"/>
      <c r="AO1560" s="49" t="s">
        <v>7026</v>
      </c>
      <c r="AP1560" s="50" t="s">
        <v>72</v>
      </c>
      <c r="AQ1560" s="50"/>
      <c r="AR1560" s="50">
        <v>43703</v>
      </c>
      <c r="AS1560" s="50"/>
      <c r="AT1560" s="52"/>
    </row>
    <row r="1561" spans="1:46" ht="14.1" customHeight="1">
      <c r="A1561" s="20" t="s">
        <v>45</v>
      </c>
      <c r="B1561" s="21" t="s">
        <v>5021</v>
      </c>
      <c r="C1561" s="20" t="s">
        <v>6560</v>
      </c>
      <c r="D1561" s="54" t="s">
        <v>7027</v>
      </c>
      <c r="E1561" s="64" t="s">
        <v>48</v>
      </c>
      <c r="F1561" s="4" t="s">
        <v>7028</v>
      </c>
      <c r="G1561" s="23" t="s">
        <v>7029</v>
      </c>
      <c r="H1561" s="55">
        <v>70920.75</v>
      </c>
      <c r="I1561" s="4" t="s">
        <v>64</v>
      </c>
      <c r="J1561" s="4" t="s">
        <v>7030</v>
      </c>
      <c r="K1561" s="22" t="s">
        <v>7031</v>
      </c>
      <c r="L1561" s="23" t="s">
        <v>54</v>
      </c>
      <c r="M1561" s="4" t="s">
        <v>94</v>
      </c>
      <c r="N1561" s="29" t="s">
        <v>108</v>
      </c>
      <c r="O1561" s="30">
        <v>1725</v>
      </c>
      <c r="P1561" s="29" t="s">
        <v>57</v>
      </c>
      <c r="Q1561" s="56">
        <v>4</v>
      </c>
      <c r="R1561" s="5" t="s">
        <v>78</v>
      </c>
      <c r="S1561" s="5" t="s">
        <v>79</v>
      </c>
      <c r="T1561" s="36">
        <v>43719</v>
      </c>
      <c r="U1561" s="36">
        <v>43718</v>
      </c>
      <c r="V1561" s="37">
        <v>43725</v>
      </c>
      <c r="W1561" s="38">
        <f t="shared" si="300"/>
        <v>0</v>
      </c>
      <c r="X1561" s="5" t="str">
        <f t="shared" si="301"/>
        <v>CUMPLE</v>
      </c>
      <c r="Y1561" s="37">
        <v>43724</v>
      </c>
      <c r="Z1561" s="37">
        <v>43725</v>
      </c>
      <c r="AA1561" s="44">
        <v>43725</v>
      </c>
      <c r="AB1561" s="44">
        <v>43731</v>
      </c>
      <c r="AC1561" s="38">
        <f t="shared" si="302"/>
        <v>1</v>
      </c>
      <c r="AD1561" s="5" t="str">
        <f t="shared" si="303"/>
        <v>CUMPLE</v>
      </c>
      <c r="AE1561" s="5"/>
      <c r="AF1561" s="38">
        <f t="shared" si="304"/>
        <v>6</v>
      </c>
      <c r="AG1561" s="5" t="str">
        <f t="shared" si="305"/>
        <v>NO CUMPLE</v>
      </c>
      <c r="AH1561" s="6"/>
      <c r="AI1561" s="38">
        <f t="shared" si="298"/>
        <v>12</v>
      </c>
      <c r="AJ1561" s="5" t="str">
        <f t="shared" si="299"/>
        <v>NO CUMPLE</v>
      </c>
      <c r="AK1561" s="6" t="s">
        <v>7619</v>
      </c>
      <c r="AL1561" s="5" t="str">
        <f t="shared" si="306"/>
        <v/>
      </c>
      <c r="AM1561" s="5"/>
      <c r="AN1561" s="58"/>
      <c r="AO1561" s="49" t="s">
        <v>7032</v>
      </c>
      <c r="AP1561" s="50" t="s">
        <v>72</v>
      </c>
      <c r="AQ1561" s="50"/>
      <c r="AR1561" s="50">
        <v>43705</v>
      </c>
      <c r="AS1561" s="50" t="s">
        <v>1149</v>
      </c>
      <c r="AT1561" s="52"/>
    </row>
    <row r="1562" spans="1:46" ht="14.1" customHeight="1">
      <c r="A1562" s="20" t="s">
        <v>45</v>
      </c>
      <c r="B1562" s="21" t="s">
        <v>5021</v>
      </c>
      <c r="C1562" s="20" t="s">
        <v>6560</v>
      </c>
      <c r="D1562" s="66" t="s">
        <v>7033</v>
      </c>
      <c r="E1562" s="64" t="s">
        <v>48</v>
      </c>
      <c r="F1562" s="4" t="s">
        <v>7034</v>
      </c>
      <c r="G1562" s="23" t="s">
        <v>7035</v>
      </c>
      <c r="H1562" s="55">
        <v>20073.599999999999</v>
      </c>
      <c r="I1562" s="4" t="s">
        <v>64</v>
      </c>
      <c r="J1562" s="66" t="s">
        <v>7036</v>
      </c>
      <c r="K1562" s="66" t="s">
        <v>7037</v>
      </c>
      <c r="L1562" s="23" t="s">
        <v>54</v>
      </c>
      <c r="M1562" s="4" t="s">
        <v>67</v>
      </c>
      <c r="N1562" s="29" t="s">
        <v>77</v>
      </c>
      <c r="O1562" s="30">
        <v>5440</v>
      </c>
      <c r="P1562" s="29" t="s">
        <v>57</v>
      </c>
      <c r="Q1562" s="56">
        <v>1</v>
      </c>
      <c r="R1562" s="5" t="s">
        <v>58</v>
      </c>
      <c r="S1562" s="5" t="s">
        <v>59</v>
      </c>
      <c r="T1562" s="36">
        <v>43719</v>
      </c>
      <c r="U1562" s="36">
        <v>43718</v>
      </c>
      <c r="V1562" s="37">
        <v>43726</v>
      </c>
      <c r="W1562" s="38">
        <f t="shared" si="300"/>
        <v>0</v>
      </c>
      <c r="X1562" s="5" t="str">
        <f t="shared" si="301"/>
        <v>CUMPLE</v>
      </c>
      <c r="Y1562" s="37">
        <v>43720</v>
      </c>
      <c r="Z1562" s="37">
        <v>43726</v>
      </c>
      <c r="AA1562" s="44">
        <v>43726</v>
      </c>
      <c r="AB1562" s="44">
        <v>43731</v>
      </c>
      <c r="AC1562" s="38">
        <f t="shared" si="302"/>
        <v>1</v>
      </c>
      <c r="AD1562" s="5" t="str">
        <f t="shared" si="303"/>
        <v>CUMPLE</v>
      </c>
      <c r="AE1562" s="5"/>
      <c r="AF1562" s="38">
        <f t="shared" si="304"/>
        <v>5</v>
      </c>
      <c r="AG1562" s="5" t="str">
        <f t="shared" si="305"/>
        <v>NO CUMPLE</v>
      </c>
      <c r="AH1562" s="6"/>
      <c r="AI1562" s="38">
        <f t="shared" si="298"/>
        <v>12</v>
      </c>
      <c r="AJ1562" s="5" t="str">
        <f t="shared" si="299"/>
        <v>NO CUMPLE</v>
      </c>
      <c r="AK1562" s="6" t="s">
        <v>7620</v>
      </c>
      <c r="AL1562" s="5" t="str">
        <f t="shared" si="306"/>
        <v/>
      </c>
      <c r="AM1562" s="5"/>
      <c r="AN1562" s="58"/>
      <c r="AO1562" s="49" t="s">
        <v>7038</v>
      </c>
      <c r="AP1562" s="50" t="s">
        <v>72</v>
      </c>
      <c r="AQ1562" s="50"/>
      <c r="AR1562" s="50">
        <v>43697</v>
      </c>
      <c r="AS1562" s="50"/>
      <c r="AT1562" s="52"/>
    </row>
    <row r="1563" spans="1:46" ht="14.1" customHeight="1">
      <c r="A1563" s="20" t="s">
        <v>45</v>
      </c>
      <c r="B1563" s="21" t="s">
        <v>5021</v>
      </c>
      <c r="C1563" s="20" t="s">
        <v>6560</v>
      </c>
      <c r="D1563" s="54" t="s">
        <v>7039</v>
      </c>
      <c r="E1563" s="64" t="s">
        <v>48</v>
      </c>
      <c r="F1563" s="4" t="s">
        <v>7040</v>
      </c>
      <c r="G1563" s="23" t="s">
        <v>7041</v>
      </c>
      <c r="H1563" s="55">
        <v>170640</v>
      </c>
      <c r="I1563" s="4" t="s">
        <v>64</v>
      </c>
      <c r="J1563" s="4" t="s">
        <v>1236</v>
      </c>
      <c r="K1563" s="22" t="s">
        <v>1237</v>
      </c>
      <c r="L1563" s="23" t="s">
        <v>54</v>
      </c>
      <c r="M1563" s="4" t="s">
        <v>184</v>
      </c>
      <c r="N1563" s="29" t="s">
        <v>348</v>
      </c>
      <c r="O1563" s="30">
        <v>14400</v>
      </c>
      <c r="P1563" s="29" t="s">
        <v>57</v>
      </c>
      <c r="Q1563" s="56">
        <v>2</v>
      </c>
      <c r="R1563" s="5" t="s">
        <v>58</v>
      </c>
      <c r="S1563" s="5" t="s">
        <v>69</v>
      </c>
      <c r="T1563" s="36">
        <v>43725</v>
      </c>
      <c r="U1563" s="36">
        <v>43718</v>
      </c>
      <c r="V1563" s="37">
        <v>43726</v>
      </c>
      <c r="W1563" s="38">
        <f t="shared" si="300"/>
        <v>-6</v>
      </c>
      <c r="X1563" s="5" t="str">
        <f t="shared" si="301"/>
        <v>CUMPLE</v>
      </c>
      <c r="Y1563" s="37">
        <v>43726</v>
      </c>
      <c r="Z1563" s="37">
        <v>43726</v>
      </c>
      <c r="AA1563" s="44">
        <v>43727</v>
      </c>
      <c r="AB1563" s="44">
        <v>43731</v>
      </c>
      <c r="AC1563" s="38">
        <f t="shared" si="302"/>
        <v>1</v>
      </c>
      <c r="AD1563" s="5" t="str">
        <f t="shared" si="303"/>
        <v>CUMPLE</v>
      </c>
      <c r="AE1563" s="5"/>
      <c r="AF1563" s="38">
        <f t="shared" si="304"/>
        <v>4</v>
      </c>
      <c r="AG1563" s="5" t="str">
        <f t="shared" si="305"/>
        <v>NO CUMPLE</v>
      </c>
      <c r="AH1563" s="6"/>
      <c r="AI1563" s="38">
        <f t="shared" si="298"/>
        <v>6</v>
      </c>
      <c r="AJ1563" s="5" t="str">
        <f t="shared" si="299"/>
        <v>CUMPLE</v>
      </c>
      <c r="AK1563" s="6"/>
      <c r="AL1563" s="5" t="str">
        <f t="shared" si="306"/>
        <v/>
      </c>
      <c r="AM1563" s="5"/>
      <c r="AN1563" s="58"/>
      <c r="AO1563" s="49" t="s">
        <v>7042</v>
      </c>
      <c r="AP1563" s="50" t="s">
        <v>72</v>
      </c>
      <c r="AQ1563" s="50"/>
      <c r="AR1563" s="50">
        <v>43703</v>
      </c>
      <c r="AS1563" s="50"/>
      <c r="AT1563" s="52"/>
    </row>
    <row r="1564" spans="1:46" ht="14.1" customHeight="1">
      <c r="A1564" s="20" t="s">
        <v>45</v>
      </c>
      <c r="B1564" s="21" t="s">
        <v>5021</v>
      </c>
      <c r="C1564" s="20" t="s">
        <v>6560</v>
      </c>
      <c r="D1564" s="54">
        <v>4952845420</v>
      </c>
      <c r="E1564" s="64" t="s">
        <v>48</v>
      </c>
      <c r="F1564" s="4" t="s">
        <v>7043</v>
      </c>
      <c r="G1564" s="23" t="s">
        <v>7044</v>
      </c>
      <c r="H1564" s="55">
        <v>73600</v>
      </c>
      <c r="I1564" s="4" t="s">
        <v>64</v>
      </c>
      <c r="J1564" s="4" t="s">
        <v>435</v>
      </c>
      <c r="K1564" s="22" t="s">
        <v>436</v>
      </c>
      <c r="L1564" s="23" t="s">
        <v>54</v>
      </c>
      <c r="M1564" s="4" t="s">
        <v>94</v>
      </c>
      <c r="N1564" s="29" t="s">
        <v>95</v>
      </c>
      <c r="O1564" s="30">
        <v>16000</v>
      </c>
      <c r="P1564" s="29" t="s">
        <v>57</v>
      </c>
      <c r="Q1564" s="56">
        <v>1</v>
      </c>
      <c r="R1564" s="5" t="s">
        <v>58</v>
      </c>
      <c r="S1564" s="5" t="s">
        <v>69</v>
      </c>
      <c r="T1564" s="36">
        <v>43725</v>
      </c>
      <c r="U1564" s="36">
        <v>43720</v>
      </c>
      <c r="V1564" s="37">
        <v>43727</v>
      </c>
      <c r="W1564" s="38">
        <f t="shared" si="300"/>
        <v>-4</v>
      </c>
      <c r="X1564" s="5" t="str">
        <f t="shared" si="301"/>
        <v>CUMPLE</v>
      </c>
      <c r="Y1564" s="37">
        <v>43727</v>
      </c>
      <c r="Z1564" s="37">
        <v>43727</v>
      </c>
      <c r="AA1564" s="44">
        <v>43727</v>
      </c>
      <c r="AB1564" s="44">
        <v>43731</v>
      </c>
      <c r="AC1564" s="38">
        <f t="shared" si="302"/>
        <v>1</v>
      </c>
      <c r="AD1564" s="5" t="str">
        <f t="shared" si="303"/>
        <v>CUMPLE</v>
      </c>
      <c r="AE1564" s="5"/>
      <c r="AF1564" s="38">
        <f t="shared" si="304"/>
        <v>4</v>
      </c>
      <c r="AG1564" s="5" t="str">
        <f t="shared" si="305"/>
        <v>NO CUMPLE</v>
      </c>
      <c r="AH1564" s="6"/>
      <c r="AI1564" s="38">
        <f t="shared" si="298"/>
        <v>6</v>
      </c>
      <c r="AJ1564" s="5" t="str">
        <f t="shared" si="299"/>
        <v>CUMPLE</v>
      </c>
      <c r="AK1564" s="6"/>
      <c r="AL1564" s="5" t="str">
        <f t="shared" si="306"/>
        <v/>
      </c>
      <c r="AM1564" s="5"/>
      <c r="AN1564" s="58"/>
      <c r="AO1564" s="49" t="s">
        <v>7045</v>
      </c>
      <c r="AP1564" s="50" t="s">
        <v>72</v>
      </c>
      <c r="AQ1564" s="50"/>
      <c r="AR1564" s="50">
        <v>43703</v>
      </c>
      <c r="AS1564" s="50"/>
      <c r="AT1564" s="52"/>
    </row>
    <row r="1565" spans="1:46" ht="14.1" customHeight="1">
      <c r="A1565" s="20" t="s">
        <v>45</v>
      </c>
      <c r="B1565" s="21" t="s">
        <v>5021</v>
      </c>
      <c r="C1565" s="20" t="s">
        <v>6560</v>
      </c>
      <c r="D1565" s="54" t="s">
        <v>7046</v>
      </c>
      <c r="E1565" s="64" t="s">
        <v>156</v>
      </c>
      <c r="F1565" s="4" t="s">
        <v>7047</v>
      </c>
      <c r="G1565" s="23" t="s">
        <v>7048</v>
      </c>
      <c r="H1565" s="55">
        <v>6027.84</v>
      </c>
      <c r="I1565" s="4" t="s">
        <v>64</v>
      </c>
      <c r="J1565" s="4" t="s">
        <v>7049</v>
      </c>
      <c r="K1565" s="22" t="s">
        <v>7050</v>
      </c>
      <c r="L1565" s="23" t="s">
        <v>54</v>
      </c>
      <c r="M1565" s="4" t="s">
        <v>112</v>
      </c>
      <c r="N1565" s="29" t="s">
        <v>5453</v>
      </c>
      <c r="O1565" s="30">
        <v>2760</v>
      </c>
      <c r="P1565" s="29" t="s">
        <v>57</v>
      </c>
      <c r="Q1565" s="56">
        <v>3</v>
      </c>
      <c r="R1565" s="5" t="s">
        <v>78</v>
      </c>
      <c r="S1565" s="5" t="s">
        <v>79</v>
      </c>
      <c r="T1565" s="36">
        <v>43725</v>
      </c>
      <c r="U1565" s="36">
        <v>43726</v>
      </c>
      <c r="V1565" s="37">
        <v>43728</v>
      </c>
      <c r="W1565" s="38">
        <f t="shared" si="300"/>
        <v>2</v>
      </c>
      <c r="X1565" s="5" t="str">
        <f t="shared" si="301"/>
        <v>NO CUMPLE</v>
      </c>
      <c r="Y1565" s="37">
        <v>43728</v>
      </c>
      <c r="Z1565" s="37">
        <v>43728</v>
      </c>
      <c r="AA1565" s="44">
        <v>43729</v>
      </c>
      <c r="AB1565" s="44">
        <v>43731</v>
      </c>
      <c r="AC1565" s="38">
        <f t="shared" si="302"/>
        <v>1</v>
      </c>
      <c r="AD1565" s="5" t="str">
        <f t="shared" si="303"/>
        <v>CUMPLE</v>
      </c>
      <c r="AE1565" s="5"/>
      <c r="AF1565" s="38">
        <f t="shared" si="304"/>
        <v>2</v>
      </c>
      <c r="AG1565" s="5" t="str">
        <f t="shared" si="305"/>
        <v>CUMPLE</v>
      </c>
      <c r="AH1565" s="6"/>
      <c r="AI1565" s="38">
        <f t="shared" si="298"/>
        <v>6</v>
      </c>
      <c r="AJ1565" s="5" t="str">
        <f t="shared" si="299"/>
        <v>CUMPLE</v>
      </c>
      <c r="AK1565" s="6"/>
      <c r="AL1565" s="5" t="str">
        <f t="shared" si="306"/>
        <v/>
      </c>
      <c r="AM1565" s="5"/>
      <c r="AN1565" s="58"/>
      <c r="AO1565" s="49" t="s">
        <v>7051</v>
      </c>
      <c r="AP1565" s="50" t="s">
        <v>72</v>
      </c>
      <c r="AQ1565" s="50"/>
      <c r="AR1565" s="50">
        <v>43703</v>
      </c>
      <c r="AS1565" s="50"/>
      <c r="AT1565" s="52"/>
    </row>
    <row r="1566" spans="1:46" ht="14.1" customHeight="1">
      <c r="A1566" s="20" t="s">
        <v>45</v>
      </c>
      <c r="B1566" s="21" t="s">
        <v>5021</v>
      </c>
      <c r="C1566" s="20" t="s">
        <v>6560</v>
      </c>
      <c r="D1566" s="54">
        <v>4953003884</v>
      </c>
      <c r="E1566" s="64" t="s">
        <v>48</v>
      </c>
      <c r="F1566" s="4" t="s">
        <v>7052</v>
      </c>
      <c r="G1566" s="23" t="s">
        <v>7053</v>
      </c>
      <c r="H1566" s="55">
        <v>2462.4</v>
      </c>
      <c r="I1566" s="4" t="s">
        <v>605</v>
      </c>
      <c r="J1566" s="4" t="s">
        <v>654</v>
      </c>
      <c r="K1566" s="22" t="s">
        <v>655</v>
      </c>
      <c r="L1566" s="23" t="s">
        <v>54</v>
      </c>
      <c r="M1566" s="4" t="s">
        <v>67</v>
      </c>
      <c r="N1566" s="29" t="s">
        <v>77</v>
      </c>
      <c r="O1566" s="30">
        <v>60</v>
      </c>
      <c r="P1566" s="29" t="s">
        <v>57</v>
      </c>
      <c r="Q1566" s="56">
        <v>3</v>
      </c>
      <c r="R1566" s="5" t="s">
        <v>608</v>
      </c>
      <c r="S1566" s="5" t="s">
        <v>79</v>
      </c>
      <c r="T1566" s="36">
        <v>43730</v>
      </c>
      <c r="U1566" s="36">
        <v>43727</v>
      </c>
      <c r="V1566" s="37">
        <v>43731</v>
      </c>
      <c r="W1566" s="38">
        <f t="shared" si="300"/>
        <v>-3</v>
      </c>
      <c r="X1566" s="5" t="str">
        <f t="shared" si="301"/>
        <v>CUMPLE</v>
      </c>
      <c r="Y1566" s="37">
        <v>43731</v>
      </c>
      <c r="Z1566" s="37">
        <v>43731</v>
      </c>
      <c r="AA1566" s="44">
        <v>43732</v>
      </c>
      <c r="AB1566" s="44">
        <v>43732</v>
      </c>
      <c r="AC1566" s="38">
        <f t="shared" si="302"/>
        <v>1</v>
      </c>
      <c r="AD1566" s="5" t="str">
        <f t="shared" si="303"/>
        <v>CUMPLE</v>
      </c>
      <c r="AE1566" s="5"/>
      <c r="AF1566" s="38">
        <f t="shared" si="304"/>
        <v>1</v>
      </c>
      <c r="AG1566" s="5" t="str">
        <f t="shared" si="305"/>
        <v>CUMPLE</v>
      </c>
      <c r="AH1566" s="6"/>
      <c r="AI1566" s="38">
        <f t="shared" si="298"/>
        <v>2</v>
      </c>
      <c r="AJ1566" s="5" t="str">
        <f t="shared" si="299"/>
        <v>CUMPLE</v>
      </c>
      <c r="AK1566" s="6"/>
      <c r="AL1566" s="5" t="str">
        <f t="shared" si="306"/>
        <v/>
      </c>
      <c r="AM1566" s="5"/>
      <c r="AN1566" s="58"/>
      <c r="AO1566" s="49" t="s">
        <v>7054</v>
      </c>
      <c r="AP1566" s="50" t="s">
        <v>72</v>
      </c>
      <c r="AQ1566" s="50"/>
      <c r="AR1566" s="50">
        <v>43728</v>
      </c>
      <c r="AS1566" s="50"/>
      <c r="AT1566" s="52"/>
    </row>
    <row r="1567" spans="1:46" ht="14.1" customHeight="1">
      <c r="A1567" s="20" t="s">
        <v>45</v>
      </c>
      <c r="B1567" s="21" t="s">
        <v>5021</v>
      </c>
      <c r="C1567" s="20" t="s">
        <v>6560</v>
      </c>
      <c r="D1567" s="54">
        <v>4953262815</v>
      </c>
      <c r="E1567" s="64" t="s">
        <v>48</v>
      </c>
      <c r="F1567" s="4" t="s">
        <v>7055</v>
      </c>
      <c r="G1567" s="23" t="s">
        <v>7056</v>
      </c>
      <c r="H1567" s="55">
        <v>105.22</v>
      </c>
      <c r="I1567" s="4" t="s">
        <v>605</v>
      </c>
      <c r="J1567" s="4" t="s">
        <v>821</v>
      </c>
      <c r="K1567" s="22" t="s">
        <v>649</v>
      </c>
      <c r="L1567" s="23" t="s">
        <v>650</v>
      </c>
      <c r="M1567" s="4" t="s">
        <v>147</v>
      </c>
      <c r="N1567" s="29" t="s">
        <v>167</v>
      </c>
      <c r="O1567" s="30">
        <v>12800</v>
      </c>
      <c r="P1567" s="29" t="s">
        <v>57</v>
      </c>
      <c r="Q1567" s="56">
        <v>2</v>
      </c>
      <c r="R1567" s="5" t="s">
        <v>608</v>
      </c>
      <c r="S1567" s="5" t="s">
        <v>79</v>
      </c>
      <c r="T1567" s="36">
        <v>43730</v>
      </c>
      <c r="U1567" s="36">
        <v>43726</v>
      </c>
      <c r="V1567" s="37">
        <v>43731</v>
      </c>
      <c r="W1567" s="38">
        <f t="shared" si="300"/>
        <v>-4</v>
      </c>
      <c r="X1567" s="5" t="str">
        <f t="shared" si="301"/>
        <v>CUMPLE</v>
      </c>
      <c r="Y1567" s="37">
        <v>43731</v>
      </c>
      <c r="Z1567" s="37">
        <v>43731</v>
      </c>
      <c r="AA1567" s="44">
        <v>43732</v>
      </c>
      <c r="AB1567" s="44">
        <v>43732</v>
      </c>
      <c r="AC1567" s="38">
        <f t="shared" si="302"/>
        <v>1</v>
      </c>
      <c r="AD1567" s="5" t="str">
        <f t="shared" si="303"/>
        <v>CUMPLE</v>
      </c>
      <c r="AE1567" s="5"/>
      <c r="AF1567" s="38">
        <f t="shared" si="304"/>
        <v>1</v>
      </c>
      <c r="AG1567" s="5" t="str">
        <f t="shared" si="305"/>
        <v>CUMPLE</v>
      </c>
      <c r="AH1567" s="6"/>
      <c r="AI1567" s="38">
        <f t="shared" si="298"/>
        <v>2</v>
      </c>
      <c r="AJ1567" s="5" t="str">
        <f t="shared" si="299"/>
        <v>CUMPLE</v>
      </c>
      <c r="AK1567" s="6"/>
      <c r="AL1567" s="5" t="str">
        <f t="shared" si="306"/>
        <v/>
      </c>
      <c r="AM1567" s="5"/>
      <c r="AN1567" s="58"/>
      <c r="AO1567" s="49" t="s">
        <v>7057</v>
      </c>
      <c r="AP1567" s="50" t="s">
        <v>72</v>
      </c>
      <c r="AQ1567" s="50"/>
      <c r="AR1567" s="50">
        <v>43728</v>
      </c>
      <c r="AS1567" s="50"/>
      <c r="AT1567" s="52"/>
    </row>
    <row r="1568" spans="1:46" ht="14.1" customHeight="1">
      <c r="A1568" s="20" t="s">
        <v>45</v>
      </c>
      <c r="B1568" s="21" t="s">
        <v>5021</v>
      </c>
      <c r="C1568" s="20" t="s">
        <v>6560</v>
      </c>
      <c r="D1568" s="54">
        <v>4953663236</v>
      </c>
      <c r="E1568" s="64" t="s">
        <v>48</v>
      </c>
      <c r="F1568" s="4" t="s">
        <v>7058</v>
      </c>
      <c r="G1568" s="23" t="s">
        <v>7059</v>
      </c>
      <c r="H1568" s="55">
        <v>1966.6</v>
      </c>
      <c r="I1568" s="4" t="s">
        <v>605</v>
      </c>
      <c r="J1568" s="4" t="s">
        <v>606</v>
      </c>
      <c r="K1568" s="22" t="s">
        <v>607</v>
      </c>
      <c r="L1568" s="23" t="s">
        <v>119</v>
      </c>
      <c r="M1568" s="4" t="s">
        <v>67</v>
      </c>
      <c r="N1568" s="29" t="s">
        <v>77</v>
      </c>
      <c r="O1568" s="30">
        <v>10</v>
      </c>
      <c r="P1568" s="29" t="s">
        <v>57</v>
      </c>
      <c r="Q1568" s="56">
        <v>1</v>
      </c>
      <c r="R1568" s="5" t="s">
        <v>608</v>
      </c>
      <c r="S1568" s="5" t="s">
        <v>79</v>
      </c>
      <c r="T1568" s="36">
        <v>43730</v>
      </c>
      <c r="U1568" s="36">
        <v>43728</v>
      </c>
      <c r="V1568" s="37">
        <v>43731</v>
      </c>
      <c r="W1568" s="38">
        <f t="shared" si="300"/>
        <v>-2</v>
      </c>
      <c r="X1568" s="5" t="str">
        <f t="shared" si="301"/>
        <v>CUMPLE</v>
      </c>
      <c r="Y1568" s="37">
        <v>43731</v>
      </c>
      <c r="Z1568" s="37">
        <v>43731</v>
      </c>
      <c r="AA1568" s="44">
        <v>43732</v>
      </c>
      <c r="AB1568" s="44">
        <v>43732</v>
      </c>
      <c r="AC1568" s="38">
        <f t="shared" si="302"/>
        <v>1</v>
      </c>
      <c r="AD1568" s="5" t="str">
        <f t="shared" si="303"/>
        <v>CUMPLE</v>
      </c>
      <c r="AE1568" s="5"/>
      <c r="AF1568" s="38">
        <f t="shared" si="304"/>
        <v>1</v>
      </c>
      <c r="AG1568" s="5" t="str">
        <f t="shared" si="305"/>
        <v>CUMPLE</v>
      </c>
      <c r="AH1568" s="6"/>
      <c r="AI1568" s="38">
        <f t="shared" si="298"/>
        <v>2</v>
      </c>
      <c r="AJ1568" s="5" t="str">
        <f t="shared" si="299"/>
        <v>CUMPLE</v>
      </c>
      <c r="AK1568" s="6"/>
      <c r="AL1568" s="5" t="str">
        <f t="shared" si="306"/>
        <v/>
      </c>
      <c r="AM1568" s="5"/>
      <c r="AN1568" s="58"/>
      <c r="AO1568" s="49" t="s">
        <v>7060</v>
      </c>
      <c r="AP1568" s="50" t="s">
        <v>72</v>
      </c>
      <c r="AQ1568" s="50"/>
      <c r="AR1568" s="50">
        <v>43730</v>
      </c>
      <c r="AS1568" s="50"/>
      <c r="AT1568" s="52"/>
    </row>
    <row r="1569" spans="1:46" ht="14.1" customHeight="1">
      <c r="A1569" s="20" t="s">
        <v>45</v>
      </c>
      <c r="B1569" s="21" t="s">
        <v>5021</v>
      </c>
      <c r="C1569" s="20" t="s">
        <v>6560</v>
      </c>
      <c r="D1569" s="54" t="s">
        <v>7061</v>
      </c>
      <c r="E1569" s="64" t="s">
        <v>48</v>
      </c>
      <c r="F1569" s="4" t="s">
        <v>7062</v>
      </c>
      <c r="G1569" s="23" t="s">
        <v>7063</v>
      </c>
      <c r="H1569" s="55">
        <v>69394</v>
      </c>
      <c r="I1569" s="4" t="s">
        <v>64</v>
      </c>
      <c r="J1569" s="4" t="s">
        <v>4807</v>
      </c>
      <c r="K1569" s="22">
        <v>50181376</v>
      </c>
      <c r="L1569" s="23" t="s">
        <v>54</v>
      </c>
      <c r="M1569" s="4" t="s">
        <v>94</v>
      </c>
      <c r="N1569" s="29" t="s">
        <v>108</v>
      </c>
      <c r="O1569" s="30">
        <v>2600</v>
      </c>
      <c r="P1569" s="29" t="s">
        <v>57</v>
      </c>
      <c r="Q1569" s="56">
        <v>6</v>
      </c>
      <c r="R1569" s="5" t="s">
        <v>78</v>
      </c>
      <c r="S1569" s="5" t="s">
        <v>79</v>
      </c>
      <c r="T1569" s="36">
        <v>43725</v>
      </c>
      <c r="U1569" s="36">
        <v>43710</v>
      </c>
      <c r="V1569" s="37">
        <v>43729</v>
      </c>
      <c r="W1569" s="38">
        <f t="shared" si="300"/>
        <v>-14</v>
      </c>
      <c r="X1569" s="5" t="str">
        <f t="shared" si="301"/>
        <v>CUMPLE</v>
      </c>
      <c r="Y1569" s="37">
        <v>43727</v>
      </c>
      <c r="Z1569" s="37">
        <v>43729</v>
      </c>
      <c r="AA1569" s="44">
        <v>43731</v>
      </c>
      <c r="AB1569" s="44">
        <v>43734</v>
      </c>
      <c r="AC1569" s="38">
        <f t="shared" si="302"/>
        <v>2</v>
      </c>
      <c r="AD1569" s="5" t="str">
        <f t="shared" si="303"/>
        <v>CUMPLE</v>
      </c>
      <c r="AE1569" s="5"/>
      <c r="AF1569" s="38">
        <f t="shared" si="304"/>
        <v>3</v>
      </c>
      <c r="AG1569" s="5" t="str">
        <f t="shared" si="305"/>
        <v>CUMPLE</v>
      </c>
      <c r="AH1569" s="6"/>
      <c r="AI1569" s="38">
        <f t="shared" si="298"/>
        <v>9</v>
      </c>
      <c r="AJ1569" s="5" t="str">
        <f t="shared" si="299"/>
        <v>CUMPLE</v>
      </c>
      <c r="AK1569" s="6"/>
      <c r="AL1569" s="5" t="str">
        <f t="shared" si="306"/>
        <v/>
      </c>
      <c r="AM1569" s="5"/>
      <c r="AN1569" s="58"/>
      <c r="AO1569" s="49" t="s">
        <v>7064</v>
      </c>
      <c r="AP1569" s="50" t="s">
        <v>72</v>
      </c>
      <c r="AQ1569" s="50"/>
      <c r="AR1569" s="50">
        <v>43703</v>
      </c>
      <c r="AS1569" s="50" t="s">
        <v>1149</v>
      </c>
      <c r="AT1569" s="52"/>
    </row>
    <row r="1570" spans="1:46" ht="14.1" customHeight="1">
      <c r="A1570" s="20" t="s">
        <v>45</v>
      </c>
      <c r="B1570" s="21" t="s">
        <v>5021</v>
      </c>
      <c r="C1570" s="20" t="s">
        <v>6560</v>
      </c>
      <c r="D1570" s="66" t="s">
        <v>7065</v>
      </c>
      <c r="E1570" s="64" t="s">
        <v>48</v>
      </c>
      <c r="F1570" s="4" t="s">
        <v>7066</v>
      </c>
      <c r="G1570" s="23" t="s">
        <v>7067</v>
      </c>
      <c r="H1570" s="55">
        <v>8066.2</v>
      </c>
      <c r="I1570" s="4" t="s">
        <v>605</v>
      </c>
      <c r="J1570" s="66" t="s">
        <v>7068</v>
      </c>
      <c r="K1570" s="66" t="s">
        <v>7069</v>
      </c>
      <c r="L1570" s="23" t="s">
        <v>54</v>
      </c>
      <c r="M1570" s="4" t="s">
        <v>67</v>
      </c>
      <c r="N1570" s="29" t="s">
        <v>77</v>
      </c>
      <c r="O1570" s="30">
        <v>140</v>
      </c>
      <c r="P1570" s="29" t="s">
        <v>57</v>
      </c>
      <c r="Q1570" s="56">
        <v>2</v>
      </c>
      <c r="R1570" s="5" t="s">
        <v>608</v>
      </c>
      <c r="S1570" s="5" t="s">
        <v>79</v>
      </c>
      <c r="T1570" s="36">
        <v>43732</v>
      </c>
      <c r="U1570" s="36">
        <v>43726</v>
      </c>
      <c r="V1570" s="37">
        <v>43733</v>
      </c>
      <c r="W1570" s="38">
        <f t="shared" si="300"/>
        <v>-6</v>
      </c>
      <c r="X1570" s="5" t="str">
        <f t="shared" si="301"/>
        <v>CUMPLE</v>
      </c>
      <c r="Y1570" s="37">
        <v>43733</v>
      </c>
      <c r="Z1570" s="37">
        <v>43733</v>
      </c>
      <c r="AA1570" s="44">
        <v>43734</v>
      </c>
      <c r="AB1570" s="44">
        <v>43734</v>
      </c>
      <c r="AC1570" s="38">
        <f t="shared" si="302"/>
        <v>1</v>
      </c>
      <c r="AD1570" s="5" t="str">
        <f t="shared" si="303"/>
        <v>CUMPLE</v>
      </c>
      <c r="AE1570" s="5"/>
      <c r="AF1570" s="38">
        <f t="shared" si="304"/>
        <v>1</v>
      </c>
      <c r="AG1570" s="5" t="str">
        <f t="shared" si="305"/>
        <v>CUMPLE</v>
      </c>
      <c r="AH1570" s="6"/>
      <c r="AI1570" s="38">
        <f t="shared" si="298"/>
        <v>2</v>
      </c>
      <c r="AJ1570" s="5" t="str">
        <f t="shared" si="299"/>
        <v>CUMPLE</v>
      </c>
      <c r="AK1570" s="6"/>
      <c r="AL1570" s="5" t="str">
        <f t="shared" si="306"/>
        <v/>
      </c>
      <c r="AM1570" s="5"/>
      <c r="AN1570" s="58"/>
      <c r="AO1570" s="49" t="s">
        <v>7070</v>
      </c>
      <c r="AP1570" s="50" t="s">
        <v>72</v>
      </c>
      <c r="AQ1570" s="50"/>
      <c r="AR1570" s="50">
        <v>43728</v>
      </c>
      <c r="AS1570" s="50"/>
      <c r="AT1570" s="52"/>
    </row>
    <row r="1571" spans="1:46" ht="14.1" customHeight="1">
      <c r="A1571" s="20" t="s">
        <v>45</v>
      </c>
      <c r="B1571" s="21" t="s">
        <v>5021</v>
      </c>
      <c r="C1571" s="20" t="s">
        <v>6560</v>
      </c>
      <c r="D1571" s="54">
        <v>4952809786</v>
      </c>
      <c r="E1571" s="64" t="s">
        <v>48</v>
      </c>
      <c r="F1571" s="4" t="s">
        <v>7071</v>
      </c>
      <c r="G1571" s="23" t="s">
        <v>7072</v>
      </c>
      <c r="H1571" s="55">
        <v>47732.5</v>
      </c>
      <c r="I1571" s="4" t="s">
        <v>605</v>
      </c>
      <c r="J1571" s="4" t="s">
        <v>1146</v>
      </c>
      <c r="K1571" s="22" t="s">
        <v>1147</v>
      </c>
      <c r="L1571" s="23" t="s">
        <v>54</v>
      </c>
      <c r="M1571" s="4" t="s">
        <v>94</v>
      </c>
      <c r="N1571" s="29" t="s">
        <v>108</v>
      </c>
      <c r="O1571" s="30">
        <v>1525</v>
      </c>
      <c r="P1571" s="29" t="s">
        <v>57</v>
      </c>
      <c r="Q1571" s="56">
        <v>4</v>
      </c>
      <c r="R1571" s="5" t="s">
        <v>608</v>
      </c>
      <c r="S1571" s="5" t="s">
        <v>79</v>
      </c>
      <c r="T1571" s="36">
        <v>43730</v>
      </c>
      <c r="U1571" s="36">
        <v>43724</v>
      </c>
      <c r="V1571" s="37">
        <v>43733</v>
      </c>
      <c r="W1571" s="38">
        <f t="shared" si="300"/>
        <v>-6</v>
      </c>
      <c r="X1571" s="5" t="str">
        <f t="shared" si="301"/>
        <v>CUMPLE</v>
      </c>
      <c r="Y1571" s="37">
        <v>43731</v>
      </c>
      <c r="Z1571" s="37">
        <v>43733</v>
      </c>
      <c r="AA1571" s="44">
        <v>43734</v>
      </c>
      <c r="AB1571" s="44">
        <v>43734</v>
      </c>
      <c r="AC1571" s="38">
        <f t="shared" si="302"/>
        <v>1</v>
      </c>
      <c r="AD1571" s="5" t="str">
        <f t="shared" si="303"/>
        <v>CUMPLE</v>
      </c>
      <c r="AE1571" s="5"/>
      <c r="AF1571" s="38">
        <f t="shared" si="304"/>
        <v>1</v>
      </c>
      <c r="AG1571" s="5" t="str">
        <f t="shared" si="305"/>
        <v>CUMPLE</v>
      </c>
      <c r="AH1571" s="6"/>
      <c r="AI1571" s="38">
        <f t="shared" si="298"/>
        <v>4</v>
      </c>
      <c r="AJ1571" s="5" t="str">
        <f t="shared" si="299"/>
        <v>NO CUMPLE</v>
      </c>
      <c r="AK1571" s="6" t="s">
        <v>149</v>
      </c>
      <c r="AL1571" s="5" t="str">
        <f t="shared" si="306"/>
        <v/>
      </c>
      <c r="AM1571" s="5"/>
      <c r="AN1571" s="58"/>
      <c r="AO1571" s="49" t="s">
        <v>7073</v>
      </c>
      <c r="AP1571" s="50" t="s">
        <v>72</v>
      </c>
      <c r="AQ1571" s="50"/>
      <c r="AR1571" s="50">
        <v>43727</v>
      </c>
      <c r="AS1571" s="50" t="s">
        <v>1149</v>
      </c>
      <c r="AT1571" s="52"/>
    </row>
    <row r="1572" spans="1:46" ht="14.1" customHeight="1">
      <c r="A1572" s="20" t="s">
        <v>45</v>
      </c>
      <c r="B1572" s="21" t="s">
        <v>5021</v>
      </c>
      <c r="C1572" s="20" t="s">
        <v>6560</v>
      </c>
      <c r="D1572" s="54">
        <v>4952949027</v>
      </c>
      <c r="E1572" s="64" t="s">
        <v>48</v>
      </c>
      <c r="F1572" s="4" t="s">
        <v>7074</v>
      </c>
      <c r="G1572" s="23" t="s">
        <v>7075</v>
      </c>
      <c r="H1572" s="55">
        <v>23580</v>
      </c>
      <c r="I1572" s="4" t="s">
        <v>64</v>
      </c>
      <c r="J1572" s="4" t="s">
        <v>1779</v>
      </c>
      <c r="K1572" s="22" t="s">
        <v>1780</v>
      </c>
      <c r="L1572" s="23" t="s">
        <v>54</v>
      </c>
      <c r="M1572" s="4" t="s">
        <v>67</v>
      </c>
      <c r="N1572" s="29" t="s">
        <v>128</v>
      </c>
      <c r="O1572" s="30">
        <v>18000</v>
      </c>
      <c r="P1572" s="29" t="s">
        <v>57</v>
      </c>
      <c r="Q1572" s="56">
        <v>1</v>
      </c>
      <c r="R1572" s="5" t="s">
        <v>58</v>
      </c>
      <c r="S1572" s="5" t="s">
        <v>59</v>
      </c>
      <c r="T1572" s="36">
        <v>43727</v>
      </c>
      <c r="U1572" s="36">
        <v>43724</v>
      </c>
      <c r="V1572" s="37">
        <v>43728</v>
      </c>
      <c r="W1572" s="38">
        <f t="shared" si="300"/>
        <v>-2</v>
      </c>
      <c r="X1572" s="5" t="str">
        <f t="shared" si="301"/>
        <v>CUMPLE</v>
      </c>
      <c r="Y1572" s="37">
        <v>43728</v>
      </c>
      <c r="Z1572" s="37">
        <v>43728</v>
      </c>
      <c r="AA1572" s="44">
        <v>43729</v>
      </c>
      <c r="AB1572" s="44">
        <v>43736</v>
      </c>
      <c r="AC1572" s="38">
        <f t="shared" si="302"/>
        <v>1</v>
      </c>
      <c r="AD1572" s="5" t="str">
        <f t="shared" si="303"/>
        <v>CUMPLE</v>
      </c>
      <c r="AE1572" s="5"/>
      <c r="AF1572" s="38">
        <f t="shared" si="304"/>
        <v>7</v>
      </c>
      <c r="AG1572" s="5" t="str">
        <f t="shared" si="305"/>
        <v>NO CUMPLE</v>
      </c>
      <c r="AH1572" s="6"/>
      <c r="AI1572" s="38">
        <f t="shared" si="298"/>
        <v>9</v>
      </c>
      <c r="AJ1572" s="5" t="str">
        <f t="shared" si="299"/>
        <v>NO CUMPLE</v>
      </c>
      <c r="AK1572" s="6" t="s">
        <v>149</v>
      </c>
      <c r="AL1572" s="5" t="str">
        <f t="shared" si="306"/>
        <v/>
      </c>
      <c r="AM1572" s="5"/>
      <c r="AN1572" s="58"/>
      <c r="AO1572" s="49" t="s">
        <v>7076</v>
      </c>
      <c r="AP1572" s="50" t="s">
        <v>61</v>
      </c>
      <c r="AQ1572" s="50"/>
      <c r="AR1572" s="50">
        <v>43706</v>
      </c>
      <c r="AS1572" s="50"/>
      <c r="AT1572" s="52"/>
    </row>
    <row r="1573" spans="1:46" ht="14.1" customHeight="1">
      <c r="A1573" s="20" t="s">
        <v>45</v>
      </c>
      <c r="B1573" s="21" t="s">
        <v>5021</v>
      </c>
      <c r="C1573" s="20" t="s">
        <v>6560</v>
      </c>
      <c r="D1573" s="54" t="s">
        <v>7077</v>
      </c>
      <c r="E1573" s="64" t="s">
        <v>48</v>
      </c>
      <c r="F1573" s="4" t="s">
        <v>7078</v>
      </c>
      <c r="G1573" s="68" t="s">
        <v>7079</v>
      </c>
      <c r="H1573" s="55">
        <v>4200</v>
      </c>
      <c r="I1573" s="4" t="s">
        <v>64</v>
      </c>
      <c r="J1573" s="4" t="s">
        <v>1035</v>
      </c>
      <c r="K1573" s="22" t="s">
        <v>1036</v>
      </c>
      <c r="L1573" s="23" t="s">
        <v>54</v>
      </c>
      <c r="M1573" s="4" t="s">
        <v>55</v>
      </c>
      <c r="N1573" s="29" t="s">
        <v>265</v>
      </c>
      <c r="O1573" s="30">
        <v>4000</v>
      </c>
      <c r="P1573" s="29" t="s">
        <v>57</v>
      </c>
      <c r="Q1573" s="56">
        <v>4</v>
      </c>
      <c r="R1573" s="5" t="s">
        <v>78</v>
      </c>
      <c r="S1573" s="5" t="s">
        <v>79</v>
      </c>
      <c r="T1573" s="36">
        <v>43727</v>
      </c>
      <c r="U1573" s="36">
        <v>43720</v>
      </c>
      <c r="V1573" s="37">
        <v>43731</v>
      </c>
      <c r="W1573" s="38">
        <f t="shared" si="300"/>
        <v>-6</v>
      </c>
      <c r="X1573" s="5" t="str">
        <f t="shared" si="301"/>
        <v>CUMPLE</v>
      </c>
      <c r="Y1573" s="37">
        <v>43731</v>
      </c>
      <c r="Z1573" s="37">
        <v>43731</v>
      </c>
      <c r="AA1573" s="44">
        <v>43731</v>
      </c>
      <c r="AB1573" s="44">
        <v>43735</v>
      </c>
      <c r="AC1573" s="38">
        <f t="shared" si="302"/>
        <v>1</v>
      </c>
      <c r="AD1573" s="5" t="str">
        <f t="shared" si="303"/>
        <v>CUMPLE</v>
      </c>
      <c r="AE1573" s="5"/>
      <c r="AF1573" s="38">
        <f t="shared" si="304"/>
        <v>4</v>
      </c>
      <c r="AG1573" s="5" t="str">
        <f t="shared" si="305"/>
        <v>NO CUMPLE</v>
      </c>
      <c r="AH1573" s="6"/>
      <c r="AI1573" s="38">
        <f t="shared" si="298"/>
        <v>8</v>
      </c>
      <c r="AJ1573" s="5" t="str">
        <f t="shared" si="299"/>
        <v>CUMPLE</v>
      </c>
      <c r="AK1573" s="6"/>
      <c r="AL1573" s="5" t="str">
        <f t="shared" si="306"/>
        <v/>
      </c>
      <c r="AM1573" s="5"/>
      <c r="AN1573" s="58"/>
      <c r="AO1573" s="49" t="s">
        <v>7080</v>
      </c>
      <c r="AP1573" s="50" t="s">
        <v>325</v>
      </c>
      <c r="AQ1573" s="50"/>
      <c r="AR1573" s="50">
        <v>43704</v>
      </c>
      <c r="AS1573" s="50"/>
      <c r="AT1573" s="52"/>
    </row>
    <row r="1574" spans="1:46" ht="14.1" customHeight="1">
      <c r="A1574" s="20" t="s">
        <v>45</v>
      </c>
      <c r="B1574" s="21" t="s">
        <v>5021</v>
      </c>
      <c r="C1574" s="20" t="s">
        <v>6560</v>
      </c>
      <c r="D1574" s="54">
        <v>4952421302</v>
      </c>
      <c r="E1574" s="64" t="s">
        <v>48</v>
      </c>
      <c r="F1574" s="4" t="s">
        <v>7081</v>
      </c>
      <c r="G1574" s="68" t="s">
        <v>7082</v>
      </c>
      <c r="H1574" s="55">
        <v>33659.089999999997</v>
      </c>
      <c r="I1574" s="4" t="s">
        <v>64</v>
      </c>
      <c r="J1574" s="4" t="s">
        <v>1720</v>
      </c>
      <c r="K1574" s="22" t="s">
        <v>1721</v>
      </c>
      <c r="L1574" s="23" t="s">
        <v>119</v>
      </c>
      <c r="M1574" s="4" t="s">
        <v>210</v>
      </c>
      <c r="N1574" s="29" t="s">
        <v>211</v>
      </c>
      <c r="O1574" s="30">
        <v>22897.343000000001</v>
      </c>
      <c r="P1574" s="29" t="s">
        <v>57</v>
      </c>
      <c r="Q1574" s="56">
        <v>1</v>
      </c>
      <c r="R1574" s="5" t="s">
        <v>58</v>
      </c>
      <c r="S1574" s="5" t="s">
        <v>230</v>
      </c>
      <c r="T1574" s="36">
        <v>43718</v>
      </c>
      <c r="U1574" s="36">
        <v>43719</v>
      </c>
      <c r="V1574" s="37">
        <v>43719</v>
      </c>
      <c r="W1574" s="38">
        <f t="shared" si="300"/>
        <v>2</v>
      </c>
      <c r="X1574" s="5" t="str">
        <f t="shared" si="301"/>
        <v>NO CUMPLE</v>
      </c>
      <c r="Y1574" s="37">
        <v>43719</v>
      </c>
      <c r="Z1574" s="37">
        <v>43719</v>
      </c>
      <c r="AA1574" s="44">
        <v>43719</v>
      </c>
      <c r="AB1574" s="37">
        <v>43719</v>
      </c>
      <c r="AC1574" s="38">
        <f t="shared" si="302"/>
        <v>1</v>
      </c>
      <c r="AD1574" s="5" t="str">
        <f t="shared" si="303"/>
        <v>CUMPLE</v>
      </c>
      <c r="AE1574" s="5"/>
      <c r="AF1574" s="38">
        <f t="shared" si="304"/>
        <v>1</v>
      </c>
      <c r="AG1574" s="5" t="str">
        <f t="shared" si="305"/>
        <v>CUMPLE</v>
      </c>
      <c r="AH1574" s="6"/>
      <c r="AI1574" s="38">
        <f t="shared" si="298"/>
        <v>1</v>
      </c>
      <c r="AJ1574" s="5" t="str">
        <f t="shared" si="299"/>
        <v>CUMPLE</v>
      </c>
      <c r="AK1574" s="6"/>
      <c r="AL1574" s="5" t="str">
        <f t="shared" si="306"/>
        <v/>
      </c>
      <c r="AM1574" s="5"/>
      <c r="AN1574" s="58"/>
      <c r="AO1574" s="49" t="s">
        <v>7083</v>
      </c>
      <c r="AP1574" s="50" t="s">
        <v>232</v>
      </c>
      <c r="AQ1574" s="50"/>
      <c r="AR1574" s="50">
        <v>43706</v>
      </c>
      <c r="AS1574" s="50"/>
      <c r="AT1574" s="52"/>
    </row>
    <row r="1575" spans="1:46" ht="14.1" customHeight="1">
      <c r="A1575" s="20" t="s">
        <v>45</v>
      </c>
      <c r="B1575" s="21" t="s">
        <v>5021</v>
      </c>
      <c r="C1575" s="20" t="s">
        <v>6560</v>
      </c>
      <c r="D1575" s="54">
        <v>4952419597</v>
      </c>
      <c r="E1575" s="64" t="s">
        <v>48</v>
      </c>
      <c r="F1575" s="4" t="s">
        <v>7084</v>
      </c>
      <c r="G1575" s="68" t="s">
        <v>7085</v>
      </c>
      <c r="H1575" s="55">
        <v>113012.54</v>
      </c>
      <c r="I1575" s="4" t="s">
        <v>64</v>
      </c>
      <c r="J1575" s="4" t="s">
        <v>1729</v>
      </c>
      <c r="K1575" s="22" t="s">
        <v>1730</v>
      </c>
      <c r="L1575" s="23" t="s">
        <v>119</v>
      </c>
      <c r="M1575" s="4" t="s">
        <v>210</v>
      </c>
      <c r="N1575" s="29" t="s">
        <v>1731</v>
      </c>
      <c r="O1575" s="30">
        <v>74842.740000000005</v>
      </c>
      <c r="P1575" s="29" t="s">
        <v>57</v>
      </c>
      <c r="Q1575" s="56">
        <v>3</v>
      </c>
      <c r="R1575" s="5" t="s">
        <v>58</v>
      </c>
      <c r="S1575" s="5" t="s">
        <v>230</v>
      </c>
      <c r="T1575" s="36">
        <v>43718</v>
      </c>
      <c r="U1575" s="36">
        <v>43719</v>
      </c>
      <c r="V1575" s="37">
        <v>43721</v>
      </c>
      <c r="W1575" s="38">
        <f t="shared" si="300"/>
        <v>2</v>
      </c>
      <c r="X1575" s="5" t="str">
        <f t="shared" si="301"/>
        <v>NO CUMPLE</v>
      </c>
      <c r="Y1575" s="37">
        <v>43719</v>
      </c>
      <c r="Z1575" s="37">
        <v>43721</v>
      </c>
      <c r="AA1575" s="44">
        <v>43721</v>
      </c>
      <c r="AB1575" s="37">
        <v>43721</v>
      </c>
      <c r="AC1575" s="38">
        <f t="shared" si="302"/>
        <v>1</v>
      </c>
      <c r="AD1575" s="5" t="str">
        <f t="shared" si="303"/>
        <v>CUMPLE</v>
      </c>
      <c r="AE1575" s="5"/>
      <c r="AF1575" s="38">
        <f t="shared" si="304"/>
        <v>1</v>
      </c>
      <c r="AG1575" s="5" t="str">
        <f t="shared" si="305"/>
        <v>CUMPLE</v>
      </c>
      <c r="AH1575" s="6"/>
      <c r="AI1575" s="38">
        <f t="shared" si="298"/>
        <v>3</v>
      </c>
      <c r="AJ1575" s="5" t="str">
        <f t="shared" si="299"/>
        <v>CUMPLE</v>
      </c>
      <c r="AK1575" s="6"/>
      <c r="AL1575" s="5" t="str">
        <f t="shared" si="306"/>
        <v/>
      </c>
      <c r="AM1575" s="5"/>
      <c r="AN1575" s="58"/>
      <c r="AO1575" s="49" t="s">
        <v>7086</v>
      </c>
      <c r="AP1575" s="50" t="s">
        <v>232</v>
      </c>
      <c r="AQ1575" s="50"/>
      <c r="AR1575" s="50">
        <v>43706</v>
      </c>
      <c r="AS1575" s="50"/>
      <c r="AT1575" s="52"/>
    </row>
    <row r="1576" spans="1:46" ht="14.1" customHeight="1">
      <c r="A1576" s="20" t="s">
        <v>45</v>
      </c>
      <c r="B1576" s="21" t="s">
        <v>5021</v>
      </c>
      <c r="C1576" s="20" t="s">
        <v>6560</v>
      </c>
      <c r="D1576" s="54">
        <v>4952421304</v>
      </c>
      <c r="E1576" s="64" t="s">
        <v>48</v>
      </c>
      <c r="F1576" s="4" t="s">
        <v>7087</v>
      </c>
      <c r="G1576" s="23" t="s">
        <v>7088</v>
      </c>
      <c r="H1576" s="55">
        <v>35559.57</v>
      </c>
      <c r="I1576" s="4" t="s">
        <v>64</v>
      </c>
      <c r="J1576" s="4" t="s">
        <v>1720</v>
      </c>
      <c r="K1576" s="22" t="s">
        <v>1721</v>
      </c>
      <c r="L1576" s="23" t="s">
        <v>119</v>
      </c>
      <c r="M1576" s="4" t="s">
        <v>210</v>
      </c>
      <c r="N1576" s="29" t="s">
        <v>211</v>
      </c>
      <c r="O1576" s="30">
        <v>22897.343000000001</v>
      </c>
      <c r="P1576" s="29" t="s">
        <v>57</v>
      </c>
      <c r="Q1576" s="56">
        <v>1</v>
      </c>
      <c r="R1576" s="5" t="s">
        <v>58</v>
      </c>
      <c r="S1576" s="5" t="s">
        <v>230</v>
      </c>
      <c r="T1576" s="36">
        <v>43724</v>
      </c>
      <c r="U1576" s="36">
        <v>43725</v>
      </c>
      <c r="V1576" s="37">
        <v>43726</v>
      </c>
      <c r="W1576" s="38">
        <f t="shared" si="300"/>
        <v>2</v>
      </c>
      <c r="X1576" s="5" t="str">
        <f t="shared" si="301"/>
        <v>NO CUMPLE</v>
      </c>
      <c r="Y1576" s="37">
        <v>43726</v>
      </c>
      <c r="Z1576" s="37">
        <v>43726</v>
      </c>
      <c r="AA1576" s="44">
        <v>43726</v>
      </c>
      <c r="AB1576" s="37">
        <v>43726</v>
      </c>
      <c r="AC1576" s="38">
        <f t="shared" si="302"/>
        <v>1</v>
      </c>
      <c r="AD1576" s="5" t="str">
        <f t="shared" si="303"/>
        <v>CUMPLE</v>
      </c>
      <c r="AE1576" s="5"/>
      <c r="AF1576" s="38">
        <f t="shared" si="304"/>
        <v>1</v>
      </c>
      <c r="AG1576" s="5" t="str">
        <f t="shared" si="305"/>
        <v>CUMPLE</v>
      </c>
      <c r="AH1576" s="6"/>
      <c r="AI1576" s="38">
        <f t="shared" si="298"/>
        <v>2</v>
      </c>
      <c r="AJ1576" s="5" t="str">
        <f t="shared" si="299"/>
        <v>CUMPLE</v>
      </c>
      <c r="AK1576" s="6"/>
      <c r="AL1576" s="5" t="str">
        <f t="shared" si="306"/>
        <v/>
      </c>
      <c r="AM1576" s="5"/>
      <c r="AN1576" s="58"/>
      <c r="AO1576" s="49" t="s">
        <v>7089</v>
      </c>
      <c r="AP1576" s="50" t="s">
        <v>232</v>
      </c>
      <c r="AQ1576" s="50"/>
      <c r="AR1576" s="50">
        <v>43713</v>
      </c>
      <c r="AS1576" s="50"/>
      <c r="AT1576" s="52"/>
    </row>
    <row r="1577" spans="1:46" ht="14.1" customHeight="1">
      <c r="A1577" s="20" t="s">
        <v>45</v>
      </c>
      <c r="B1577" s="21" t="s">
        <v>5021</v>
      </c>
      <c r="C1577" s="20" t="s">
        <v>6560</v>
      </c>
      <c r="D1577" s="54">
        <v>4952419597</v>
      </c>
      <c r="E1577" s="64" t="s">
        <v>48</v>
      </c>
      <c r="F1577" s="4" t="s">
        <v>7090</v>
      </c>
      <c r="G1577" s="23" t="s">
        <v>7091</v>
      </c>
      <c r="H1577" s="55">
        <v>40075.839999999997</v>
      </c>
      <c r="I1577" s="4" t="s">
        <v>64</v>
      </c>
      <c r="J1577" s="4" t="s">
        <v>1729</v>
      </c>
      <c r="K1577" s="22" t="s">
        <v>1730</v>
      </c>
      <c r="L1577" s="23" t="s">
        <v>119</v>
      </c>
      <c r="M1577" s="4" t="s">
        <v>210</v>
      </c>
      <c r="N1577" s="29" t="s">
        <v>1731</v>
      </c>
      <c r="O1577" s="30">
        <v>25047.4</v>
      </c>
      <c r="P1577" s="29" t="s">
        <v>57</v>
      </c>
      <c r="Q1577" s="56">
        <v>1</v>
      </c>
      <c r="R1577" s="5" t="s">
        <v>58</v>
      </c>
      <c r="S1577" s="5" t="s">
        <v>230</v>
      </c>
      <c r="T1577" s="36">
        <v>43724</v>
      </c>
      <c r="U1577" s="36">
        <v>43725</v>
      </c>
      <c r="V1577" s="37">
        <v>43726</v>
      </c>
      <c r="W1577" s="38">
        <f t="shared" si="300"/>
        <v>2</v>
      </c>
      <c r="X1577" s="5" t="str">
        <f t="shared" si="301"/>
        <v>NO CUMPLE</v>
      </c>
      <c r="Y1577" s="37">
        <v>43726</v>
      </c>
      <c r="Z1577" s="37">
        <v>43726</v>
      </c>
      <c r="AA1577" s="44">
        <v>43726</v>
      </c>
      <c r="AB1577" s="37">
        <v>43726</v>
      </c>
      <c r="AC1577" s="38">
        <f t="shared" si="302"/>
        <v>1</v>
      </c>
      <c r="AD1577" s="5" t="str">
        <f t="shared" si="303"/>
        <v>CUMPLE</v>
      </c>
      <c r="AE1577" s="5"/>
      <c r="AF1577" s="38">
        <f t="shared" si="304"/>
        <v>1</v>
      </c>
      <c r="AG1577" s="5" t="str">
        <f t="shared" si="305"/>
        <v>CUMPLE</v>
      </c>
      <c r="AH1577" s="6"/>
      <c r="AI1577" s="38">
        <f t="shared" si="298"/>
        <v>2</v>
      </c>
      <c r="AJ1577" s="5" t="str">
        <f t="shared" si="299"/>
        <v>CUMPLE</v>
      </c>
      <c r="AK1577" s="6"/>
      <c r="AL1577" s="5" t="str">
        <f t="shared" si="306"/>
        <v/>
      </c>
      <c r="AM1577" s="5"/>
      <c r="AN1577" s="58"/>
      <c r="AO1577" s="49" t="s">
        <v>7092</v>
      </c>
      <c r="AP1577" s="50" t="s">
        <v>232</v>
      </c>
      <c r="AQ1577" s="50"/>
      <c r="AR1577" s="50">
        <v>43717</v>
      </c>
      <c r="AS1577" s="50"/>
      <c r="AT1577" s="52"/>
    </row>
    <row r="1578" spans="1:46" ht="14.1" customHeight="1">
      <c r="A1578" s="20" t="s">
        <v>45</v>
      </c>
      <c r="B1578" s="21" t="s">
        <v>5021</v>
      </c>
      <c r="C1578" s="20" t="s">
        <v>6560</v>
      </c>
      <c r="D1578" s="54" t="s">
        <v>7093</v>
      </c>
      <c r="E1578" s="64" t="s">
        <v>48</v>
      </c>
      <c r="F1578" s="4" t="s">
        <v>7094</v>
      </c>
      <c r="G1578" s="68" t="s">
        <v>7095</v>
      </c>
      <c r="H1578" s="55">
        <v>86067.6</v>
      </c>
      <c r="I1578" s="4" t="s">
        <v>64</v>
      </c>
      <c r="J1578" s="4" t="s">
        <v>3986</v>
      </c>
      <c r="K1578" s="22" t="s">
        <v>3987</v>
      </c>
      <c r="L1578" s="23" t="s">
        <v>54</v>
      </c>
      <c r="M1578" s="4" t="s">
        <v>210</v>
      </c>
      <c r="N1578" s="29" t="s">
        <v>516</v>
      </c>
      <c r="O1578" s="30">
        <v>84380</v>
      </c>
      <c r="P1578" s="29" t="s">
        <v>57</v>
      </c>
      <c r="Q1578" s="56">
        <v>4</v>
      </c>
      <c r="R1578" s="5" t="s">
        <v>58</v>
      </c>
      <c r="S1578" s="5" t="s">
        <v>230</v>
      </c>
      <c r="T1578" s="36">
        <v>43725</v>
      </c>
      <c r="U1578" s="36">
        <v>43719</v>
      </c>
      <c r="V1578" s="37">
        <v>43719</v>
      </c>
      <c r="W1578" s="38">
        <f t="shared" si="300"/>
        <v>-5</v>
      </c>
      <c r="X1578" s="5" t="str">
        <f t="shared" si="301"/>
        <v>CUMPLE</v>
      </c>
      <c r="Y1578" s="37">
        <v>43726</v>
      </c>
      <c r="Z1578" s="37">
        <v>43726</v>
      </c>
      <c r="AA1578" s="44">
        <v>43726</v>
      </c>
      <c r="AB1578" s="37">
        <v>43726</v>
      </c>
      <c r="AC1578" s="38">
        <f t="shared" si="302"/>
        <v>1</v>
      </c>
      <c r="AD1578" s="5" t="str">
        <f t="shared" si="303"/>
        <v>CUMPLE</v>
      </c>
      <c r="AE1578" s="5"/>
      <c r="AF1578" s="38">
        <f t="shared" si="304"/>
        <v>1</v>
      </c>
      <c r="AG1578" s="5" t="str">
        <f t="shared" si="305"/>
        <v>CUMPLE</v>
      </c>
      <c r="AH1578" s="6"/>
      <c r="AI1578" s="38">
        <f t="shared" si="298"/>
        <v>1</v>
      </c>
      <c r="AJ1578" s="5" t="str">
        <f t="shared" si="299"/>
        <v>CUMPLE</v>
      </c>
      <c r="AK1578" s="6"/>
      <c r="AL1578" s="5" t="str">
        <f t="shared" si="306"/>
        <v/>
      </c>
      <c r="AM1578" s="5"/>
      <c r="AN1578" s="58"/>
      <c r="AO1578" s="49" t="s">
        <v>7096</v>
      </c>
      <c r="AP1578" s="50" t="s">
        <v>232</v>
      </c>
      <c r="AQ1578" s="50"/>
      <c r="AR1578" s="50">
        <v>43711</v>
      </c>
      <c r="AS1578" s="50"/>
      <c r="AT1578" s="52"/>
    </row>
    <row r="1579" spans="1:46" ht="14.1" customHeight="1">
      <c r="A1579" s="20" t="s">
        <v>45</v>
      </c>
      <c r="B1579" s="21" t="s">
        <v>5021</v>
      </c>
      <c r="C1579" s="20" t="s">
        <v>6560</v>
      </c>
      <c r="D1579" s="54">
        <v>4952419576</v>
      </c>
      <c r="E1579" s="64" t="s">
        <v>48</v>
      </c>
      <c r="F1579" s="4" t="s">
        <v>7097</v>
      </c>
      <c r="G1579" s="23" t="s">
        <v>7098</v>
      </c>
      <c r="H1579" s="55">
        <v>87842.4</v>
      </c>
      <c r="I1579" s="4" t="s">
        <v>64</v>
      </c>
      <c r="J1579" s="4" t="s">
        <v>3986</v>
      </c>
      <c r="K1579" s="22" t="s">
        <v>3987</v>
      </c>
      <c r="L1579" s="23" t="s">
        <v>54</v>
      </c>
      <c r="M1579" s="4" t="s">
        <v>210</v>
      </c>
      <c r="N1579" s="29" t="s">
        <v>1731</v>
      </c>
      <c r="O1579" s="30">
        <v>86120</v>
      </c>
      <c r="P1579" s="29" t="s">
        <v>57</v>
      </c>
      <c r="Q1579" s="56">
        <v>4</v>
      </c>
      <c r="R1579" s="5" t="s">
        <v>58</v>
      </c>
      <c r="S1579" s="5" t="s">
        <v>230</v>
      </c>
      <c r="T1579" s="36">
        <v>43725</v>
      </c>
      <c r="U1579" s="36">
        <v>43720</v>
      </c>
      <c r="V1579" s="37">
        <v>43720</v>
      </c>
      <c r="W1579" s="38">
        <f t="shared" si="300"/>
        <v>-4</v>
      </c>
      <c r="X1579" s="5" t="str">
        <f t="shared" si="301"/>
        <v>CUMPLE</v>
      </c>
      <c r="Y1579" s="37">
        <v>43726</v>
      </c>
      <c r="Z1579" s="37">
        <v>43726</v>
      </c>
      <c r="AA1579" s="44">
        <v>43726</v>
      </c>
      <c r="AB1579" s="37">
        <v>43726</v>
      </c>
      <c r="AC1579" s="38">
        <f t="shared" si="302"/>
        <v>1</v>
      </c>
      <c r="AD1579" s="5" t="str">
        <f t="shared" si="303"/>
        <v>CUMPLE</v>
      </c>
      <c r="AE1579" s="5"/>
      <c r="AF1579" s="38">
        <f t="shared" si="304"/>
        <v>1</v>
      </c>
      <c r="AG1579" s="5" t="str">
        <f t="shared" si="305"/>
        <v>CUMPLE</v>
      </c>
      <c r="AH1579" s="6"/>
      <c r="AI1579" s="38">
        <f t="shared" si="298"/>
        <v>1</v>
      </c>
      <c r="AJ1579" s="5" t="str">
        <f t="shared" si="299"/>
        <v>CUMPLE</v>
      </c>
      <c r="AK1579" s="6"/>
      <c r="AL1579" s="5" t="str">
        <f t="shared" si="306"/>
        <v/>
      </c>
      <c r="AM1579" s="5"/>
      <c r="AN1579" s="58"/>
      <c r="AO1579" s="49" t="s">
        <v>7099</v>
      </c>
      <c r="AP1579" s="50" t="s">
        <v>232</v>
      </c>
      <c r="AQ1579" s="50"/>
      <c r="AR1579" s="50">
        <v>43703</v>
      </c>
      <c r="AS1579" s="50"/>
      <c r="AT1579" s="52"/>
    </row>
    <row r="1580" spans="1:46" ht="14.1" customHeight="1">
      <c r="A1580" s="20" t="s">
        <v>45</v>
      </c>
      <c r="B1580" s="21" t="s">
        <v>5021</v>
      </c>
      <c r="C1580" s="20" t="s">
        <v>6560</v>
      </c>
      <c r="D1580" s="54" t="s">
        <v>7100</v>
      </c>
      <c r="E1580" s="64" t="s">
        <v>48</v>
      </c>
      <c r="F1580" s="4" t="s">
        <v>7101</v>
      </c>
      <c r="G1580" s="23" t="s">
        <v>7102</v>
      </c>
      <c r="H1580" s="55">
        <v>68238</v>
      </c>
      <c r="I1580" s="4" t="s">
        <v>64</v>
      </c>
      <c r="J1580" s="4" t="s">
        <v>901</v>
      </c>
      <c r="K1580" s="22">
        <v>55247558</v>
      </c>
      <c r="L1580" s="23" t="s">
        <v>54</v>
      </c>
      <c r="M1580" s="4" t="s">
        <v>67</v>
      </c>
      <c r="N1580" s="29" t="s">
        <v>336</v>
      </c>
      <c r="O1580" s="30">
        <v>40140</v>
      </c>
      <c r="P1580" s="29" t="s">
        <v>57</v>
      </c>
      <c r="Q1580" s="56">
        <v>2</v>
      </c>
      <c r="R1580" s="5" t="s">
        <v>58</v>
      </c>
      <c r="S1580" s="5" t="s">
        <v>230</v>
      </c>
      <c r="T1580" s="36">
        <v>43725</v>
      </c>
      <c r="U1580" s="36">
        <v>43726</v>
      </c>
      <c r="V1580" s="37">
        <v>43726</v>
      </c>
      <c r="W1580" s="38">
        <f t="shared" ref="W1580:W1611" si="307">IF(R1580="AIR",U1580-T1580,U1580-(T1580-1))</f>
        <v>2</v>
      </c>
      <c r="X1580" s="5" t="str">
        <f t="shared" ref="X1580:X1611" si="308">IF(W1580&lt;=0,"CUMPLE","NO CUMPLE")</f>
        <v>NO CUMPLE</v>
      </c>
      <c r="Y1580" s="37">
        <v>43726</v>
      </c>
      <c r="Z1580" s="37">
        <v>43726</v>
      </c>
      <c r="AA1580" s="44">
        <v>43726</v>
      </c>
      <c r="AB1580" s="37">
        <v>43726</v>
      </c>
      <c r="AC1580" s="38">
        <f t="shared" ref="AC1580:AC1611" si="309">IF(AA1580-MAX(U1580,V1580,Y1580)&lt;=0,1,AA1580-MAX(U1580,V1580,Y1580))</f>
        <v>1</v>
      </c>
      <c r="AD1580" s="5" t="str">
        <f t="shared" ref="AD1580:AD1611" si="310">+IF((R1580="FCL")*AND(AC1580&lt;=2),"CUMPLE",IF((R1580="LCL")*AND(AC1580&lt;=2),"CUMPLE",IF((R1580="AIR")*AND(AC1580&lt;=2),"CUMPLE","NO CUMPLE")))</f>
        <v>CUMPLE</v>
      </c>
      <c r="AE1580" s="5"/>
      <c r="AF1580" s="38">
        <f t="shared" ref="AF1580:AF1611" si="311">IF(AB1580-AA1580&lt;=0,1,AB1580-AA1580)</f>
        <v>1</v>
      </c>
      <c r="AG1580" s="5" t="str">
        <f t="shared" ref="AG1580:AG1611" si="312">+IF((R1580="FCL")*AND(AF1580&lt;=3),"CUMPLE",IF((R1580="LCL")*AND(AF1580&lt;=3),"CUMPLE",IF((R1580="AIR")*AND(AF1580&lt;=1),"CUMPLE","NO CUMPLE")))</f>
        <v>CUMPLE</v>
      </c>
      <c r="AH1580" s="6"/>
      <c r="AI1580" s="38">
        <f t="shared" si="298"/>
        <v>1</v>
      </c>
      <c r="AJ1580" s="5" t="str">
        <f t="shared" si="299"/>
        <v>CUMPLE</v>
      </c>
      <c r="AK1580" s="6"/>
      <c r="AL1580" s="5" t="str">
        <f t="shared" ref="AL1580:AL1611" si="313">+IF(F1580="Rojo",IF((R1580="FCL")*AND(AI1580&gt;7),"NO CUMPLE",IF((R1580="LCL")*AND(AI1580&gt;9),"NO CUMPLE",IF((R1580="AIR")*AND(AI1580&gt;2),"NO CUMPLE","CUMPLE"))),"")</f>
        <v/>
      </c>
      <c r="AM1580" s="5"/>
      <c r="AN1580" s="58"/>
      <c r="AO1580" s="49" t="s">
        <v>7103</v>
      </c>
      <c r="AP1580" s="50" t="s">
        <v>232</v>
      </c>
      <c r="AQ1580" s="50" t="s">
        <v>7104</v>
      </c>
      <c r="AR1580" s="50">
        <v>43697</v>
      </c>
      <c r="AS1580" s="50"/>
      <c r="AT1580" s="52"/>
    </row>
    <row r="1581" spans="1:46" ht="14.1" customHeight="1">
      <c r="A1581" s="20" t="s">
        <v>45</v>
      </c>
      <c r="B1581" s="21" t="s">
        <v>5021</v>
      </c>
      <c r="C1581" s="20" t="s">
        <v>6560</v>
      </c>
      <c r="D1581" s="54">
        <v>4953117030</v>
      </c>
      <c r="E1581" s="64" t="s">
        <v>48</v>
      </c>
      <c r="F1581" s="4" t="s">
        <v>7105</v>
      </c>
      <c r="G1581" s="23" t="s">
        <v>7106</v>
      </c>
      <c r="H1581" s="55">
        <v>40017.730000000003</v>
      </c>
      <c r="I1581" s="4" t="s">
        <v>64</v>
      </c>
      <c r="J1581" s="4" t="s">
        <v>1729</v>
      </c>
      <c r="K1581" s="22" t="s">
        <v>1730</v>
      </c>
      <c r="L1581" s="23" t="s">
        <v>119</v>
      </c>
      <c r="M1581" s="4" t="s">
        <v>210</v>
      </c>
      <c r="N1581" s="29" t="s">
        <v>1731</v>
      </c>
      <c r="O1581" s="30">
        <v>25011.08</v>
      </c>
      <c r="P1581" s="29" t="s">
        <v>57</v>
      </c>
      <c r="Q1581" s="56">
        <v>1</v>
      </c>
      <c r="R1581" s="5" t="s">
        <v>58</v>
      </c>
      <c r="S1581" s="5" t="s">
        <v>230</v>
      </c>
      <c r="T1581" s="36">
        <v>43724</v>
      </c>
      <c r="U1581" s="36">
        <v>43725</v>
      </c>
      <c r="V1581" s="37">
        <v>43728</v>
      </c>
      <c r="W1581" s="38">
        <f t="shared" si="307"/>
        <v>2</v>
      </c>
      <c r="X1581" s="5" t="str">
        <f t="shared" si="308"/>
        <v>NO CUMPLE</v>
      </c>
      <c r="Y1581" s="37">
        <v>43728</v>
      </c>
      <c r="Z1581" s="37">
        <v>43728</v>
      </c>
      <c r="AA1581" s="44">
        <v>43728</v>
      </c>
      <c r="AB1581" s="37">
        <v>43728</v>
      </c>
      <c r="AC1581" s="38">
        <f t="shared" si="309"/>
        <v>1</v>
      </c>
      <c r="AD1581" s="5" t="str">
        <f t="shared" si="310"/>
        <v>CUMPLE</v>
      </c>
      <c r="AE1581" s="5"/>
      <c r="AF1581" s="38">
        <f t="shared" si="311"/>
        <v>1</v>
      </c>
      <c r="AG1581" s="5" t="str">
        <f t="shared" si="312"/>
        <v>CUMPLE</v>
      </c>
      <c r="AH1581" s="6"/>
      <c r="AI1581" s="38">
        <f t="shared" si="298"/>
        <v>4</v>
      </c>
      <c r="AJ1581" s="5" t="str">
        <f t="shared" si="299"/>
        <v>CUMPLE</v>
      </c>
      <c r="AK1581" s="6"/>
      <c r="AL1581" s="5" t="str">
        <f t="shared" si="313"/>
        <v/>
      </c>
      <c r="AM1581" s="5"/>
      <c r="AN1581" s="58"/>
      <c r="AO1581" s="49" t="s">
        <v>7107</v>
      </c>
      <c r="AP1581" s="50" t="s">
        <v>232</v>
      </c>
      <c r="AQ1581" s="50"/>
      <c r="AR1581" s="50">
        <v>43707</v>
      </c>
      <c r="AS1581" s="50"/>
      <c r="AT1581" s="52"/>
    </row>
    <row r="1582" spans="1:46" ht="14.1" customHeight="1">
      <c r="A1582" s="20" t="s">
        <v>45</v>
      </c>
      <c r="B1582" s="21" t="s">
        <v>5021</v>
      </c>
      <c r="C1582" s="20" t="s">
        <v>6560</v>
      </c>
      <c r="D1582" s="54">
        <v>4952419600</v>
      </c>
      <c r="E1582" s="64" t="s">
        <v>48</v>
      </c>
      <c r="F1582" s="4" t="s">
        <v>7108</v>
      </c>
      <c r="G1582" s="23" t="s">
        <v>7109</v>
      </c>
      <c r="H1582" s="55">
        <v>159882.23999999999</v>
      </c>
      <c r="I1582" s="4" t="s">
        <v>64</v>
      </c>
      <c r="J1582" s="4" t="s">
        <v>1729</v>
      </c>
      <c r="K1582" s="22" t="s">
        <v>1730</v>
      </c>
      <c r="L1582" s="23" t="s">
        <v>119</v>
      </c>
      <c r="M1582" s="4" t="s">
        <v>210</v>
      </c>
      <c r="N1582" s="29" t="s">
        <v>1731</v>
      </c>
      <c r="O1582" s="30">
        <v>99926.39</v>
      </c>
      <c r="P1582" s="29" t="s">
        <v>57</v>
      </c>
      <c r="Q1582" s="56">
        <v>4</v>
      </c>
      <c r="R1582" s="5" t="s">
        <v>58</v>
      </c>
      <c r="S1582" s="5" t="s">
        <v>230</v>
      </c>
      <c r="T1582" s="36">
        <v>43724</v>
      </c>
      <c r="U1582" s="36">
        <v>43725</v>
      </c>
      <c r="V1582" s="37">
        <v>43728</v>
      </c>
      <c r="W1582" s="38">
        <f t="shared" si="307"/>
        <v>2</v>
      </c>
      <c r="X1582" s="5" t="str">
        <f t="shared" si="308"/>
        <v>NO CUMPLE</v>
      </c>
      <c r="Y1582" s="37">
        <v>43727</v>
      </c>
      <c r="Z1582" s="37">
        <v>43728</v>
      </c>
      <c r="AA1582" s="44">
        <v>43728</v>
      </c>
      <c r="AB1582" s="37">
        <v>43728</v>
      </c>
      <c r="AC1582" s="38">
        <f t="shared" si="309"/>
        <v>1</v>
      </c>
      <c r="AD1582" s="5" t="str">
        <f t="shared" si="310"/>
        <v>CUMPLE</v>
      </c>
      <c r="AE1582" s="5"/>
      <c r="AF1582" s="38">
        <f t="shared" si="311"/>
        <v>1</v>
      </c>
      <c r="AG1582" s="5" t="str">
        <f t="shared" si="312"/>
        <v>CUMPLE</v>
      </c>
      <c r="AH1582" s="6"/>
      <c r="AI1582" s="38">
        <f t="shared" si="298"/>
        <v>4</v>
      </c>
      <c r="AJ1582" s="5" t="str">
        <f t="shared" si="299"/>
        <v>CUMPLE</v>
      </c>
      <c r="AK1582" s="6"/>
      <c r="AL1582" s="5" t="str">
        <f t="shared" si="313"/>
        <v/>
      </c>
      <c r="AM1582" s="5"/>
      <c r="AN1582" s="58"/>
      <c r="AO1582" s="49" t="s">
        <v>7110</v>
      </c>
      <c r="AP1582" s="50" t="s">
        <v>232</v>
      </c>
      <c r="AQ1582" s="50"/>
      <c r="AR1582" s="50">
        <v>43707</v>
      </c>
      <c r="AS1582" s="50"/>
      <c r="AT1582" s="52"/>
    </row>
    <row r="1583" spans="1:46" ht="14.1" customHeight="1">
      <c r="A1583" s="20" t="s">
        <v>45</v>
      </c>
      <c r="B1583" s="21" t="s">
        <v>5021</v>
      </c>
      <c r="C1583" s="20" t="s">
        <v>6560</v>
      </c>
      <c r="D1583" s="54">
        <v>4953112701</v>
      </c>
      <c r="E1583" s="64" t="s">
        <v>48</v>
      </c>
      <c r="F1583" s="4" t="s">
        <v>7111</v>
      </c>
      <c r="G1583" s="23" t="s">
        <v>7112</v>
      </c>
      <c r="H1583" s="55">
        <v>34303.54</v>
      </c>
      <c r="I1583" s="4" t="s">
        <v>64</v>
      </c>
      <c r="J1583" s="4" t="s">
        <v>7113</v>
      </c>
      <c r="K1583" s="22" t="s">
        <v>442</v>
      </c>
      <c r="L1583" s="23" t="s">
        <v>119</v>
      </c>
      <c r="M1583" s="4" t="s">
        <v>210</v>
      </c>
      <c r="N1583" s="29" t="s">
        <v>211</v>
      </c>
      <c r="O1583" s="30">
        <v>19967.135999999999</v>
      </c>
      <c r="P1583" s="29" t="s">
        <v>57</v>
      </c>
      <c r="Q1583" s="56">
        <v>1</v>
      </c>
      <c r="R1583" s="5" t="s">
        <v>58</v>
      </c>
      <c r="S1583" s="5" t="s">
        <v>230</v>
      </c>
      <c r="T1583" s="36">
        <v>43730</v>
      </c>
      <c r="U1583" s="36">
        <v>43725</v>
      </c>
      <c r="V1583" s="37">
        <v>43725</v>
      </c>
      <c r="W1583" s="38">
        <f t="shared" si="307"/>
        <v>-4</v>
      </c>
      <c r="X1583" s="5" t="str">
        <f t="shared" si="308"/>
        <v>CUMPLE</v>
      </c>
      <c r="Y1583" s="37">
        <v>43731</v>
      </c>
      <c r="Z1583" s="37">
        <v>43731</v>
      </c>
      <c r="AA1583" s="44">
        <v>43731</v>
      </c>
      <c r="AB1583" s="37">
        <v>43731</v>
      </c>
      <c r="AC1583" s="38">
        <f t="shared" si="309"/>
        <v>1</v>
      </c>
      <c r="AD1583" s="5" t="str">
        <f t="shared" si="310"/>
        <v>CUMPLE</v>
      </c>
      <c r="AE1583" s="5"/>
      <c r="AF1583" s="38">
        <f t="shared" si="311"/>
        <v>1</v>
      </c>
      <c r="AG1583" s="5" t="str">
        <f t="shared" si="312"/>
        <v>CUMPLE</v>
      </c>
      <c r="AH1583" s="6"/>
      <c r="AI1583" s="38">
        <f t="shared" si="298"/>
        <v>1</v>
      </c>
      <c r="AJ1583" s="5" t="str">
        <f t="shared" si="299"/>
        <v>CUMPLE</v>
      </c>
      <c r="AK1583" s="6"/>
      <c r="AL1583" s="5" t="str">
        <f t="shared" si="313"/>
        <v/>
      </c>
      <c r="AM1583" s="5"/>
      <c r="AN1583" s="58"/>
      <c r="AO1583" s="49" t="s">
        <v>7114</v>
      </c>
      <c r="AP1583" s="50" t="s">
        <v>232</v>
      </c>
      <c r="AQ1583" s="50"/>
      <c r="AR1583" s="50">
        <v>43715</v>
      </c>
      <c r="AS1583" s="50"/>
      <c r="AT1583" s="52"/>
    </row>
    <row r="1584" spans="1:46" ht="14.1" customHeight="1">
      <c r="A1584" s="20" t="s">
        <v>45</v>
      </c>
      <c r="B1584" s="21" t="s">
        <v>5021</v>
      </c>
      <c r="C1584" s="20" t="s">
        <v>6560</v>
      </c>
      <c r="D1584" s="54">
        <v>4952419582</v>
      </c>
      <c r="E1584" s="64" t="s">
        <v>48</v>
      </c>
      <c r="F1584" s="4" t="s">
        <v>7115</v>
      </c>
      <c r="G1584" s="23" t="s">
        <v>7116</v>
      </c>
      <c r="H1584" s="55">
        <v>88842</v>
      </c>
      <c r="I1584" s="4" t="s">
        <v>64</v>
      </c>
      <c r="J1584" s="4" t="s">
        <v>3986</v>
      </c>
      <c r="K1584" s="22" t="s">
        <v>3987</v>
      </c>
      <c r="L1584" s="23" t="s">
        <v>54</v>
      </c>
      <c r="M1584" s="4" t="s">
        <v>210</v>
      </c>
      <c r="N1584" s="29" t="s">
        <v>516</v>
      </c>
      <c r="O1584" s="30">
        <v>87100</v>
      </c>
      <c r="P1584" s="29" t="s">
        <v>57</v>
      </c>
      <c r="Q1584" s="56">
        <v>4</v>
      </c>
      <c r="R1584" s="5" t="s">
        <v>58</v>
      </c>
      <c r="S1584" s="5" t="s">
        <v>230</v>
      </c>
      <c r="T1584" s="36">
        <v>43732</v>
      </c>
      <c r="U1584" s="36">
        <v>43732</v>
      </c>
      <c r="V1584" s="37">
        <v>43732</v>
      </c>
      <c r="W1584" s="38">
        <f t="shared" si="307"/>
        <v>1</v>
      </c>
      <c r="X1584" s="5" t="str">
        <f t="shared" si="308"/>
        <v>NO CUMPLE</v>
      </c>
      <c r="Y1584" s="37">
        <v>43734</v>
      </c>
      <c r="Z1584" s="37">
        <v>43734</v>
      </c>
      <c r="AA1584" s="44">
        <v>43734</v>
      </c>
      <c r="AB1584" s="37">
        <v>43734</v>
      </c>
      <c r="AC1584" s="38">
        <f t="shared" si="309"/>
        <v>1</v>
      </c>
      <c r="AD1584" s="5" t="str">
        <f t="shared" si="310"/>
        <v>CUMPLE</v>
      </c>
      <c r="AE1584" s="5"/>
      <c r="AF1584" s="38">
        <f t="shared" si="311"/>
        <v>1</v>
      </c>
      <c r="AG1584" s="5" t="str">
        <f t="shared" si="312"/>
        <v>CUMPLE</v>
      </c>
      <c r="AH1584" s="6"/>
      <c r="AI1584" s="38">
        <f t="shared" si="298"/>
        <v>2</v>
      </c>
      <c r="AJ1584" s="5" t="str">
        <f t="shared" si="299"/>
        <v>CUMPLE</v>
      </c>
      <c r="AK1584" s="6"/>
      <c r="AL1584" s="5" t="str">
        <f t="shared" si="313"/>
        <v/>
      </c>
      <c r="AM1584" s="5"/>
      <c r="AN1584" s="58"/>
      <c r="AO1584" s="49" t="s">
        <v>7117</v>
      </c>
      <c r="AP1584" s="50" t="s">
        <v>232</v>
      </c>
      <c r="AQ1584" s="50"/>
      <c r="AR1584" s="50">
        <v>43710</v>
      </c>
      <c r="AS1584" s="50"/>
      <c r="AT1584" s="52"/>
    </row>
    <row r="1585" spans="1:46" ht="14.1" customHeight="1">
      <c r="A1585" s="20" t="s">
        <v>45</v>
      </c>
      <c r="B1585" s="21" t="s">
        <v>5021</v>
      </c>
      <c r="C1585" s="20" t="s">
        <v>6560</v>
      </c>
      <c r="D1585" s="54">
        <v>4951315470</v>
      </c>
      <c r="E1585" s="64" t="s">
        <v>48</v>
      </c>
      <c r="F1585" s="4" t="s">
        <v>7118</v>
      </c>
      <c r="G1585" s="23" t="s">
        <v>7119</v>
      </c>
      <c r="H1585" s="55">
        <v>29138.400000000001</v>
      </c>
      <c r="I1585" s="4" t="s">
        <v>64</v>
      </c>
      <c r="J1585" s="4" t="s">
        <v>1381</v>
      </c>
      <c r="K1585" s="22" t="s">
        <v>536</v>
      </c>
      <c r="L1585" s="23" t="s">
        <v>119</v>
      </c>
      <c r="M1585" s="4" t="s">
        <v>210</v>
      </c>
      <c r="N1585" s="29" t="s">
        <v>211</v>
      </c>
      <c r="O1585" s="30">
        <v>17040</v>
      </c>
      <c r="P1585" s="29" t="s">
        <v>57</v>
      </c>
      <c r="Q1585" s="56">
        <v>1</v>
      </c>
      <c r="R1585" s="5" t="s">
        <v>58</v>
      </c>
      <c r="S1585" s="5" t="s">
        <v>59</v>
      </c>
      <c r="T1585" s="36">
        <v>43732</v>
      </c>
      <c r="U1585" s="36">
        <v>43726</v>
      </c>
      <c r="V1585" s="37">
        <v>43726</v>
      </c>
      <c r="W1585" s="38">
        <f t="shared" si="307"/>
        <v>-5</v>
      </c>
      <c r="X1585" s="5" t="str">
        <f t="shared" si="308"/>
        <v>CUMPLE</v>
      </c>
      <c r="Y1585" s="37">
        <v>43734</v>
      </c>
      <c r="Z1585" s="37">
        <v>43734</v>
      </c>
      <c r="AA1585" s="44">
        <v>43734</v>
      </c>
      <c r="AB1585" s="44">
        <v>43739</v>
      </c>
      <c r="AC1585" s="38">
        <f t="shared" si="309"/>
        <v>1</v>
      </c>
      <c r="AD1585" s="5" t="str">
        <f t="shared" si="310"/>
        <v>CUMPLE</v>
      </c>
      <c r="AE1585" s="5"/>
      <c r="AF1585" s="38">
        <f t="shared" si="311"/>
        <v>5</v>
      </c>
      <c r="AG1585" s="5" t="str">
        <f t="shared" si="312"/>
        <v>NO CUMPLE</v>
      </c>
      <c r="AH1585" s="6"/>
      <c r="AI1585" s="38">
        <f t="shared" si="298"/>
        <v>7</v>
      </c>
      <c r="AJ1585" s="5" t="str">
        <f t="shared" si="299"/>
        <v>CUMPLE</v>
      </c>
      <c r="AK1585" s="6"/>
      <c r="AL1585" s="5" t="str">
        <f t="shared" si="313"/>
        <v/>
      </c>
      <c r="AM1585" s="5"/>
      <c r="AN1585" s="58"/>
      <c r="AO1585" s="49" t="s">
        <v>7120</v>
      </c>
      <c r="AP1585" s="50" t="s">
        <v>325</v>
      </c>
      <c r="AQ1585" s="50"/>
      <c r="AR1585" s="50">
        <v>43730</v>
      </c>
      <c r="AS1585" s="50"/>
      <c r="AT1585" s="52"/>
    </row>
    <row r="1586" spans="1:46" ht="14.1" customHeight="1">
      <c r="A1586" s="20" t="s">
        <v>45</v>
      </c>
      <c r="B1586" s="21" t="s">
        <v>5021</v>
      </c>
      <c r="C1586" s="20" t="s">
        <v>6560</v>
      </c>
      <c r="D1586" s="66" t="s">
        <v>7121</v>
      </c>
      <c r="E1586" s="64" t="s">
        <v>48</v>
      </c>
      <c r="F1586" s="4" t="s">
        <v>7122</v>
      </c>
      <c r="G1586" s="23" t="s">
        <v>7123</v>
      </c>
      <c r="H1586" s="55">
        <v>58718.95</v>
      </c>
      <c r="I1586" s="4" t="s">
        <v>64</v>
      </c>
      <c r="J1586" s="66" t="s">
        <v>7124</v>
      </c>
      <c r="K1586" s="66" t="s">
        <v>7125</v>
      </c>
      <c r="L1586" s="23" t="s">
        <v>54</v>
      </c>
      <c r="M1586" s="4" t="s">
        <v>67</v>
      </c>
      <c r="N1586" s="29" t="s">
        <v>77</v>
      </c>
      <c r="O1586" s="30">
        <v>20630</v>
      </c>
      <c r="P1586" s="29" t="s">
        <v>57</v>
      </c>
      <c r="Q1586" s="56">
        <v>1</v>
      </c>
      <c r="R1586" s="5" t="s">
        <v>58</v>
      </c>
      <c r="S1586" s="5" t="s">
        <v>726</v>
      </c>
      <c r="T1586" s="36">
        <v>43727</v>
      </c>
      <c r="U1586" s="36">
        <v>43724</v>
      </c>
      <c r="V1586" s="37">
        <v>43726</v>
      </c>
      <c r="W1586" s="38">
        <f t="shared" si="307"/>
        <v>-2</v>
      </c>
      <c r="X1586" s="5" t="str">
        <f t="shared" si="308"/>
        <v>CUMPLE</v>
      </c>
      <c r="Y1586" s="37">
        <v>43728</v>
      </c>
      <c r="Z1586" s="37">
        <v>43728</v>
      </c>
      <c r="AA1586" s="44">
        <v>43728</v>
      </c>
      <c r="AB1586" s="44">
        <v>43738</v>
      </c>
      <c r="AC1586" s="38">
        <f t="shared" si="309"/>
        <v>1</v>
      </c>
      <c r="AD1586" s="5" t="str">
        <f t="shared" si="310"/>
        <v>CUMPLE</v>
      </c>
      <c r="AE1586" s="5"/>
      <c r="AF1586" s="38">
        <f t="shared" si="311"/>
        <v>10</v>
      </c>
      <c r="AG1586" s="5" t="str">
        <f t="shared" si="312"/>
        <v>NO CUMPLE</v>
      </c>
      <c r="AH1586" s="6"/>
      <c r="AI1586" s="38">
        <f t="shared" si="298"/>
        <v>11</v>
      </c>
      <c r="AJ1586" s="5" t="str">
        <f t="shared" si="299"/>
        <v>NO CUMPLE</v>
      </c>
      <c r="AK1586" s="6" t="s">
        <v>7622</v>
      </c>
      <c r="AL1586" s="5" t="str">
        <f t="shared" si="313"/>
        <v/>
      </c>
      <c r="AM1586" s="5"/>
      <c r="AN1586" s="58"/>
      <c r="AO1586" s="49" t="s">
        <v>7126</v>
      </c>
      <c r="AP1586" s="50" t="s">
        <v>72</v>
      </c>
      <c r="AQ1586" s="50"/>
      <c r="AR1586" s="50">
        <v>43705</v>
      </c>
      <c r="AS1586" s="50"/>
      <c r="AT1586" s="52"/>
    </row>
    <row r="1587" spans="1:46" ht="14.1" customHeight="1">
      <c r="A1587" s="20" t="s">
        <v>45</v>
      </c>
      <c r="B1587" s="21" t="s">
        <v>5021</v>
      </c>
      <c r="C1587" s="20" t="s">
        <v>6560</v>
      </c>
      <c r="D1587" s="54">
        <v>4952577888</v>
      </c>
      <c r="E1587" s="64" t="s">
        <v>48</v>
      </c>
      <c r="F1587" s="4" t="s">
        <v>7127</v>
      </c>
      <c r="G1587" s="23" t="s">
        <v>7128</v>
      </c>
      <c r="H1587" s="55">
        <v>1388.4</v>
      </c>
      <c r="I1587" s="4" t="s">
        <v>64</v>
      </c>
      <c r="J1587" s="4" t="s">
        <v>5727</v>
      </c>
      <c r="K1587" s="22">
        <v>50636992</v>
      </c>
      <c r="L1587" s="23" t="s">
        <v>119</v>
      </c>
      <c r="M1587" s="4" t="s">
        <v>67</v>
      </c>
      <c r="N1587" s="29" t="s">
        <v>336</v>
      </c>
      <c r="O1587" s="30">
        <v>1068</v>
      </c>
      <c r="P1587" s="29" t="s">
        <v>57</v>
      </c>
      <c r="Q1587" s="56">
        <v>1</v>
      </c>
      <c r="R1587" s="5" t="s">
        <v>78</v>
      </c>
      <c r="S1587" s="5" t="s">
        <v>79</v>
      </c>
      <c r="T1587" s="36">
        <v>43730</v>
      </c>
      <c r="U1587" s="36">
        <v>43727</v>
      </c>
      <c r="V1587" s="37">
        <v>43727</v>
      </c>
      <c r="W1587" s="38">
        <f t="shared" si="307"/>
        <v>-2</v>
      </c>
      <c r="X1587" s="5" t="str">
        <f t="shared" si="308"/>
        <v>CUMPLE</v>
      </c>
      <c r="Y1587" s="37">
        <v>43732</v>
      </c>
      <c r="Z1587" s="37">
        <v>43732</v>
      </c>
      <c r="AA1587" s="44">
        <v>43732</v>
      </c>
      <c r="AB1587" s="44">
        <v>43738</v>
      </c>
      <c r="AC1587" s="38">
        <f t="shared" si="309"/>
        <v>1</v>
      </c>
      <c r="AD1587" s="5" t="str">
        <f t="shared" si="310"/>
        <v>CUMPLE</v>
      </c>
      <c r="AE1587" s="5"/>
      <c r="AF1587" s="38">
        <f t="shared" si="311"/>
        <v>6</v>
      </c>
      <c r="AG1587" s="5" t="str">
        <f t="shared" si="312"/>
        <v>NO CUMPLE</v>
      </c>
      <c r="AH1587" s="6"/>
      <c r="AI1587" s="38">
        <f t="shared" si="298"/>
        <v>8</v>
      </c>
      <c r="AJ1587" s="5" t="str">
        <f t="shared" si="299"/>
        <v>CUMPLE</v>
      </c>
      <c r="AK1587" s="6"/>
      <c r="AL1587" s="5" t="str">
        <f t="shared" si="313"/>
        <v/>
      </c>
      <c r="AM1587" s="5"/>
      <c r="AN1587" s="58"/>
      <c r="AO1587" s="49" t="s">
        <v>7129</v>
      </c>
      <c r="AP1587" s="50" t="s">
        <v>72</v>
      </c>
      <c r="AQ1587" s="50"/>
      <c r="AR1587" s="50">
        <v>43715</v>
      </c>
      <c r="AS1587" s="50"/>
      <c r="AT1587" s="52"/>
    </row>
    <row r="1588" spans="1:46" ht="14.1" customHeight="1">
      <c r="A1588" s="20" t="s">
        <v>45</v>
      </c>
      <c r="B1588" s="21" t="s">
        <v>5021</v>
      </c>
      <c r="C1588" s="20" t="s">
        <v>6560</v>
      </c>
      <c r="D1588" s="54">
        <v>4952771743</v>
      </c>
      <c r="E1588" s="64" t="s">
        <v>48</v>
      </c>
      <c r="F1588" s="4" t="s">
        <v>7130</v>
      </c>
      <c r="G1588" s="23" t="s">
        <v>7131</v>
      </c>
      <c r="H1588" s="55">
        <v>6387.49</v>
      </c>
      <c r="I1588" s="4" t="s">
        <v>64</v>
      </c>
      <c r="J1588" s="4" t="s">
        <v>340</v>
      </c>
      <c r="K1588" s="22" t="s">
        <v>341</v>
      </c>
      <c r="L1588" s="23" t="s">
        <v>119</v>
      </c>
      <c r="M1588" s="4" t="s">
        <v>67</v>
      </c>
      <c r="N1588" s="29" t="s">
        <v>128</v>
      </c>
      <c r="O1588" s="30">
        <v>2400</v>
      </c>
      <c r="P1588" s="29" t="s">
        <v>57</v>
      </c>
      <c r="Q1588" s="56">
        <v>3</v>
      </c>
      <c r="R1588" s="5" t="s">
        <v>78</v>
      </c>
      <c r="S1588" s="5" t="s">
        <v>79</v>
      </c>
      <c r="T1588" s="36">
        <v>43730</v>
      </c>
      <c r="U1588" s="36">
        <v>43727</v>
      </c>
      <c r="V1588" s="37">
        <v>43727</v>
      </c>
      <c r="W1588" s="38">
        <f t="shared" si="307"/>
        <v>-2</v>
      </c>
      <c r="X1588" s="5" t="str">
        <f t="shared" si="308"/>
        <v>CUMPLE</v>
      </c>
      <c r="Y1588" s="37">
        <v>43732</v>
      </c>
      <c r="Z1588" s="37">
        <v>43733</v>
      </c>
      <c r="AA1588" s="44">
        <v>43733</v>
      </c>
      <c r="AB1588" s="44">
        <v>43738</v>
      </c>
      <c r="AC1588" s="38">
        <f t="shared" si="309"/>
        <v>1</v>
      </c>
      <c r="AD1588" s="5" t="str">
        <f t="shared" si="310"/>
        <v>CUMPLE</v>
      </c>
      <c r="AE1588" s="5"/>
      <c r="AF1588" s="38">
        <f t="shared" si="311"/>
        <v>5</v>
      </c>
      <c r="AG1588" s="5" t="str">
        <f t="shared" si="312"/>
        <v>NO CUMPLE</v>
      </c>
      <c r="AH1588" s="6"/>
      <c r="AI1588" s="38">
        <f t="shared" si="298"/>
        <v>8</v>
      </c>
      <c r="AJ1588" s="5" t="str">
        <f t="shared" si="299"/>
        <v>CUMPLE</v>
      </c>
      <c r="AK1588" s="6"/>
      <c r="AL1588" s="5" t="str">
        <f t="shared" si="313"/>
        <v/>
      </c>
      <c r="AM1588" s="5"/>
      <c r="AN1588" s="58"/>
      <c r="AO1588" s="49" t="s">
        <v>7132</v>
      </c>
      <c r="AP1588" s="50" t="s">
        <v>72</v>
      </c>
      <c r="AQ1588" s="50"/>
      <c r="AR1588" s="50">
        <v>43715</v>
      </c>
      <c r="AS1588" s="50"/>
      <c r="AT1588" s="52"/>
    </row>
    <row r="1589" spans="1:46" ht="14.1" customHeight="1">
      <c r="A1589" s="20" t="s">
        <v>45</v>
      </c>
      <c r="B1589" s="21" t="s">
        <v>5021</v>
      </c>
      <c r="C1589" s="20" t="s">
        <v>6560</v>
      </c>
      <c r="D1589" s="54">
        <v>4953037169</v>
      </c>
      <c r="E1589" s="64" t="s">
        <v>156</v>
      </c>
      <c r="F1589" s="4" t="s">
        <v>7133</v>
      </c>
      <c r="G1589" s="68" t="s">
        <v>7134</v>
      </c>
      <c r="H1589" s="55">
        <v>2332</v>
      </c>
      <c r="I1589" s="4" t="s">
        <v>64</v>
      </c>
      <c r="J1589" s="4" t="s">
        <v>2662</v>
      </c>
      <c r="K1589" s="22">
        <v>50207478</v>
      </c>
      <c r="L1589" s="23" t="s">
        <v>54</v>
      </c>
      <c r="M1589" s="4" t="s">
        <v>67</v>
      </c>
      <c r="N1589" s="29" t="s">
        <v>128</v>
      </c>
      <c r="O1589" s="30">
        <v>880</v>
      </c>
      <c r="P1589" s="29" t="s">
        <v>57</v>
      </c>
      <c r="Q1589" s="56">
        <v>1</v>
      </c>
      <c r="R1589" s="5" t="s">
        <v>78</v>
      </c>
      <c r="S1589" s="5" t="s">
        <v>79</v>
      </c>
      <c r="T1589" s="36">
        <v>43731</v>
      </c>
      <c r="U1589" s="36">
        <v>43719</v>
      </c>
      <c r="V1589" s="37">
        <v>43719</v>
      </c>
      <c r="W1589" s="38">
        <f>IF(R1589="AIR",U1589-T1589,U1589-(T1589-1))</f>
        <v>-11</v>
      </c>
      <c r="X1589" s="5" t="str">
        <f t="shared" si="308"/>
        <v>CUMPLE</v>
      </c>
      <c r="Y1589" s="37">
        <v>43733</v>
      </c>
      <c r="Z1589" s="37">
        <v>43733</v>
      </c>
      <c r="AA1589" s="44">
        <v>43734</v>
      </c>
      <c r="AB1589" s="44">
        <v>43738</v>
      </c>
      <c r="AC1589" s="38">
        <f t="shared" si="309"/>
        <v>1</v>
      </c>
      <c r="AD1589" s="5" t="str">
        <f t="shared" si="310"/>
        <v>CUMPLE</v>
      </c>
      <c r="AE1589" s="5"/>
      <c r="AF1589" s="38">
        <f t="shared" si="311"/>
        <v>4</v>
      </c>
      <c r="AG1589" s="5" t="str">
        <f t="shared" si="312"/>
        <v>NO CUMPLE</v>
      </c>
      <c r="AH1589" s="6"/>
      <c r="AI1589" s="38">
        <f t="shared" si="298"/>
        <v>7</v>
      </c>
      <c r="AJ1589" s="5" t="str">
        <f t="shared" si="299"/>
        <v>CUMPLE</v>
      </c>
      <c r="AK1589" s="6"/>
      <c r="AL1589" s="5" t="str">
        <f t="shared" si="313"/>
        <v/>
      </c>
      <c r="AM1589" s="5"/>
      <c r="AN1589" s="58"/>
      <c r="AO1589" s="49" t="s">
        <v>7135</v>
      </c>
      <c r="AP1589" s="50" t="s">
        <v>72</v>
      </c>
      <c r="AQ1589" s="50"/>
      <c r="AR1589" s="50">
        <v>43715</v>
      </c>
      <c r="AS1589" s="50"/>
      <c r="AT1589" s="52"/>
    </row>
    <row r="1590" spans="1:46" ht="14.1" customHeight="1">
      <c r="A1590" s="20" t="s">
        <v>45</v>
      </c>
      <c r="B1590" s="21" t="s">
        <v>5021</v>
      </c>
      <c r="C1590" s="20" t="s">
        <v>6560</v>
      </c>
      <c r="D1590" s="54">
        <v>4952978702</v>
      </c>
      <c r="E1590" s="64" t="s">
        <v>48</v>
      </c>
      <c r="F1590" s="4" t="s">
        <v>7136</v>
      </c>
      <c r="G1590" s="68" t="s">
        <v>7137</v>
      </c>
      <c r="H1590" s="55">
        <v>9507.6</v>
      </c>
      <c r="I1590" s="4" t="s">
        <v>64</v>
      </c>
      <c r="J1590" s="4" t="s">
        <v>2433</v>
      </c>
      <c r="K1590" s="22" t="s">
        <v>2434</v>
      </c>
      <c r="L1590" s="23" t="s">
        <v>54</v>
      </c>
      <c r="M1590" s="4" t="s">
        <v>67</v>
      </c>
      <c r="N1590" s="29" t="s">
        <v>77</v>
      </c>
      <c r="O1590" s="30">
        <v>1710</v>
      </c>
      <c r="P1590" s="29" t="s">
        <v>57</v>
      </c>
      <c r="Q1590" s="56">
        <v>3</v>
      </c>
      <c r="R1590" s="5" t="s">
        <v>78</v>
      </c>
      <c r="S1590" s="5" t="s">
        <v>79</v>
      </c>
      <c r="T1590" s="36">
        <v>43731</v>
      </c>
      <c r="U1590" s="36">
        <v>43719</v>
      </c>
      <c r="V1590" s="37">
        <v>43719</v>
      </c>
      <c r="W1590" s="38">
        <f t="shared" si="307"/>
        <v>-11</v>
      </c>
      <c r="X1590" s="5" t="str">
        <f t="shared" si="308"/>
        <v>CUMPLE</v>
      </c>
      <c r="Y1590" s="37">
        <v>43733</v>
      </c>
      <c r="Z1590" s="37">
        <v>43733</v>
      </c>
      <c r="AA1590" s="44">
        <v>43734</v>
      </c>
      <c r="AB1590" s="44">
        <v>43738</v>
      </c>
      <c r="AC1590" s="38">
        <f t="shared" si="309"/>
        <v>1</v>
      </c>
      <c r="AD1590" s="5" t="str">
        <f t="shared" si="310"/>
        <v>CUMPLE</v>
      </c>
      <c r="AE1590" s="5"/>
      <c r="AF1590" s="38">
        <f t="shared" si="311"/>
        <v>4</v>
      </c>
      <c r="AG1590" s="5" t="str">
        <f t="shared" si="312"/>
        <v>NO CUMPLE</v>
      </c>
      <c r="AH1590" s="6"/>
      <c r="AI1590" s="38">
        <f t="shared" si="298"/>
        <v>7</v>
      </c>
      <c r="AJ1590" s="5" t="str">
        <f t="shared" si="299"/>
        <v>CUMPLE</v>
      </c>
      <c r="AK1590" s="6"/>
      <c r="AL1590" s="5" t="str">
        <f t="shared" si="313"/>
        <v/>
      </c>
      <c r="AM1590" s="5"/>
      <c r="AN1590" s="58"/>
      <c r="AO1590" s="49" t="s">
        <v>7138</v>
      </c>
      <c r="AP1590" s="50" t="s">
        <v>72</v>
      </c>
      <c r="AQ1590" s="50"/>
      <c r="AR1590" s="50">
        <v>43715</v>
      </c>
      <c r="AS1590" s="50"/>
      <c r="AT1590" s="52"/>
    </row>
    <row r="1591" spans="1:46" ht="14.1" customHeight="1">
      <c r="A1591" s="20" t="s">
        <v>45</v>
      </c>
      <c r="B1591" s="21" t="s">
        <v>5021</v>
      </c>
      <c r="C1591" s="20" t="s">
        <v>6560</v>
      </c>
      <c r="D1591" s="66" t="s">
        <v>7139</v>
      </c>
      <c r="E1591" s="64" t="s">
        <v>48</v>
      </c>
      <c r="F1591" s="4" t="s">
        <v>7140</v>
      </c>
      <c r="G1591" s="68" t="s">
        <v>7141</v>
      </c>
      <c r="H1591" s="55">
        <v>7286</v>
      </c>
      <c r="I1591" s="4" t="s">
        <v>64</v>
      </c>
      <c r="J1591" s="66" t="s">
        <v>7142</v>
      </c>
      <c r="K1591" s="66" t="s">
        <v>7143</v>
      </c>
      <c r="L1591" s="23" t="s">
        <v>54</v>
      </c>
      <c r="M1591" s="4" t="s">
        <v>67</v>
      </c>
      <c r="N1591" s="29" t="s">
        <v>77</v>
      </c>
      <c r="O1591" s="30">
        <v>1450</v>
      </c>
      <c r="P1591" s="29" t="s">
        <v>57</v>
      </c>
      <c r="Q1591" s="56">
        <v>4</v>
      </c>
      <c r="R1591" s="5" t="s">
        <v>78</v>
      </c>
      <c r="S1591" s="5" t="s">
        <v>79</v>
      </c>
      <c r="T1591" s="36">
        <v>43731</v>
      </c>
      <c r="U1591" s="36">
        <v>43719</v>
      </c>
      <c r="V1591" s="37">
        <v>43719</v>
      </c>
      <c r="W1591" s="38">
        <f t="shared" si="307"/>
        <v>-11</v>
      </c>
      <c r="X1591" s="5" t="str">
        <f t="shared" si="308"/>
        <v>CUMPLE</v>
      </c>
      <c r="Y1591" s="37">
        <v>43733</v>
      </c>
      <c r="Z1591" s="37">
        <v>43733</v>
      </c>
      <c r="AA1591" s="44">
        <v>43734</v>
      </c>
      <c r="AB1591" s="44">
        <v>43738</v>
      </c>
      <c r="AC1591" s="38">
        <f t="shared" si="309"/>
        <v>1</v>
      </c>
      <c r="AD1591" s="5" t="str">
        <f t="shared" si="310"/>
        <v>CUMPLE</v>
      </c>
      <c r="AE1591" s="5"/>
      <c r="AF1591" s="38">
        <f t="shared" si="311"/>
        <v>4</v>
      </c>
      <c r="AG1591" s="5" t="str">
        <f t="shared" si="312"/>
        <v>NO CUMPLE</v>
      </c>
      <c r="AH1591" s="6"/>
      <c r="AI1591" s="38">
        <f t="shared" si="298"/>
        <v>7</v>
      </c>
      <c r="AJ1591" s="5" t="str">
        <f t="shared" si="299"/>
        <v>CUMPLE</v>
      </c>
      <c r="AK1591" s="6"/>
      <c r="AL1591" s="5" t="str">
        <f t="shared" si="313"/>
        <v/>
      </c>
      <c r="AM1591" s="5"/>
      <c r="AN1591" s="58"/>
      <c r="AO1591" s="49" t="s">
        <v>7144</v>
      </c>
      <c r="AP1591" s="50" t="s">
        <v>72</v>
      </c>
      <c r="AQ1591" s="50"/>
      <c r="AR1591" s="50">
        <v>43715</v>
      </c>
      <c r="AS1591" s="50"/>
      <c r="AT1591" s="52"/>
    </row>
    <row r="1592" spans="1:46" ht="14.1" customHeight="1">
      <c r="A1592" s="20" t="s">
        <v>45</v>
      </c>
      <c r="B1592" s="21" t="s">
        <v>5021</v>
      </c>
      <c r="C1592" s="20" t="s">
        <v>6560</v>
      </c>
      <c r="D1592" s="54">
        <v>4953310863</v>
      </c>
      <c r="E1592" s="64" t="s">
        <v>48</v>
      </c>
      <c r="F1592" s="4" t="s">
        <v>7145</v>
      </c>
      <c r="G1592" s="23" t="s">
        <v>7146</v>
      </c>
      <c r="H1592" s="55">
        <v>24429.57</v>
      </c>
      <c r="I1592" s="4" t="s">
        <v>64</v>
      </c>
      <c r="J1592" s="4" t="s">
        <v>425</v>
      </c>
      <c r="K1592" s="22" t="s">
        <v>426</v>
      </c>
      <c r="L1592" s="23" t="s">
        <v>246</v>
      </c>
      <c r="M1592" s="4" t="s">
        <v>55</v>
      </c>
      <c r="N1592" s="29" t="s">
        <v>56</v>
      </c>
      <c r="O1592" s="30">
        <v>5973</v>
      </c>
      <c r="P1592" s="29" t="s">
        <v>57</v>
      </c>
      <c r="Q1592" s="56">
        <v>1</v>
      </c>
      <c r="R1592" s="5" t="s">
        <v>58</v>
      </c>
      <c r="S1592" s="5" t="s">
        <v>59</v>
      </c>
      <c r="T1592" s="36">
        <v>43731</v>
      </c>
      <c r="U1592" s="36">
        <v>43728</v>
      </c>
      <c r="V1592" s="37">
        <v>43733</v>
      </c>
      <c r="W1592" s="38">
        <f t="shared" si="307"/>
        <v>-2</v>
      </c>
      <c r="X1592" s="5" t="str">
        <f t="shared" si="308"/>
        <v>CUMPLE</v>
      </c>
      <c r="Y1592" s="37">
        <v>43733</v>
      </c>
      <c r="Z1592" s="37">
        <v>43733</v>
      </c>
      <c r="AA1592" s="44">
        <v>43734</v>
      </c>
      <c r="AB1592" s="44">
        <v>43738</v>
      </c>
      <c r="AC1592" s="38">
        <f t="shared" si="309"/>
        <v>1</v>
      </c>
      <c r="AD1592" s="5" t="str">
        <f t="shared" si="310"/>
        <v>CUMPLE</v>
      </c>
      <c r="AE1592" s="5"/>
      <c r="AF1592" s="38">
        <f t="shared" si="311"/>
        <v>4</v>
      </c>
      <c r="AG1592" s="5" t="str">
        <f t="shared" si="312"/>
        <v>NO CUMPLE</v>
      </c>
      <c r="AH1592" s="6"/>
      <c r="AI1592" s="38">
        <f t="shared" si="298"/>
        <v>7</v>
      </c>
      <c r="AJ1592" s="5" t="str">
        <f t="shared" si="299"/>
        <v>CUMPLE</v>
      </c>
      <c r="AK1592" s="6"/>
      <c r="AL1592" s="5" t="str">
        <f t="shared" si="313"/>
        <v/>
      </c>
      <c r="AM1592" s="5"/>
      <c r="AN1592" s="58"/>
      <c r="AO1592" s="49" t="s">
        <v>7147</v>
      </c>
      <c r="AP1592" s="50" t="s">
        <v>72</v>
      </c>
      <c r="AQ1592" s="50"/>
      <c r="AR1592" s="50">
        <v>43714</v>
      </c>
      <c r="AS1592" s="50"/>
      <c r="AT1592" s="52"/>
    </row>
    <row r="1593" spans="1:46" ht="14.1" customHeight="1">
      <c r="A1593" s="20" t="s">
        <v>45</v>
      </c>
      <c r="B1593" s="21" t="s">
        <v>5021</v>
      </c>
      <c r="C1593" s="20" t="s">
        <v>6560</v>
      </c>
      <c r="D1593" s="54">
        <v>4952701172</v>
      </c>
      <c r="E1593" s="64" t="s">
        <v>48</v>
      </c>
      <c r="F1593" s="4" t="s">
        <v>7148</v>
      </c>
      <c r="G1593" s="23" t="s">
        <v>7149</v>
      </c>
      <c r="H1593" s="55">
        <v>3991.35</v>
      </c>
      <c r="I1593" s="4" t="s">
        <v>64</v>
      </c>
      <c r="J1593" s="4" t="s">
        <v>1075</v>
      </c>
      <c r="K1593" s="22" t="s">
        <v>1076</v>
      </c>
      <c r="L1593" s="23" t="s">
        <v>54</v>
      </c>
      <c r="M1593" s="4" t="s">
        <v>67</v>
      </c>
      <c r="N1593" s="29" t="s">
        <v>77</v>
      </c>
      <c r="O1593" s="30">
        <v>2255</v>
      </c>
      <c r="P1593" s="29" t="s">
        <v>57</v>
      </c>
      <c r="Q1593" s="56">
        <v>3</v>
      </c>
      <c r="R1593" s="5" t="s">
        <v>78</v>
      </c>
      <c r="S1593" s="5" t="s">
        <v>79</v>
      </c>
      <c r="T1593" s="36">
        <v>43731</v>
      </c>
      <c r="U1593" s="36">
        <v>43720</v>
      </c>
      <c r="V1593" s="37">
        <v>43720</v>
      </c>
      <c r="W1593" s="38">
        <f t="shared" si="307"/>
        <v>-10</v>
      </c>
      <c r="X1593" s="5" t="str">
        <f t="shared" si="308"/>
        <v>CUMPLE</v>
      </c>
      <c r="Y1593" s="37">
        <v>43733</v>
      </c>
      <c r="Z1593" s="37">
        <v>43733</v>
      </c>
      <c r="AA1593" s="44">
        <v>43734</v>
      </c>
      <c r="AB1593" s="44">
        <v>43738</v>
      </c>
      <c r="AC1593" s="38">
        <f t="shared" si="309"/>
        <v>1</v>
      </c>
      <c r="AD1593" s="5" t="str">
        <f t="shared" si="310"/>
        <v>CUMPLE</v>
      </c>
      <c r="AE1593" s="5"/>
      <c r="AF1593" s="38">
        <f t="shared" si="311"/>
        <v>4</v>
      </c>
      <c r="AG1593" s="5" t="str">
        <f t="shared" si="312"/>
        <v>NO CUMPLE</v>
      </c>
      <c r="AH1593" s="6"/>
      <c r="AI1593" s="38">
        <f t="shared" si="298"/>
        <v>7</v>
      </c>
      <c r="AJ1593" s="5" t="str">
        <f t="shared" si="299"/>
        <v>CUMPLE</v>
      </c>
      <c r="AK1593" s="6"/>
      <c r="AL1593" s="5" t="str">
        <f t="shared" si="313"/>
        <v/>
      </c>
      <c r="AM1593" s="5"/>
      <c r="AN1593" s="58"/>
      <c r="AO1593" s="49" t="s">
        <v>7150</v>
      </c>
      <c r="AP1593" s="50" t="s">
        <v>72</v>
      </c>
      <c r="AQ1593" s="50"/>
      <c r="AR1593" s="50">
        <v>43712</v>
      </c>
      <c r="AS1593" s="50"/>
      <c r="AT1593" s="52"/>
    </row>
    <row r="1594" spans="1:46" ht="14.1" customHeight="1">
      <c r="A1594" s="20" t="s">
        <v>45</v>
      </c>
      <c r="B1594" s="21" t="s">
        <v>5021</v>
      </c>
      <c r="C1594" s="20" t="s">
        <v>6560</v>
      </c>
      <c r="D1594" s="54" t="s">
        <v>7151</v>
      </c>
      <c r="E1594" s="64" t="s">
        <v>48</v>
      </c>
      <c r="F1594" s="4" t="s">
        <v>7152</v>
      </c>
      <c r="G1594" s="23" t="s">
        <v>7153</v>
      </c>
      <c r="H1594" s="55">
        <v>3840</v>
      </c>
      <c r="I1594" s="4" t="s">
        <v>64</v>
      </c>
      <c r="J1594" s="4" t="s">
        <v>1873</v>
      </c>
      <c r="K1594" s="22" t="s">
        <v>1874</v>
      </c>
      <c r="L1594" s="23" t="s">
        <v>54</v>
      </c>
      <c r="M1594" s="4" t="s">
        <v>67</v>
      </c>
      <c r="N1594" s="29" t="s">
        <v>77</v>
      </c>
      <c r="O1594" s="30">
        <v>1600</v>
      </c>
      <c r="P1594" s="29" t="s">
        <v>57</v>
      </c>
      <c r="Q1594" s="56">
        <v>2</v>
      </c>
      <c r="R1594" s="5" t="s">
        <v>78</v>
      </c>
      <c r="S1594" s="5" t="s">
        <v>79</v>
      </c>
      <c r="T1594" s="36">
        <v>43732</v>
      </c>
      <c r="U1594" s="36">
        <v>43714</v>
      </c>
      <c r="V1594" s="37">
        <v>43714</v>
      </c>
      <c r="W1594" s="38">
        <f t="shared" si="307"/>
        <v>-17</v>
      </c>
      <c r="X1594" s="5" t="str">
        <f t="shared" si="308"/>
        <v>CUMPLE</v>
      </c>
      <c r="Y1594" s="37">
        <v>43733</v>
      </c>
      <c r="Z1594" s="37">
        <v>43733</v>
      </c>
      <c r="AA1594" s="44">
        <v>43734</v>
      </c>
      <c r="AB1594" s="44">
        <v>43738</v>
      </c>
      <c r="AC1594" s="38">
        <f t="shared" si="309"/>
        <v>1</v>
      </c>
      <c r="AD1594" s="5" t="str">
        <f t="shared" si="310"/>
        <v>CUMPLE</v>
      </c>
      <c r="AE1594" s="5"/>
      <c r="AF1594" s="38">
        <f t="shared" si="311"/>
        <v>4</v>
      </c>
      <c r="AG1594" s="5" t="str">
        <f t="shared" si="312"/>
        <v>NO CUMPLE</v>
      </c>
      <c r="AH1594" s="6"/>
      <c r="AI1594" s="38">
        <f t="shared" si="298"/>
        <v>6</v>
      </c>
      <c r="AJ1594" s="5" t="str">
        <f t="shared" si="299"/>
        <v>CUMPLE</v>
      </c>
      <c r="AK1594" s="6"/>
      <c r="AL1594" s="5" t="str">
        <f t="shared" si="313"/>
        <v/>
      </c>
      <c r="AM1594" s="5"/>
      <c r="AN1594" s="58"/>
      <c r="AO1594" s="49" t="s">
        <v>7154</v>
      </c>
      <c r="AP1594" s="50" t="s">
        <v>72</v>
      </c>
      <c r="AQ1594" s="50"/>
      <c r="AR1594" s="50">
        <v>43712</v>
      </c>
      <c r="AS1594" s="50"/>
      <c r="AT1594" s="52"/>
    </row>
    <row r="1595" spans="1:46" ht="14.1" customHeight="1">
      <c r="A1595" s="20" t="s">
        <v>45</v>
      </c>
      <c r="B1595" s="21" t="s">
        <v>5021</v>
      </c>
      <c r="C1595" s="20" t="s">
        <v>6560</v>
      </c>
      <c r="D1595" s="66" t="s">
        <v>7155</v>
      </c>
      <c r="E1595" s="64" t="s">
        <v>48</v>
      </c>
      <c r="F1595" s="4" t="s">
        <v>7156</v>
      </c>
      <c r="G1595" s="23" t="s">
        <v>7157</v>
      </c>
      <c r="H1595" s="55">
        <v>66529.2</v>
      </c>
      <c r="I1595" s="4" t="s">
        <v>64</v>
      </c>
      <c r="J1595" s="66" t="s">
        <v>7158</v>
      </c>
      <c r="K1595" s="66" t="s">
        <v>7159</v>
      </c>
      <c r="L1595" s="23" t="s">
        <v>54</v>
      </c>
      <c r="M1595" s="4" t="s">
        <v>67</v>
      </c>
      <c r="N1595" s="29" t="s">
        <v>128</v>
      </c>
      <c r="O1595" s="30">
        <v>15485</v>
      </c>
      <c r="P1595" s="29" t="s">
        <v>57</v>
      </c>
      <c r="Q1595" s="56">
        <v>1</v>
      </c>
      <c r="R1595" s="5" t="s">
        <v>58</v>
      </c>
      <c r="S1595" s="5" t="s">
        <v>69</v>
      </c>
      <c r="T1595" s="36">
        <v>43732</v>
      </c>
      <c r="U1595" s="36">
        <v>43726</v>
      </c>
      <c r="V1595" s="37">
        <v>43726</v>
      </c>
      <c r="W1595" s="38">
        <f t="shared" si="307"/>
        <v>-5</v>
      </c>
      <c r="X1595" s="5" t="str">
        <f t="shared" si="308"/>
        <v>CUMPLE</v>
      </c>
      <c r="Y1595" s="37">
        <v>43734</v>
      </c>
      <c r="Z1595" s="37">
        <v>43734</v>
      </c>
      <c r="AA1595" s="44">
        <v>43735</v>
      </c>
      <c r="AB1595" s="44">
        <v>43738</v>
      </c>
      <c r="AC1595" s="38">
        <f t="shared" si="309"/>
        <v>1</v>
      </c>
      <c r="AD1595" s="5" t="str">
        <f t="shared" si="310"/>
        <v>CUMPLE</v>
      </c>
      <c r="AE1595" s="5"/>
      <c r="AF1595" s="38">
        <f t="shared" si="311"/>
        <v>3</v>
      </c>
      <c r="AG1595" s="5" t="str">
        <f t="shared" si="312"/>
        <v>CUMPLE</v>
      </c>
      <c r="AH1595" s="6"/>
      <c r="AI1595" s="38">
        <f t="shared" si="298"/>
        <v>6</v>
      </c>
      <c r="AJ1595" s="5" t="str">
        <f t="shared" si="299"/>
        <v>CUMPLE</v>
      </c>
      <c r="AK1595" s="6"/>
      <c r="AL1595" s="5" t="str">
        <f t="shared" si="313"/>
        <v/>
      </c>
      <c r="AM1595" s="5"/>
      <c r="AN1595" s="58"/>
      <c r="AO1595" s="49" t="s">
        <v>7160</v>
      </c>
      <c r="AP1595" s="50" t="s">
        <v>72</v>
      </c>
      <c r="AQ1595" s="50"/>
      <c r="AR1595" s="50">
        <v>43710</v>
      </c>
      <c r="AS1595" s="50"/>
      <c r="AT1595" s="52"/>
    </row>
    <row r="1596" spans="1:46" ht="14.1" customHeight="1">
      <c r="A1596" s="20" t="s">
        <v>45</v>
      </c>
      <c r="B1596" s="21" t="s">
        <v>5021</v>
      </c>
      <c r="C1596" s="20" t="s">
        <v>6560</v>
      </c>
      <c r="D1596" s="54">
        <v>4953005020</v>
      </c>
      <c r="E1596" s="64" t="s">
        <v>48</v>
      </c>
      <c r="F1596" s="4" t="s">
        <v>7161</v>
      </c>
      <c r="G1596" s="23" t="s">
        <v>7162</v>
      </c>
      <c r="H1596" s="55">
        <v>24181.5</v>
      </c>
      <c r="I1596" s="4" t="s">
        <v>64</v>
      </c>
      <c r="J1596" s="4" t="s">
        <v>3423</v>
      </c>
      <c r="K1596" s="22" t="s">
        <v>3424</v>
      </c>
      <c r="L1596" s="23" t="s">
        <v>54</v>
      </c>
      <c r="M1596" s="4" t="s">
        <v>67</v>
      </c>
      <c r="N1596" s="29" t="s">
        <v>77</v>
      </c>
      <c r="O1596" s="30">
        <v>1050</v>
      </c>
      <c r="P1596" s="29" t="s">
        <v>57</v>
      </c>
      <c r="Q1596" s="56">
        <v>2</v>
      </c>
      <c r="R1596" s="5" t="s">
        <v>78</v>
      </c>
      <c r="S1596" s="5" t="s">
        <v>79</v>
      </c>
      <c r="T1596" s="36">
        <v>43732</v>
      </c>
      <c r="U1596" s="36">
        <v>43720</v>
      </c>
      <c r="V1596" s="37">
        <v>43720</v>
      </c>
      <c r="W1596" s="38">
        <f t="shared" si="307"/>
        <v>-11</v>
      </c>
      <c r="X1596" s="5" t="str">
        <f t="shared" si="308"/>
        <v>CUMPLE</v>
      </c>
      <c r="Y1596" s="37">
        <v>43734</v>
      </c>
      <c r="Z1596" s="37">
        <v>43734</v>
      </c>
      <c r="AA1596" s="44">
        <v>43735</v>
      </c>
      <c r="AB1596" s="44">
        <v>43738</v>
      </c>
      <c r="AC1596" s="38">
        <f t="shared" si="309"/>
        <v>1</v>
      </c>
      <c r="AD1596" s="5" t="str">
        <f t="shared" si="310"/>
        <v>CUMPLE</v>
      </c>
      <c r="AE1596" s="5"/>
      <c r="AF1596" s="38">
        <f t="shared" si="311"/>
        <v>3</v>
      </c>
      <c r="AG1596" s="5" t="str">
        <f t="shared" si="312"/>
        <v>CUMPLE</v>
      </c>
      <c r="AH1596" s="6"/>
      <c r="AI1596" s="38">
        <f t="shared" si="298"/>
        <v>6</v>
      </c>
      <c r="AJ1596" s="5" t="str">
        <f t="shared" si="299"/>
        <v>CUMPLE</v>
      </c>
      <c r="AK1596" s="6"/>
      <c r="AL1596" s="5" t="str">
        <f t="shared" si="313"/>
        <v/>
      </c>
      <c r="AM1596" s="5"/>
      <c r="AN1596" s="58"/>
      <c r="AO1596" s="49" t="s">
        <v>7163</v>
      </c>
      <c r="AP1596" s="50" t="s">
        <v>72</v>
      </c>
      <c r="AQ1596" s="50"/>
      <c r="AR1596" s="50">
        <v>43712</v>
      </c>
      <c r="AS1596" s="50"/>
      <c r="AT1596" s="52"/>
    </row>
    <row r="1597" spans="1:46" ht="14.1" customHeight="1">
      <c r="A1597" s="20" t="s">
        <v>45</v>
      </c>
      <c r="B1597" s="21" t="s">
        <v>5021</v>
      </c>
      <c r="C1597" s="20" t="s">
        <v>6560</v>
      </c>
      <c r="D1597" s="54" t="s">
        <v>7164</v>
      </c>
      <c r="E1597" s="64" t="s">
        <v>48</v>
      </c>
      <c r="F1597" s="4" t="s">
        <v>7165</v>
      </c>
      <c r="G1597" s="23" t="s">
        <v>7166</v>
      </c>
      <c r="H1597" s="55">
        <v>3511.2</v>
      </c>
      <c r="I1597" s="4" t="s">
        <v>64</v>
      </c>
      <c r="J1597" s="4" t="s">
        <v>5913</v>
      </c>
      <c r="K1597" s="22" t="s">
        <v>5914</v>
      </c>
      <c r="L1597" s="23" t="s">
        <v>54</v>
      </c>
      <c r="M1597" s="4" t="s">
        <v>67</v>
      </c>
      <c r="N1597" s="29" t="s">
        <v>336</v>
      </c>
      <c r="O1597" s="30">
        <v>1520</v>
      </c>
      <c r="P1597" s="29" t="s">
        <v>57</v>
      </c>
      <c r="Q1597" s="56">
        <v>2</v>
      </c>
      <c r="R1597" s="5" t="s">
        <v>78</v>
      </c>
      <c r="S1597" s="5" t="s">
        <v>79</v>
      </c>
      <c r="T1597" s="36">
        <v>43732</v>
      </c>
      <c r="U1597" s="36">
        <v>43720</v>
      </c>
      <c r="V1597" s="37">
        <v>43720</v>
      </c>
      <c r="W1597" s="38">
        <f t="shared" si="307"/>
        <v>-11</v>
      </c>
      <c r="X1597" s="5" t="str">
        <f t="shared" si="308"/>
        <v>CUMPLE</v>
      </c>
      <c r="Y1597" s="37">
        <v>43734</v>
      </c>
      <c r="Z1597" s="37">
        <v>43734</v>
      </c>
      <c r="AA1597" s="44">
        <v>43735</v>
      </c>
      <c r="AB1597" s="44">
        <v>43738</v>
      </c>
      <c r="AC1597" s="38">
        <f t="shared" si="309"/>
        <v>1</v>
      </c>
      <c r="AD1597" s="5" t="str">
        <f t="shared" si="310"/>
        <v>CUMPLE</v>
      </c>
      <c r="AE1597" s="5"/>
      <c r="AF1597" s="38">
        <f t="shared" si="311"/>
        <v>3</v>
      </c>
      <c r="AG1597" s="5" t="str">
        <f t="shared" si="312"/>
        <v>CUMPLE</v>
      </c>
      <c r="AH1597" s="6"/>
      <c r="AI1597" s="38">
        <f t="shared" si="298"/>
        <v>6</v>
      </c>
      <c r="AJ1597" s="5" t="str">
        <f t="shared" si="299"/>
        <v>CUMPLE</v>
      </c>
      <c r="AK1597" s="6"/>
      <c r="AL1597" s="5" t="str">
        <f t="shared" si="313"/>
        <v/>
      </c>
      <c r="AM1597" s="5"/>
      <c r="AN1597" s="58"/>
      <c r="AO1597" s="49" t="s">
        <v>7167</v>
      </c>
      <c r="AP1597" s="50" t="s">
        <v>72</v>
      </c>
      <c r="AQ1597" s="50"/>
      <c r="AR1597" s="50">
        <v>43712</v>
      </c>
      <c r="AS1597" s="50"/>
      <c r="AT1597" s="52"/>
    </row>
    <row r="1598" spans="1:46" ht="14.1" customHeight="1">
      <c r="A1598" s="20" t="s">
        <v>45</v>
      </c>
      <c r="B1598" s="21" t="s">
        <v>5021</v>
      </c>
      <c r="C1598" s="20" t="s">
        <v>6560</v>
      </c>
      <c r="D1598" s="54" t="s">
        <v>7168</v>
      </c>
      <c r="E1598" s="64" t="s">
        <v>48</v>
      </c>
      <c r="F1598" s="4" t="s">
        <v>7169</v>
      </c>
      <c r="G1598" s="23" t="s">
        <v>7170</v>
      </c>
      <c r="H1598" s="55">
        <v>1755.6</v>
      </c>
      <c r="I1598" s="4" t="s">
        <v>64</v>
      </c>
      <c r="J1598" s="4" t="s">
        <v>5913</v>
      </c>
      <c r="K1598" s="22">
        <v>51148642</v>
      </c>
      <c r="L1598" s="23" t="s">
        <v>54</v>
      </c>
      <c r="M1598" s="4" t="s">
        <v>67</v>
      </c>
      <c r="N1598" s="29" t="s">
        <v>336</v>
      </c>
      <c r="O1598" s="30">
        <v>760</v>
      </c>
      <c r="P1598" s="29" t="s">
        <v>57</v>
      </c>
      <c r="Q1598" s="56">
        <v>1</v>
      </c>
      <c r="R1598" s="5" t="s">
        <v>78</v>
      </c>
      <c r="S1598" s="5" t="s">
        <v>79</v>
      </c>
      <c r="T1598" s="36">
        <v>43732</v>
      </c>
      <c r="U1598" s="36">
        <v>43720</v>
      </c>
      <c r="V1598" s="37">
        <v>43720</v>
      </c>
      <c r="W1598" s="38">
        <f t="shared" si="307"/>
        <v>-11</v>
      </c>
      <c r="X1598" s="5" t="str">
        <f t="shared" si="308"/>
        <v>CUMPLE</v>
      </c>
      <c r="Y1598" s="37">
        <v>43734</v>
      </c>
      <c r="Z1598" s="37">
        <v>43734</v>
      </c>
      <c r="AA1598" s="44">
        <v>43735</v>
      </c>
      <c r="AB1598" s="44">
        <v>43738</v>
      </c>
      <c r="AC1598" s="38">
        <f t="shared" si="309"/>
        <v>1</v>
      </c>
      <c r="AD1598" s="5" t="str">
        <f t="shared" si="310"/>
        <v>CUMPLE</v>
      </c>
      <c r="AE1598" s="5"/>
      <c r="AF1598" s="38">
        <f t="shared" si="311"/>
        <v>3</v>
      </c>
      <c r="AG1598" s="5" t="str">
        <f t="shared" si="312"/>
        <v>CUMPLE</v>
      </c>
      <c r="AH1598" s="6"/>
      <c r="AI1598" s="38">
        <f t="shared" si="298"/>
        <v>6</v>
      </c>
      <c r="AJ1598" s="5" t="str">
        <f t="shared" si="299"/>
        <v>CUMPLE</v>
      </c>
      <c r="AK1598" s="6"/>
      <c r="AL1598" s="5" t="str">
        <f t="shared" si="313"/>
        <v/>
      </c>
      <c r="AM1598" s="5"/>
      <c r="AN1598" s="58"/>
      <c r="AO1598" s="49" t="s">
        <v>7171</v>
      </c>
      <c r="AP1598" s="50" t="s">
        <v>72</v>
      </c>
      <c r="AQ1598" s="50"/>
      <c r="AR1598" s="50">
        <v>43712</v>
      </c>
      <c r="AS1598" s="50"/>
      <c r="AT1598" s="52"/>
    </row>
    <row r="1599" spans="1:46" ht="14.1" customHeight="1">
      <c r="A1599" s="20" t="s">
        <v>45</v>
      </c>
      <c r="B1599" s="21" t="s">
        <v>5021</v>
      </c>
      <c r="C1599" s="20" t="s">
        <v>6560</v>
      </c>
      <c r="D1599" s="54">
        <v>4953188991</v>
      </c>
      <c r="E1599" s="64" t="s">
        <v>48</v>
      </c>
      <c r="F1599" s="4" t="s">
        <v>7172</v>
      </c>
      <c r="G1599" s="23" t="s">
        <v>7173</v>
      </c>
      <c r="H1599" s="55">
        <v>2112</v>
      </c>
      <c r="I1599" s="4" t="s">
        <v>64</v>
      </c>
      <c r="J1599" s="4" t="s">
        <v>7174</v>
      </c>
      <c r="K1599" s="22" t="s">
        <v>7175</v>
      </c>
      <c r="L1599" s="23" t="s">
        <v>54</v>
      </c>
      <c r="M1599" s="4" t="s">
        <v>67</v>
      </c>
      <c r="N1599" s="29" t="s">
        <v>128</v>
      </c>
      <c r="O1599" s="30">
        <v>880</v>
      </c>
      <c r="P1599" s="29" t="s">
        <v>57</v>
      </c>
      <c r="Q1599" s="56">
        <v>1</v>
      </c>
      <c r="R1599" s="5" t="s">
        <v>78</v>
      </c>
      <c r="S1599" s="5" t="s">
        <v>79</v>
      </c>
      <c r="T1599" s="36">
        <v>43732</v>
      </c>
      <c r="U1599" s="36">
        <v>43728</v>
      </c>
      <c r="V1599" s="37">
        <v>43728</v>
      </c>
      <c r="W1599" s="38">
        <f t="shared" si="307"/>
        <v>-3</v>
      </c>
      <c r="X1599" s="5" t="str">
        <f t="shared" si="308"/>
        <v>CUMPLE</v>
      </c>
      <c r="Y1599" s="37">
        <v>43734</v>
      </c>
      <c r="Z1599" s="37">
        <v>43734</v>
      </c>
      <c r="AA1599" s="44">
        <v>43735</v>
      </c>
      <c r="AB1599" s="44">
        <v>43738</v>
      </c>
      <c r="AC1599" s="38">
        <f t="shared" si="309"/>
        <v>1</v>
      </c>
      <c r="AD1599" s="5" t="str">
        <f t="shared" si="310"/>
        <v>CUMPLE</v>
      </c>
      <c r="AE1599" s="5"/>
      <c r="AF1599" s="38">
        <f t="shared" si="311"/>
        <v>3</v>
      </c>
      <c r="AG1599" s="5" t="str">
        <f t="shared" si="312"/>
        <v>CUMPLE</v>
      </c>
      <c r="AH1599" s="6"/>
      <c r="AI1599" s="38">
        <f t="shared" si="298"/>
        <v>6</v>
      </c>
      <c r="AJ1599" s="5" t="str">
        <f t="shared" si="299"/>
        <v>CUMPLE</v>
      </c>
      <c r="AK1599" s="6"/>
      <c r="AL1599" s="5" t="str">
        <f t="shared" si="313"/>
        <v/>
      </c>
      <c r="AM1599" s="5"/>
      <c r="AN1599" s="58"/>
      <c r="AO1599" s="49" t="s">
        <v>7176</v>
      </c>
      <c r="AP1599" s="50" t="s">
        <v>72</v>
      </c>
      <c r="AQ1599" s="50"/>
      <c r="AR1599" s="50">
        <v>43712</v>
      </c>
      <c r="AS1599" s="50"/>
      <c r="AT1599" s="52"/>
    </row>
    <row r="1600" spans="1:46" ht="14.1" customHeight="1">
      <c r="A1600" s="20" t="s">
        <v>45</v>
      </c>
      <c r="B1600" s="21" t="s">
        <v>5021</v>
      </c>
      <c r="C1600" s="20" t="s">
        <v>6560</v>
      </c>
      <c r="D1600" s="54">
        <v>4952465126</v>
      </c>
      <c r="E1600" s="64" t="s">
        <v>48</v>
      </c>
      <c r="F1600" s="4" t="s">
        <v>7177</v>
      </c>
      <c r="G1600" s="23" t="s">
        <v>7178</v>
      </c>
      <c r="H1600" s="55">
        <v>69350.399999999994</v>
      </c>
      <c r="I1600" s="4" t="s">
        <v>64</v>
      </c>
      <c r="J1600" s="4" t="s">
        <v>190</v>
      </c>
      <c r="K1600" s="22" t="s">
        <v>191</v>
      </c>
      <c r="L1600" s="23" t="s">
        <v>119</v>
      </c>
      <c r="M1600" s="4" t="s">
        <v>67</v>
      </c>
      <c r="N1600" s="29" t="s">
        <v>77</v>
      </c>
      <c r="O1600" s="30">
        <v>30960</v>
      </c>
      <c r="P1600" s="29" t="s">
        <v>57</v>
      </c>
      <c r="Q1600" s="56">
        <v>2</v>
      </c>
      <c r="R1600" s="5" t="s">
        <v>58</v>
      </c>
      <c r="S1600" s="5" t="s">
        <v>59</v>
      </c>
      <c r="T1600" s="36">
        <v>43730</v>
      </c>
      <c r="U1600" s="36">
        <v>43724</v>
      </c>
      <c r="V1600" s="37">
        <v>43732</v>
      </c>
      <c r="W1600" s="38">
        <f t="shared" si="307"/>
        <v>-5</v>
      </c>
      <c r="X1600" s="5" t="str">
        <f t="shared" si="308"/>
        <v>CUMPLE</v>
      </c>
      <c r="Y1600" s="37">
        <v>43732</v>
      </c>
      <c r="Z1600" s="37">
        <v>43732</v>
      </c>
      <c r="AA1600" s="44">
        <v>43732</v>
      </c>
      <c r="AB1600" s="44">
        <v>43739</v>
      </c>
      <c r="AC1600" s="38">
        <f t="shared" si="309"/>
        <v>1</v>
      </c>
      <c r="AD1600" s="5" t="str">
        <f t="shared" si="310"/>
        <v>CUMPLE</v>
      </c>
      <c r="AE1600" s="5"/>
      <c r="AF1600" s="38">
        <f t="shared" si="311"/>
        <v>7</v>
      </c>
      <c r="AG1600" s="5" t="str">
        <f t="shared" si="312"/>
        <v>NO CUMPLE</v>
      </c>
      <c r="AH1600" s="6"/>
      <c r="AI1600" s="38">
        <f t="shared" si="298"/>
        <v>9</v>
      </c>
      <c r="AJ1600" s="5" t="str">
        <f t="shared" si="299"/>
        <v>NO CUMPLE</v>
      </c>
      <c r="AK1600" s="6" t="s">
        <v>7609</v>
      </c>
      <c r="AL1600" s="5" t="str">
        <f t="shared" si="313"/>
        <v/>
      </c>
      <c r="AM1600" s="5"/>
      <c r="AN1600" s="58"/>
      <c r="AO1600" s="49" t="s">
        <v>7625</v>
      </c>
      <c r="AP1600" s="50" t="s">
        <v>61</v>
      </c>
      <c r="AQ1600" s="50"/>
      <c r="AR1600" s="50">
        <v>43707</v>
      </c>
      <c r="AS1600" s="50"/>
      <c r="AT1600" s="52"/>
    </row>
    <row r="1601" spans="1:46" ht="14.1" customHeight="1">
      <c r="A1601" s="20" t="s">
        <v>45</v>
      </c>
      <c r="B1601" s="21" t="s">
        <v>5021</v>
      </c>
      <c r="C1601" s="20" t="s">
        <v>6560</v>
      </c>
      <c r="D1601" s="54" t="s">
        <v>7179</v>
      </c>
      <c r="E1601" s="64" t="s">
        <v>48</v>
      </c>
      <c r="F1601" s="4" t="s">
        <v>7180</v>
      </c>
      <c r="G1601" s="23" t="s">
        <v>7181</v>
      </c>
      <c r="H1601" s="55">
        <v>1065</v>
      </c>
      <c r="I1601" s="4" t="s">
        <v>64</v>
      </c>
      <c r="J1601" s="4" t="s">
        <v>140</v>
      </c>
      <c r="K1601" s="22" t="s">
        <v>141</v>
      </c>
      <c r="L1601" s="23" t="s">
        <v>54</v>
      </c>
      <c r="M1601" s="4" t="s">
        <v>67</v>
      </c>
      <c r="N1601" s="29" t="s">
        <v>77</v>
      </c>
      <c r="O1601" s="30">
        <v>750</v>
      </c>
      <c r="P1601" s="29" t="s">
        <v>57</v>
      </c>
      <c r="Q1601" s="56">
        <v>1</v>
      </c>
      <c r="R1601" s="5" t="s">
        <v>78</v>
      </c>
      <c r="S1601" s="5" t="s">
        <v>79</v>
      </c>
      <c r="T1601" s="36">
        <v>43731</v>
      </c>
      <c r="U1601" s="36">
        <v>43720</v>
      </c>
      <c r="V1601" s="37">
        <v>43733</v>
      </c>
      <c r="W1601" s="38">
        <f t="shared" si="307"/>
        <v>-10</v>
      </c>
      <c r="X1601" s="5" t="str">
        <f t="shared" si="308"/>
        <v>CUMPLE</v>
      </c>
      <c r="Y1601" s="37">
        <v>43733</v>
      </c>
      <c r="Z1601" s="37">
        <v>43733</v>
      </c>
      <c r="AA1601" s="44">
        <v>43734</v>
      </c>
      <c r="AB1601" s="44">
        <v>43738</v>
      </c>
      <c r="AC1601" s="38">
        <f t="shared" si="309"/>
        <v>1</v>
      </c>
      <c r="AD1601" s="5" t="str">
        <f t="shared" si="310"/>
        <v>CUMPLE</v>
      </c>
      <c r="AE1601" s="5"/>
      <c r="AF1601" s="38">
        <f t="shared" si="311"/>
        <v>4</v>
      </c>
      <c r="AG1601" s="5" t="str">
        <f t="shared" si="312"/>
        <v>NO CUMPLE</v>
      </c>
      <c r="AH1601" s="6"/>
      <c r="AI1601" s="38">
        <f t="shared" si="298"/>
        <v>7</v>
      </c>
      <c r="AJ1601" s="5" t="str">
        <f t="shared" si="299"/>
        <v>CUMPLE</v>
      </c>
      <c r="AK1601" s="6"/>
      <c r="AL1601" s="5" t="str">
        <f t="shared" si="313"/>
        <v/>
      </c>
      <c r="AM1601" s="5"/>
      <c r="AN1601" s="58"/>
      <c r="AO1601" s="49" t="s">
        <v>7182</v>
      </c>
      <c r="AP1601" s="50" t="s">
        <v>72</v>
      </c>
      <c r="AQ1601" s="50"/>
      <c r="AR1601" s="50">
        <v>43715</v>
      </c>
      <c r="AS1601" s="50"/>
      <c r="AT1601" s="52"/>
    </row>
    <row r="1602" spans="1:46" ht="14.1" customHeight="1">
      <c r="A1602" s="20" t="s">
        <v>45</v>
      </c>
      <c r="B1602" s="21" t="s">
        <v>5021</v>
      </c>
      <c r="C1602" s="20" t="s">
        <v>6560</v>
      </c>
      <c r="D1602" s="54" t="s">
        <v>7183</v>
      </c>
      <c r="E1602" s="64" t="s">
        <v>48</v>
      </c>
      <c r="F1602" s="4" t="s">
        <v>7184</v>
      </c>
      <c r="G1602" s="23" t="s">
        <v>7185</v>
      </c>
      <c r="H1602" s="55">
        <v>2400</v>
      </c>
      <c r="I1602" s="4" t="s">
        <v>64</v>
      </c>
      <c r="J1602" s="4" t="s">
        <v>921</v>
      </c>
      <c r="K1602" s="22" t="s">
        <v>922</v>
      </c>
      <c r="L1602" s="23" t="s">
        <v>54</v>
      </c>
      <c r="M1602" s="4" t="s">
        <v>67</v>
      </c>
      <c r="N1602" s="29" t="s">
        <v>77</v>
      </c>
      <c r="O1602" s="30">
        <v>800</v>
      </c>
      <c r="P1602" s="29" t="s">
        <v>57</v>
      </c>
      <c r="Q1602" s="56">
        <v>1</v>
      </c>
      <c r="R1602" s="5" t="s">
        <v>78</v>
      </c>
      <c r="S1602" s="5" t="s">
        <v>79</v>
      </c>
      <c r="T1602" s="36">
        <v>43731</v>
      </c>
      <c r="U1602" s="36">
        <v>43720</v>
      </c>
      <c r="V1602" s="37">
        <v>43733</v>
      </c>
      <c r="W1602" s="38">
        <f t="shared" si="307"/>
        <v>-10</v>
      </c>
      <c r="X1602" s="5" t="str">
        <f t="shared" si="308"/>
        <v>CUMPLE</v>
      </c>
      <c r="Y1602" s="37">
        <v>43733</v>
      </c>
      <c r="Z1602" s="37">
        <v>43733</v>
      </c>
      <c r="AA1602" s="44">
        <v>43734</v>
      </c>
      <c r="AB1602" s="44">
        <v>43738</v>
      </c>
      <c r="AC1602" s="38">
        <f t="shared" si="309"/>
        <v>1</v>
      </c>
      <c r="AD1602" s="5" t="str">
        <f t="shared" si="310"/>
        <v>CUMPLE</v>
      </c>
      <c r="AE1602" s="5"/>
      <c r="AF1602" s="38">
        <f t="shared" si="311"/>
        <v>4</v>
      </c>
      <c r="AG1602" s="5" t="str">
        <f t="shared" si="312"/>
        <v>NO CUMPLE</v>
      </c>
      <c r="AH1602" s="6"/>
      <c r="AI1602" s="38">
        <f t="shared" si="298"/>
        <v>7</v>
      </c>
      <c r="AJ1602" s="5" t="str">
        <f t="shared" si="299"/>
        <v>CUMPLE</v>
      </c>
      <c r="AK1602" s="6"/>
      <c r="AL1602" s="5" t="str">
        <f t="shared" si="313"/>
        <v/>
      </c>
      <c r="AM1602" s="5"/>
      <c r="AN1602" s="58"/>
      <c r="AO1602" s="49" t="s">
        <v>7186</v>
      </c>
      <c r="AP1602" s="50" t="s">
        <v>72</v>
      </c>
      <c r="AQ1602" s="50"/>
      <c r="AR1602" s="50">
        <v>43715</v>
      </c>
      <c r="AS1602" s="50"/>
      <c r="AT1602" s="52"/>
    </row>
    <row r="1603" spans="1:46" ht="14.1" customHeight="1">
      <c r="A1603" s="20" t="s">
        <v>45</v>
      </c>
      <c r="B1603" s="21" t="s">
        <v>5021</v>
      </c>
      <c r="C1603" s="20" t="s">
        <v>6560</v>
      </c>
      <c r="D1603" s="54" t="s">
        <v>7187</v>
      </c>
      <c r="E1603" s="64" t="s">
        <v>48</v>
      </c>
      <c r="F1603" s="4" t="s">
        <v>7188</v>
      </c>
      <c r="G1603" s="23" t="s">
        <v>7189</v>
      </c>
      <c r="H1603" s="55">
        <v>28920</v>
      </c>
      <c r="I1603" s="4" t="s">
        <v>64</v>
      </c>
      <c r="J1603" s="4" t="s">
        <v>7190</v>
      </c>
      <c r="K1603" s="22" t="s">
        <v>7191</v>
      </c>
      <c r="L1603" s="23" t="s">
        <v>54</v>
      </c>
      <c r="M1603" s="4" t="s">
        <v>94</v>
      </c>
      <c r="N1603" s="29" t="s">
        <v>95</v>
      </c>
      <c r="O1603" s="30">
        <v>8000</v>
      </c>
      <c r="P1603" s="29" t="s">
        <v>57</v>
      </c>
      <c r="Q1603" s="56">
        <v>1</v>
      </c>
      <c r="R1603" s="5" t="s">
        <v>58</v>
      </c>
      <c r="S1603" s="5" t="s">
        <v>59</v>
      </c>
      <c r="T1603" s="36">
        <v>43732</v>
      </c>
      <c r="U1603" s="36">
        <v>43732</v>
      </c>
      <c r="V1603" s="37">
        <v>43734</v>
      </c>
      <c r="W1603" s="38">
        <f t="shared" si="307"/>
        <v>1</v>
      </c>
      <c r="X1603" s="5" t="str">
        <f t="shared" si="308"/>
        <v>NO CUMPLE</v>
      </c>
      <c r="Y1603" s="37">
        <v>43734</v>
      </c>
      <c r="Z1603" s="37">
        <v>43734</v>
      </c>
      <c r="AA1603" s="44">
        <v>43735</v>
      </c>
      <c r="AB1603" s="44">
        <v>43743</v>
      </c>
      <c r="AC1603" s="38">
        <f>IF(AA1603-MAX(U1603,V1603,Y1603)&lt;=0,1,AA1603-MAX(U1603,V1603,Y1603))</f>
        <v>1</v>
      </c>
      <c r="AD1603" s="5" t="str">
        <f t="shared" si="310"/>
        <v>CUMPLE</v>
      </c>
      <c r="AE1603" s="5"/>
      <c r="AF1603" s="38">
        <f t="shared" si="311"/>
        <v>8</v>
      </c>
      <c r="AG1603" s="5" t="str">
        <f t="shared" si="312"/>
        <v>NO CUMPLE</v>
      </c>
      <c r="AH1603" s="6"/>
      <c r="AI1603" s="38">
        <f t="shared" ref="AI1603:AI1616" si="314">AB1603-T1603</f>
        <v>11</v>
      </c>
      <c r="AJ1603" s="5" t="str">
        <f t="shared" ref="AJ1603:AJ1616" si="315">+IF((R1603="FCL")*AND(AI1603&gt;8),"NO CUMPLE",IF((R1603="LCL")*AND(AI1603&gt;10),"NO CUMPLE",IF((R1603="AIR")*AND(AI1603&gt;3),"NO CUMPLE","CUMPLE")))</f>
        <v>NO CUMPLE</v>
      </c>
      <c r="AK1603" s="6" t="s">
        <v>7621</v>
      </c>
      <c r="AL1603" s="5" t="str">
        <f t="shared" si="313"/>
        <v/>
      </c>
      <c r="AM1603" s="5"/>
      <c r="AN1603" s="58"/>
      <c r="AO1603" s="49" t="s">
        <v>7626</v>
      </c>
      <c r="AP1603" s="50" t="s">
        <v>72</v>
      </c>
      <c r="AQ1603" s="50"/>
      <c r="AR1603" s="50">
        <v>43710</v>
      </c>
      <c r="AS1603" s="50"/>
      <c r="AT1603" s="52"/>
    </row>
    <row r="1604" spans="1:46" ht="14.1" customHeight="1">
      <c r="A1604" s="20" t="s">
        <v>45</v>
      </c>
      <c r="B1604" s="21" t="s">
        <v>5021</v>
      </c>
      <c r="C1604" s="20" t="s">
        <v>6560</v>
      </c>
      <c r="D1604" s="54" t="s">
        <v>7192</v>
      </c>
      <c r="E1604" s="64" t="s">
        <v>48</v>
      </c>
      <c r="F1604" s="4" t="s">
        <v>7193</v>
      </c>
      <c r="G1604" s="23" t="s">
        <v>7194</v>
      </c>
      <c r="H1604" s="55">
        <v>4816.5</v>
      </c>
      <c r="I1604" s="4" t="s">
        <v>64</v>
      </c>
      <c r="J1604" s="4" t="s">
        <v>2751</v>
      </c>
      <c r="K1604" s="22" t="s">
        <v>7195</v>
      </c>
      <c r="L1604" s="23" t="s">
        <v>2752</v>
      </c>
      <c r="M1604" s="4" t="s">
        <v>147</v>
      </c>
      <c r="N1604" s="29" t="s">
        <v>167</v>
      </c>
      <c r="O1604" s="30">
        <v>1741.67</v>
      </c>
      <c r="P1604" s="29" t="s">
        <v>57</v>
      </c>
      <c r="Q1604" s="56">
        <v>3</v>
      </c>
      <c r="R1604" s="5" t="s">
        <v>78</v>
      </c>
      <c r="S1604" s="5" t="s">
        <v>79</v>
      </c>
      <c r="T1604" s="36">
        <v>43732</v>
      </c>
      <c r="U1604" s="36">
        <v>43732</v>
      </c>
      <c r="V1604" s="37">
        <v>43734</v>
      </c>
      <c r="W1604" s="38">
        <f t="shared" si="307"/>
        <v>1</v>
      </c>
      <c r="X1604" s="5" t="str">
        <f t="shared" si="308"/>
        <v>NO CUMPLE</v>
      </c>
      <c r="Y1604" s="37">
        <v>43735</v>
      </c>
      <c r="Z1604" s="37">
        <v>43735</v>
      </c>
      <c r="AA1604" s="44">
        <v>43735</v>
      </c>
      <c r="AB1604" s="46">
        <v>43740</v>
      </c>
      <c r="AC1604" s="38">
        <f t="shared" si="309"/>
        <v>1</v>
      </c>
      <c r="AD1604" s="5" t="str">
        <f t="shared" si="310"/>
        <v>CUMPLE</v>
      </c>
      <c r="AE1604" s="5"/>
      <c r="AF1604" s="38">
        <f t="shared" si="311"/>
        <v>5</v>
      </c>
      <c r="AG1604" s="5" t="str">
        <f t="shared" si="312"/>
        <v>NO CUMPLE</v>
      </c>
      <c r="AH1604" s="6"/>
      <c r="AI1604" s="38">
        <f t="shared" si="314"/>
        <v>8</v>
      </c>
      <c r="AJ1604" s="5" t="str">
        <f t="shared" si="315"/>
        <v>CUMPLE</v>
      </c>
      <c r="AK1604" s="6"/>
      <c r="AL1604" s="5" t="str">
        <f t="shared" si="313"/>
        <v/>
      </c>
      <c r="AM1604" s="5"/>
      <c r="AN1604" s="58"/>
      <c r="AO1604" s="49" t="s">
        <v>7196</v>
      </c>
      <c r="AP1604" s="50" t="s">
        <v>72</v>
      </c>
      <c r="AQ1604" s="50"/>
      <c r="AR1604" s="50">
        <v>43703</v>
      </c>
      <c r="AS1604" s="50"/>
      <c r="AT1604" s="52"/>
    </row>
    <row r="1605" spans="1:46" ht="14.1" customHeight="1">
      <c r="A1605" s="20" t="s">
        <v>45</v>
      </c>
      <c r="B1605" s="21" t="s">
        <v>5021</v>
      </c>
      <c r="C1605" s="20" t="s">
        <v>6560</v>
      </c>
      <c r="D1605" s="54" t="s">
        <v>7197</v>
      </c>
      <c r="E1605" s="64" t="s">
        <v>48</v>
      </c>
      <c r="F1605" s="4" t="s">
        <v>7198</v>
      </c>
      <c r="G1605" s="23" t="s">
        <v>7199</v>
      </c>
      <c r="H1605" s="55">
        <v>29152</v>
      </c>
      <c r="I1605" s="4" t="s">
        <v>64</v>
      </c>
      <c r="J1605" s="4" t="s">
        <v>7200</v>
      </c>
      <c r="K1605" s="22" t="s">
        <v>7201</v>
      </c>
      <c r="L1605" s="23" t="s">
        <v>54</v>
      </c>
      <c r="M1605" s="4" t="s">
        <v>94</v>
      </c>
      <c r="N1605" s="29" t="s">
        <v>95</v>
      </c>
      <c r="O1605" s="30">
        <v>22400</v>
      </c>
      <c r="P1605" s="29" t="s">
        <v>57</v>
      </c>
      <c r="Q1605" s="56">
        <v>1</v>
      </c>
      <c r="R1605" s="5" t="s">
        <v>58</v>
      </c>
      <c r="S1605" s="5" t="s">
        <v>726</v>
      </c>
      <c r="T1605" s="36">
        <v>43727</v>
      </c>
      <c r="U1605" s="36">
        <v>43720</v>
      </c>
      <c r="V1605" s="37">
        <v>43728</v>
      </c>
      <c r="W1605" s="38">
        <f t="shared" si="307"/>
        <v>-6</v>
      </c>
      <c r="X1605" s="5" t="str">
        <f t="shared" si="308"/>
        <v>CUMPLE</v>
      </c>
      <c r="Y1605" s="37">
        <v>43728</v>
      </c>
      <c r="Z1605" s="37">
        <v>43729</v>
      </c>
      <c r="AA1605" s="44">
        <v>43731</v>
      </c>
      <c r="AB1605" s="44">
        <v>43738</v>
      </c>
      <c r="AC1605" s="38">
        <f t="shared" si="309"/>
        <v>3</v>
      </c>
      <c r="AD1605" s="5" t="str">
        <f t="shared" si="310"/>
        <v>NO CUMPLE</v>
      </c>
      <c r="AE1605" s="5" t="s">
        <v>149</v>
      </c>
      <c r="AF1605" s="38">
        <f t="shared" si="311"/>
        <v>7</v>
      </c>
      <c r="AG1605" s="5" t="str">
        <f t="shared" si="312"/>
        <v>NO CUMPLE</v>
      </c>
      <c r="AH1605" s="6"/>
      <c r="AI1605" s="38">
        <f t="shared" si="314"/>
        <v>11</v>
      </c>
      <c r="AJ1605" s="5" t="str">
        <f t="shared" si="315"/>
        <v>NO CUMPLE</v>
      </c>
      <c r="AK1605" s="5" t="s">
        <v>149</v>
      </c>
      <c r="AL1605" s="5" t="str">
        <f t="shared" si="313"/>
        <v/>
      </c>
      <c r="AM1605" s="5"/>
      <c r="AN1605" s="58"/>
      <c r="AO1605" s="49" t="s">
        <v>7202</v>
      </c>
      <c r="AP1605" s="50" t="s">
        <v>72</v>
      </c>
      <c r="AQ1605" s="50"/>
      <c r="AR1605" s="50">
        <v>43707</v>
      </c>
      <c r="AS1605" s="50"/>
      <c r="AT1605" s="52"/>
    </row>
    <row r="1606" spans="1:46" ht="14.1" customHeight="1">
      <c r="A1606" s="20" t="s">
        <v>45</v>
      </c>
      <c r="B1606" s="21" t="s">
        <v>5021</v>
      </c>
      <c r="C1606" s="20" t="s">
        <v>6560</v>
      </c>
      <c r="D1606" s="66" t="s">
        <v>7203</v>
      </c>
      <c r="E1606" s="64" t="s">
        <v>48</v>
      </c>
      <c r="F1606" s="4" t="s">
        <v>7204</v>
      </c>
      <c r="G1606" s="23" t="s">
        <v>7205</v>
      </c>
      <c r="H1606" s="55">
        <v>135712.4</v>
      </c>
      <c r="I1606" s="4" t="s">
        <v>64</v>
      </c>
      <c r="J1606" s="66" t="s">
        <v>7206</v>
      </c>
      <c r="K1606" s="66" t="s">
        <v>7207</v>
      </c>
      <c r="L1606" s="23" t="s">
        <v>54</v>
      </c>
      <c r="M1606" s="4" t="s">
        <v>67</v>
      </c>
      <c r="N1606" s="29" t="s">
        <v>77</v>
      </c>
      <c r="O1606" s="30">
        <v>10220</v>
      </c>
      <c r="P1606" s="29" t="s">
        <v>57</v>
      </c>
      <c r="Q1606" s="56">
        <v>1</v>
      </c>
      <c r="R1606" s="5" t="s">
        <v>58</v>
      </c>
      <c r="S1606" s="5" t="s">
        <v>59</v>
      </c>
      <c r="T1606" s="36">
        <v>43727</v>
      </c>
      <c r="U1606" s="36">
        <v>43724</v>
      </c>
      <c r="V1606" s="37">
        <v>43728</v>
      </c>
      <c r="W1606" s="38">
        <f t="shared" si="307"/>
        <v>-2</v>
      </c>
      <c r="X1606" s="5" t="str">
        <f t="shared" si="308"/>
        <v>CUMPLE</v>
      </c>
      <c r="Y1606" s="37">
        <v>43728</v>
      </c>
      <c r="Z1606" s="37">
        <v>43729</v>
      </c>
      <c r="AA1606" s="44">
        <v>43731</v>
      </c>
      <c r="AB1606" s="44">
        <v>43738</v>
      </c>
      <c r="AC1606" s="38">
        <f t="shared" si="309"/>
        <v>3</v>
      </c>
      <c r="AD1606" s="5" t="str">
        <f t="shared" si="310"/>
        <v>NO CUMPLE</v>
      </c>
      <c r="AE1606" s="5" t="s">
        <v>149</v>
      </c>
      <c r="AF1606" s="38">
        <f t="shared" si="311"/>
        <v>7</v>
      </c>
      <c r="AG1606" s="5" t="str">
        <f t="shared" si="312"/>
        <v>NO CUMPLE</v>
      </c>
      <c r="AH1606" s="6"/>
      <c r="AI1606" s="38">
        <f t="shared" si="314"/>
        <v>11</v>
      </c>
      <c r="AJ1606" s="5" t="str">
        <f t="shared" si="315"/>
        <v>NO CUMPLE</v>
      </c>
      <c r="AK1606" s="5" t="s">
        <v>149</v>
      </c>
      <c r="AL1606" s="5" t="str">
        <f t="shared" si="313"/>
        <v/>
      </c>
      <c r="AM1606" s="5"/>
      <c r="AN1606" s="58"/>
      <c r="AO1606" s="49" t="s">
        <v>7208</v>
      </c>
      <c r="AP1606" s="50" t="s">
        <v>72</v>
      </c>
      <c r="AQ1606" s="50"/>
      <c r="AR1606" s="50">
        <v>43704</v>
      </c>
      <c r="AS1606" s="50"/>
      <c r="AT1606" s="52"/>
    </row>
    <row r="1607" spans="1:46" ht="14.1" customHeight="1">
      <c r="A1607" s="20" t="s">
        <v>45</v>
      </c>
      <c r="B1607" s="21" t="s">
        <v>5021</v>
      </c>
      <c r="C1607" s="20" t="s">
        <v>6560</v>
      </c>
      <c r="D1607" s="66" t="s">
        <v>7209</v>
      </c>
      <c r="E1607" s="64" t="s">
        <v>156</v>
      </c>
      <c r="F1607" s="4" t="s">
        <v>7210</v>
      </c>
      <c r="G1607" s="68" t="s">
        <v>7211</v>
      </c>
      <c r="H1607" s="55">
        <v>42232</v>
      </c>
      <c r="I1607" s="4" t="s">
        <v>64</v>
      </c>
      <c r="J1607" s="66" t="s">
        <v>7212</v>
      </c>
      <c r="K1607" s="66" t="s">
        <v>7213</v>
      </c>
      <c r="L1607" s="23" t="s">
        <v>86</v>
      </c>
      <c r="M1607" s="4" t="s">
        <v>67</v>
      </c>
      <c r="N1607" s="29" t="s">
        <v>128</v>
      </c>
      <c r="O1607" s="30">
        <v>34800</v>
      </c>
      <c r="P1607" s="29" t="s">
        <v>57</v>
      </c>
      <c r="Q1607" s="56">
        <v>2</v>
      </c>
      <c r="R1607" s="5" t="s">
        <v>58</v>
      </c>
      <c r="S1607" s="5" t="s">
        <v>7214</v>
      </c>
      <c r="T1607" s="36">
        <v>43728</v>
      </c>
      <c r="U1607" s="36">
        <v>43717</v>
      </c>
      <c r="V1607" s="37">
        <v>43728</v>
      </c>
      <c r="W1607" s="38">
        <f t="shared" si="307"/>
        <v>-10</v>
      </c>
      <c r="X1607" s="5" t="str">
        <f t="shared" si="308"/>
        <v>CUMPLE</v>
      </c>
      <c r="Y1607" s="37">
        <v>43728</v>
      </c>
      <c r="Z1607" s="37">
        <v>43729</v>
      </c>
      <c r="AA1607" s="44">
        <v>43731</v>
      </c>
      <c r="AB1607" s="37">
        <v>43729</v>
      </c>
      <c r="AC1607" s="38">
        <f t="shared" si="309"/>
        <v>3</v>
      </c>
      <c r="AD1607" s="5" t="str">
        <f t="shared" si="310"/>
        <v>NO CUMPLE</v>
      </c>
      <c r="AE1607" s="5" t="s">
        <v>149</v>
      </c>
      <c r="AF1607" s="38">
        <f t="shared" si="311"/>
        <v>1</v>
      </c>
      <c r="AG1607" s="5" t="str">
        <f t="shared" si="312"/>
        <v>CUMPLE</v>
      </c>
      <c r="AH1607" s="6"/>
      <c r="AI1607" s="38">
        <f t="shared" si="314"/>
        <v>1</v>
      </c>
      <c r="AJ1607" s="5" t="str">
        <f t="shared" si="315"/>
        <v>CUMPLE</v>
      </c>
      <c r="AK1607" s="6"/>
      <c r="AL1607" s="5" t="str">
        <f t="shared" si="313"/>
        <v/>
      </c>
      <c r="AM1607" s="5"/>
      <c r="AN1607" s="58"/>
      <c r="AO1607" s="49" t="s">
        <v>7215</v>
      </c>
      <c r="AP1607" s="50" t="s">
        <v>232</v>
      </c>
      <c r="AQ1607" s="50" t="s">
        <v>6759</v>
      </c>
      <c r="AR1607" s="50">
        <v>43710</v>
      </c>
      <c r="AS1607" s="50"/>
      <c r="AT1607" s="52"/>
    </row>
    <row r="1608" spans="1:46" ht="14.1" customHeight="1">
      <c r="A1608" s="20" t="s">
        <v>45</v>
      </c>
      <c r="B1608" s="21" t="s">
        <v>5021</v>
      </c>
      <c r="C1608" s="20" t="s">
        <v>6560</v>
      </c>
      <c r="D1608" s="54">
        <v>4952703263</v>
      </c>
      <c r="E1608" s="64" t="s">
        <v>48</v>
      </c>
      <c r="F1608" s="4" t="s">
        <v>7216</v>
      </c>
      <c r="G1608" s="68" t="s">
        <v>7217</v>
      </c>
      <c r="H1608" s="55">
        <v>29028</v>
      </c>
      <c r="I1608" s="4" t="s">
        <v>64</v>
      </c>
      <c r="J1608" s="4" t="s">
        <v>1075</v>
      </c>
      <c r="K1608" s="22" t="s">
        <v>1076</v>
      </c>
      <c r="L1608" s="23" t="s">
        <v>54</v>
      </c>
      <c r="M1608" s="4" t="s">
        <v>67</v>
      </c>
      <c r="N1608" s="29" t="s">
        <v>77</v>
      </c>
      <c r="O1608" s="30">
        <v>16400</v>
      </c>
      <c r="P1608" s="29" t="s">
        <v>57</v>
      </c>
      <c r="Q1608" s="56">
        <v>1</v>
      </c>
      <c r="R1608" s="5" t="s">
        <v>58</v>
      </c>
      <c r="S1608" s="5" t="s">
        <v>59</v>
      </c>
      <c r="T1608" s="36">
        <v>43728</v>
      </c>
      <c r="U1608" s="36">
        <v>43712</v>
      </c>
      <c r="V1608" s="37">
        <v>43731</v>
      </c>
      <c r="W1608" s="38">
        <f t="shared" si="307"/>
        <v>-15</v>
      </c>
      <c r="X1608" s="5" t="str">
        <f t="shared" si="308"/>
        <v>CUMPLE</v>
      </c>
      <c r="Y1608" s="37">
        <v>43731</v>
      </c>
      <c r="Z1608" s="37">
        <v>43731</v>
      </c>
      <c r="AA1608" s="44">
        <v>43732</v>
      </c>
      <c r="AB1608" s="44">
        <v>43738</v>
      </c>
      <c r="AC1608" s="38">
        <f t="shared" si="309"/>
        <v>1</v>
      </c>
      <c r="AD1608" s="5" t="str">
        <f t="shared" si="310"/>
        <v>CUMPLE</v>
      </c>
      <c r="AE1608" s="5"/>
      <c r="AF1608" s="38">
        <f t="shared" si="311"/>
        <v>6</v>
      </c>
      <c r="AG1608" s="5" t="str">
        <f t="shared" si="312"/>
        <v>NO CUMPLE</v>
      </c>
      <c r="AH1608" s="6"/>
      <c r="AI1608" s="38">
        <f t="shared" si="314"/>
        <v>10</v>
      </c>
      <c r="AJ1608" s="5" t="str">
        <f t="shared" si="315"/>
        <v>NO CUMPLE</v>
      </c>
      <c r="AK1608" s="5" t="s">
        <v>149</v>
      </c>
      <c r="AL1608" s="5" t="str">
        <f t="shared" si="313"/>
        <v/>
      </c>
      <c r="AM1608" s="5"/>
      <c r="AN1608" s="58"/>
      <c r="AO1608" s="49" t="s">
        <v>7218</v>
      </c>
      <c r="AP1608" s="50" t="s">
        <v>72</v>
      </c>
      <c r="AQ1608" s="50"/>
      <c r="AR1608" s="50">
        <v>43705</v>
      </c>
      <c r="AS1608" s="50"/>
      <c r="AT1608" s="52"/>
    </row>
    <row r="1609" spans="1:46" ht="14.1" customHeight="1">
      <c r="A1609" s="20" t="s">
        <v>45</v>
      </c>
      <c r="B1609" s="21" t="s">
        <v>5021</v>
      </c>
      <c r="C1609" s="20" t="s">
        <v>6560</v>
      </c>
      <c r="D1609" s="54">
        <v>4953359324</v>
      </c>
      <c r="E1609" s="64" t="s">
        <v>48</v>
      </c>
      <c r="F1609" s="4" t="s">
        <v>7219</v>
      </c>
      <c r="G1609" s="23" t="s">
        <v>7220</v>
      </c>
      <c r="H1609" s="55">
        <v>1270</v>
      </c>
      <c r="I1609" s="4" t="s">
        <v>64</v>
      </c>
      <c r="J1609" s="4" t="s">
        <v>7221</v>
      </c>
      <c r="K1609" s="22" t="s">
        <v>7222</v>
      </c>
      <c r="L1609" s="23" t="s">
        <v>54</v>
      </c>
      <c r="M1609" s="4" t="s">
        <v>55</v>
      </c>
      <c r="N1609" s="29" t="s">
        <v>265</v>
      </c>
      <c r="O1609" s="30">
        <v>1000</v>
      </c>
      <c r="P1609" s="29" t="s">
        <v>57</v>
      </c>
      <c r="Q1609" s="56">
        <v>1</v>
      </c>
      <c r="R1609" s="5" t="s">
        <v>78</v>
      </c>
      <c r="S1609" s="5" t="s">
        <v>79</v>
      </c>
      <c r="T1609" s="36">
        <v>43732</v>
      </c>
      <c r="U1609" s="36">
        <v>43732</v>
      </c>
      <c r="V1609" s="37">
        <v>43734</v>
      </c>
      <c r="W1609" s="38">
        <f t="shared" si="307"/>
        <v>1</v>
      </c>
      <c r="X1609" s="5" t="str">
        <f t="shared" si="308"/>
        <v>NO CUMPLE</v>
      </c>
      <c r="Y1609" s="37">
        <v>43734</v>
      </c>
      <c r="Z1609" s="37">
        <v>43734</v>
      </c>
      <c r="AA1609" s="44">
        <v>43735</v>
      </c>
      <c r="AB1609" s="44">
        <v>43738</v>
      </c>
      <c r="AC1609" s="38">
        <f t="shared" si="309"/>
        <v>1</v>
      </c>
      <c r="AD1609" s="5" t="str">
        <f t="shared" si="310"/>
        <v>CUMPLE</v>
      </c>
      <c r="AE1609" s="5"/>
      <c r="AF1609" s="38">
        <f t="shared" si="311"/>
        <v>3</v>
      </c>
      <c r="AG1609" s="5" t="str">
        <f t="shared" si="312"/>
        <v>CUMPLE</v>
      </c>
      <c r="AH1609" s="6"/>
      <c r="AI1609" s="38">
        <f t="shared" si="314"/>
        <v>6</v>
      </c>
      <c r="AJ1609" s="5" t="str">
        <f t="shared" si="315"/>
        <v>CUMPLE</v>
      </c>
      <c r="AK1609" s="6"/>
      <c r="AL1609" s="5" t="str">
        <f t="shared" si="313"/>
        <v/>
      </c>
      <c r="AM1609" s="5"/>
      <c r="AN1609" s="58"/>
      <c r="AO1609" s="49" t="s">
        <v>7223</v>
      </c>
      <c r="AP1609" s="50" t="s">
        <v>72</v>
      </c>
      <c r="AQ1609" s="50"/>
      <c r="AR1609" s="50">
        <v>43712</v>
      </c>
      <c r="AS1609" s="50"/>
      <c r="AT1609" s="52"/>
    </row>
    <row r="1610" spans="1:46" ht="14.1" customHeight="1">
      <c r="A1610" s="20" t="s">
        <v>45</v>
      </c>
      <c r="B1610" s="21" t="s">
        <v>5021</v>
      </c>
      <c r="C1610" s="20" t="s">
        <v>6560</v>
      </c>
      <c r="D1610" s="54">
        <v>4953310864</v>
      </c>
      <c r="E1610" s="64" t="s">
        <v>48</v>
      </c>
      <c r="F1610" s="4" t="s">
        <v>7224</v>
      </c>
      <c r="G1610" s="23" t="s">
        <v>7225</v>
      </c>
      <c r="H1610" s="55">
        <v>5301</v>
      </c>
      <c r="I1610" s="4" t="s">
        <v>64</v>
      </c>
      <c r="J1610" s="4" t="s">
        <v>1256</v>
      </c>
      <c r="K1610" s="22" t="s">
        <v>1257</v>
      </c>
      <c r="L1610" s="23" t="s">
        <v>54</v>
      </c>
      <c r="M1610" s="4" t="s">
        <v>55</v>
      </c>
      <c r="N1610" s="29" t="s">
        <v>265</v>
      </c>
      <c r="O1610" s="30">
        <v>1140</v>
      </c>
      <c r="P1610" s="29" t="s">
        <v>57</v>
      </c>
      <c r="Q1610" s="56">
        <v>2</v>
      </c>
      <c r="R1610" s="5" t="s">
        <v>78</v>
      </c>
      <c r="S1610" s="5" t="s">
        <v>79</v>
      </c>
      <c r="T1610" s="36">
        <v>43732</v>
      </c>
      <c r="U1610" s="36">
        <v>43732</v>
      </c>
      <c r="V1610" s="37">
        <v>43735</v>
      </c>
      <c r="W1610" s="38">
        <f t="shared" si="307"/>
        <v>1</v>
      </c>
      <c r="X1610" s="5" t="str">
        <f t="shared" si="308"/>
        <v>NO CUMPLE</v>
      </c>
      <c r="Y1610" s="37">
        <v>43735</v>
      </c>
      <c r="Z1610" s="37">
        <v>43735</v>
      </c>
      <c r="AA1610" s="44">
        <v>43735</v>
      </c>
      <c r="AB1610" s="44">
        <v>43738</v>
      </c>
      <c r="AC1610" s="38">
        <f t="shared" si="309"/>
        <v>1</v>
      </c>
      <c r="AD1610" s="5" t="str">
        <f t="shared" si="310"/>
        <v>CUMPLE</v>
      </c>
      <c r="AE1610" s="5"/>
      <c r="AF1610" s="38">
        <f t="shared" si="311"/>
        <v>3</v>
      </c>
      <c r="AG1610" s="5" t="str">
        <f t="shared" si="312"/>
        <v>CUMPLE</v>
      </c>
      <c r="AH1610" s="6"/>
      <c r="AI1610" s="38">
        <f t="shared" si="314"/>
        <v>6</v>
      </c>
      <c r="AJ1610" s="5" t="str">
        <f t="shared" si="315"/>
        <v>CUMPLE</v>
      </c>
      <c r="AK1610" s="6"/>
      <c r="AL1610" s="5" t="str">
        <f t="shared" si="313"/>
        <v/>
      </c>
      <c r="AM1610" s="5"/>
      <c r="AN1610" s="58"/>
      <c r="AO1610" s="49" t="s">
        <v>7226</v>
      </c>
      <c r="AP1610" s="50" t="s">
        <v>72</v>
      </c>
      <c r="AQ1610" s="50"/>
      <c r="AR1610" s="50">
        <v>43712</v>
      </c>
      <c r="AS1610" s="50"/>
      <c r="AT1610" s="52"/>
    </row>
    <row r="1611" spans="1:46" ht="14.1" customHeight="1">
      <c r="A1611" s="20" t="s">
        <v>45</v>
      </c>
      <c r="B1611" s="21" t="s">
        <v>5021</v>
      </c>
      <c r="C1611" s="20" t="s">
        <v>6560</v>
      </c>
      <c r="D1611" s="54">
        <v>4952465128</v>
      </c>
      <c r="E1611" s="64" t="s">
        <v>48</v>
      </c>
      <c r="F1611" s="4" t="s">
        <v>7227</v>
      </c>
      <c r="G1611" s="23" t="s">
        <v>7228</v>
      </c>
      <c r="H1611" s="55">
        <v>21474.2</v>
      </c>
      <c r="I1611" s="4" t="s">
        <v>64</v>
      </c>
      <c r="J1611" s="4" t="s">
        <v>2523</v>
      </c>
      <c r="K1611" s="22" t="s">
        <v>2524</v>
      </c>
      <c r="L1611" s="23" t="s">
        <v>119</v>
      </c>
      <c r="M1611" s="4" t="s">
        <v>67</v>
      </c>
      <c r="N1611" s="29" t="s">
        <v>77</v>
      </c>
      <c r="O1611" s="30">
        <v>9460</v>
      </c>
      <c r="P1611" s="29" t="s">
        <v>57</v>
      </c>
      <c r="Q1611" s="56">
        <v>1</v>
      </c>
      <c r="R1611" s="5" t="s">
        <v>58</v>
      </c>
      <c r="S1611" s="5" t="s">
        <v>59</v>
      </c>
      <c r="T1611" s="36">
        <v>43733</v>
      </c>
      <c r="U1611" s="36">
        <v>43733</v>
      </c>
      <c r="V1611" s="37">
        <v>43734</v>
      </c>
      <c r="W1611" s="38">
        <f t="shared" si="307"/>
        <v>1</v>
      </c>
      <c r="X1611" s="5" t="str">
        <f t="shared" si="308"/>
        <v>NO CUMPLE</v>
      </c>
      <c r="Y1611" s="37">
        <v>43735</v>
      </c>
      <c r="Z1611" s="37">
        <v>43735</v>
      </c>
      <c r="AA1611" s="44">
        <v>43735</v>
      </c>
      <c r="AB1611" s="44">
        <v>43742</v>
      </c>
      <c r="AC1611" s="38">
        <f t="shared" si="309"/>
        <v>1</v>
      </c>
      <c r="AD1611" s="5" t="str">
        <f t="shared" si="310"/>
        <v>CUMPLE</v>
      </c>
      <c r="AE1611" s="5"/>
      <c r="AF1611" s="38">
        <f t="shared" si="311"/>
        <v>7</v>
      </c>
      <c r="AG1611" s="5" t="str">
        <f t="shared" si="312"/>
        <v>NO CUMPLE</v>
      </c>
      <c r="AH1611" s="6"/>
      <c r="AI1611" s="38">
        <f t="shared" si="314"/>
        <v>9</v>
      </c>
      <c r="AJ1611" s="5" t="str">
        <f t="shared" si="315"/>
        <v>NO CUMPLE</v>
      </c>
      <c r="AK1611" s="6" t="s">
        <v>7623</v>
      </c>
      <c r="AL1611" s="5" t="str">
        <f t="shared" si="313"/>
        <v/>
      </c>
      <c r="AM1611" s="5"/>
      <c r="AN1611" s="58"/>
      <c r="AO1611" s="49" t="s">
        <v>7627</v>
      </c>
      <c r="AP1611" s="50" t="s">
        <v>61</v>
      </c>
      <c r="AQ1611" s="50"/>
      <c r="AR1611" s="50">
        <v>43712</v>
      </c>
      <c r="AS1611" s="50"/>
      <c r="AT1611" s="52"/>
    </row>
    <row r="1612" spans="1:46" ht="14.1" customHeight="1">
      <c r="A1612" s="20" t="s">
        <v>45</v>
      </c>
      <c r="B1612" s="21" t="s">
        <v>5021</v>
      </c>
      <c r="C1612" s="20" t="s">
        <v>6560</v>
      </c>
      <c r="D1612" s="54">
        <v>4951567288</v>
      </c>
      <c r="E1612" s="64" t="s">
        <v>156</v>
      </c>
      <c r="F1612" s="4" t="s">
        <v>7229</v>
      </c>
      <c r="G1612" s="23" t="s">
        <v>7230</v>
      </c>
      <c r="H1612" s="55">
        <v>45835.199999999997</v>
      </c>
      <c r="I1612" s="4" t="s">
        <v>64</v>
      </c>
      <c r="J1612" s="4" t="s">
        <v>7231</v>
      </c>
      <c r="K1612" s="22" t="s">
        <v>7232</v>
      </c>
      <c r="L1612" s="23" t="s">
        <v>54</v>
      </c>
      <c r="M1612" s="4" t="s">
        <v>184</v>
      </c>
      <c r="N1612" s="29" t="s">
        <v>348</v>
      </c>
      <c r="O1612" s="30">
        <v>4320</v>
      </c>
      <c r="P1612" s="29" t="s">
        <v>57</v>
      </c>
      <c r="Q1612" s="56">
        <v>1</v>
      </c>
      <c r="R1612" s="5" t="s">
        <v>58</v>
      </c>
      <c r="S1612" s="5" t="s">
        <v>59</v>
      </c>
      <c r="T1612" s="36">
        <v>43735</v>
      </c>
      <c r="U1612" s="36">
        <v>43732</v>
      </c>
      <c r="V1612" s="37">
        <v>43738</v>
      </c>
      <c r="W1612" s="38">
        <f>IF(R1612="AIR",U1612-T1612,U1612-(T1612-1))</f>
        <v>-2</v>
      </c>
      <c r="X1612" s="5" t="str">
        <f>IF(W1612&lt;=0,"CUMPLE","NO CUMPLE")</f>
        <v>CUMPLE</v>
      </c>
      <c r="Y1612" s="37">
        <v>43738</v>
      </c>
      <c r="Z1612" s="37">
        <v>43738</v>
      </c>
      <c r="AA1612" s="44">
        <v>43738</v>
      </c>
      <c r="AB1612" s="44">
        <v>43739</v>
      </c>
      <c r="AC1612" s="38">
        <f>IF(AA1612-MAX(U1612,V1612,Y1612)&lt;=0,1,AA1612-MAX(U1612,V1612,Y1612))</f>
        <v>1</v>
      </c>
      <c r="AD1612" s="5" t="str">
        <f>+IF((R1612="FCL")*AND(AC1612&lt;=2),"CUMPLE",IF((R1612="LCL")*AND(AC1612&lt;=2),"CUMPLE",IF((R1612="AIR")*AND(AC1612&lt;=2),"CUMPLE","NO CUMPLE")))</f>
        <v>CUMPLE</v>
      </c>
      <c r="AE1612" s="5"/>
      <c r="AF1612" s="38">
        <f>IF(AB1612-AA1612&lt;=0,1,AB1612-AA1612)</f>
        <v>1</v>
      </c>
      <c r="AG1612" s="5" t="str">
        <f>+IF((R1612="FCL")*AND(AF1612&lt;=3),"CUMPLE",IF((R1612="LCL")*AND(AF1612&lt;=3),"CUMPLE",IF((R1612="AIR")*AND(AF1612&lt;=1),"CUMPLE","NO CUMPLE")))</f>
        <v>CUMPLE</v>
      </c>
      <c r="AH1612" s="6"/>
      <c r="AI1612" s="38">
        <f t="shared" si="314"/>
        <v>4</v>
      </c>
      <c r="AJ1612" s="5" t="str">
        <f t="shared" si="315"/>
        <v>CUMPLE</v>
      </c>
      <c r="AK1612" s="6"/>
      <c r="AL1612" s="5" t="str">
        <f>+IF(F1612="Rojo",IF((R1612="FCL")*AND(AI1612&gt;7),"NO CUMPLE",IF((R1612="LCL")*AND(AI1612&gt;9),"NO CUMPLE",IF((R1612="AIR")*AND(AI1612&gt;2),"NO CUMPLE","CUMPLE"))),"")</f>
        <v/>
      </c>
      <c r="AM1612" s="5"/>
      <c r="AN1612" s="58"/>
      <c r="AO1612" s="49" t="s">
        <v>7233</v>
      </c>
      <c r="AP1612" s="50" t="s">
        <v>325</v>
      </c>
      <c r="AQ1612" s="50"/>
      <c r="AR1612" s="50">
        <v>43711</v>
      </c>
      <c r="AS1612" s="50"/>
      <c r="AT1612" s="52"/>
    </row>
    <row r="1613" spans="1:46" ht="14.1" customHeight="1">
      <c r="A1613" s="20" t="s">
        <v>45</v>
      </c>
      <c r="B1613" s="21" t="s">
        <v>5021</v>
      </c>
      <c r="C1613" s="20" t="s">
        <v>6560</v>
      </c>
      <c r="D1613" s="54" t="s">
        <v>7234</v>
      </c>
      <c r="E1613" s="64" t="s">
        <v>48</v>
      </c>
      <c r="F1613" s="4" t="s">
        <v>7235</v>
      </c>
      <c r="G1613" s="23" t="s">
        <v>7236</v>
      </c>
      <c r="H1613" s="55">
        <v>47160</v>
      </c>
      <c r="I1613" s="4" t="s">
        <v>51</v>
      </c>
      <c r="J1613" s="4" t="s">
        <v>227</v>
      </c>
      <c r="K1613" s="22" t="s">
        <v>228</v>
      </c>
      <c r="L1613" s="23" t="s">
        <v>204</v>
      </c>
      <c r="M1613" s="4" t="s">
        <v>55</v>
      </c>
      <c r="N1613" s="29" t="s">
        <v>265</v>
      </c>
      <c r="O1613" s="30">
        <v>49125</v>
      </c>
      <c r="P1613" s="29" t="s">
        <v>57</v>
      </c>
      <c r="Q1613" s="56">
        <v>2</v>
      </c>
      <c r="R1613" s="5" t="s">
        <v>58</v>
      </c>
      <c r="S1613" s="5" t="s">
        <v>230</v>
      </c>
      <c r="T1613" s="36">
        <v>43715</v>
      </c>
      <c r="U1613" s="36">
        <v>43703</v>
      </c>
      <c r="V1613" s="37">
        <v>43717</v>
      </c>
      <c r="W1613" s="38">
        <f>IF(R1613="AIR",U1613-T1613,U1613-(T1613-1))</f>
        <v>-11</v>
      </c>
      <c r="X1613" s="5" t="str">
        <f>IF(W1613&lt;=0,"CUMPLE","NO CUMPLE")</f>
        <v>CUMPLE</v>
      </c>
      <c r="Y1613" s="37">
        <v>43717</v>
      </c>
      <c r="Z1613" s="37">
        <v>43717</v>
      </c>
      <c r="AA1613" s="44">
        <v>43717</v>
      </c>
      <c r="AB1613" s="37">
        <v>43717</v>
      </c>
      <c r="AC1613" s="38">
        <f>IF(AA1613-MAX(U1613,V1613,Y1613)&lt;=0,1,AA1613-MAX(U1613,V1613,Y1613))</f>
        <v>1</v>
      </c>
      <c r="AD1613" s="5" t="str">
        <f>+IF((R1613="FCL")*AND(AC1613&lt;=2),"CUMPLE",IF((R1613="LCL")*AND(AC1613&lt;=2),"CUMPLE",IF((R1613="AIR")*AND(AC1613&lt;=2),"CUMPLE","NO CUMPLE")))</f>
        <v>CUMPLE</v>
      </c>
      <c r="AE1613" s="5"/>
      <c r="AF1613" s="38">
        <f>IF(AB1613-AA1613&lt;=0,1,AB1613-AA1613)</f>
        <v>1</v>
      </c>
      <c r="AG1613" s="5" t="str">
        <f>+IF((R1613="FCL")*AND(AF1613&lt;=3),"CUMPLE",IF((R1613="LCL")*AND(AF1613&lt;=3),"CUMPLE",IF((R1613="AIR")*AND(AF1613&lt;=1),"CUMPLE","NO CUMPLE")))</f>
        <v>CUMPLE</v>
      </c>
      <c r="AH1613" s="6"/>
      <c r="AI1613" s="38">
        <f t="shared" si="314"/>
        <v>2</v>
      </c>
      <c r="AJ1613" s="5" t="str">
        <f t="shared" si="315"/>
        <v>CUMPLE</v>
      </c>
      <c r="AK1613" s="6"/>
      <c r="AL1613" s="5" t="str">
        <f>+IF(F1613="Rojo",IF((R1613="FCL")*AND(AI1613&gt;7),"NO CUMPLE",IF((R1613="LCL")*AND(AI1613&gt;9),"NO CUMPLE",IF((R1613="AIR")*AND(AI1613&gt;2),"NO CUMPLE","CUMPLE"))),"")</f>
        <v/>
      </c>
      <c r="AM1613" s="5"/>
      <c r="AN1613" s="58"/>
      <c r="AO1613" s="49" t="s">
        <v>7237</v>
      </c>
      <c r="AP1613" s="50" t="s">
        <v>232</v>
      </c>
      <c r="AQ1613" s="50" t="s">
        <v>3607</v>
      </c>
      <c r="AR1613" s="50">
        <v>43699</v>
      </c>
      <c r="AS1613" s="50"/>
      <c r="AT1613" s="52"/>
    </row>
    <row r="1614" spans="1:46" ht="14.1" customHeight="1">
      <c r="A1614" s="20" t="s">
        <v>45</v>
      </c>
      <c r="B1614" s="21" t="s">
        <v>5021</v>
      </c>
      <c r="C1614" s="20" t="s">
        <v>6560</v>
      </c>
      <c r="D1614" s="54">
        <v>4952839555</v>
      </c>
      <c r="E1614" s="64" t="s">
        <v>48</v>
      </c>
      <c r="F1614" s="4" t="s">
        <v>7238</v>
      </c>
      <c r="G1614" s="23" t="s">
        <v>7239</v>
      </c>
      <c r="H1614" s="55">
        <v>50292</v>
      </c>
      <c r="I1614" s="4" t="s">
        <v>51</v>
      </c>
      <c r="J1614" s="4" t="s">
        <v>255</v>
      </c>
      <c r="K1614" s="22" t="s">
        <v>256</v>
      </c>
      <c r="L1614" s="23" t="s">
        <v>1015</v>
      </c>
      <c r="M1614" s="4" t="s">
        <v>238</v>
      </c>
      <c r="N1614" s="29" t="s">
        <v>239</v>
      </c>
      <c r="O1614" s="30">
        <v>39600</v>
      </c>
      <c r="P1614" s="29" t="s">
        <v>57</v>
      </c>
      <c r="Q1614" s="56">
        <v>2</v>
      </c>
      <c r="R1614" s="5" t="s">
        <v>58</v>
      </c>
      <c r="S1614" s="5" t="s">
        <v>59</v>
      </c>
      <c r="T1614" s="36">
        <v>43718</v>
      </c>
      <c r="U1614" s="36">
        <v>43700</v>
      </c>
      <c r="V1614" s="37">
        <v>43720</v>
      </c>
      <c r="W1614" s="38">
        <f>IF(R1614="AIR",U1614-T1614,U1614-(T1614-1))</f>
        <v>-17</v>
      </c>
      <c r="X1614" s="5" t="str">
        <f>IF(W1614&lt;=0,"CUMPLE","NO CUMPLE")</f>
        <v>CUMPLE</v>
      </c>
      <c r="Y1614" s="37">
        <v>43720</v>
      </c>
      <c r="Z1614" s="37">
        <v>43721</v>
      </c>
      <c r="AA1614" s="44">
        <v>43722</v>
      </c>
      <c r="AB1614" s="44">
        <v>43738</v>
      </c>
      <c r="AC1614" s="38">
        <f>IF(AA1614-MAX(U1614,V1614,Y1614)&lt;=0,1,AA1614-MAX(U1614,V1614,Y1614))</f>
        <v>2</v>
      </c>
      <c r="AD1614" s="5" t="str">
        <f>+IF((R1614="FCL")*AND(AC1614&lt;=2),"CUMPLE",IF((R1614="LCL")*AND(AC1614&lt;=2),"CUMPLE",IF((R1614="AIR")*AND(AC1614&lt;=2),"CUMPLE","NO CUMPLE")))</f>
        <v>CUMPLE</v>
      </c>
      <c r="AE1614" s="5"/>
      <c r="AF1614" s="38">
        <f>IF(AB1614-AA1614&lt;=0,1,AB1614-AA1614)</f>
        <v>16</v>
      </c>
      <c r="AG1614" s="5" t="str">
        <f>+IF((R1614="FCL")*AND(AF1614&lt;=3),"CUMPLE",IF((R1614="LCL")*AND(AF1614&lt;=3),"CUMPLE",IF((R1614="AIR")*AND(AF1614&lt;=1),"CUMPLE","NO CUMPLE")))</f>
        <v>NO CUMPLE</v>
      </c>
      <c r="AH1614" s="6"/>
      <c r="AI1614" s="38">
        <f t="shared" si="314"/>
        <v>20</v>
      </c>
      <c r="AJ1614" s="5" t="str">
        <f t="shared" si="315"/>
        <v>NO CUMPLE</v>
      </c>
      <c r="AK1614" s="6" t="s">
        <v>7624</v>
      </c>
      <c r="AL1614" s="5" t="str">
        <f>+IF(F1614="Rojo",IF((R1614="FCL")*AND(AI1614&gt;7),"NO CUMPLE",IF((R1614="LCL")*AND(AI1614&gt;9),"NO CUMPLE",IF((R1614="AIR")*AND(AI1614&gt;2),"NO CUMPLE","CUMPLE"))),"")</f>
        <v/>
      </c>
      <c r="AM1614" s="5"/>
      <c r="AN1614" s="58"/>
      <c r="AO1614" s="49" t="s">
        <v>7240</v>
      </c>
      <c r="AP1614" s="50" t="s">
        <v>241</v>
      </c>
      <c r="AQ1614" s="50"/>
      <c r="AR1614" s="50">
        <v>43695</v>
      </c>
      <c r="AS1614" s="50"/>
      <c r="AT1614" s="52"/>
    </row>
    <row r="1615" spans="1:46" ht="14.1" customHeight="1">
      <c r="A1615" s="20" t="s">
        <v>45</v>
      </c>
      <c r="B1615" s="21" t="s">
        <v>5021</v>
      </c>
      <c r="C1615" s="20" t="s">
        <v>6560</v>
      </c>
      <c r="D1615" s="54">
        <v>4952511338</v>
      </c>
      <c r="E1615" s="64" t="s">
        <v>48</v>
      </c>
      <c r="F1615" s="4" t="s">
        <v>7241</v>
      </c>
      <c r="G1615" s="68" t="s">
        <v>7242</v>
      </c>
      <c r="H1615" s="55">
        <v>13080</v>
      </c>
      <c r="I1615" s="4" t="s">
        <v>51</v>
      </c>
      <c r="J1615" s="4" t="s">
        <v>235</v>
      </c>
      <c r="K1615" s="22">
        <v>57746826</v>
      </c>
      <c r="L1615" s="23" t="s">
        <v>2760</v>
      </c>
      <c r="M1615" s="4" t="s">
        <v>238</v>
      </c>
      <c r="N1615" s="29" t="s">
        <v>239</v>
      </c>
      <c r="O1615" s="30">
        <v>24000</v>
      </c>
      <c r="P1615" s="29" t="s">
        <v>57</v>
      </c>
      <c r="Q1615" s="56">
        <v>1</v>
      </c>
      <c r="R1615" s="5" t="s">
        <v>58</v>
      </c>
      <c r="S1615" s="5" t="s">
        <v>59</v>
      </c>
      <c r="T1615" s="36">
        <v>43726</v>
      </c>
      <c r="U1615" s="36">
        <v>43714</v>
      </c>
      <c r="V1615" s="37">
        <v>43728</v>
      </c>
      <c r="W1615" s="38">
        <f>IF(R1615="AIR",U1615-T1615,U1615-(T1615-1))</f>
        <v>-11</v>
      </c>
      <c r="X1615" s="5" t="str">
        <f>IF(W1615&lt;=0,"CUMPLE","NO CUMPLE")</f>
        <v>CUMPLE</v>
      </c>
      <c r="Y1615" s="37">
        <v>43727</v>
      </c>
      <c r="Z1615" s="37">
        <v>43732</v>
      </c>
      <c r="AA1615" s="44">
        <v>43732</v>
      </c>
      <c r="AB1615" s="44">
        <v>43740</v>
      </c>
      <c r="AC1615" s="38">
        <f>IF(AA1615-MAX(U1615,V1615,Y1615)&lt;=0,1,AA1615-MAX(U1615,V1615,Y1615))</f>
        <v>4</v>
      </c>
      <c r="AD1615" s="5" t="str">
        <f>+IF((R1615="FCL")*AND(AC1615&lt;=2),"CUMPLE",IF((R1615="LCL")*AND(AC1615&lt;=2),"CUMPLE",IF((R1615="AIR")*AND(AC1615&lt;=2),"CUMPLE","NO CUMPLE")))</f>
        <v>NO CUMPLE</v>
      </c>
      <c r="AE1615" s="5" t="s">
        <v>7604</v>
      </c>
      <c r="AF1615" s="38">
        <f>IF(AB1615-AA1615&lt;=0,1,AB1615-AA1615)</f>
        <v>8</v>
      </c>
      <c r="AG1615" s="5" t="str">
        <f>+IF((R1615="FCL")*AND(AF1615&lt;=3),"CUMPLE",IF((R1615="LCL")*AND(AF1615&lt;=3),"CUMPLE",IF((R1615="AIR")*AND(AF1615&lt;=1),"CUMPLE","NO CUMPLE")))</f>
        <v>NO CUMPLE</v>
      </c>
      <c r="AH1615" s="6"/>
      <c r="AI1615" s="38">
        <f t="shared" si="314"/>
        <v>14</v>
      </c>
      <c r="AJ1615" s="5" t="str">
        <f t="shared" si="315"/>
        <v>NO CUMPLE</v>
      </c>
      <c r="AK1615" s="5" t="s">
        <v>7604</v>
      </c>
      <c r="AL1615" s="5" t="str">
        <f>+IF(F1615="Rojo",IF((R1615="FCL")*AND(AI1615&gt;7),"NO CUMPLE",IF((R1615="LCL")*AND(AI1615&gt;9),"NO CUMPLE",IF((R1615="AIR")*AND(AI1615&gt;2),"NO CUMPLE","CUMPLE"))),"")</f>
        <v/>
      </c>
      <c r="AM1615" s="5"/>
      <c r="AN1615" s="58"/>
      <c r="AO1615" s="49" t="s">
        <v>7628</v>
      </c>
      <c r="AP1615" s="50" t="s">
        <v>241</v>
      </c>
      <c r="AQ1615" s="50"/>
      <c r="AR1615" s="50">
        <v>43696</v>
      </c>
      <c r="AS1615" s="50"/>
      <c r="AT1615" s="52"/>
    </row>
    <row r="1616" spans="1:46" ht="14.1" customHeight="1">
      <c r="A1616" s="20" t="s">
        <v>45</v>
      </c>
      <c r="B1616" s="21" t="s">
        <v>5021</v>
      </c>
      <c r="C1616" s="20" t="s">
        <v>6560</v>
      </c>
      <c r="D1616" s="54">
        <v>4952859976</v>
      </c>
      <c r="E1616" s="64" t="s">
        <v>48</v>
      </c>
      <c r="F1616" s="4" t="s">
        <v>7243</v>
      </c>
      <c r="G1616" s="23" t="s">
        <v>7244</v>
      </c>
      <c r="H1616" s="55">
        <v>938.25</v>
      </c>
      <c r="I1616" s="4" t="s">
        <v>605</v>
      </c>
      <c r="J1616" s="4" t="s">
        <v>7245</v>
      </c>
      <c r="K1616" s="22" t="s">
        <v>7246</v>
      </c>
      <c r="L1616" s="23" t="s">
        <v>54</v>
      </c>
      <c r="M1616" s="4" t="s">
        <v>94</v>
      </c>
      <c r="N1616" s="29" t="s">
        <v>108</v>
      </c>
      <c r="O1616" s="30">
        <v>45</v>
      </c>
      <c r="P1616" s="29" t="s">
        <v>57</v>
      </c>
      <c r="Q1616" s="56">
        <v>3</v>
      </c>
      <c r="R1616" s="5" t="s">
        <v>608</v>
      </c>
      <c r="S1616" s="5" t="s">
        <v>79</v>
      </c>
      <c r="T1616" s="36">
        <v>43736</v>
      </c>
      <c r="U1616" s="36">
        <v>43734</v>
      </c>
      <c r="V1616" s="37">
        <v>43738</v>
      </c>
      <c r="W1616" s="38">
        <f>IF(R1616="AIR",U1616-T1616,U1616-(T1616-1))</f>
        <v>-2</v>
      </c>
      <c r="X1616" s="5" t="str">
        <f>IF(W1616&lt;=0,"CUMPLE","NO CUMPLE")</f>
        <v>CUMPLE</v>
      </c>
      <c r="Y1616" s="37">
        <v>43738</v>
      </c>
      <c r="Z1616" s="37">
        <v>43738</v>
      </c>
      <c r="AA1616" s="44">
        <v>43739</v>
      </c>
      <c r="AB1616" s="46">
        <v>43739</v>
      </c>
      <c r="AC1616" s="38">
        <f>IF(AA1616-MAX(U1616,V1616,Y1616)&lt;=0,1,AA1616-MAX(U1616,V1616,Y1616))</f>
        <v>1</v>
      </c>
      <c r="AD1616" s="5" t="str">
        <f>+IF((R1616="FCL")*AND(AC1616&lt;=2),"CUMPLE",IF((R1616="LCL")*AND(AC1616&lt;=2),"CUMPLE",IF((R1616="AIR")*AND(AC1616&lt;=2),"CUMPLE","NO CUMPLE")))</f>
        <v>CUMPLE</v>
      </c>
      <c r="AE1616" s="5"/>
      <c r="AF1616" s="38">
        <f>IF(AB1616-AA1616&lt;=0,1,AB1616-AA1616)</f>
        <v>1</v>
      </c>
      <c r="AG1616" s="5" t="str">
        <f>+IF((R1616="FCL")*AND(AF1616&lt;=3),"CUMPLE",IF((R1616="LCL")*AND(AF1616&lt;=3),"CUMPLE",IF((R1616="AIR")*AND(AF1616&lt;=1),"CUMPLE","NO CUMPLE")))</f>
        <v>CUMPLE</v>
      </c>
      <c r="AH1616" s="6"/>
      <c r="AI1616" s="38">
        <f t="shared" si="314"/>
        <v>3</v>
      </c>
      <c r="AJ1616" s="5" t="str">
        <f t="shared" si="315"/>
        <v>CUMPLE</v>
      </c>
      <c r="AK1616" s="6"/>
      <c r="AL1616" s="5" t="str">
        <f>+IF(F1616="Rojo",IF((R1616="FCL")*AND(AI1616&gt;7),"NO CUMPLE",IF((R1616="LCL")*AND(AI1616&gt;9),"NO CUMPLE",IF((R1616="AIR")*AND(AI1616&gt;2),"NO CUMPLE","CUMPLE"))),"")</f>
        <v/>
      </c>
      <c r="AM1616" s="5"/>
      <c r="AN1616" s="58"/>
      <c r="AO1616" s="49" t="s">
        <v>7247</v>
      </c>
      <c r="AP1616" s="50" t="s">
        <v>72</v>
      </c>
      <c r="AQ1616" s="50"/>
      <c r="AR1616" s="50">
        <v>43734</v>
      </c>
      <c r="AS1616" s="50" t="s">
        <v>1149</v>
      </c>
      <c r="AT1616" s="52"/>
    </row>
    <row r="61073" spans="37:37" ht="14.1" customHeight="1">
      <c r="AK61073" s="6" t="s">
        <v>3485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heetViews>
  <sheetFormatPr baseColWidth="10" defaultRowHeight="12.75"/>
  <sheetData>
    <row r="3" spans="1:2">
      <c r="A3" s="1">
        <v>4939053907</v>
      </c>
      <c r="B3" s="2" t="str">
        <f>A3&amp;","&amp;A4&amp;","&amp;A5&amp;","&amp;A6&amp;","&amp;A7&amp;","&amp;A8&amp;","&amp;A9&amp;","&amp;A10&amp;","&amp;A11&amp;","&amp;A12&amp;","&amp;A13&amp;","&amp;A14&amp;","&amp;A15&amp;","&amp;A16&amp;","&amp;A17&amp;","&amp;A18&amp;","&amp;A19&amp;","&amp;A20&amp;","&amp;A21&amp;","&amp;A22&amp;","&amp;A23&amp;","&amp;A24&amp;","&amp;A25&amp;","&amp;A26&amp;","&amp;A27&amp;","&amp;A28&amp;","&amp;A29</f>
        <v>4939053907,4937138581,4938619793,4938859055,4938963292,4939217342,4937738023,4939001156,4939001156,,,,,,,,,,,,,,,,,,</v>
      </c>
    </row>
    <row r="4" spans="1:2">
      <c r="A4" s="1">
        <v>4937138581</v>
      </c>
      <c r="B4" s="2"/>
    </row>
    <row r="5" spans="1:2">
      <c r="A5" s="1">
        <v>4938619793</v>
      </c>
      <c r="B5" s="2"/>
    </row>
    <row r="6" spans="1:2">
      <c r="A6" s="1">
        <v>4938859055</v>
      </c>
      <c r="B6" s="2"/>
    </row>
    <row r="7" spans="1:2">
      <c r="A7" s="1">
        <v>4938963292</v>
      </c>
      <c r="B7" s="2"/>
    </row>
    <row r="8" spans="1:2">
      <c r="A8" s="1">
        <v>4939217342</v>
      </c>
      <c r="B8" s="2"/>
    </row>
    <row r="9" spans="1:2">
      <c r="A9" s="1">
        <v>4937738023</v>
      </c>
      <c r="B9" s="2"/>
    </row>
    <row r="10" spans="1:2">
      <c r="A10" s="72" t="s">
        <v>7600</v>
      </c>
      <c r="B10" s="2"/>
    </row>
    <row r="11" spans="1:2">
      <c r="A11" s="72" t="s">
        <v>7600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3"/>
  <sheetViews>
    <sheetView workbookViewId="0"/>
  </sheetViews>
  <sheetFormatPr baseColWidth="10" defaultRowHeight="12.75"/>
  <sheetData>
    <row r="1" spans="1:67" ht="63.75">
      <c r="A1" s="16" t="s">
        <v>0</v>
      </c>
      <c r="B1" s="16" t="s">
        <v>1</v>
      </c>
      <c r="C1" s="16" t="s">
        <v>2</v>
      </c>
      <c r="D1" s="17" t="s">
        <v>3</v>
      </c>
      <c r="E1" s="17" t="s">
        <v>4</v>
      </c>
      <c r="F1" s="16" t="s">
        <v>5</v>
      </c>
      <c r="G1" s="18" t="s">
        <v>6</v>
      </c>
      <c r="H1" s="19" t="s">
        <v>7</v>
      </c>
      <c r="I1" s="16" t="s">
        <v>8</v>
      </c>
      <c r="J1" s="16" t="s">
        <v>9</v>
      </c>
      <c r="K1" s="16" t="s">
        <v>10</v>
      </c>
      <c r="L1" s="16" t="s">
        <v>11</v>
      </c>
      <c r="M1" s="27" t="s">
        <v>12</v>
      </c>
      <c r="N1" s="27" t="s">
        <v>13</v>
      </c>
      <c r="O1" s="27" t="s">
        <v>14</v>
      </c>
      <c r="P1" s="27" t="s">
        <v>15</v>
      </c>
      <c r="Q1" s="31" t="s">
        <v>16</v>
      </c>
      <c r="R1" s="31" t="s">
        <v>17</v>
      </c>
      <c r="S1" s="31" t="s">
        <v>18</v>
      </c>
      <c r="T1" s="32" t="s">
        <v>19</v>
      </c>
      <c r="U1" s="32" t="s">
        <v>7248</v>
      </c>
      <c r="V1" s="32" t="s">
        <v>21</v>
      </c>
      <c r="W1" s="33" t="s">
        <v>7249</v>
      </c>
      <c r="X1" s="34" t="s">
        <v>23</v>
      </c>
      <c r="Y1" s="32" t="s">
        <v>24</v>
      </c>
      <c r="Z1" s="32" t="s">
        <v>25</v>
      </c>
      <c r="AA1" s="39" t="s">
        <v>26</v>
      </c>
      <c r="AB1" s="40" t="s">
        <v>27</v>
      </c>
      <c r="AC1" s="41" t="s">
        <v>28</v>
      </c>
      <c r="AD1" s="42" t="s">
        <v>29</v>
      </c>
      <c r="AE1" s="43" t="s">
        <v>31</v>
      </c>
      <c r="AF1" s="41" t="s">
        <v>32</v>
      </c>
      <c r="AG1" s="42" t="s">
        <v>34</v>
      </c>
      <c r="AH1" s="43" t="s">
        <v>35</v>
      </c>
      <c r="AI1" s="47" t="s">
        <v>37</v>
      </c>
      <c r="AJ1" s="34" t="s">
        <v>39</v>
      </c>
      <c r="AK1" s="43" t="s">
        <v>40</v>
      </c>
      <c r="AL1" s="42" t="s">
        <v>41</v>
      </c>
      <c r="AM1" s="43" t="s">
        <v>42</v>
      </c>
      <c r="AN1" s="48" t="s">
        <v>43</v>
      </c>
      <c r="AO1" s="48" t="s">
        <v>44</v>
      </c>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row>
    <row r="2" spans="1:67" ht="409.5">
      <c r="A2" s="20" t="s">
        <v>45</v>
      </c>
      <c r="B2" s="21" t="s">
        <v>46</v>
      </c>
      <c r="C2" s="20" t="s">
        <v>47</v>
      </c>
      <c r="D2" s="72" t="s">
        <v>7250</v>
      </c>
      <c r="E2" s="22" t="s">
        <v>48</v>
      </c>
      <c r="F2" s="4" t="s">
        <v>7251</v>
      </c>
      <c r="G2" s="68" t="s">
        <v>7252</v>
      </c>
      <c r="H2" s="24">
        <v>7.5</v>
      </c>
      <c r="I2" s="4" t="s">
        <v>7253</v>
      </c>
      <c r="J2" s="28" t="s">
        <v>7254</v>
      </c>
      <c r="K2" s="22" t="s">
        <v>7255</v>
      </c>
      <c r="L2" s="23" t="s">
        <v>54</v>
      </c>
      <c r="M2" s="5" t="s">
        <v>67</v>
      </c>
      <c r="N2" s="29" t="s">
        <v>77</v>
      </c>
      <c r="O2" s="30">
        <v>1.5</v>
      </c>
      <c r="P2" s="29" t="s">
        <v>57</v>
      </c>
      <c r="Q2" s="35">
        <v>2</v>
      </c>
      <c r="R2" s="5" t="s">
        <v>608</v>
      </c>
      <c r="S2" s="5" t="s">
        <v>79</v>
      </c>
      <c r="T2" s="36">
        <v>43474</v>
      </c>
      <c r="U2" s="36">
        <v>43469</v>
      </c>
      <c r="V2" s="37">
        <v>43482</v>
      </c>
      <c r="W2" s="38">
        <f t="shared" ref="W2:W25" si="0">IF(R2="AIR",U2-T2,U2-(T2-1))</f>
        <v>-5</v>
      </c>
      <c r="X2" s="5" t="str">
        <f t="shared" ref="X2:X25" si="1">IF(W2&lt;=0,"CUMPLE","NO CUMPLE")</f>
        <v>CUMPLE</v>
      </c>
      <c r="Y2" s="37">
        <v>43475</v>
      </c>
      <c r="Z2" s="37">
        <v>43482</v>
      </c>
      <c r="AA2" s="44">
        <v>43483</v>
      </c>
      <c r="AB2" s="44">
        <v>43486</v>
      </c>
      <c r="AC2" s="38">
        <f t="shared" ref="AC2:AC25" si="2">IF(AB2-MAX(U2,V2,Y2)&lt;=0,1,AB2-MAX(U2,V2,Y2))</f>
        <v>4</v>
      </c>
      <c r="AD2" s="6" t="str">
        <f t="shared" ref="AD2:AD25" si="3">+IF((R2="FCL")*AND(AC2&lt;=6),"CUMPLE",IF((R2="LCL")*AND(AC2&lt;=8),"CUMPLE",IF((R2="AIR")*AND(AC2&lt;=3),"CUMPLE","NO CUMPLE")))</f>
        <v>NO CUMPLE</v>
      </c>
      <c r="AE2" s="6">
        <f t="shared" ref="AE2:AE25" si="4">IF(AB2-AA2&lt;=0,1,AB2-AA2)</f>
        <v>3</v>
      </c>
      <c r="AF2" s="45" t="str">
        <f t="shared" ref="AF2:AF25" si="5">+IF((R2="FCL")*AND(AE2&lt;=3),"CUMPLE",IF((R2="LCL")*AND(AC2&lt;=3),"CUMPLE",IF((R2="AIR")*AND(AE2&lt;=1),"CUMPLE","NO CUMPLE")))</f>
        <v>NO CUMPLE</v>
      </c>
      <c r="AG2" s="5">
        <f t="shared" ref="AG2:AG25" si="6">AB2-T2</f>
        <v>12</v>
      </c>
      <c r="AH2" s="5" t="str">
        <f t="shared" ref="AH2:AH25" si="7">+IF((R2="FCL")*AND(AG2&gt;8),"NO CUMPLE",IF((R2="LCL")*AND(AG2&gt;10),"NO CUMPLE",IF((R2="AIR")*AND(AG2&gt;3),"NO CUMPLE","CUMPLE")))</f>
        <v>NO CUMPLE</v>
      </c>
      <c r="AI2" s="38"/>
      <c r="AJ2" s="5"/>
      <c r="AK2" s="67" t="s">
        <v>7256</v>
      </c>
      <c r="AL2" s="50" t="s">
        <v>7257</v>
      </c>
      <c r="AM2" s="5"/>
      <c r="AN2" s="50"/>
      <c r="AO2" s="50"/>
      <c r="AR2" s="52"/>
    </row>
    <row r="3" spans="1:67" ht="409.5">
      <c r="A3" s="20" t="s">
        <v>45</v>
      </c>
      <c r="B3" s="21" t="s">
        <v>46</v>
      </c>
      <c r="C3" s="20" t="s">
        <v>47</v>
      </c>
      <c r="D3" s="3" t="s">
        <v>7258</v>
      </c>
      <c r="E3" s="22" t="s">
        <v>48</v>
      </c>
      <c r="F3" s="4" t="s">
        <v>7259</v>
      </c>
      <c r="G3" s="68" t="s">
        <v>7260</v>
      </c>
      <c r="H3" s="24">
        <v>1281</v>
      </c>
      <c r="I3" s="4" t="s">
        <v>51</v>
      </c>
      <c r="J3" s="28" t="s">
        <v>7261</v>
      </c>
      <c r="K3" s="22" t="s">
        <v>7262</v>
      </c>
      <c r="L3" s="23" t="s">
        <v>7263</v>
      </c>
      <c r="M3" s="5" t="s">
        <v>87</v>
      </c>
      <c r="N3" s="29" t="s">
        <v>87</v>
      </c>
      <c r="O3" s="30">
        <v>427</v>
      </c>
      <c r="P3" s="29" t="s">
        <v>57</v>
      </c>
      <c r="Q3" s="35">
        <v>1</v>
      </c>
      <c r="R3" s="5" t="s">
        <v>78</v>
      </c>
      <c r="S3" s="5" t="s">
        <v>79</v>
      </c>
      <c r="T3" s="36">
        <v>43471</v>
      </c>
      <c r="U3" s="36">
        <v>43475</v>
      </c>
      <c r="V3" s="37">
        <v>43483</v>
      </c>
      <c r="W3" s="38">
        <f t="shared" si="0"/>
        <v>5</v>
      </c>
      <c r="X3" s="5" t="str">
        <f t="shared" si="1"/>
        <v>NO CUMPLE</v>
      </c>
      <c r="Y3" s="37">
        <v>43475</v>
      </c>
      <c r="Z3" s="37">
        <v>43483</v>
      </c>
      <c r="AA3" s="44">
        <v>43486</v>
      </c>
      <c r="AB3" s="44">
        <v>43487</v>
      </c>
      <c r="AC3" s="38">
        <f t="shared" si="2"/>
        <v>4</v>
      </c>
      <c r="AD3" s="6" t="str">
        <f t="shared" si="3"/>
        <v>CUMPLE</v>
      </c>
      <c r="AE3" s="6">
        <f t="shared" si="4"/>
        <v>1</v>
      </c>
      <c r="AF3" s="45" t="str">
        <f t="shared" si="5"/>
        <v>NO CUMPLE</v>
      </c>
      <c r="AG3" s="5">
        <f t="shared" si="6"/>
        <v>16</v>
      </c>
      <c r="AH3" s="5" t="str">
        <f t="shared" si="7"/>
        <v>NO CUMPLE</v>
      </c>
      <c r="AI3" s="38"/>
      <c r="AJ3" s="5"/>
      <c r="AK3" s="67" t="s">
        <v>7264</v>
      </c>
      <c r="AL3" s="50" t="s">
        <v>7265</v>
      </c>
      <c r="AM3" s="5"/>
      <c r="AN3" s="50"/>
      <c r="AO3" s="50"/>
      <c r="AR3" s="52"/>
    </row>
    <row r="4" spans="1:67" ht="409.5">
      <c r="A4" s="20" t="s">
        <v>45</v>
      </c>
      <c r="B4" s="21" t="s">
        <v>46</v>
      </c>
      <c r="C4" s="20" t="s">
        <v>47</v>
      </c>
      <c r="D4" s="3">
        <v>4947517075</v>
      </c>
      <c r="E4" s="22" t="s">
        <v>48</v>
      </c>
      <c r="F4" s="4" t="s">
        <v>7266</v>
      </c>
      <c r="G4" s="68" t="s">
        <v>7267</v>
      </c>
      <c r="H4" s="24">
        <v>1.5</v>
      </c>
      <c r="I4" s="4" t="s">
        <v>7253</v>
      </c>
      <c r="J4" s="28" t="s">
        <v>7268</v>
      </c>
      <c r="K4" s="22">
        <v>50182999</v>
      </c>
      <c r="L4" s="23" t="s">
        <v>54</v>
      </c>
      <c r="M4" s="5" t="s">
        <v>67</v>
      </c>
      <c r="N4" s="29" t="s">
        <v>217</v>
      </c>
      <c r="O4" s="30">
        <v>1</v>
      </c>
      <c r="P4" s="29" t="s">
        <v>57</v>
      </c>
      <c r="Q4" s="35">
        <v>1</v>
      </c>
      <c r="R4" s="5" t="s">
        <v>608</v>
      </c>
      <c r="S4" s="5" t="s">
        <v>79</v>
      </c>
      <c r="T4" s="36">
        <v>43493</v>
      </c>
      <c r="U4" s="36">
        <v>43487</v>
      </c>
      <c r="V4" s="37">
        <v>43494</v>
      </c>
      <c r="W4" s="38">
        <f t="shared" si="0"/>
        <v>-6</v>
      </c>
      <c r="X4" s="5" t="str">
        <f t="shared" si="1"/>
        <v>CUMPLE</v>
      </c>
      <c r="Y4" s="37">
        <v>43494</v>
      </c>
      <c r="Z4" s="37">
        <v>43494</v>
      </c>
      <c r="AA4" s="44">
        <v>43495</v>
      </c>
      <c r="AB4" s="44">
        <v>43495</v>
      </c>
      <c r="AC4" s="38">
        <f t="shared" si="2"/>
        <v>1</v>
      </c>
      <c r="AD4" s="6" t="str">
        <f t="shared" si="3"/>
        <v>CUMPLE</v>
      </c>
      <c r="AE4" s="6">
        <f t="shared" si="4"/>
        <v>1</v>
      </c>
      <c r="AF4" s="45" t="str">
        <f t="shared" si="5"/>
        <v>CUMPLE</v>
      </c>
      <c r="AG4" s="5">
        <f t="shared" si="6"/>
        <v>2</v>
      </c>
      <c r="AH4" s="5" t="str">
        <f t="shared" si="7"/>
        <v>CUMPLE</v>
      </c>
      <c r="AI4" s="38"/>
      <c r="AJ4" s="5"/>
      <c r="AK4" s="67" t="s">
        <v>7269</v>
      </c>
      <c r="AL4" s="50" t="s">
        <v>7257</v>
      </c>
      <c r="AM4" s="5"/>
      <c r="AN4" s="50"/>
      <c r="AO4" s="50"/>
      <c r="AR4" s="52"/>
    </row>
    <row r="5" spans="1:67" ht="344.25">
      <c r="A5" s="20" t="s">
        <v>45</v>
      </c>
      <c r="B5" s="21" t="s">
        <v>46</v>
      </c>
      <c r="C5" s="20" t="s">
        <v>47</v>
      </c>
      <c r="D5" s="72" t="s">
        <v>7270</v>
      </c>
      <c r="E5" s="22" t="s">
        <v>48</v>
      </c>
      <c r="F5" s="4" t="s">
        <v>7271</v>
      </c>
      <c r="G5" s="68" t="s">
        <v>7272</v>
      </c>
      <c r="H5" s="24">
        <v>3</v>
      </c>
      <c r="I5" s="4" t="s">
        <v>605</v>
      </c>
      <c r="J5" s="28" t="s">
        <v>7273</v>
      </c>
      <c r="K5" s="22">
        <v>50462547</v>
      </c>
      <c r="L5" s="23" t="s">
        <v>54</v>
      </c>
      <c r="M5" s="5" t="s">
        <v>67</v>
      </c>
      <c r="N5" s="29" t="s">
        <v>77</v>
      </c>
      <c r="O5" s="30">
        <v>3</v>
      </c>
      <c r="P5" s="29" t="s">
        <v>57</v>
      </c>
      <c r="Q5" s="35">
        <v>1</v>
      </c>
      <c r="R5" s="5" t="s">
        <v>608</v>
      </c>
      <c r="S5" s="5" t="s">
        <v>79</v>
      </c>
      <c r="T5" s="36">
        <v>43467</v>
      </c>
      <c r="U5" s="36">
        <v>43469</v>
      </c>
      <c r="V5" s="37">
        <v>43474</v>
      </c>
      <c r="W5" s="38">
        <f t="shared" si="0"/>
        <v>2</v>
      </c>
      <c r="X5" s="5" t="str">
        <f t="shared" si="1"/>
        <v>NO CUMPLE</v>
      </c>
      <c r="Y5" s="37">
        <v>43474</v>
      </c>
      <c r="Z5" s="37">
        <v>43474</v>
      </c>
      <c r="AA5" s="44">
        <v>43475</v>
      </c>
      <c r="AB5" s="44">
        <v>43475</v>
      </c>
      <c r="AC5" s="38">
        <f t="shared" si="2"/>
        <v>1</v>
      </c>
      <c r="AD5" s="6" t="str">
        <f t="shared" si="3"/>
        <v>CUMPLE</v>
      </c>
      <c r="AE5" s="6">
        <f t="shared" si="4"/>
        <v>1</v>
      </c>
      <c r="AF5" s="45" t="str">
        <f t="shared" si="5"/>
        <v>CUMPLE</v>
      </c>
      <c r="AG5" s="5">
        <f t="shared" si="6"/>
        <v>8</v>
      </c>
      <c r="AH5" s="5" t="str">
        <f t="shared" si="7"/>
        <v>NO CUMPLE</v>
      </c>
      <c r="AI5" s="38"/>
      <c r="AJ5" s="5"/>
      <c r="AK5" s="49" t="s">
        <v>7274</v>
      </c>
      <c r="AL5" s="50" t="s">
        <v>72</v>
      </c>
      <c r="AM5" s="5"/>
      <c r="AN5" s="50"/>
      <c r="AO5" s="50"/>
      <c r="AR5" s="52"/>
    </row>
    <row r="6" spans="1:67" ht="409.5">
      <c r="A6" s="20" t="s">
        <v>45</v>
      </c>
      <c r="B6" s="21" t="s">
        <v>46</v>
      </c>
      <c r="C6" s="20" t="s">
        <v>47</v>
      </c>
      <c r="D6" s="25" t="s">
        <v>7275</v>
      </c>
      <c r="E6" s="22" t="s">
        <v>48</v>
      </c>
      <c r="F6" s="4" t="s">
        <v>7276</v>
      </c>
      <c r="G6" s="68" t="s">
        <v>7277</v>
      </c>
      <c r="H6" s="24">
        <v>32.29</v>
      </c>
      <c r="I6" s="4" t="s">
        <v>605</v>
      </c>
      <c r="J6" s="25" t="s">
        <v>7278</v>
      </c>
      <c r="K6" s="28" t="s">
        <v>7279</v>
      </c>
      <c r="L6" s="23" t="s">
        <v>54</v>
      </c>
      <c r="M6" s="5" t="s">
        <v>55</v>
      </c>
      <c r="N6" s="29" t="s">
        <v>56</v>
      </c>
      <c r="O6" s="30">
        <v>8.6999999999999993</v>
      </c>
      <c r="P6" s="29" t="s">
        <v>57</v>
      </c>
      <c r="Q6" s="35">
        <v>4</v>
      </c>
      <c r="R6" s="5" t="s">
        <v>608</v>
      </c>
      <c r="S6" s="5" t="s">
        <v>79</v>
      </c>
      <c r="T6" s="36">
        <v>43473</v>
      </c>
      <c r="U6" s="36">
        <v>43473</v>
      </c>
      <c r="V6" s="37">
        <v>43480</v>
      </c>
      <c r="W6" s="38">
        <f t="shared" si="0"/>
        <v>0</v>
      </c>
      <c r="X6" s="5" t="str">
        <f t="shared" si="1"/>
        <v>CUMPLE</v>
      </c>
      <c r="Y6" s="37">
        <v>43474</v>
      </c>
      <c r="Z6" s="37">
        <v>43481</v>
      </c>
      <c r="AA6" s="44">
        <v>43482</v>
      </c>
      <c r="AB6" s="44">
        <v>43482</v>
      </c>
      <c r="AC6" s="38">
        <f t="shared" si="2"/>
        <v>2</v>
      </c>
      <c r="AD6" s="6" t="str">
        <f t="shared" si="3"/>
        <v>CUMPLE</v>
      </c>
      <c r="AE6" s="6">
        <f t="shared" si="4"/>
        <v>1</v>
      </c>
      <c r="AF6" s="45" t="str">
        <f t="shared" si="5"/>
        <v>CUMPLE</v>
      </c>
      <c r="AG6" s="5">
        <f t="shared" si="6"/>
        <v>9</v>
      </c>
      <c r="AH6" s="5" t="str">
        <f t="shared" si="7"/>
        <v>NO CUMPLE</v>
      </c>
      <c r="AI6" s="38"/>
      <c r="AJ6" s="5"/>
      <c r="AK6" s="49" t="s">
        <v>7280</v>
      </c>
      <c r="AL6" s="50" t="s">
        <v>72</v>
      </c>
      <c r="AM6" s="5"/>
      <c r="AN6" s="50"/>
      <c r="AO6" s="50"/>
      <c r="AR6" s="52"/>
    </row>
    <row r="7" spans="1:67" ht="409.5">
      <c r="A7" s="20" t="s">
        <v>45</v>
      </c>
      <c r="B7" s="21" t="s">
        <v>46</v>
      </c>
      <c r="C7" s="20" t="s">
        <v>47</v>
      </c>
      <c r="D7" s="3">
        <v>4948035507</v>
      </c>
      <c r="E7" s="22" t="s">
        <v>48</v>
      </c>
      <c r="F7" s="4" t="s">
        <v>7281</v>
      </c>
      <c r="G7" s="68" t="s">
        <v>7282</v>
      </c>
      <c r="H7" s="24">
        <v>844</v>
      </c>
      <c r="I7" s="4" t="s">
        <v>605</v>
      </c>
      <c r="J7" s="28" t="s">
        <v>7283</v>
      </c>
      <c r="K7" s="22" t="s">
        <v>7284</v>
      </c>
      <c r="L7" s="23" t="s">
        <v>119</v>
      </c>
      <c r="M7" s="5" t="s">
        <v>184</v>
      </c>
      <c r="N7" s="29" t="s">
        <v>385</v>
      </c>
      <c r="O7" s="30">
        <v>30</v>
      </c>
      <c r="P7" s="29" t="s">
        <v>57</v>
      </c>
      <c r="Q7" s="35">
        <v>5</v>
      </c>
      <c r="R7" s="5" t="s">
        <v>608</v>
      </c>
      <c r="S7" s="5" t="s">
        <v>79</v>
      </c>
      <c r="T7" s="36">
        <v>43431</v>
      </c>
      <c r="U7" s="36">
        <v>43433</v>
      </c>
      <c r="V7" s="37">
        <v>43488</v>
      </c>
      <c r="W7" s="38">
        <f t="shared" si="0"/>
        <v>2</v>
      </c>
      <c r="X7" s="5" t="str">
        <f t="shared" si="1"/>
        <v>NO CUMPLE</v>
      </c>
      <c r="Y7" s="37">
        <v>43434</v>
      </c>
      <c r="Z7" s="37">
        <v>43488</v>
      </c>
      <c r="AA7" s="44">
        <v>43489</v>
      </c>
      <c r="AB7" s="44">
        <v>43489</v>
      </c>
      <c r="AC7" s="38">
        <f t="shared" si="2"/>
        <v>1</v>
      </c>
      <c r="AD7" s="6" t="str">
        <f t="shared" si="3"/>
        <v>CUMPLE</v>
      </c>
      <c r="AE7" s="6">
        <f t="shared" si="4"/>
        <v>1</v>
      </c>
      <c r="AF7" s="45" t="str">
        <f t="shared" si="5"/>
        <v>CUMPLE</v>
      </c>
      <c r="AG7" s="5">
        <f t="shared" si="6"/>
        <v>58</v>
      </c>
      <c r="AH7" s="5" t="str">
        <f t="shared" si="7"/>
        <v>NO CUMPLE</v>
      </c>
      <c r="AI7" s="38"/>
      <c r="AJ7" s="5"/>
      <c r="AK7" s="67" t="s">
        <v>7285</v>
      </c>
      <c r="AL7" s="50" t="s">
        <v>72</v>
      </c>
      <c r="AM7" s="5"/>
      <c r="AN7" s="50"/>
      <c r="AO7" s="50"/>
      <c r="AR7" s="52"/>
    </row>
    <row r="8" spans="1:67" ht="331.5">
      <c r="A8" s="20" t="s">
        <v>45</v>
      </c>
      <c r="B8" s="21" t="s">
        <v>46</v>
      </c>
      <c r="C8" s="20" t="s">
        <v>47</v>
      </c>
      <c r="D8" s="3">
        <v>4947301939</v>
      </c>
      <c r="E8" s="22" t="s">
        <v>48</v>
      </c>
      <c r="F8" s="4" t="s">
        <v>7286</v>
      </c>
      <c r="G8" s="23">
        <v>1024323059</v>
      </c>
      <c r="H8" s="24">
        <v>878.36</v>
      </c>
      <c r="I8" s="4" t="s">
        <v>605</v>
      </c>
      <c r="J8" s="28" t="s">
        <v>7287</v>
      </c>
      <c r="K8" s="22" t="s">
        <v>7288</v>
      </c>
      <c r="L8" s="23" t="s">
        <v>86</v>
      </c>
      <c r="M8" s="5" t="s">
        <v>87</v>
      </c>
      <c r="N8" s="29" t="s">
        <v>87</v>
      </c>
      <c r="O8" s="30">
        <v>212</v>
      </c>
      <c r="P8" s="29" t="s">
        <v>57</v>
      </c>
      <c r="Q8" s="35">
        <v>3</v>
      </c>
      <c r="R8" s="5" t="s">
        <v>608</v>
      </c>
      <c r="S8" s="5" t="s">
        <v>79</v>
      </c>
      <c r="T8" s="36">
        <v>43484</v>
      </c>
      <c r="U8" s="36">
        <v>43487</v>
      </c>
      <c r="V8" s="37">
        <v>43488</v>
      </c>
      <c r="W8" s="38">
        <f t="shared" si="0"/>
        <v>3</v>
      </c>
      <c r="X8" s="5" t="str">
        <f t="shared" si="1"/>
        <v>NO CUMPLE</v>
      </c>
      <c r="Y8" s="37">
        <v>43487</v>
      </c>
      <c r="Z8" s="37">
        <v>43488</v>
      </c>
      <c r="AA8" s="44">
        <v>43489</v>
      </c>
      <c r="AB8" s="44">
        <v>43489</v>
      </c>
      <c r="AC8" s="38">
        <f t="shared" si="2"/>
        <v>1</v>
      </c>
      <c r="AD8" s="6" t="str">
        <f t="shared" si="3"/>
        <v>CUMPLE</v>
      </c>
      <c r="AE8" s="6">
        <f t="shared" si="4"/>
        <v>1</v>
      </c>
      <c r="AF8" s="45" t="str">
        <f t="shared" si="5"/>
        <v>CUMPLE</v>
      </c>
      <c r="AG8" s="5">
        <f t="shared" si="6"/>
        <v>5</v>
      </c>
      <c r="AH8" s="5" t="str">
        <f t="shared" si="7"/>
        <v>NO CUMPLE</v>
      </c>
      <c r="AI8" s="38"/>
      <c r="AJ8" s="5"/>
      <c r="AK8" s="49" t="s">
        <v>7289</v>
      </c>
      <c r="AL8" s="50" t="s">
        <v>72</v>
      </c>
      <c r="AM8" s="5"/>
      <c r="AN8" s="50"/>
      <c r="AO8" s="50"/>
      <c r="AR8" s="52"/>
    </row>
    <row r="9" spans="1:67" ht="357">
      <c r="A9" s="20" t="s">
        <v>45</v>
      </c>
      <c r="B9" s="21" t="s">
        <v>46</v>
      </c>
      <c r="C9" s="20" t="s">
        <v>47</v>
      </c>
      <c r="D9" s="3">
        <v>4948777320</v>
      </c>
      <c r="E9" s="22" t="s">
        <v>48</v>
      </c>
      <c r="F9" s="4" t="s">
        <v>7290</v>
      </c>
      <c r="G9" s="68" t="s">
        <v>7291</v>
      </c>
      <c r="H9" s="24">
        <v>0.5</v>
      </c>
      <c r="I9" s="4" t="s">
        <v>605</v>
      </c>
      <c r="J9" s="28" t="s">
        <v>7292</v>
      </c>
      <c r="K9" s="22">
        <v>50074098</v>
      </c>
      <c r="L9" s="23" t="s">
        <v>54</v>
      </c>
      <c r="M9" s="5" t="s">
        <v>67</v>
      </c>
      <c r="N9" s="29" t="s">
        <v>217</v>
      </c>
      <c r="O9" s="30">
        <v>0.5</v>
      </c>
      <c r="P9" s="29" t="s">
        <v>57</v>
      </c>
      <c r="Q9" s="35">
        <v>1</v>
      </c>
      <c r="R9" s="5" t="s">
        <v>608</v>
      </c>
      <c r="S9" s="5" t="s">
        <v>79</v>
      </c>
      <c r="T9" s="36">
        <v>43482</v>
      </c>
      <c r="U9" s="36">
        <v>43487</v>
      </c>
      <c r="V9" s="37">
        <v>43493</v>
      </c>
      <c r="W9" s="38">
        <f t="shared" si="0"/>
        <v>5</v>
      </c>
      <c r="X9" s="5" t="str">
        <f t="shared" si="1"/>
        <v>NO CUMPLE</v>
      </c>
      <c r="Y9" s="37">
        <v>43489</v>
      </c>
      <c r="Z9" s="37">
        <v>43493</v>
      </c>
      <c r="AA9" s="44">
        <v>43494</v>
      </c>
      <c r="AB9" s="44">
        <v>43495</v>
      </c>
      <c r="AC9" s="38">
        <f t="shared" si="2"/>
        <v>2</v>
      </c>
      <c r="AD9" s="6" t="str">
        <f t="shared" si="3"/>
        <v>CUMPLE</v>
      </c>
      <c r="AE9" s="6">
        <f t="shared" si="4"/>
        <v>1</v>
      </c>
      <c r="AF9" s="45" t="str">
        <f t="shared" si="5"/>
        <v>CUMPLE</v>
      </c>
      <c r="AG9" s="5">
        <f t="shared" si="6"/>
        <v>13</v>
      </c>
      <c r="AH9" s="5" t="str">
        <f t="shared" si="7"/>
        <v>NO CUMPLE</v>
      </c>
      <c r="AI9" s="38"/>
      <c r="AJ9" s="5"/>
      <c r="AK9" s="49" t="s">
        <v>7293</v>
      </c>
      <c r="AL9" s="50" t="s">
        <v>72</v>
      </c>
      <c r="AM9" s="5"/>
      <c r="AN9" s="50"/>
      <c r="AO9" s="50"/>
      <c r="AR9" s="52"/>
    </row>
    <row r="10" spans="1:67" ht="409.5">
      <c r="A10" s="20" t="s">
        <v>45</v>
      </c>
      <c r="B10" s="21" t="s">
        <v>46</v>
      </c>
      <c r="C10" s="20" t="s">
        <v>1017</v>
      </c>
      <c r="D10" s="3">
        <v>4941765749</v>
      </c>
      <c r="E10" s="22" t="s">
        <v>753</v>
      </c>
      <c r="F10" s="4" t="s">
        <v>7294</v>
      </c>
      <c r="G10" s="68" t="s">
        <v>7295</v>
      </c>
      <c r="H10" s="24">
        <v>79.06</v>
      </c>
      <c r="I10" s="4" t="s">
        <v>605</v>
      </c>
      <c r="J10" s="28" t="s">
        <v>7296</v>
      </c>
      <c r="K10" s="22" t="s">
        <v>744</v>
      </c>
      <c r="L10" s="23" t="s">
        <v>7297</v>
      </c>
      <c r="M10" s="5" t="s">
        <v>238</v>
      </c>
      <c r="N10" s="29" t="s">
        <v>238</v>
      </c>
      <c r="O10" s="30">
        <v>80</v>
      </c>
      <c r="P10" s="29" t="s">
        <v>57</v>
      </c>
      <c r="Q10" s="35">
        <v>1</v>
      </c>
      <c r="R10" s="5" t="s">
        <v>608</v>
      </c>
      <c r="S10" s="5" t="s">
        <v>79</v>
      </c>
      <c r="T10" s="36">
        <v>43477</v>
      </c>
      <c r="U10" s="36">
        <v>43474</v>
      </c>
      <c r="V10" s="37">
        <v>43497</v>
      </c>
      <c r="W10" s="38">
        <f t="shared" si="0"/>
        <v>-3</v>
      </c>
      <c r="X10" s="5" t="str">
        <f t="shared" si="1"/>
        <v>CUMPLE</v>
      </c>
      <c r="Y10" s="37">
        <v>43480</v>
      </c>
      <c r="Z10" s="37">
        <v>43497</v>
      </c>
      <c r="AA10" s="44">
        <v>43500</v>
      </c>
      <c r="AB10" s="44">
        <v>43501</v>
      </c>
      <c r="AC10" s="38">
        <f t="shared" si="2"/>
        <v>4</v>
      </c>
      <c r="AD10" s="6" t="str">
        <f t="shared" si="3"/>
        <v>NO CUMPLE</v>
      </c>
      <c r="AE10" s="6">
        <f t="shared" si="4"/>
        <v>1</v>
      </c>
      <c r="AF10" s="45" t="str">
        <f t="shared" si="5"/>
        <v>CUMPLE</v>
      </c>
      <c r="AG10" s="5">
        <f t="shared" si="6"/>
        <v>24</v>
      </c>
      <c r="AH10" s="5" t="str">
        <f t="shared" si="7"/>
        <v>NO CUMPLE</v>
      </c>
      <c r="AI10" s="38"/>
      <c r="AJ10" s="5"/>
      <c r="AK10" s="49" t="s">
        <v>7298</v>
      </c>
      <c r="AL10" s="50" t="s">
        <v>241</v>
      </c>
      <c r="AM10" s="5"/>
      <c r="AN10" s="50"/>
      <c r="AO10" s="50"/>
      <c r="AR10" s="52"/>
    </row>
    <row r="11" spans="1:67" ht="409.5">
      <c r="A11" s="20" t="s">
        <v>45</v>
      </c>
      <c r="B11" s="21" t="s">
        <v>46</v>
      </c>
      <c r="C11" s="20" t="s">
        <v>1017</v>
      </c>
      <c r="D11" s="3">
        <v>4949102188</v>
      </c>
      <c r="E11" s="22" t="s">
        <v>48</v>
      </c>
      <c r="F11" s="4" t="s">
        <v>7299</v>
      </c>
      <c r="G11" s="68" t="s">
        <v>7300</v>
      </c>
      <c r="H11" s="24">
        <v>50</v>
      </c>
      <c r="I11" s="4" t="s">
        <v>605</v>
      </c>
      <c r="J11" s="28" t="s">
        <v>7301</v>
      </c>
      <c r="K11" s="22">
        <v>79050029</v>
      </c>
      <c r="L11" s="23" t="s">
        <v>54</v>
      </c>
      <c r="M11" s="5" t="s">
        <v>184</v>
      </c>
      <c r="N11" s="29" t="s">
        <v>184</v>
      </c>
      <c r="O11" s="30">
        <v>5</v>
      </c>
      <c r="P11" s="29" t="s">
        <v>186</v>
      </c>
      <c r="Q11" s="35">
        <v>1</v>
      </c>
      <c r="R11" s="5" t="s">
        <v>608</v>
      </c>
      <c r="S11" s="5" t="s">
        <v>79</v>
      </c>
      <c r="T11" s="36">
        <v>43491</v>
      </c>
      <c r="U11" s="36">
        <v>43494</v>
      </c>
      <c r="V11" s="37">
        <v>43504</v>
      </c>
      <c r="W11" s="38">
        <f t="shared" si="0"/>
        <v>3</v>
      </c>
      <c r="X11" s="5" t="str">
        <f t="shared" si="1"/>
        <v>NO CUMPLE</v>
      </c>
      <c r="Y11" s="37">
        <v>43494</v>
      </c>
      <c r="Z11" s="37">
        <v>43504</v>
      </c>
      <c r="AA11" s="44">
        <v>43504</v>
      </c>
      <c r="AB11" s="44">
        <v>43507</v>
      </c>
      <c r="AC11" s="38">
        <f t="shared" si="2"/>
        <v>3</v>
      </c>
      <c r="AD11" s="6" t="str">
        <f t="shared" si="3"/>
        <v>CUMPLE</v>
      </c>
      <c r="AE11" s="6">
        <f t="shared" si="4"/>
        <v>3</v>
      </c>
      <c r="AF11" s="45" t="str">
        <f t="shared" si="5"/>
        <v>NO CUMPLE</v>
      </c>
      <c r="AG11" s="5">
        <f t="shared" si="6"/>
        <v>16</v>
      </c>
      <c r="AH11" s="5" t="str">
        <f t="shared" si="7"/>
        <v>NO CUMPLE</v>
      </c>
      <c r="AI11" s="38"/>
      <c r="AJ11" s="5"/>
      <c r="AK11" s="67" t="s">
        <v>7302</v>
      </c>
      <c r="AL11" s="50" t="s">
        <v>72</v>
      </c>
      <c r="AM11" s="5"/>
      <c r="AN11" s="50">
        <v>43522</v>
      </c>
      <c r="AO11" s="50"/>
      <c r="AR11" s="52"/>
    </row>
    <row r="12" spans="1:67" ht="409.5">
      <c r="A12" s="20" t="s">
        <v>45</v>
      </c>
      <c r="B12" s="21" t="s">
        <v>46</v>
      </c>
      <c r="C12" s="20" t="s">
        <v>1017</v>
      </c>
      <c r="D12" s="3">
        <v>4948731193</v>
      </c>
      <c r="E12" s="22" t="s">
        <v>753</v>
      </c>
      <c r="F12" s="4" t="s">
        <v>7303</v>
      </c>
      <c r="G12" s="23" t="s">
        <v>7304</v>
      </c>
      <c r="H12" s="24">
        <v>2598.14</v>
      </c>
      <c r="I12" s="4" t="s">
        <v>605</v>
      </c>
      <c r="J12" s="28" t="s">
        <v>7305</v>
      </c>
      <c r="K12" s="22">
        <v>12164900</v>
      </c>
      <c r="L12" s="23" t="s">
        <v>7306</v>
      </c>
      <c r="M12" s="5" t="s">
        <v>238</v>
      </c>
      <c r="N12" s="29" t="s">
        <v>238</v>
      </c>
      <c r="O12" s="30">
        <v>1035.68</v>
      </c>
      <c r="P12" s="29" t="s">
        <v>57</v>
      </c>
      <c r="Q12" s="35">
        <v>2</v>
      </c>
      <c r="R12" s="5" t="s">
        <v>608</v>
      </c>
      <c r="S12" s="5" t="s">
        <v>79</v>
      </c>
      <c r="T12" s="36">
        <v>43498</v>
      </c>
      <c r="U12" s="36">
        <v>43490</v>
      </c>
      <c r="V12" s="37">
        <v>43507</v>
      </c>
      <c r="W12" s="38">
        <f t="shared" si="0"/>
        <v>-8</v>
      </c>
      <c r="X12" s="5" t="str">
        <f t="shared" si="1"/>
        <v>CUMPLE</v>
      </c>
      <c r="Y12" s="37">
        <v>43500</v>
      </c>
      <c r="Z12" s="37">
        <v>43507</v>
      </c>
      <c r="AA12" s="44">
        <v>43508</v>
      </c>
      <c r="AB12" s="44">
        <v>43508</v>
      </c>
      <c r="AC12" s="38">
        <f t="shared" si="2"/>
        <v>1</v>
      </c>
      <c r="AD12" s="6" t="str">
        <f t="shared" si="3"/>
        <v>CUMPLE</v>
      </c>
      <c r="AE12" s="6">
        <f t="shared" si="4"/>
        <v>1</v>
      </c>
      <c r="AF12" s="45" t="str">
        <f t="shared" si="5"/>
        <v>CUMPLE</v>
      </c>
      <c r="AG12" s="5">
        <f t="shared" si="6"/>
        <v>10</v>
      </c>
      <c r="AH12" s="5" t="str">
        <f t="shared" si="7"/>
        <v>NO CUMPLE</v>
      </c>
      <c r="AI12" s="38"/>
      <c r="AJ12" s="5"/>
      <c r="AK12" s="67" t="s">
        <v>7307</v>
      </c>
      <c r="AL12" s="50" t="s">
        <v>241</v>
      </c>
      <c r="AM12" s="5"/>
      <c r="AN12" s="50">
        <v>43498</v>
      </c>
      <c r="AO12" s="50"/>
      <c r="AR12" s="52"/>
    </row>
    <row r="13" spans="1:67" ht="409.5">
      <c r="A13" s="20" t="s">
        <v>45</v>
      </c>
      <c r="B13" s="21" t="s">
        <v>46</v>
      </c>
      <c r="C13" s="20" t="s">
        <v>1017</v>
      </c>
      <c r="D13" s="3">
        <v>4948035507</v>
      </c>
      <c r="E13" s="22" t="s">
        <v>48</v>
      </c>
      <c r="F13" s="4" t="s">
        <v>7308</v>
      </c>
      <c r="G13" s="68" t="s">
        <v>7282</v>
      </c>
      <c r="H13" s="24">
        <v>22.6</v>
      </c>
      <c r="I13" s="4" t="s">
        <v>605</v>
      </c>
      <c r="J13" s="28" t="s">
        <v>7309</v>
      </c>
      <c r="K13" s="22">
        <v>79026265</v>
      </c>
      <c r="L13" s="23" t="s">
        <v>119</v>
      </c>
      <c r="M13" s="5" t="s">
        <v>184</v>
      </c>
      <c r="N13" s="29" t="s">
        <v>184</v>
      </c>
      <c r="O13" s="30">
        <v>1</v>
      </c>
      <c r="P13" s="29" t="s">
        <v>57</v>
      </c>
      <c r="Q13" s="35">
        <v>1</v>
      </c>
      <c r="R13" s="5" t="s">
        <v>608</v>
      </c>
      <c r="S13" s="5" t="s">
        <v>79</v>
      </c>
      <c r="T13" s="36">
        <v>43431</v>
      </c>
      <c r="U13" s="36">
        <v>43433</v>
      </c>
      <c r="V13" s="37">
        <v>43507</v>
      </c>
      <c r="W13" s="38">
        <f t="shared" si="0"/>
        <v>2</v>
      </c>
      <c r="X13" s="5" t="str">
        <f t="shared" si="1"/>
        <v>NO CUMPLE</v>
      </c>
      <c r="Y13" s="37">
        <v>43434</v>
      </c>
      <c r="Z13" s="37">
        <v>43507</v>
      </c>
      <c r="AA13" s="44">
        <v>43508</v>
      </c>
      <c r="AB13" s="44">
        <v>43508</v>
      </c>
      <c r="AC13" s="38">
        <f t="shared" si="2"/>
        <v>1</v>
      </c>
      <c r="AD13" s="6" t="str">
        <f t="shared" si="3"/>
        <v>CUMPLE</v>
      </c>
      <c r="AE13" s="6">
        <f t="shared" si="4"/>
        <v>1</v>
      </c>
      <c r="AF13" s="45" t="str">
        <f t="shared" si="5"/>
        <v>CUMPLE</v>
      </c>
      <c r="AG13" s="5">
        <f t="shared" si="6"/>
        <v>77</v>
      </c>
      <c r="AH13" s="5" t="str">
        <f t="shared" si="7"/>
        <v>NO CUMPLE</v>
      </c>
      <c r="AI13" s="38"/>
      <c r="AJ13" s="5"/>
      <c r="AK13" s="67" t="s">
        <v>7310</v>
      </c>
      <c r="AL13" s="50" t="s">
        <v>7311</v>
      </c>
      <c r="AM13" s="5"/>
      <c r="AN13" s="50">
        <v>43796</v>
      </c>
      <c r="AO13" s="50"/>
      <c r="AR13" s="52"/>
    </row>
    <row r="14" spans="1:67" ht="409.5">
      <c r="A14" s="20" t="s">
        <v>45</v>
      </c>
      <c r="B14" s="21" t="s">
        <v>46</v>
      </c>
      <c r="C14" s="20" t="s">
        <v>7312</v>
      </c>
      <c r="D14" s="3">
        <v>4948984243</v>
      </c>
      <c r="E14" s="22" t="s">
        <v>48</v>
      </c>
      <c r="F14" s="4" t="s">
        <v>7313</v>
      </c>
      <c r="G14" s="68" t="s">
        <v>7314</v>
      </c>
      <c r="H14" s="24">
        <v>375</v>
      </c>
      <c r="I14" s="4" t="s">
        <v>605</v>
      </c>
      <c r="J14" s="28" t="s">
        <v>7315</v>
      </c>
      <c r="K14" s="22">
        <v>50113385</v>
      </c>
      <c r="L14" s="23" t="s">
        <v>911</v>
      </c>
      <c r="M14" s="5" t="s">
        <v>87</v>
      </c>
      <c r="N14" s="29" t="s">
        <v>88</v>
      </c>
      <c r="O14" s="30">
        <v>75</v>
      </c>
      <c r="P14" s="29" t="s">
        <v>57</v>
      </c>
      <c r="Q14" s="35">
        <v>1</v>
      </c>
      <c r="R14" s="5" t="s">
        <v>608</v>
      </c>
      <c r="S14" s="5" t="s">
        <v>79</v>
      </c>
      <c r="T14" s="36">
        <v>43508</v>
      </c>
      <c r="U14" s="36">
        <v>43504</v>
      </c>
      <c r="V14" s="37">
        <v>43509</v>
      </c>
      <c r="W14" s="38">
        <f t="shared" si="0"/>
        <v>-4</v>
      </c>
      <c r="X14" s="5" t="str">
        <f t="shared" si="1"/>
        <v>CUMPLE</v>
      </c>
      <c r="Y14" s="37">
        <v>43509</v>
      </c>
      <c r="Z14" s="37">
        <v>43509</v>
      </c>
      <c r="AA14" s="44">
        <v>43510</v>
      </c>
      <c r="AB14" s="44">
        <v>43510</v>
      </c>
      <c r="AC14" s="38">
        <f t="shared" si="2"/>
        <v>1</v>
      </c>
      <c r="AD14" s="6" t="str">
        <f t="shared" si="3"/>
        <v>CUMPLE</v>
      </c>
      <c r="AE14" s="6">
        <f t="shared" si="4"/>
        <v>1</v>
      </c>
      <c r="AF14" s="45" t="str">
        <f t="shared" si="5"/>
        <v>CUMPLE</v>
      </c>
      <c r="AG14" s="5">
        <f t="shared" si="6"/>
        <v>2</v>
      </c>
      <c r="AH14" s="5" t="str">
        <f t="shared" si="7"/>
        <v>CUMPLE</v>
      </c>
      <c r="AI14" s="38"/>
      <c r="AJ14" s="5"/>
      <c r="AK14" s="67" t="s">
        <v>7316</v>
      </c>
      <c r="AL14" s="50" t="s">
        <v>72</v>
      </c>
      <c r="AM14" s="5"/>
      <c r="AN14" s="50">
        <v>43504</v>
      </c>
      <c r="AO14" s="50"/>
      <c r="AR14" s="52"/>
    </row>
    <row r="15" spans="1:67" ht="409.5">
      <c r="A15" s="20" t="s">
        <v>45</v>
      </c>
      <c r="B15" s="21" t="s">
        <v>46</v>
      </c>
      <c r="C15" s="20" t="s">
        <v>1017</v>
      </c>
      <c r="D15" s="3" t="s">
        <v>7317</v>
      </c>
      <c r="E15" s="22" t="s">
        <v>48</v>
      </c>
      <c r="F15" s="4" t="s">
        <v>7318</v>
      </c>
      <c r="G15" s="23" t="s">
        <v>7319</v>
      </c>
      <c r="H15" s="24">
        <v>8.4</v>
      </c>
      <c r="I15" s="4" t="s">
        <v>605</v>
      </c>
      <c r="J15" s="28" t="s">
        <v>7320</v>
      </c>
      <c r="K15" s="22" t="s">
        <v>7321</v>
      </c>
      <c r="L15" s="23" t="s">
        <v>54</v>
      </c>
      <c r="M15" s="5" t="s">
        <v>55</v>
      </c>
      <c r="N15" s="29" t="s">
        <v>56</v>
      </c>
      <c r="O15" s="30">
        <v>4.2</v>
      </c>
      <c r="P15" s="29" t="s">
        <v>57</v>
      </c>
      <c r="Q15" s="35">
        <v>2</v>
      </c>
      <c r="R15" s="5" t="s">
        <v>608</v>
      </c>
      <c r="S15" s="5" t="s">
        <v>79</v>
      </c>
      <c r="T15" s="36">
        <v>43503</v>
      </c>
      <c r="U15" s="36">
        <v>43502</v>
      </c>
      <c r="V15" s="37">
        <v>43510</v>
      </c>
      <c r="W15" s="38">
        <f t="shared" si="0"/>
        <v>-1</v>
      </c>
      <c r="X15" s="5" t="str">
        <f t="shared" si="1"/>
        <v>CUMPLE</v>
      </c>
      <c r="Y15" s="37">
        <v>43504</v>
      </c>
      <c r="Z15" s="37">
        <v>43510</v>
      </c>
      <c r="AA15" s="44">
        <v>43511</v>
      </c>
      <c r="AB15" s="44">
        <v>43511</v>
      </c>
      <c r="AC15" s="38">
        <f t="shared" si="2"/>
        <v>1</v>
      </c>
      <c r="AD15" s="6" t="str">
        <f t="shared" si="3"/>
        <v>CUMPLE</v>
      </c>
      <c r="AE15" s="6">
        <f t="shared" si="4"/>
        <v>1</v>
      </c>
      <c r="AF15" s="45" t="str">
        <f t="shared" si="5"/>
        <v>CUMPLE</v>
      </c>
      <c r="AG15" s="5">
        <f t="shared" si="6"/>
        <v>8</v>
      </c>
      <c r="AH15" s="5" t="str">
        <f t="shared" si="7"/>
        <v>NO CUMPLE</v>
      </c>
      <c r="AI15" s="38"/>
      <c r="AJ15" s="5"/>
      <c r="AK15" s="67" t="s">
        <v>7322</v>
      </c>
      <c r="AL15" s="50" t="s">
        <v>72</v>
      </c>
      <c r="AM15" s="5"/>
      <c r="AN15" s="50">
        <v>43503</v>
      </c>
      <c r="AO15" s="50"/>
      <c r="AR15" s="52"/>
    </row>
    <row r="16" spans="1:67" ht="409.5">
      <c r="A16" s="20" t="s">
        <v>45</v>
      </c>
      <c r="B16" s="21" t="s">
        <v>46</v>
      </c>
      <c r="C16" s="20" t="s">
        <v>1017</v>
      </c>
      <c r="D16" s="26" t="s">
        <v>7323</v>
      </c>
      <c r="E16" s="22" t="s">
        <v>48</v>
      </c>
      <c r="F16" s="4" t="s">
        <v>7324</v>
      </c>
      <c r="G16" s="68" t="s">
        <v>7325</v>
      </c>
      <c r="H16" s="24">
        <v>76.28</v>
      </c>
      <c r="I16" s="4" t="s">
        <v>605</v>
      </c>
      <c r="J16" s="28" t="s">
        <v>7326</v>
      </c>
      <c r="K16" s="26" t="s">
        <v>7327</v>
      </c>
      <c r="L16" s="28" t="s">
        <v>54</v>
      </c>
      <c r="M16" s="5" t="s">
        <v>55</v>
      </c>
      <c r="N16" s="29" t="s">
        <v>56</v>
      </c>
      <c r="O16" s="30">
        <v>76.28</v>
      </c>
      <c r="P16" s="29" t="s">
        <v>57</v>
      </c>
      <c r="Q16" s="35">
        <v>1</v>
      </c>
      <c r="R16" s="5" t="s">
        <v>608</v>
      </c>
      <c r="S16" s="5" t="s">
        <v>79</v>
      </c>
      <c r="T16" s="36">
        <v>43496</v>
      </c>
      <c r="U16" s="36">
        <v>43501</v>
      </c>
      <c r="V16" s="37">
        <v>43510</v>
      </c>
      <c r="W16" s="38">
        <f t="shared" si="0"/>
        <v>5</v>
      </c>
      <c r="X16" s="5" t="str">
        <f t="shared" si="1"/>
        <v>NO CUMPLE</v>
      </c>
      <c r="Y16" s="37">
        <v>43501</v>
      </c>
      <c r="Z16" s="37">
        <v>43510</v>
      </c>
      <c r="AA16" s="44">
        <v>43511</v>
      </c>
      <c r="AB16" s="44">
        <v>43511</v>
      </c>
      <c r="AC16" s="38">
        <f t="shared" si="2"/>
        <v>1</v>
      </c>
      <c r="AD16" s="6" t="str">
        <f t="shared" si="3"/>
        <v>CUMPLE</v>
      </c>
      <c r="AE16" s="6">
        <f t="shared" si="4"/>
        <v>1</v>
      </c>
      <c r="AF16" s="45" t="str">
        <f t="shared" si="5"/>
        <v>CUMPLE</v>
      </c>
      <c r="AG16" s="5">
        <f t="shared" si="6"/>
        <v>15</v>
      </c>
      <c r="AH16" s="5" t="str">
        <f t="shared" si="7"/>
        <v>NO CUMPLE</v>
      </c>
      <c r="AI16" s="38"/>
      <c r="AJ16" s="5"/>
      <c r="AK16" s="67" t="s">
        <v>7328</v>
      </c>
      <c r="AL16" s="50" t="s">
        <v>72</v>
      </c>
      <c r="AM16" s="5"/>
      <c r="AN16" s="50">
        <v>43496</v>
      </c>
      <c r="AO16" s="50"/>
      <c r="AR16" s="52"/>
    </row>
    <row r="17" spans="1:44" ht="409.5">
      <c r="A17" s="20" t="s">
        <v>45</v>
      </c>
      <c r="B17" s="21" t="s">
        <v>46</v>
      </c>
      <c r="C17" s="20" t="s">
        <v>1017</v>
      </c>
      <c r="D17" s="3">
        <v>4948240892</v>
      </c>
      <c r="E17" s="22" t="s">
        <v>48</v>
      </c>
      <c r="F17" s="4" t="s">
        <v>7329</v>
      </c>
      <c r="G17" s="68" t="s">
        <v>7330</v>
      </c>
      <c r="H17" s="24">
        <v>31.2</v>
      </c>
      <c r="I17" s="4" t="s">
        <v>605</v>
      </c>
      <c r="J17" s="28" t="s">
        <v>7331</v>
      </c>
      <c r="K17" s="22">
        <v>50475883</v>
      </c>
      <c r="L17" s="23" t="s">
        <v>7332</v>
      </c>
      <c r="M17" s="5" t="s">
        <v>184</v>
      </c>
      <c r="N17" s="29" t="s">
        <v>184</v>
      </c>
      <c r="O17" s="30">
        <v>5</v>
      </c>
      <c r="P17" s="29" t="s">
        <v>57</v>
      </c>
      <c r="Q17" s="35">
        <v>2</v>
      </c>
      <c r="R17" s="5" t="s">
        <v>608</v>
      </c>
      <c r="S17" s="5" t="s">
        <v>79</v>
      </c>
      <c r="T17" s="36">
        <v>43504</v>
      </c>
      <c r="U17" s="36">
        <v>43511</v>
      </c>
      <c r="V17" s="37">
        <v>43516</v>
      </c>
      <c r="W17" s="38">
        <f t="shared" si="0"/>
        <v>7</v>
      </c>
      <c r="X17" s="5" t="str">
        <f t="shared" si="1"/>
        <v>NO CUMPLE</v>
      </c>
      <c r="Y17" s="37">
        <v>43510</v>
      </c>
      <c r="Z17" s="37">
        <v>43518</v>
      </c>
      <c r="AA17" s="44">
        <v>43518</v>
      </c>
      <c r="AB17" s="44">
        <v>43518</v>
      </c>
      <c r="AC17" s="38">
        <f t="shared" si="2"/>
        <v>2</v>
      </c>
      <c r="AD17" s="6" t="str">
        <f t="shared" si="3"/>
        <v>CUMPLE</v>
      </c>
      <c r="AE17" s="6">
        <f t="shared" si="4"/>
        <v>1</v>
      </c>
      <c r="AF17" s="45" t="str">
        <f t="shared" si="5"/>
        <v>CUMPLE</v>
      </c>
      <c r="AG17" s="5">
        <f t="shared" si="6"/>
        <v>14</v>
      </c>
      <c r="AH17" s="5" t="str">
        <f t="shared" si="7"/>
        <v>NO CUMPLE</v>
      </c>
      <c r="AI17" s="38"/>
      <c r="AJ17" s="5"/>
      <c r="AK17" s="49" t="s">
        <v>7333</v>
      </c>
      <c r="AL17" s="50" t="s">
        <v>72</v>
      </c>
      <c r="AM17" s="5"/>
      <c r="AN17" s="50">
        <v>43504</v>
      </c>
      <c r="AO17" s="50"/>
      <c r="AR17" s="52"/>
    </row>
    <row r="18" spans="1:44" ht="409.5">
      <c r="A18" s="20" t="s">
        <v>45</v>
      </c>
      <c r="B18" s="21" t="s">
        <v>46</v>
      </c>
      <c r="C18" s="20" t="s">
        <v>1017</v>
      </c>
      <c r="D18" s="3">
        <v>4949103066</v>
      </c>
      <c r="E18" s="22" t="s">
        <v>48</v>
      </c>
      <c r="F18" s="4" t="s">
        <v>7334</v>
      </c>
      <c r="G18" s="68" t="s">
        <v>7335</v>
      </c>
      <c r="H18" s="24">
        <v>28.2</v>
      </c>
      <c r="I18" s="4" t="s">
        <v>605</v>
      </c>
      <c r="J18" s="28" t="s">
        <v>7336</v>
      </c>
      <c r="K18" s="22">
        <v>50563782</v>
      </c>
      <c r="L18" s="23" t="s">
        <v>54</v>
      </c>
      <c r="M18" s="5" t="s">
        <v>112</v>
      </c>
      <c r="N18" s="29" t="s">
        <v>468</v>
      </c>
      <c r="O18" s="30">
        <v>10</v>
      </c>
      <c r="P18" s="29" t="s">
        <v>57</v>
      </c>
      <c r="Q18" s="35">
        <v>2</v>
      </c>
      <c r="R18" s="5" t="s">
        <v>608</v>
      </c>
      <c r="S18" s="5" t="s">
        <v>79</v>
      </c>
      <c r="T18" s="36">
        <v>43509</v>
      </c>
      <c r="U18" s="36">
        <v>43515</v>
      </c>
      <c r="V18" s="37">
        <v>43518</v>
      </c>
      <c r="W18" s="38">
        <f t="shared" si="0"/>
        <v>6</v>
      </c>
      <c r="X18" s="5" t="str">
        <f t="shared" si="1"/>
        <v>NO CUMPLE</v>
      </c>
      <c r="Y18" s="37">
        <v>43516</v>
      </c>
      <c r="Z18" s="37">
        <v>43518</v>
      </c>
      <c r="AA18" s="44">
        <v>43519</v>
      </c>
      <c r="AB18" s="44">
        <v>43521</v>
      </c>
      <c r="AC18" s="38">
        <f t="shared" si="2"/>
        <v>3</v>
      </c>
      <c r="AD18" s="6" t="str">
        <f t="shared" si="3"/>
        <v>CUMPLE</v>
      </c>
      <c r="AE18" s="6">
        <f t="shared" si="4"/>
        <v>2</v>
      </c>
      <c r="AF18" s="45" t="str">
        <f t="shared" si="5"/>
        <v>NO CUMPLE</v>
      </c>
      <c r="AG18" s="5">
        <f t="shared" si="6"/>
        <v>12</v>
      </c>
      <c r="AH18" s="5" t="str">
        <f t="shared" si="7"/>
        <v>NO CUMPLE</v>
      </c>
      <c r="AI18" s="38"/>
      <c r="AJ18" s="5"/>
      <c r="AK18" s="67" t="s">
        <v>7337</v>
      </c>
      <c r="AL18" s="50" t="s">
        <v>72</v>
      </c>
      <c r="AM18" s="5"/>
      <c r="AN18" s="50">
        <v>43509</v>
      </c>
      <c r="AO18" s="50"/>
      <c r="AR18" s="52"/>
    </row>
    <row r="19" spans="1:44" ht="409.5">
      <c r="A19" s="20" t="s">
        <v>45</v>
      </c>
      <c r="B19" s="21" t="s">
        <v>46</v>
      </c>
      <c r="C19" s="20" t="s">
        <v>1950</v>
      </c>
      <c r="D19" s="3">
        <v>4949329976</v>
      </c>
      <c r="E19" s="22" t="s">
        <v>48</v>
      </c>
      <c r="F19" s="4" t="s">
        <v>7338</v>
      </c>
      <c r="G19" s="23" t="s">
        <v>7339</v>
      </c>
      <c r="H19" s="24">
        <v>1.45</v>
      </c>
      <c r="I19" s="4" t="s">
        <v>7253</v>
      </c>
      <c r="J19" s="28" t="s">
        <v>7340</v>
      </c>
      <c r="K19" s="22">
        <v>50245376</v>
      </c>
      <c r="L19" s="23" t="s">
        <v>119</v>
      </c>
      <c r="M19" s="5" t="s">
        <v>67</v>
      </c>
      <c r="N19" s="29" t="s">
        <v>128</v>
      </c>
      <c r="O19" s="30">
        <v>1</v>
      </c>
      <c r="P19" s="29" t="s">
        <v>57</v>
      </c>
      <c r="Q19" s="35">
        <v>1</v>
      </c>
      <c r="R19" s="5" t="s">
        <v>608</v>
      </c>
      <c r="S19" s="5" t="s">
        <v>79</v>
      </c>
      <c r="T19" s="36">
        <v>43521</v>
      </c>
      <c r="U19" s="36">
        <v>43522</v>
      </c>
      <c r="V19" s="37">
        <v>43536</v>
      </c>
      <c r="W19" s="38">
        <f t="shared" si="0"/>
        <v>1</v>
      </c>
      <c r="X19" s="5" t="str">
        <f t="shared" si="1"/>
        <v>NO CUMPLE</v>
      </c>
      <c r="Y19" s="37">
        <v>43521</v>
      </c>
      <c r="Z19" s="37">
        <v>43536</v>
      </c>
      <c r="AA19" s="44">
        <v>43536</v>
      </c>
      <c r="AB19" s="44">
        <v>43537</v>
      </c>
      <c r="AC19" s="38">
        <f t="shared" si="2"/>
        <v>1</v>
      </c>
      <c r="AD19" s="6" t="str">
        <f t="shared" si="3"/>
        <v>CUMPLE</v>
      </c>
      <c r="AE19" s="6">
        <f t="shared" si="4"/>
        <v>1</v>
      </c>
      <c r="AF19" s="45" t="str">
        <f t="shared" si="5"/>
        <v>CUMPLE</v>
      </c>
      <c r="AG19" s="5">
        <f t="shared" si="6"/>
        <v>16</v>
      </c>
      <c r="AH19" s="5" t="str">
        <f t="shared" si="7"/>
        <v>NO CUMPLE</v>
      </c>
      <c r="AI19" s="38"/>
      <c r="AJ19" s="5"/>
      <c r="AK19" s="49" t="s">
        <v>7341</v>
      </c>
      <c r="AL19" s="50" t="s">
        <v>7257</v>
      </c>
      <c r="AM19" s="5"/>
      <c r="AN19" s="50">
        <v>43518</v>
      </c>
      <c r="AO19" s="50"/>
      <c r="AR19" s="52"/>
    </row>
    <row r="20" spans="1:44" ht="409.5">
      <c r="A20" s="20" t="s">
        <v>45</v>
      </c>
      <c r="B20" s="21" t="s">
        <v>46</v>
      </c>
      <c r="C20" s="20" t="s">
        <v>1950</v>
      </c>
      <c r="D20" s="3">
        <v>4949722674</v>
      </c>
      <c r="E20" s="22" t="s">
        <v>48</v>
      </c>
      <c r="F20" s="4" t="s">
        <v>7342</v>
      </c>
      <c r="G20" s="68" t="s">
        <v>7343</v>
      </c>
      <c r="H20" s="24">
        <v>5</v>
      </c>
      <c r="I20" s="4" t="s">
        <v>7253</v>
      </c>
      <c r="J20" s="28" t="s">
        <v>7344</v>
      </c>
      <c r="K20" s="22" t="s">
        <v>7345</v>
      </c>
      <c r="L20" s="23" t="s">
        <v>119</v>
      </c>
      <c r="M20" s="5" t="s">
        <v>67</v>
      </c>
      <c r="N20" s="29" t="s">
        <v>217</v>
      </c>
      <c r="O20" s="30">
        <v>5</v>
      </c>
      <c r="P20" s="29" t="s">
        <v>57</v>
      </c>
      <c r="Q20" s="35">
        <v>2</v>
      </c>
      <c r="R20" s="5" t="s">
        <v>608</v>
      </c>
      <c r="S20" s="5" t="s">
        <v>79</v>
      </c>
      <c r="T20" s="36">
        <v>43542</v>
      </c>
      <c r="U20" s="36">
        <v>43535</v>
      </c>
      <c r="V20" s="37">
        <v>43546</v>
      </c>
      <c r="W20" s="38">
        <f t="shared" si="0"/>
        <v>-7</v>
      </c>
      <c r="X20" s="5" t="str">
        <f t="shared" si="1"/>
        <v>CUMPLE</v>
      </c>
      <c r="Y20" s="37">
        <v>43544</v>
      </c>
      <c r="Z20" s="37">
        <v>43546</v>
      </c>
      <c r="AA20" s="44">
        <v>43547</v>
      </c>
      <c r="AB20" s="44">
        <v>43550</v>
      </c>
      <c r="AC20" s="38">
        <f t="shared" si="2"/>
        <v>4</v>
      </c>
      <c r="AD20" s="6" t="str">
        <f t="shared" si="3"/>
        <v>NO CUMPLE</v>
      </c>
      <c r="AE20" s="6">
        <f t="shared" si="4"/>
        <v>3</v>
      </c>
      <c r="AF20" s="45" t="str">
        <f t="shared" si="5"/>
        <v>NO CUMPLE</v>
      </c>
      <c r="AG20" s="5">
        <f t="shared" si="6"/>
        <v>8</v>
      </c>
      <c r="AH20" s="5" t="str">
        <f t="shared" si="7"/>
        <v>NO CUMPLE</v>
      </c>
      <c r="AI20" s="38"/>
      <c r="AJ20" s="5"/>
      <c r="AK20" s="49" t="s">
        <v>7346</v>
      </c>
      <c r="AL20" s="50" t="s">
        <v>7257</v>
      </c>
      <c r="AM20" s="5"/>
      <c r="AN20" s="50">
        <v>43542</v>
      </c>
      <c r="AO20" s="50"/>
      <c r="AR20" s="52"/>
    </row>
    <row r="21" spans="1:44" ht="395.25">
      <c r="A21" s="20" t="s">
        <v>45</v>
      </c>
      <c r="B21" s="21" t="s">
        <v>46</v>
      </c>
      <c r="C21" s="20" t="s">
        <v>1950</v>
      </c>
      <c r="D21" s="3">
        <v>4949476547</v>
      </c>
      <c r="E21" s="22" t="s">
        <v>48</v>
      </c>
      <c r="F21" s="4" t="s">
        <v>7347</v>
      </c>
      <c r="G21" s="23" t="s">
        <v>7348</v>
      </c>
      <c r="H21" s="24">
        <v>1.98</v>
      </c>
      <c r="I21" s="4" t="s">
        <v>605</v>
      </c>
      <c r="J21" s="28" t="s">
        <v>7349</v>
      </c>
      <c r="K21" s="22">
        <v>56158096</v>
      </c>
      <c r="L21" s="23" t="s">
        <v>54</v>
      </c>
      <c r="M21" s="5" t="s">
        <v>67</v>
      </c>
      <c r="N21" s="29" t="s">
        <v>217</v>
      </c>
      <c r="O21" s="30">
        <v>1</v>
      </c>
      <c r="P21" s="29" t="s">
        <v>57</v>
      </c>
      <c r="Q21" s="35">
        <v>1</v>
      </c>
      <c r="R21" s="5" t="s">
        <v>608</v>
      </c>
      <c r="S21" s="5" t="s">
        <v>79</v>
      </c>
      <c r="T21" s="36">
        <v>43516</v>
      </c>
      <c r="U21" s="36">
        <v>43528</v>
      </c>
      <c r="V21" s="37">
        <v>43531</v>
      </c>
      <c r="W21" s="38">
        <f t="shared" si="0"/>
        <v>12</v>
      </c>
      <c r="X21" s="5" t="str">
        <f t="shared" si="1"/>
        <v>NO CUMPLE</v>
      </c>
      <c r="Y21" s="37">
        <v>43529</v>
      </c>
      <c r="Z21" s="37">
        <v>43531</v>
      </c>
      <c r="AA21" s="44">
        <v>43532</v>
      </c>
      <c r="AB21" s="44">
        <v>43532</v>
      </c>
      <c r="AC21" s="38">
        <f t="shared" si="2"/>
        <v>1</v>
      </c>
      <c r="AD21" s="6" t="str">
        <f t="shared" si="3"/>
        <v>CUMPLE</v>
      </c>
      <c r="AE21" s="6">
        <f t="shared" si="4"/>
        <v>1</v>
      </c>
      <c r="AF21" s="45" t="str">
        <f t="shared" si="5"/>
        <v>CUMPLE</v>
      </c>
      <c r="AG21" s="5">
        <f t="shared" si="6"/>
        <v>16</v>
      </c>
      <c r="AH21" s="5" t="str">
        <f t="shared" si="7"/>
        <v>NO CUMPLE</v>
      </c>
      <c r="AI21" s="38"/>
      <c r="AJ21" s="5"/>
      <c r="AK21" s="49" t="s">
        <v>7350</v>
      </c>
      <c r="AL21" s="50" t="s">
        <v>72</v>
      </c>
      <c r="AM21" s="5"/>
      <c r="AN21" s="50">
        <v>43516</v>
      </c>
      <c r="AO21" s="50"/>
      <c r="AR21" s="52"/>
    </row>
    <row r="22" spans="1:44" ht="395.25">
      <c r="A22" s="20" t="s">
        <v>45</v>
      </c>
      <c r="B22" s="21" t="s">
        <v>46</v>
      </c>
      <c r="C22" s="20" t="s">
        <v>1950</v>
      </c>
      <c r="D22" s="3">
        <v>4949444047</v>
      </c>
      <c r="E22" s="22" t="s">
        <v>48</v>
      </c>
      <c r="F22" s="4" t="s">
        <v>7351</v>
      </c>
      <c r="G22" s="68" t="s">
        <v>7352</v>
      </c>
      <c r="H22" s="24">
        <v>20</v>
      </c>
      <c r="I22" s="4" t="s">
        <v>605</v>
      </c>
      <c r="J22" s="28" t="s">
        <v>7353</v>
      </c>
      <c r="K22" s="22" t="s">
        <v>7354</v>
      </c>
      <c r="L22" s="23" t="s">
        <v>7355</v>
      </c>
      <c r="M22" s="5" t="s">
        <v>238</v>
      </c>
      <c r="N22" s="29" t="s">
        <v>238</v>
      </c>
      <c r="O22" s="30">
        <v>2</v>
      </c>
      <c r="P22" s="29" t="s">
        <v>168</v>
      </c>
      <c r="Q22" s="35">
        <v>2</v>
      </c>
      <c r="R22" s="5" t="s">
        <v>608</v>
      </c>
      <c r="S22" s="5" t="s">
        <v>79</v>
      </c>
      <c r="T22" s="36">
        <v>43530</v>
      </c>
      <c r="U22" s="36">
        <v>43530</v>
      </c>
      <c r="V22" s="37">
        <v>43531</v>
      </c>
      <c r="W22" s="38">
        <f t="shared" si="0"/>
        <v>0</v>
      </c>
      <c r="X22" s="5" t="str">
        <f t="shared" si="1"/>
        <v>CUMPLE</v>
      </c>
      <c r="Y22" s="37">
        <v>43531</v>
      </c>
      <c r="Z22" s="37">
        <v>43531</v>
      </c>
      <c r="AA22" s="44">
        <v>43532</v>
      </c>
      <c r="AB22" s="44">
        <v>43532</v>
      </c>
      <c r="AC22" s="38">
        <f t="shared" si="2"/>
        <v>1</v>
      </c>
      <c r="AD22" s="6" t="str">
        <f t="shared" si="3"/>
        <v>CUMPLE</v>
      </c>
      <c r="AE22" s="6">
        <f t="shared" si="4"/>
        <v>1</v>
      </c>
      <c r="AF22" s="45" t="str">
        <f t="shared" si="5"/>
        <v>CUMPLE</v>
      </c>
      <c r="AG22" s="5">
        <f t="shared" si="6"/>
        <v>2</v>
      </c>
      <c r="AH22" s="5" t="str">
        <f t="shared" si="7"/>
        <v>CUMPLE</v>
      </c>
      <c r="AI22" s="38"/>
      <c r="AJ22" s="5"/>
      <c r="AK22" s="49" t="s">
        <v>7356</v>
      </c>
      <c r="AL22" s="50" t="s">
        <v>1904</v>
      </c>
      <c r="AM22" s="5"/>
      <c r="AN22" s="50">
        <v>43530</v>
      </c>
      <c r="AO22" s="50"/>
      <c r="AR22" s="52"/>
    </row>
    <row r="23" spans="1:44" ht="409.5">
      <c r="A23" s="20" t="s">
        <v>45</v>
      </c>
      <c r="B23" s="21" t="s">
        <v>46</v>
      </c>
      <c r="C23" s="20" t="s">
        <v>1950</v>
      </c>
      <c r="D23" s="3">
        <v>4949722682</v>
      </c>
      <c r="E23" s="22" t="s">
        <v>48</v>
      </c>
      <c r="F23" s="4" t="s">
        <v>7357</v>
      </c>
      <c r="G23" s="68" t="s">
        <v>7358</v>
      </c>
      <c r="H23" s="24">
        <v>3.4</v>
      </c>
      <c r="I23" s="4" t="s">
        <v>605</v>
      </c>
      <c r="J23" s="28" t="s">
        <v>7359</v>
      </c>
      <c r="K23" s="22">
        <v>50548865</v>
      </c>
      <c r="L23" s="23" t="s">
        <v>54</v>
      </c>
      <c r="M23" s="5" t="s">
        <v>55</v>
      </c>
      <c r="N23" s="29" t="s">
        <v>56</v>
      </c>
      <c r="O23" s="30">
        <v>1.7</v>
      </c>
      <c r="P23" s="29" t="s">
        <v>57</v>
      </c>
      <c r="Q23" s="35">
        <v>1</v>
      </c>
      <c r="R23" s="5" t="s">
        <v>608</v>
      </c>
      <c r="S23" s="5" t="s">
        <v>79</v>
      </c>
      <c r="T23" s="36">
        <v>43531</v>
      </c>
      <c r="U23" s="36">
        <v>43531</v>
      </c>
      <c r="V23" s="37">
        <v>43537</v>
      </c>
      <c r="W23" s="38">
        <f t="shared" si="0"/>
        <v>0</v>
      </c>
      <c r="X23" s="5" t="str">
        <f t="shared" si="1"/>
        <v>CUMPLE</v>
      </c>
      <c r="Y23" s="37">
        <v>43532</v>
      </c>
      <c r="Z23" s="37">
        <v>43539</v>
      </c>
      <c r="AA23" s="44">
        <v>43542</v>
      </c>
      <c r="AB23" s="44">
        <v>43542</v>
      </c>
      <c r="AC23" s="38">
        <f t="shared" si="2"/>
        <v>5</v>
      </c>
      <c r="AD23" s="6" t="str">
        <f t="shared" si="3"/>
        <v>NO CUMPLE</v>
      </c>
      <c r="AE23" s="6">
        <f t="shared" si="4"/>
        <v>1</v>
      </c>
      <c r="AF23" s="45" t="str">
        <f t="shared" si="5"/>
        <v>CUMPLE</v>
      </c>
      <c r="AG23" s="5">
        <f t="shared" si="6"/>
        <v>11</v>
      </c>
      <c r="AH23" s="5" t="str">
        <f t="shared" si="7"/>
        <v>NO CUMPLE</v>
      </c>
      <c r="AI23" s="38"/>
      <c r="AJ23" s="5"/>
      <c r="AK23" s="49" t="s">
        <v>7360</v>
      </c>
      <c r="AL23" s="50" t="s">
        <v>72</v>
      </c>
      <c r="AM23" s="5"/>
      <c r="AN23" s="50">
        <v>43530</v>
      </c>
      <c r="AO23" s="50"/>
      <c r="AR23" s="52"/>
    </row>
    <row r="24" spans="1:44" ht="409.5">
      <c r="A24" s="20" t="s">
        <v>45</v>
      </c>
      <c r="B24" s="21" t="s">
        <v>46</v>
      </c>
      <c r="C24" s="20" t="s">
        <v>1950</v>
      </c>
      <c r="D24" s="3">
        <v>4949745665</v>
      </c>
      <c r="E24" s="22" t="s">
        <v>48</v>
      </c>
      <c r="F24" s="4" t="s">
        <v>7361</v>
      </c>
      <c r="G24" s="68" t="s">
        <v>7362</v>
      </c>
      <c r="H24" s="24">
        <v>142.25</v>
      </c>
      <c r="I24" s="4" t="s">
        <v>605</v>
      </c>
      <c r="J24" s="28" t="s">
        <v>7363</v>
      </c>
      <c r="K24" s="22">
        <v>50125785</v>
      </c>
      <c r="L24" s="23" t="s">
        <v>7364</v>
      </c>
      <c r="M24" s="5" t="s">
        <v>87</v>
      </c>
      <c r="N24" s="29" t="s">
        <v>87</v>
      </c>
      <c r="O24" s="30">
        <v>5</v>
      </c>
      <c r="P24" s="29" t="s">
        <v>57</v>
      </c>
      <c r="Q24" s="35">
        <v>1</v>
      </c>
      <c r="R24" s="5" t="s">
        <v>608</v>
      </c>
      <c r="S24" s="5" t="s">
        <v>79</v>
      </c>
      <c r="T24" s="36">
        <v>43538</v>
      </c>
      <c r="U24" s="36">
        <v>43535</v>
      </c>
      <c r="V24" s="37">
        <v>43539</v>
      </c>
      <c r="W24" s="38">
        <f t="shared" si="0"/>
        <v>-3</v>
      </c>
      <c r="X24" s="5" t="str">
        <f t="shared" si="1"/>
        <v>CUMPLE</v>
      </c>
      <c r="Y24" s="37">
        <v>43539</v>
      </c>
      <c r="Z24" s="37">
        <v>43539</v>
      </c>
      <c r="AA24" s="44">
        <v>43540</v>
      </c>
      <c r="AB24" s="44">
        <v>43542</v>
      </c>
      <c r="AC24" s="38">
        <f t="shared" si="2"/>
        <v>3</v>
      </c>
      <c r="AD24" s="6" t="str">
        <f t="shared" si="3"/>
        <v>CUMPLE</v>
      </c>
      <c r="AE24" s="6">
        <f t="shared" si="4"/>
        <v>2</v>
      </c>
      <c r="AF24" s="45" t="str">
        <f t="shared" si="5"/>
        <v>NO CUMPLE</v>
      </c>
      <c r="AG24" s="5">
        <f t="shared" si="6"/>
        <v>4</v>
      </c>
      <c r="AH24" s="5" t="str">
        <f t="shared" si="7"/>
        <v>NO CUMPLE</v>
      </c>
      <c r="AI24" s="38"/>
      <c r="AJ24" s="5"/>
      <c r="AK24" s="49" t="s">
        <v>7365</v>
      </c>
      <c r="AL24" s="50" t="s">
        <v>72</v>
      </c>
      <c r="AM24" s="5"/>
      <c r="AN24" s="50">
        <v>43531</v>
      </c>
      <c r="AO24" s="50"/>
      <c r="AR24" s="52"/>
    </row>
    <row r="25" spans="1:44" ht="409.5">
      <c r="A25" s="20" t="s">
        <v>45</v>
      </c>
      <c r="B25" s="21" t="s">
        <v>46</v>
      </c>
      <c r="C25" s="20" t="s">
        <v>1950</v>
      </c>
      <c r="D25" s="3">
        <v>4949871693</v>
      </c>
      <c r="E25" s="22" t="s">
        <v>48</v>
      </c>
      <c r="F25" s="4" t="s">
        <v>7366</v>
      </c>
      <c r="G25" s="68" t="s">
        <v>7367</v>
      </c>
      <c r="H25" s="24">
        <v>25</v>
      </c>
      <c r="I25" s="4" t="s">
        <v>605</v>
      </c>
      <c r="J25" s="28" t="s">
        <v>7368</v>
      </c>
      <c r="K25" s="22">
        <v>79052175</v>
      </c>
      <c r="L25" s="23" t="s">
        <v>54</v>
      </c>
      <c r="M25" s="5" t="s">
        <v>184</v>
      </c>
      <c r="N25" s="29" t="s">
        <v>184</v>
      </c>
      <c r="O25" s="30">
        <v>1</v>
      </c>
      <c r="P25" s="29" t="s">
        <v>57</v>
      </c>
      <c r="Q25" s="35">
        <v>1</v>
      </c>
      <c r="R25" s="5" t="s">
        <v>608</v>
      </c>
      <c r="S25" s="5" t="s">
        <v>79</v>
      </c>
      <c r="T25" s="36">
        <v>43529</v>
      </c>
      <c r="U25" s="36">
        <v>43528</v>
      </c>
      <c r="V25" s="37">
        <v>43542</v>
      </c>
      <c r="W25" s="38">
        <f t="shared" si="0"/>
        <v>-1</v>
      </c>
      <c r="X25" s="5" t="str">
        <f t="shared" si="1"/>
        <v>CUMPLE</v>
      </c>
      <c r="Y25" s="37">
        <v>43530</v>
      </c>
      <c r="Z25" s="37">
        <v>43542</v>
      </c>
      <c r="AA25" s="44">
        <v>43543</v>
      </c>
      <c r="AB25" s="44">
        <v>43543</v>
      </c>
      <c r="AC25" s="38">
        <f t="shared" si="2"/>
        <v>1</v>
      </c>
      <c r="AD25" s="6" t="str">
        <f t="shared" si="3"/>
        <v>CUMPLE</v>
      </c>
      <c r="AE25" s="6">
        <f t="shared" si="4"/>
        <v>1</v>
      </c>
      <c r="AF25" s="45" t="str">
        <f t="shared" si="5"/>
        <v>CUMPLE</v>
      </c>
      <c r="AG25" s="5">
        <f t="shared" si="6"/>
        <v>14</v>
      </c>
      <c r="AH25" s="5" t="str">
        <f t="shared" si="7"/>
        <v>NO CUMPLE</v>
      </c>
      <c r="AI25" s="38"/>
      <c r="AJ25" s="5"/>
      <c r="AK25" s="49" t="s">
        <v>7369</v>
      </c>
      <c r="AL25" s="50" t="s">
        <v>72</v>
      </c>
      <c r="AM25" s="5"/>
      <c r="AN25" s="50">
        <v>43538</v>
      </c>
      <c r="AO25" s="50"/>
      <c r="AR25" s="52"/>
    </row>
    <row r="26" spans="1:44" ht="409.5">
      <c r="A26" s="20" t="s">
        <v>45</v>
      </c>
      <c r="B26" s="21" t="s">
        <v>2696</v>
      </c>
      <c r="C26" s="20" t="s">
        <v>3643</v>
      </c>
      <c r="D26" s="3">
        <v>4949959755</v>
      </c>
      <c r="E26" s="22" t="s">
        <v>48</v>
      </c>
      <c r="F26" s="4" t="s">
        <v>7370</v>
      </c>
      <c r="G26" s="68" t="s">
        <v>7371</v>
      </c>
      <c r="H26" s="24">
        <v>1.1100000000000001</v>
      </c>
      <c r="I26" s="4" t="s">
        <v>7253</v>
      </c>
      <c r="J26" s="28" t="s">
        <v>7372</v>
      </c>
      <c r="K26" s="22">
        <v>55043351</v>
      </c>
      <c r="L26" s="23" t="s">
        <v>119</v>
      </c>
      <c r="M26" s="5" t="s">
        <v>67</v>
      </c>
      <c r="N26" s="29" t="s">
        <v>68</v>
      </c>
      <c r="O26" s="30">
        <v>0.1</v>
      </c>
      <c r="P26" s="29" t="s">
        <v>57</v>
      </c>
      <c r="Q26" s="35">
        <v>1</v>
      </c>
      <c r="R26" s="5" t="s">
        <v>608</v>
      </c>
      <c r="S26" s="5" t="s">
        <v>79</v>
      </c>
      <c r="T26" s="36">
        <v>43594</v>
      </c>
      <c r="U26" s="36">
        <v>43593</v>
      </c>
      <c r="V26" s="37">
        <v>43599</v>
      </c>
      <c r="W26" s="38">
        <f t="shared" ref="W26:W53" si="8">IF(R26="AIR",U26-T26,U26-(T26-1))</f>
        <v>-1</v>
      </c>
      <c r="X26" s="5" t="str">
        <f t="shared" ref="X26:X53" si="9">IF(W26&lt;=0,"CUMPLE","NO CUMPLE")</f>
        <v>CUMPLE</v>
      </c>
      <c r="Y26" s="37">
        <v>43594</v>
      </c>
      <c r="Z26" s="37">
        <v>43599</v>
      </c>
      <c r="AA26" s="44">
        <v>43600</v>
      </c>
      <c r="AB26" s="44">
        <v>43600</v>
      </c>
      <c r="AC26" s="38">
        <f t="shared" ref="AC26:AC53" si="10">IF(AB26-MAX(U26,V26,Y26)&lt;=0,1,AB26-MAX(U26,V26,Y26))</f>
        <v>1</v>
      </c>
      <c r="AD26" s="6" t="str">
        <f t="shared" ref="AD26:AD53" si="11">+IF((R26="FCL")*AND(AC26&lt;=6),"CUMPLE",IF((R26="LCL")*AND(AC26&lt;=8),"CUMPLE",IF((R26="AIR")*AND(AC26&lt;=3),"CUMPLE","NO CUMPLE")))</f>
        <v>CUMPLE</v>
      </c>
      <c r="AE26" s="6">
        <f t="shared" ref="AE26:AE53" si="12">IF(AB26-AA26&lt;=0,1,AB26-AA26)</f>
        <v>1</v>
      </c>
      <c r="AF26" s="45" t="str">
        <f t="shared" ref="AF26:AF53" si="13">+IF((R26="FCL")*AND(AE26&lt;=3),"CUMPLE",IF((R26="LCL")*AND(AC26&lt;=3),"CUMPLE",IF((R26="AIR")*AND(AE26&lt;=1),"CUMPLE","NO CUMPLE")))</f>
        <v>CUMPLE</v>
      </c>
      <c r="AG26" s="5">
        <f t="shared" ref="AG26:AG53" si="14">AB26-T26</f>
        <v>6</v>
      </c>
      <c r="AH26" s="5" t="str">
        <f t="shared" ref="AH26:AH53" si="15">+IF((R26="FCL")*AND(AG26&gt;8),"NO CUMPLE",IF((R26="LCL")*AND(AG26&gt;10),"NO CUMPLE",IF((R26="AIR")*AND(AG26&gt;3),"NO CUMPLE","CUMPLE")))</f>
        <v>NO CUMPLE</v>
      </c>
      <c r="AI26" s="38"/>
      <c r="AJ26" s="5"/>
      <c r="AK26" s="49" t="s">
        <v>7373</v>
      </c>
      <c r="AL26" s="50" t="s">
        <v>7257</v>
      </c>
      <c r="AM26" s="5"/>
      <c r="AN26" s="50">
        <v>43593</v>
      </c>
      <c r="AO26" s="50"/>
      <c r="AR26" s="52"/>
    </row>
    <row r="27" spans="1:44" ht="409.5">
      <c r="A27" s="20" t="s">
        <v>45</v>
      </c>
      <c r="B27" s="21" t="s">
        <v>2696</v>
      </c>
      <c r="C27" s="20" t="s">
        <v>3643</v>
      </c>
      <c r="D27" s="3">
        <v>4950697164</v>
      </c>
      <c r="E27" s="22" t="s">
        <v>48</v>
      </c>
      <c r="F27" s="4" t="s">
        <v>7374</v>
      </c>
      <c r="G27" s="23" t="s">
        <v>7375</v>
      </c>
      <c r="H27" s="24">
        <v>1.1100000000000001</v>
      </c>
      <c r="I27" s="4" t="s">
        <v>7253</v>
      </c>
      <c r="J27" s="28" t="s">
        <v>7372</v>
      </c>
      <c r="K27" s="22">
        <v>55043351</v>
      </c>
      <c r="L27" s="23" t="s">
        <v>119</v>
      </c>
      <c r="M27" s="5" t="s">
        <v>67</v>
      </c>
      <c r="N27" s="29" t="s">
        <v>68</v>
      </c>
      <c r="O27" s="30">
        <v>0.1</v>
      </c>
      <c r="P27" s="29" t="s">
        <v>57</v>
      </c>
      <c r="Q27" s="35">
        <v>1</v>
      </c>
      <c r="R27" s="5" t="s">
        <v>608</v>
      </c>
      <c r="S27" s="5" t="s">
        <v>79</v>
      </c>
      <c r="T27" s="36">
        <v>43603</v>
      </c>
      <c r="U27" s="36">
        <v>43601</v>
      </c>
      <c r="V27" s="37">
        <v>43612</v>
      </c>
      <c r="W27" s="38">
        <f t="shared" si="8"/>
        <v>-2</v>
      </c>
      <c r="X27" s="5" t="str">
        <f t="shared" si="9"/>
        <v>CUMPLE</v>
      </c>
      <c r="Y27" s="37">
        <v>43610</v>
      </c>
      <c r="Z27" s="37">
        <v>43612</v>
      </c>
      <c r="AA27" s="44">
        <v>43613</v>
      </c>
      <c r="AB27" s="44">
        <v>43615</v>
      </c>
      <c r="AC27" s="38">
        <f t="shared" si="10"/>
        <v>3</v>
      </c>
      <c r="AD27" s="6" t="str">
        <f t="shared" si="11"/>
        <v>CUMPLE</v>
      </c>
      <c r="AE27" s="6">
        <f t="shared" si="12"/>
        <v>2</v>
      </c>
      <c r="AF27" s="45" t="str">
        <f t="shared" si="13"/>
        <v>NO CUMPLE</v>
      </c>
      <c r="AG27" s="5">
        <f t="shared" si="14"/>
        <v>12</v>
      </c>
      <c r="AH27" s="5" t="str">
        <f t="shared" si="15"/>
        <v>NO CUMPLE</v>
      </c>
      <c r="AI27" s="38"/>
      <c r="AJ27" s="5"/>
      <c r="AK27" s="49" t="s">
        <v>7376</v>
      </c>
      <c r="AL27" s="50" t="s">
        <v>7257</v>
      </c>
      <c r="AM27" s="5"/>
      <c r="AN27" s="50">
        <v>43603</v>
      </c>
      <c r="AO27" s="50"/>
      <c r="AR27" s="52"/>
    </row>
    <row r="28" spans="1:44" ht="409.5">
      <c r="A28" s="20" t="s">
        <v>45</v>
      </c>
      <c r="B28" s="21" t="s">
        <v>2696</v>
      </c>
      <c r="C28" s="20" t="s">
        <v>3643</v>
      </c>
      <c r="D28" s="25" t="s">
        <v>7377</v>
      </c>
      <c r="E28" s="22" t="s">
        <v>48</v>
      </c>
      <c r="F28" s="4" t="s">
        <v>7378</v>
      </c>
      <c r="G28" s="23" t="s">
        <v>7379</v>
      </c>
      <c r="H28" s="24">
        <v>8042.16</v>
      </c>
      <c r="I28" s="4" t="s">
        <v>64</v>
      </c>
      <c r="J28" s="28" t="s">
        <v>7380</v>
      </c>
      <c r="K28" s="28" t="s">
        <v>7381</v>
      </c>
      <c r="L28" s="23" t="s">
        <v>7382</v>
      </c>
      <c r="M28" s="5" t="s">
        <v>87</v>
      </c>
      <c r="N28" s="29" t="s">
        <v>88</v>
      </c>
      <c r="O28" s="30">
        <v>2586</v>
      </c>
      <c r="P28" s="29" t="s">
        <v>57</v>
      </c>
      <c r="Q28" s="35">
        <v>1</v>
      </c>
      <c r="R28" s="5" t="s">
        <v>58</v>
      </c>
      <c r="S28" s="5" t="s">
        <v>69</v>
      </c>
      <c r="T28" s="36">
        <v>43581</v>
      </c>
      <c r="U28" s="36">
        <v>43579</v>
      </c>
      <c r="V28" s="37">
        <v>43588</v>
      </c>
      <c r="W28" s="38">
        <f t="shared" si="8"/>
        <v>-1</v>
      </c>
      <c r="X28" s="5" t="str">
        <f t="shared" si="9"/>
        <v>CUMPLE</v>
      </c>
      <c r="Y28" s="37">
        <v>43584</v>
      </c>
      <c r="Z28" s="37">
        <v>43589</v>
      </c>
      <c r="AA28" s="44">
        <v>43591</v>
      </c>
      <c r="AB28" s="44">
        <v>43598</v>
      </c>
      <c r="AC28" s="38">
        <f t="shared" si="10"/>
        <v>10</v>
      </c>
      <c r="AD28" s="6" t="str">
        <f t="shared" si="11"/>
        <v>NO CUMPLE</v>
      </c>
      <c r="AE28" s="6">
        <f t="shared" si="12"/>
        <v>7</v>
      </c>
      <c r="AF28" s="45" t="str">
        <f t="shared" si="13"/>
        <v>NO CUMPLE</v>
      </c>
      <c r="AG28" s="5">
        <f t="shared" si="14"/>
        <v>17</v>
      </c>
      <c r="AH28" s="5" t="str">
        <f t="shared" si="15"/>
        <v>NO CUMPLE</v>
      </c>
      <c r="AI28" s="38"/>
      <c r="AJ28" s="5"/>
      <c r="AK28" s="49" t="s">
        <v>4112</v>
      </c>
      <c r="AL28" s="50" t="s">
        <v>72</v>
      </c>
      <c r="AM28" s="5"/>
      <c r="AN28" s="50">
        <v>43566</v>
      </c>
      <c r="AO28" s="50"/>
      <c r="AR28" s="52"/>
    </row>
    <row r="29" spans="1:44" ht="409.5">
      <c r="A29" s="20" t="s">
        <v>45</v>
      </c>
      <c r="B29" s="21" t="s">
        <v>2696</v>
      </c>
      <c r="C29" s="20" t="s">
        <v>3643</v>
      </c>
      <c r="D29" s="3">
        <v>4950583206</v>
      </c>
      <c r="E29" s="22" t="s">
        <v>48</v>
      </c>
      <c r="F29" s="4" t="s">
        <v>7383</v>
      </c>
      <c r="G29" s="68" t="s">
        <v>7384</v>
      </c>
      <c r="H29" s="24">
        <v>199</v>
      </c>
      <c r="I29" s="4" t="s">
        <v>605</v>
      </c>
      <c r="J29" s="28" t="s">
        <v>7385</v>
      </c>
      <c r="K29" s="28" t="s">
        <v>7386</v>
      </c>
      <c r="L29" s="23" t="s">
        <v>7387</v>
      </c>
      <c r="M29" s="5" t="s">
        <v>238</v>
      </c>
      <c r="N29" s="29" t="s">
        <v>238</v>
      </c>
      <c r="O29" s="30">
        <v>99.5</v>
      </c>
      <c r="P29" s="29" t="s">
        <v>57</v>
      </c>
      <c r="Q29" s="35">
        <v>1</v>
      </c>
      <c r="R29" s="5" t="s">
        <v>608</v>
      </c>
      <c r="S29" s="5" t="s">
        <v>79</v>
      </c>
      <c r="T29" s="36">
        <v>43589</v>
      </c>
      <c r="U29" s="36">
        <v>43593</v>
      </c>
      <c r="V29" s="37">
        <v>43595</v>
      </c>
      <c r="W29" s="38">
        <f t="shared" si="8"/>
        <v>4</v>
      </c>
      <c r="X29" s="5" t="str">
        <f t="shared" si="9"/>
        <v>NO CUMPLE</v>
      </c>
      <c r="Y29" s="37">
        <v>43591</v>
      </c>
      <c r="Z29" s="37">
        <v>43598</v>
      </c>
      <c r="AA29" s="44">
        <v>43599</v>
      </c>
      <c r="AB29" s="44">
        <v>43600</v>
      </c>
      <c r="AC29" s="38">
        <f t="shared" si="10"/>
        <v>5</v>
      </c>
      <c r="AD29" s="6" t="str">
        <f t="shared" si="11"/>
        <v>NO CUMPLE</v>
      </c>
      <c r="AE29" s="6">
        <f t="shared" si="12"/>
        <v>1</v>
      </c>
      <c r="AF29" s="45" t="str">
        <f t="shared" si="13"/>
        <v>CUMPLE</v>
      </c>
      <c r="AG29" s="5">
        <f t="shared" si="14"/>
        <v>11</v>
      </c>
      <c r="AH29" s="5" t="str">
        <f t="shared" si="15"/>
        <v>NO CUMPLE</v>
      </c>
      <c r="AI29" s="38"/>
      <c r="AJ29" s="5"/>
      <c r="AK29" s="49" t="s">
        <v>7388</v>
      </c>
      <c r="AL29" s="50" t="s">
        <v>7389</v>
      </c>
      <c r="AM29" s="5"/>
      <c r="AN29" s="50">
        <v>43585</v>
      </c>
      <c r="AO29" s="50"/>
      <c r="AR29" s="52"/>
    </row>
    <row r="30" spans="1:44" ht="409.5">
      <c r="A30" s="20" t="s">
        <v>45</v>
      </c>
      <c r="B30" s="21" t="s">
        <v>2696</v>
      </c>
      <c r="C30" s="20" t="s">
        <v>3643</v>
      </c>
      <c r="D30" s="3">
        <v>4950811262</v>
      </c>
      <c r="E30" s="22" t="s">
        <v>48</v>
      </c>
      <c r="F30" s="4" t="s">
        <v>7390</v>
      </c>
      <c r="G30" s="68" t="s">
        <v>7391</v>
      </c>
      <c r="H30" s="24">
        <v>10.08</v>
      </c>
      <c r="I30" s="4" t="s">
        <v>605</v>
      </c>
      <c r="J30" s="28" t="s">
        <v>7392</v>
      </c>
      <c r="K30" s="22">
        <v>50377940</v>
      </c>
      <c r="L30" s="23" t="s">
        <v>7393</v>
      </c>
      <c r="M30" s="5" t="s">
        <v>55</v>
      </c>
      <c r="N30" s="29" t="s">
        <v>56</v>
      </c>
      <c r="O30" s="30">
        <v>2.1</v>
      </c>
      <c r="P30" s="29" t="s">
        <v>57</v>
      </c>
      <c r="Q30" s="35">
        <v>3</v>
      </c>
      <c r="R30" s="5" t="s">
        <v>608</v>
      </c>
      <c r="S30" s="5" t="s">
        <v>79</v>
      </c>
      <c r="T30" s="36">
        <v>43603</v>
      </c>
      <c r="U30" s="36">
        <v>43593</v>
      </c>
      <c r="V30" s="37">
        <v>43605</v>
      </c>
      <c r="W30" s="38">
        <f t="shared" si="8"/>
        <v>-10</v>
      </c>
      <c r="X30" s="5" t="str">
        <f t="shared" si="9"/>
        <v>CUMPLE</v>
      </c>
      <c r="Y30" s="37">
        <v>43605</v>
      </c>
      <c r="Z30" s="37">
        <v>43605</v>
      </c>
      <c r="AA30" s="44">
        <v>43606</v>
      </c>
      <c r="AB30" s="44">
        <v>43606</v>
      </c>
      <c r="AC30" s="38">
        <f t="shared" si="10"/>
        <v>1</v>
      </c>
      <c r="AD30" s="6" t="str">
        <f t="shared" si="11"/>
        <v>CUMPLE</v>
      </c>
      <c r="AE30" s="6">
        <f t="shared" si="12"/>
        <v>1</v>
      </c>
      <c r="AF30" s="45" t="str">
        <f t="shared" si="13"/>
        <v>CUMPLE</v>
      </c>
      <c r="AG30" s="5">
        <f t="shared" si="14"/>
        <v>3</v>
      </c>
      <c r="AH30" s="5" t="str">
        <f t="shared" si="15"/>
        <v>CUMPLE</v>
      </c>
      <c r="AI30" s="38"/>
      <c r="AJ30" s="5"/>
      <c r="AK30" s="49" t="s">
        <v>7394</v>
      </c>
      <c r="AL30" s="50" t="s">
        <v>72</v>
      </c>
      <c r="AM30" s="5"/>
      <c r="AN30" s="50">
        <v>43601</v>
      </c>
      <c r="AO30" s="50"/>
      <c r="AR30" s="52"/>
    </row>
    <row r="31" spans="1:44" ht="409.5">
      <c r="A31" s="20" t="s">
        <v>45</v>
      </c>
      <c r="B31" s="21" t="s">
        <v>2696</v>
      </c>
      <c r="C31" s="20" t="s">
        <v>3643</v>
      </c>
      <c r="D31" s="3">
        <v>4951135538</v>
      </c>
      <c r="E31" s="22" t="s">
        <v>48</v>
      </c>
      <c r="F31" s="4" t="s">
        <v>7395</v>
      </c>
      <c r="G31" s="68" t="s">
        <v>7396</v>
      </c>
      <c r="H31" s="24">
        <v>2.52</v>
      </c>
      <c r="I31" s="4" t="s">
        <v>605</v>
      </c>
      <c r="J31" s="28" t="s">
        <v>7397</v>
      </c>
      <c r="K31" s="22">
        <v>50365239</v>
      </c>
      <c r="L31" s="23" t="s">
        <v>54</v>
      </c>
      <c r="M31" s="5" t="s">
        <v>55</v>
      </c>
      <c r="N31" s="29" t="s">
        <v>56</v>
      </c>
      <c r="O31" s="30">
        <v>1.26</v>
      </c>
      <c r="P31" s="29" t="s">
        <v>57</v>
      </c>
      <c r="Q31" s="35">
        <v>1</v>
      </c>
      <c r="R31" s="5" t="s">
        <v>608</v>
      </c>
      <c r="S31" s="5" t="s">
        <v>79</v>
      </c>
      <c r="T31" s="36">
        <v>43610</v>
      </c>
      <c r="U31" s="36">
        <v>43602</v>
      </c>
      <c r="V31" s="37">
        <v>43612</v>
      </c>
      <c r="W31" s="38">
        <f t="shared" si="8"/>
        <v>-8</v>
      </c>
      <c r="X31" s="5" t="str">
        <f t="shared" si="9"/>
        <v>CUMPLE</v>
      </c>
      <c r="Y31" s="37">
        <v>43612</v>
      </c>
      <c r="Z31" s="37">
        <v>43612</v>
      </c>
      <c r="AA31" s="44">
        <v>43613</v>
      </c>
      <c r="AB31" s="44">
        <v>43613</v>
      </c>
      <c r="AC31" s="38">
        <f t="shared" si="10"/>
        <v>1</v>
      </c>
      <c r="AD31" s="6" t="str">
        <f t="shared" si="11"/>
        <v>CUMPLE</v>
      </c>
      <c r="AE31" s="6">
        <f t="shared" si="12"/>
        <v>1</v>
      </c>
      <c r="AF31" s="45" t="str">
        <f t="shared" si="13"/>
        <v>CUMPLE</v>
      </c>
      <c r="AG31" s="5">
        <f t="shared" si="14"/>
        <v>3</v>
      </c>
      <c r="AH31" s="5" t="str">
        <f t="shared" si="15"/>
        <v>CUMPLE</v>
      </c>
      <c r="AI31" s="38"/>
      <c r="AJ31" s="5"/>
      <c r="AK31" s="49" t="s">
        <v>7398</v>
      </c>
      <c r="AL31" s="50" t="s">
        <v>72</v>
      </c>
      <c r="AM31" s="5"/>
      <c r="AN31" s="50">
        <v>43610</v>
      </c>
      <c r="AO31" s="50"/>
      <c r="AR31" s="52"/>
    </row>
    <row r="32" spans="1:44" ht="409.5">
      <c r="A32" s="20" t="s">
        <v>45</v>
      </c>
      <c r="B32" s="21" t="s">
        <v>2696</v>
      </c>
      <c r="C32" s="20" t="s">
        <v>3643</v>
      </c>
      <c r="D32" s="3" t="s">
        <v>7399</v>
      </c>
      <c r="E32" s="22" t="s">
        <v>48</v>
      </c>
      <c r="F32" s="4" t="s">
        <v>7400</v>
      </c>
      <c r="G32" s="23" t="s">
        <v>7401</v>
      </c>
      <c r="H32" s="24">
        <v>7.56</v>
      </c>
      <c r="I32" s="4" t="s">
        <v>605</v>
      </c>
      <c r="J32" s="28" t="s">
        <v>7402</v>
      </c>
      <c r="K32" s="22" t="s">
        <v>7403</v>
      </c>
      <c r="L32" s="23" t="s">
        <v>54</v>
      </c>
      <c r="M32" s="5" t="s">
        <v>55</v>
      </c>
      <c r="N32" s="29" t="s">
        <v>56</v>
      </c>
      <c r="O32" s="30">
        <v>6.72</v>
      </c>
      <c r="P32" s="29" t="s">
        <v>57</v>
      </c>
      <c r="Q32" s="35">
        <v>2</v>
      </c>
      <c r="R32" s="5" t="s">
        <v>608</v>
      </c>
      <c r="S32" s="5" t="s">
        <v>79</v>
      </c>
      <c r="T32" s="36">
        <v>43608</v>
      </c>
      <c r="U32" s="36">
        <v>43602</v>
      </c>
      <c r="V32" s="37">
        <v>43613</v>
      </c>
      <c r="W32" s="38">
        <f t="shared" si="8"/>
        <v>-6</v>
      </c>
      <c r="X32" s="5" t="str">
        <f t="shared" si="9"/>
        <v>CUMPLE</v>
      </c>
      <c r="Y32" s="37">
        <v>43609</v>
      </c>
      <c r="Z32" s="37">
        <v>43613</v>
      </c>
      <c r="AA32" s="44">
        <v>43614</v>
      </c>
      <c r="AB32" s="44">
        <v>43614</v>
      </c>
      <c r="AC32" s="38">
        <f t="shared" si="10"/>
        <v>1</v>
      </c>
      <c r="AD32" s="6" t="str">
        <f t="shared" si="11"/>
        <v>CUMPLE</v>
      </c>
      <c r="AE32" s="6">
        <f t="shared" si="12"/>
        <v>1</v>
      </c>
      <c r="AF32" s="45" t="str">
        <f t="shared" si="13"/>
        <v>CUMPLE</v>
      </c>
      <c r="AG32" s="5">
        <f t="shared" si="14"/>
        <v>6</v>
      </c>
      <c r="AH32" s="5" t="str">
        <f t="shared" si="15"/>
        <v>NO CUMPLE</v>
      </c>
      <c r="AI32" s="38"/>
      <c r="AJ32" s="5"/>
      <c r="AK32" s="49" t="s">
        <v>7404</v>
      </c>
      <c r="AL32" s="50" t="s">
        <v>72</v>
      </c>
      <c r="AM32" s="5"/>
      <c r="AN32" s="50">
        <v>43608</v>
      </c>
      <c r="AO32" s="50"/>
      <c r="AR32" s="52"/>
    </row>
    <row r="33" spans="1:44" ht="409.5">
      <c r="A33" s="20" t="s">
        <v>45</v>
      </c>
      <c r="B33" s="21" t="s">
        <v>2696</v>
      </c>
      <c r="C33" s="20" t="s">
        <v>3643</v>
      </c>
      <c r="D33" s="3">
        <v>4951050373</v>
      </c>
      <c r="E33" s="22" t="s">
        <v>48</v>
      </c>
      <c r="F33" s="4" t="s">
        <v>7405</v>
      </c>
      <c r="G33" s="23" t="s">
        <v>7406</v>
      </c>
      <c r="H33" s="24">
        <v>498.96</v>
      </c>
      <c r="I33" s="4" t="s">
        <v>64</v>
      </c>
      <c r="J33" s="28" t="s">
        <v>7407</v>
      </c>
      <c r="K33" s="22">
        <v>50653637</v>
      </c>
      <c r="L33" s="23" t="s">
        <v>119</v>
      </c>
      <c r="M33" s="5" t="s">
        <v>238</v>
      </c>
      <c r="N33" s="29" t="s">
        <v>238</v>
      </c>
      <c r="O33" s="30">
        <v>498.96</v>
      </c>
      <c r="P33" s="29" t="s">
        <v>57</v>
      </c>
      <c r="Q33" s="35">
        <v>1</v>
      </c>
      <c r="R33" s="5" t="s">
        <v>78</v>
      </c>
      <c r="S33" s="5" t="s">
        <v>79</v>
      </c>
      <c r="T33" s="36">
        <v>43613</v>
      </c>
      <c r="U33" s="36">
        <v>43612</v>
      </c>
      <c r="V33" s="37">
        <v>43615</v>
      </c>
      <c r="W33" s="38">
        <f t="shared" si="8"/>
        <v>0</v>
      </c>
      <c r="X33" s="5" t="str">
        <f t="shared" si="9"/>
        <v>CUMPLE</v>
      </c>
      <c r="Y33" s="37">
        <v>43615</v>
      </c>
      <c r="Z33" s="37">
        <v>43615</v>
      </c>
      <c r="AA33" s="44">
        <v>43616</v>
      </c>
      <c r="AB33" s="44">
        <v>43620</v>
      </c>
      <c r="AC33" s="38">
        <f t="shared" si="10"/>
        <v>5</v>
      </c>
      <c r="AD33" s="6" t="str">
        <f t="shared" si="11"/>
        <v>CUMPLE</v>
      </c>
      <c r="AE33" s="6">
        <f t="shared" si="12"/>
        <v>4</v>
      </c>
      <c r="AF33" s="45" t="str">
        <f t="shared" si="13"/>
        <v>NO CUMPLE</v>
      </c>
      <c r="AG33" s="5">
        <f t="shared" si="14"/>
        <v>7</v>
      </c>
      <c r="AH33" s="5" t="str">
        <f t="shared" si="15"/>
        <v>CUMPLE</v>
      </c>
      <c r="AI33" s="38"/>
      <c r="AJ33" s="5"/>
      <c r="AK33" s="49" t="s">
        <v>7408</v>
      </c>
      <c r="AL33" s="50" t="s">
        <v>241</v>
      </c>
      <c r="AM33" s="5"/>
      <c r="AN33" s="50">
        <v>43585</v>
      </c>
      <c r="AO33" s="50"/>
      <c r="AR33" s="52"/>
    </row>
    <row r="34" spans="1:44" ht="409.5">
      <c r="A34" s="20" t="s">
        <v>45</v>
      </c>
      <c r="B34" s="21" t="s">
        <v>2696</v>
      </c>
      <c r="C34" s="20" t="s">
        <v>3643</v>
      </c>
      <c r="D34" s="3">
        <v>4950186137</v>
      </c>
      <c r="E34" s="22" t="s">
        <v>48</v>
      </c>
      <c r="F34" s="4" t="s">
        <v>7409</v>
      </c>
      <c r="G34" s="23">
        <v>72969047742</v>
      </c>
      <c r="H34" s="24">
        <v>0.24</v>
      </c>
      <c r="I34" s="4" t="s">
        <v>7253</v>
      </c>
      <c r="J34" s="28" t="s">
        <v>7410</v>
      </c>
      <c r="K34" s="22">
        <v>50296855</v>
      </c>
      <c r="L34" s="23" t="s">
        <v>54</v>
      </c>
      <c r="M34" s="5" t="s">
        <v>67</v>
      </c>
      <c r="N34" s="29" t="s">
        <v>77</v>
      </c>
      <c r="O34" s="30">
        <v>0.12</v>
      </c>
      <c r="P34" s="29" t="s">
        <v>57</v>
      </c>
      <c r="Q34" s="35">
        <v>1</v>
      </c>
      <c r="R34" s="5" t="s">
        <v>608</v>
      </c>
      <c r="S34" s="5" t="s">
        <v>79</v>
      </c>
      <c r="T34" s="36">
        <v>43569</v>
      </c>
      <c r="U34" s="36">
        <v>43572</v>
      </c>
      <c r="V34" s="37">
        <v>43614</v>
      </c>
      <c r="W34" s="38">
        <f t="shared" si="8"/>
        <v>3</v>
      </c>
      <c r="X34" s="5" t="str">
        <f t="shared" si="9"/>
        <v>NO CUMPLE</v>
      </c>
      <c r="Y34" s="37">
        <v>43571</v>
      </c>
      <c r="Z34" s="37">
        <v>43614</v>
      </c>
      <c r="AA34" s="44">
        <v>43615</v>
      </c>
      <c r="AB34" s="44">
        <v>43615</v>
      </c>
      <c r="AC34" s="38">
        <f t="shared" si="10"/>
        <v>1</v>
      </c>
      <c r="AD34" s="6" t="str">
        <f t="shared" si="11"/>
        <v>CUMPLE</v>
      </c>
      <c r="AE34" s="6">
        <f t="shared" si="12"/>
        <v>1</v>
      </c>
      <c r="AF34" s="45" t="str">
        <f t="shared" si="13"/>
        <v>CUMPLE</v>
      </c>
      <c r="AG34" s="5">
        <f t="shared" si="14"/>
        <v>46</v>
      </c>
      <c r="AH34" s="5" t="str">
        <f t="shared" si="15"/>
        <v>NO CUMPLE</v>
      </c>
      <c r="AI34" s="38"/>
      <c r="AJ34" s="5"/>
      <c r="AK34" s="49" t="s">
        <v>7411</v>
      </c>
      <c r="AL34" s="50" t="s">
        <v>7257</v>
      </c>
      <c r="AM34" s="5"/>
      <c r="AN34" s="50">
        <v>43567</v>
      </c>
      <c r="AO34" s="50"/>
      <c r="AR34" s="52"/>
    </row>
    <row r="35" spans="1:44" ht="409.5">
      <c r="A35" s="20" t="s">
        <v>45</v>
      </c>
      <c r="B35" s="21" t="s">
        <v>2696</v>
      </c>
      <c r="C35" s="20" t="s">
        <v>4389</v>
      </c>
      <c r="D35" s="3">
        <v>4951102563</v>
      </c>
      <c r="E35" s="22" t="s">
        <v>48</v>
      </c>
      <c r="F35" s="4" t="s">
        <v>7412</v>
      </c>
      <c r="G35" s="68" t="s">
        <v>7413</v>
      </c>
      <c r="H35" s="24">
        <v>9.6</v>
      </c>
      <c r="I35" s="4" t="s">
        <v>605</v>
      </c>
      <c r="J35" s="2" t="s">
        <v>7414</v>
      </c>
      <c r="K35" s="2" t="s">
        <v>7415</v>
      </c>
      <c r="L35" s="23" t="s">
        <v>54</v>
      </c>
      <c r="M35" s="5" t="s">
        <v>55</v>
      </c>
      <c r="N35" s="29" t="s">
        <v>56</v>
      </c>
      <c r="O35" s="30">
        <v>9.6</v>
      </c>
      <c r="P35" s="29" t="s">
        <v>57</v>
      </c>
      <c r="Q35" s="35">
        <v>2</v>
      </c>
      <c r="R35" s="5" t="s">
        <v>608</v>
      </c>
      <c r="S35" s="5" t="s">
        <v>79</v>
      </c>
      <c r="T35" s="36">
        <v>43608</v>
      </c>
      <c r="U35" s="36">
        <v>43602</v>
      </c>
      <c r="V35" s="37">
        <v>43620</v>
      </c>
      <c r="W35" s="38">
        <f t="shared" si="8"/>
        <v>-6</v>
      </c>
      <c r="X35" s="5" t="str">
        <f t="shared" si="9"/>
        <v>CUMPLE</v>
      </c>
      <c r="Y35" s="37">
        <v>43613</v>
      </c>
      <c r="Z35" s="37">
        <v>43621</v>
      </c>
      <c r="AA35" s="44">
        <v>43622</v>
      </c>
      <c r="AB35" s="44">
        <v>43622</v>
      </c>
      <c r="AC35" s="38">
        <f t="shared" si="10"/>
        <v>2</v>
      </c>
      <c r="AD35" s="6" t="str">
        <f t="shared" si="11"/>
        <v>CUMPLE</v>
      </c>
      <c r="AE35" s="6">
        <f t="shared" si="12"/>
        <v>1</v>
      </c>
      <c r="AF35" s="45" t="str">
        <f t="shared" si="13"/>
        <v>CUMPLE</v>
      </c>
      <c r="AG35" s="5">
        <f t="shared" si="14"/>
        <v>14</v>
      </c>
      <c r="AH35" s="5" t="str">
        <f t="shared" si="15"/>
        <v>NO CUMPLE</v>
      </c>
      <c r="AI35" s="38"/>
      <c r="AJ35" s="5"/>
      <c r="AK35" s="49" t="s">
        <v>7416</v>
      </c>
      <c r="AL35" s="50" t="s">
        <v>7417</v>
      </c>
      <c r="AM35" s="5"/>
      <c r="AN35" s="50">
        <v>43608</v>
      </c>
      <c r="AO35" s="50"/>
      <c r="AR35" s="52"/>
    </row>
    <row r="36" spans="1:44" ht="409.5">
      <c r="A36" s="20" t="s">
        <v>45</v>
      </c>
      <c r="B36" s="21" t="s">
        <v>2696</v>
      </c>
      <c r="C36" s="20" t="s">
        <v>4389</v>
      </c>
      <c r="D36" s="3">
        <v>4950811254</v>
      </c>
      <c r="E36" s="22" t="s">
        <v>48</v>
      </c>
      <c r="F36" s="4" t="s">
        <v>7418</v>
      </c>
      <c r="G36" s="68" t="s">
        <v>7419</v>
      </c>
      <c r="H36" s="24">
        <v>20</v>
      </c>
      <c r="I36" s="4" t="s">
        <v>605</v>
      </c>
      <c r="J36" s="28" t="s">
        <v>7420</v>
      </c>
      <c r="K36" s="22">
        <v>50637568</v>
      </c>
      <c r="L36" s="23" t="s">
        <v>54</v>
      </c>
      <c r="M36" s="5" t="s">
        <v>94</v>
      </c>
      <c r="N36" s="29" t="s">
        <v>108</v>
      </c>
      <c r="O36" s="30">
        <v>20</v>
      </c>
      <c r="P36" s="29" t="s">
        <v>57</v>
      </c>
      <c r="Q36" s="35">
        <v>1</v>
      </c>
      <c r="R36" s="5" t="s">
        <v>608</v>
      </c>
      <c r="S36" s="5" t="s">
        <v>79</v>
      </c>
      <c r="T36" s="36">
        <v>43607</v>
      </c>
      <c r="U36" s="36">
        <v>43599</v>
      </c>
      <c r="V36" s="37">
        <v>43620</v>
      </c>
      <c r="W36" s="38">
        <f t="shared" si="8"/>
        <v>-8</v>
      </c>
      <c r="X36" s="5" t="str">
        <f t="shared" si="9"/>
        <v>CUMPLE</v>
      </c>
      <c r="Y36" s="37">
        <v>43608</v>
      </c>
      <c r="Z36" s="37">
        <v>43620</v>
      </c>
      <c r="AA36" s="44">
        <v>43621</v>
      </c>
      <c r="AB36" s="44">
        <v>43622</v>
      </c>
      <c r="AC36" s="38">
        <f t="shared" si="10"/>
        <v>2</v>
      </c>
      <c r="AD36" s="6" t="str">
        <f t="shared" si="11"/>
        <v>CUMPLE</v>
      </c>
      <c r="AE36" s="6">
        <f t="shared" si="12"/>
        <v>1</v>
      </c>
      <c r="AF36" s="45" t="str">
        <f t="shared" si="13"/>
        <v>CUMPLE</v>
      </c>
      <c r="AG36" s="5">
        <f t="shared" si="14"/>
        <v>15</v>
      </c>
      <c r="AH36" s="5" t="str">
        <f t="shared" si="15"/>
        <v>NO CUMPLE</v>
      </c>
      <c r="AI36" s="38"/>
      <c r="AJ36" s="5"/>
      <c r="AK36" s="49" t="s">
        <v>7421</v>
      </c>
      <c r="AL36" s="50" t="s">
        <v>72</v>
      </c>
      <c r="AM36" s="5"/>
      <c r="AN36" s="50">
        <v>43605</v>
      </c>
      <c r="AO36" s="50" t="s">
        <v>1627</v>
      </c>
      <c r="AR36" s="52"/>
    </row>
    <row r="37" spans="1:44" ht="357">
      <c r="A37" s="20" t="s">
        <v>45</v>
      </c>
      <c r="B37" s="21" t="s">
        <v>2696</v>
      </c>
      <c r="C37" s="20" t="s">
        <v>4389</v>
      </c>
      <c r="D37" s="3">
        <v>4951434984</v>
      </c>
      <c r="E37" s="22" t="s">
        <v>48</v>
      </c>
      <c r="F37" s="4" t="s">
        <v>7422</v>
      </c>
      <c r="G37" s="23" t="s">
        <v>7423</v>
      </c>
      <c r="H37" s="24">
        <v>3.84</v>
      </c>
      <c r="I37" s="4" t="s">
        <v>605</v>
      </c>
      <c r="J37" s="28" t="s">
        <v>7424</v>
      </c>
      <c r="K37" s="22" t="s">
        <v>7425</v>
      </c>
      <c r="L37" s="23" t="s">
        <v>54</v>
      </c>
      <c r="M37" s="5" t="s">
        <v>55</v>
      </c>
      <c r="N37" s="29" t="s">
        <v>55</v>
      </c>
      <c r="O37" s="30">
        <v>1.84</v>
      </c>
      <c r="P37" s="29" t="s">
        <v>57</v>
      </c>
      <c r="Q37" s="35">
        <v>2</v>
      </c>
      <c r="R37" s="5" t="s">
        <v>608</v>
      </c>
      <c r="S37" s="5" t="s">
        <v>79</v>
      </c>
      <c r="T37" s="36">
        <v>43624</v>
      </c>
      <c r="U37" s="36">
        <v>43622</v>
      </c>
      <c r="V37" s="37">
        <v>43626</v>
      </c>
      <c r="W37" s="38">
        <f t="shared" si="8"/>
        <v>-2</v>
      </c>
      <c r="X37" s="5" t="str">
        <f t="shared" si="9"/>
        <v>CUMPLE</v>
      </c>
      <c r="Y37" s="37">
        <v>43626</v>
      </c>
      <c r="Z37" s="37">
        <v>43626</v>
      </c>
      <c r="AA37" s="44">
        <v>43627</v>
      </c>
      <c r="AB37" s="44">
        <v>43627</v>
      </c>
      <c r="AC37" s="38">
        <f t="shared" si="10"/>
        <v>1</v>
      </c>
      <c r="AD37" s="6" t="str">
        <f t="shared" si="11"/>
        <v>CUMPLE</v>
      </c>
      <c r="AE37" s="6">
        <f t="shared" si="12"/>
        <v>1</v>
      </c>
      <c r="AF37" s="45" t="str">
        <f t="shared" si="13"/>
        <v>CUMPLE</v>
      </c>
      <c r="AG37" s="5">
        <f t="shared" si="14"/>
        <v>3</v>
      </c>
      <c r="AH37" s="5" t="str">
        <f t="shared" si="15"/>
        <v>CUMPLE</v>
      </c>
      <c r="AI37" s="38"/>
      <c r="AJ37" s="5"/>
      <c r="AK37" s="49" t="s">
        <v>7426</v>
      </c>
      <c r="AL37" s="50" t="s">
        <v>72</v>
      </c>
      <c r="AM37" s="5"/>
      <c r="AN37" s="50">
        <v>43624</v>
      </c>
      <c r="AO37" s="50"/>
      <c r="AR37" s="52"/>
    </row>
    <row r="38" spans="1:44" ht="409.5">
      <c r="A38" s="20" t="s">
        <v>45</v>
      </c>
      <c r="B38" s="21" t="s">
        <v>2696</v>
      </c>
      <c r="C38" s="20" t="s">
        <v>4389</v>
      </c>
      <c r="D38" s="3">
        <v>4951416145</v>
      </c>
      <c r="E38" s="22" t="s">
        <v>48</v>
      </c>
      <c r="F38" s="4" t="s">
        <v>7427</v>
      </c>
      <c r="G38" s="23" t="s">
        <v>7428</v>
      </c>
      <c r="H38" s="24">
        <v>1</v>
      </c>
      <c r="I38" s="4" t="s">
        <v>605</v>
      </c>
      <c r="J38" s="28" t="s">
        <v>7429</v>
      </c>
      <c r="K38" s="22">
        <v>54473810</v>
      </c>
      <c r="L38" s="23" t="s">
        <v>54</v>
      </c>
      <c r="M38" s="5" t="s">
        <v>67</v>
      </c>
      <c r="N38" s="29" t="s">
        <v>68</v>
      </c>
      <c r="O38" s="30">
        <v>1</v>
      </c>
      <c r="P38" s="29" t="s">
        <v>57</v>
      </c>
      <c r="Q38" s="35">
        <v>1</v>
      </c>
      <c r="R38" s="5" t="s">
        <v>608</v>
      </c>
      <c r="S38" s="5" t="s">
        <v>79</v>
      </c>
      <c r="T38" s="36">
        <v>43609</v>
      </c>
      <c r="U38" s="36">
        <v>43614</v>
      </c>
      <c r="V38" s="37">
        <v>43624</v>
      </c>
      <c r="W38" s="38">
        <f t="shared" si="8"/>
        <v>5</v>
      </c>
      <c r="X38" s="5" t="str">
        <f t="shared" si="9"/>
        <v>NO CUMPLE</v>
      </c>
      <c r="Y38" s="37">
        <v>43615</v>
      </c>
      <c r="Z38" s="37">
        <v>43624</v>
      </c>
      <c r="AA38" s="44">
        <v>43624</v>
      </c>
      <c r="AB38" s="44">
        <v>43627</v>
      </c>
      <c r="AC38" s="38">
        <f t="shared" si="10"/>
        <v>3</v>
      </c>
      <c r="AD38" s="6" t="str">
        <f t="shared" si="11"/>
        <v>CUMPLE</v>
      </c>
      <c r="AE38" s="6">
        <f t="shared" si="12"/>
        <v>3</v>
      </c>
      <c r="AF38" s="45" t="str">
        <f t="shared" si="13"/>
        <v>NO CUMPLE</v>
      </c>
      <c r="AG38" s="5">
        <f t="shared" si="14"/>
        <v>18</v>
      </c>
      <c r="AH38" s="5" t="str">
        <f t="shared" si="15"/>
        <v>NO CUMPLE</v>
      </c>
      <c r="AI38" s="38"/>
      <c r="AJ38" s="5"/>
      <c r="AK38" s="49" t="s">
        <v>7430</v>
      </c>
      <c r="AL38" s="50" t="s">
        <v>72</v>
      </c>
      <c r="AM38" s="5"/>
      <c r="AN38" s="50">
        <v>43609</v>
      </c>
      <c r="AO38" s="50"/>
      <c r="AR38" s="52"/>
    </row>
    <row r="39" spans="1:44" ht="409.5">
      <c r="A39" s="20" t="s">
        <v>45</v>
      </c>
      <c r="B39" s="21" t="s">
        <v>2696</v>
      </c>
      <c r="C39" s="20" t="s">
        <v>4389</v>
      </c>
      <c r="D39" s="3">
        <v>4951491559</v>
      </c>
      <c r="E39" s="22" t="s">
        <v>48</v>
      </c>
      <c r="F39" s="4" t="s">
        <v>7431</v>
      </c>
      <c r="G39" s="23" t="s">
        <v>7432</v>
      </c>
      <c r="H39" s="24">
        <v>8.17</v>
      </c>
      <c r="I39" s="4" t="s">
        <v>605</v>
      </c>
      <c r="J39" s="2" t="s">
        <v>7433</v>
      </c>
      <c r="K39" s="2" t="s">
        <v>7434</v>
      </c>
      <c r="L39" s="23" t="s">
        <v>54</v>
      </c>
      <c r="M39" s="5" t="s">
        <v>55</v>
      </c>
      <c r="N39" s="29" t="s">
        <v>55</v>
      </c>
      <c r="O39" s="30">
        <v>2.72</v>
      </c>
      <c r="P39" s="29" t="s">
        <v>57</v>
      </c>
      <c r="Q39" s="35">
        <v>2</v>
      </c>
      <c r="R39" s="5" t="s">
        <v>608</v>
      </c>
      <c r="S39" s="5" t="s">
        <v>79</v>
      </c>
      <c r="T39" s="36">
        <v>43629</v>
      </c>
      <c r="U39" s="36">
        <v>43622</v>
      </c>
      <c r="V39" s="37">
        <v>43630</v>
      </c>
      <c r="W39" s="38">
        <f t="shared" si="8"/>
        <v>-7</v>
      </c>
      <c r="X39" s="5" t="str">
        <f t="shared" si="9"/>
        <v>CUMPLE</v>
      </c>
      <c r="Y39" s="37">
        <v>43630</v>
      </c>
      <c r="Z39" s="37">
        <v>43630</v>
      </c>
      <c r="AA39" s="44">
        <v>43631</v>
      </c>
      <c r="AB39" s="44">
        <v>43633</v>
      </c>
      <c r="AC39" s="38">
        <f t="shared" si="10"/>
        <v>3</v>
      </c>
      <c r="AD39" s="6" t="str">
        <f t="shared" si="11"/>
        <v>CUMPLE</v>
      </c>
      <c r="AE39" s="6">
        <f t="shared" si="12"/>
        <v>2</v>
      </c>
      <c r="AF39" s="45" t="str">
        <f t="shared" si="13"/>
        <v>NO CUMPLE</v>
      </c>
      <c r="AG39" s="5">
        <f t="shared" si="14"/>
        <v>4</v>
      </c>
      <c r="AH39" s="5" t="str">
        <f t="shared" si="15"/>
        <v>NO CUMPLE</v>
      </c>
      <c r="AI39" s="38"/>
      <c r="AJ39" s="5"/>
      <c r="AK39" s="49" t="s">
        <v>7435</v>
      </c>
      <c r="AL39" s="50" t="s">
        <v>72</v>
      </c>
      <c r="AM39" s="5"/>
      <c r="AN39" s="50">
        <v>43625</v>
      </c>
      <c r="AO39" s="50"/>
      <c r="AR39" s="52"/>
    </row>
    <row r="40" spans="1:44" ht="242.25">
      <c r="A40" s="20" t="s">
        <v>45</v>
      </c>
      <c r="B40" s="21" t="s">
        <v>2696</v>
      </c>
      <c r="C40" s="20" t="s">
        <v>4389</v>
      </c>
      <c r="D40" s="3">
        <v>4951795915</v>
      </c>
      <c r="E40" s="22" t="s">
        <v>48</v>
      </c>
      <c r="F40" s="4" t="s">
        <v>7436</v>
      </c>
      <c r="G40" s="23" t="s">
        <v>7437</v>
      </c>
      <c r="H40" s="24">
        <v>2</v>
      </c>
      <c r="I40" s="4" t="s">
        <v>605</v>
      </c>
      <c r="J40" s="28" t="s">
        <v>7438</v>
      </c>
      <c r="K40" s="22">
        <v>56102181</v>
      </c>
      <c r="L40" s="23" t="s">
        <v>54</v>
      </c>
      <c r="M40" s="5" t="s">
        <v>67</v>
      </c>
      <c r="N40" s="29" t="s">
        <v>217</v>
      </c>
      <c r="O40" s="30">
        <v>2</v>
      </c>
      <c r="P40" s="29" t="s">
        <v>57</v>
      </c>
      <c r="Q40" s="35">
        <v>1</v>
      </c>
      <c r="R40" s="5" t="s">
        <v>608</v>
      </c>
      <c r="S40" s="5" t="s">
        <v>79</v>
      </c>
      <c r="T40" s="36">
        <v>43630</v>
      </c>
      <c r="U40" s="36">
        <v>43633</v>
      </c>
      <c r="V40" s="37">
        <v>43635</v>
      </c>
      <c r="W40" s="38">
        <f t="shared" si="8"/>
        <v>3</v>
      </c>
      <c r="X40" s="5" t="str">
        <f t="shared" si="9"/>
        <v>NO CUMPLE</v>
      </c>
      <c r="Y40" s="37">
        <v>43634</v>
      </c>
      <c r="Z40" s="37">
        <v>43635</v>
      </c>
      <c r="AA40" s="44">
        <v>43636</v>
      </c>
      <c r="AB40" s="44">
        <v>43637</v>
      </c>
      <c r="AC40" s="38">
        <f t="shared" si="10"/>
        <v>2</v>
      </c>
      <c r="AD40" s="6" t="str">
        <f t="shared" si="11"/>
        <v>CUMPLE</v>
      </c>
      <c r="AE40" s="6">
        <f t="shared" si="12"/>
        <v>1</v>
      </c>
      <c r="AF40" s="45" t="str">
        <f t="shared" si="13"/>
        <v>CUMPLE</v>
      </c>
      <c r="AG40" s="5">
        <f t="shared" si="14"/>
        <v>7</v>
      </c>
      <c r="AH40" s="5" t="str">
        <f t="shared" si="15"/>
        <v>NO CUMPLE</v>
      </c>
      <c r="AI40" s="38"/>
      <c r="AJ40" s="5"/>
      <c r="AK40" s="49" t="s">
        <v>7439</v>
      </c>
      <c r="AL40" s="50" t="s">
        <v>72</v>
      </c>
      <c r="AM40" s="5"/>
      <c r="AN40" s="50">
        <v>43630</v>
      </c>
      <c r="AO40" s="50"/>
      <c r="AR40" s="52"/>
    </row>
    <row r="41" spans="1:44" ht="409.5">
      <c r="A41" s="20" t="s">
        <v>45</v>
      </c>
      <c r="B41" s="21" t="s">
        <v>2696</v>
      </c>
      <c r="C41" s="20" t="s">
        <v>4389</v>
      </c>
      <c r="D41" s="3">
        <v>4951489398</v>
      </c>
      <c r="E41" s="22" t="s">
        <v>48</v>
      </c>
      <c r="F41" s="4" t="s">
        <v>7440</v>
      </c>
      <c r="G41" s="23" t="s">
        <v>7441</v>
      </c>
      <c r="H41" s="24">
        <v>1.36</v>
      </c>
      <c r="I41" s="4" t="s">
        <v>7253</v>
      </c>
      <c r="J41" s="28" t="s">
        <v>7442</v>
      </c>
      <c r="K41" s="22">
        <v>50506439</v>
      </c>
      <c r="L41" s="23" t="s">
        <v>119</v>
      </c>
      <c r="M41" s="5" t="s">
        <v>67</v>
      </c>
      <c r="N41" s="29" t="s">
        <v>77</v>
      </c>
      <c r="O41" s="30">
        <v>1</v>
      </c>
      <c r="P41" s="29" t="s">
        <v>57</v>
      </c>
      <c r="Q41" s="35">
        <v>1</v>
      </c>
      <c r="R41" s="5" t="s">
        <v>608</v>
      </c>
      <c r="S41" s="5" t="s">
        <v>79</v>
      </c>
      <c r="T41" s="36">
        <v>43624</v>
      </c>
      <c r="U41" s="36">
        <v>43620</v>
      </c>
      <c r="V41" s="37">
        <v>43637</v>
      </c>
      <c r="W41" s="38">
        <f t="shared" si="8"/>
        <v>-4</v>
      </c>
      <c r="X41" s="5" t="str">
        <f t="shared" si="9"/>
        <v>CUMPLE</v>
      </c>
      <c r="Y41" s="37">
        <v>43626</v>
      </c>
      <c r="Z41" s="37">
        <v>43637</v>
      </c>
      <c r="AA41" s="44">
        <v>43644</v>
      </c>
      <c r="AB41" s="44">
        <v>43644</v>
      </c>
      <c r="AC41" s="38">
        <f t="shared" si="10"/>
        <v>7</v>
      </c>
      <c r="AD41" s="6" t="str">
        <f t="shared" si="11"/>
        <v>NO CUMPLE</v>
      </c>
      <c r="AE41" s="6">
        <f t="shared" si="12"/>
        <v>1</v>
      </c>
      <c r="AF41" s="45" t="str">
        <f t="shared" si="13"/>
        <v>CUMPLE</v>
      </c>
      <c r="AG41" s="5">
        <f t="shared" si="14"/>
        <v>20</v>
      </c>
      <c r="AH41" s="5" t="str">
        <f t="shared" si="15"/>
        <v>NO CUMPLE</v>
      </c>
      <c r="AI41" s="38"/>
      <c r="AJ41" s="5"/>
      <c r="AK41" s="49" t="s">
        <v>7443</v>
      </c>
      <c r="AL41" s="50" t="s">
        <v>7257</v>
      </c>
      <c r="AM41" s="5"/>
      <c r="AN41" s="50">
        <v>43624</v>
      </c>
      <c r="AO41" s="50"/>
      <c r="AR41" s="52"/>
    </row>
    <row r="42" spans="1:44" ht="409.5">
      <c r="A42" s="20" t="s">
        <v>45</v>
      </c>
      <c r="B42" s="21" t="s">
        <v>2696</v>
      </c>
      <c r="C42" s="20" t="s">
        <v>4389</v>
      </c>
      <c r="D42" s="3">
        <v>4951348976</v>
      </c>
      <c r="E42" s="22" t="s">
        <v>48</v>
      </c>
      <c r="F42" s="4" t="s">
        <v>7444</v>
      </c>
      <c r="G42" s="23" t="s">
        <v>7445</v>
      </c>
      <c r="H42" s="24">
        <v>22</v>
      </c>
      <c r="I42" s="4" t="s">
        <v>7253</v>
      </c>
      <c r="J42" s="28" t="s">
        <v>7446</v>
      </c>
      <c r="K42" s="22" t="s">
        <v>7447</v>
      </c>
      <c r="L42" s="23" t="s">
        <v>119</v>
      </c>
      <c r="M42" s="5" t="s">
        <v>67</v>
      </c>
      <c r="N42" s="29" t="s">
        <v>217</v>
      </c>
      <c r="O42" s="30">
        <v>4</v>
      </c>
      <c r="P42" s="29" t="s">
        <v>57</v>
      </c>
      <c r="Q42" s="35">
        <v>1</v>
      </c>
      <c r="R42" s="5" t="s">
        <v>608</v>
      </c>
      <c r="S42" s="5" t="s">
        <v>79</v>
      </c>
      <c r="T42" s="36">
        <v>43635</v>
      </c>
      <c r="U42" s="36">
        <v>43616</v>
      </c>
      <c r="V42" s="37">
        <v>43642</v>
      </c>
      <c r="W42" s="38">
        <f t="shared" si="8"/>
        <v>-19</v>
      </c>
      <c r="X42" s="5" t="str">
        <f t="shared" si="9"/>
        <v>CUMPLE</v>
      </c>
      <c r="Y42" s="37">
        <v>43642</v>
      </c>
      <c r="Z42" s="37">
        <v>43642</v>
      </c>
      <c r="AA42" s="44">
        <v>43644</v>
      </c>
      <c r="AB42" s="44">
        <v>43644</v>
      </c>
      <c r="AC42" s="38">
        <f t="shared" si="10"/>
        <v>2</v>
      </c>
      <c r="AD42" s="6" t="str">
        <f t="shared" si="11"/>
        <v>CUMPLE</v>
      </c>
      <c r="AE42" s="6">
        <f t="shared" si="12"/>
        <v>1</v>
      </c>
      <c r="AF42" s="45" t="str">
        <f t="shared" si="13"/>
        <v>CUMPLE</v>
      </c>
      <c r="AG42" s="5">
        <f t="shared" si="14"/>
        <v>9</v>
      </c>
      <c r="AH42" s="5" t="str">
        <f t="shared" si="15"/>
        <v>NO CUMPLE</v>
      </c>
      <c r="AI42" s="38"/>
      <c r="AJ42" s="5"/>
      <c r="AK42" s="49" t="s">
        <v>7448</v>
      </c>
      <c r="AL42" s="50" t="s">
        <v>7257</v>
      </c>
      <c r="AM42" s="5"/>
      <c r="AN42" s="50">
        <v>43635</v>
      </c>
      <c r="AO42" s="50"/>
      <c r="AR42" s="52"/>
    </row>
    <row r="43" spans="1:44" ht="357">
      <c r="A43" s="20" t="s">
        <v>45</v>
      </c>
      <c r="B43" s="21" t="s">
        <v>2696</v>
      </c>
      <c r="C43" s="20" t="s">
        <v>4389</v>
      </c>
      <c r="D43" s="3">
        <v>4951377023</v>
      </c>
      <c r="E43" s="22" t="s">
        <v>48</v>
      </c>
      <c r="F43" s="4" t="s">
        <v>7449</v>
      </c>
      <c r="G43" s="68" t="s">
        <v>7450</v>
      </c>
      <c r="H43" s="24">
        <v>1.87</v>
      </c>
      <c r="I43" s="4" t="s">
        <v>7253</v>
      </c>
      <c r="J43" s="28" t="s">
        <v>7451</v>
      </c>
      <c r="K43" s="22">
        <v>50218381</v>
      </c>
      <c r="L43" s="23" t="s">
        <v>119</v>
      </c>
      <c r="M43" s="5" t="s">
        <v>67</v>
      </c>
      <c r="N43" s="29" t="s">
        <v>68</v>
      </c>
      <c r="O43" s="30">
        <v>2</v>
      </c>
      <c r="P43" s="29" t="s">
        <v>57</v>
      </c>
      <c r="Q43" s="35">
        <v>1</v>
      </c>
      <c r="R43" s="5" t="s">
        <v>608</v>
      </c>
      <c r="S43" s="5" t="s">
        <v>79</v>
      </c>
      <c r="T43" s="36">
        <v>43635</v>
      </c>
      <c r="U43" s="36">
        <v>43629</v>
      </c>
      <c r="V43" s="37">
        <v>43642</v>
      </c>
      <c r="W43" s="38">
        <f t="shared" si="8"/>
        <v>-6</v>
      </c>
      <c r="X43" s="5" t="str">
        <f t="shared" si="9"/>
        <v>CUMPLE</v>
      </c>
      <c r="Y43" s="37">
        <v>43635</v>
      </c>
      <c r="Z43" s="37">
        <v>43642</v>
      </c>
      <c r="AA43" s="44">
        <v>43644</v>
      </c>
      <c r="AB43" s="44">
        <v>43644</v>
      </c>
      <c r="AC43" s="38">
        <f t="shared" si="10"/>
        <v>2</v>
      </c>
      <c r="AD43" s="6" t="str">
        <f t="shared" si="11"/>
        <v>CUMPLE</v>
      </c>
      <c r="AE43" s="6">
        <f t="shared" si="12"/>
        <v>1</v>
      </c>
      <c r="AF43" s="45" t="str">
        <f t="shared" si="13"/>
        <v>CUMPLE</v>
      </c>
      <c r="AG43" s="5">
        <f t="shared" si="14"/>
        <v>9</v>
      </c>
      <c r="AH43" s="5" t="str">
        <f t="shared" si="15"/>
        <v>NO CUMPLE</v>
      </c>
      <c r="AI43" s="38"/>
      <c r="AJ43" s="5"/>
      <c r="AK43" s="49" t="s">
        <v>7452</v>
      </c>
      <c r="AL43" s="50" t="s">
        <v>7257</v>
      </c>
      <c r="AM43" s="5"/>
      <c r="AN43" s="50">
        <v>43635</v>
      </c>
      <c r="AO43" s="50"/>
      <c r="AR43" s="52"/>
    </row>
    <row r="44" spans="1:44" ht="409.5">
      <c r="A44" s="20" t="s">
        <v>45</v>
      </c>
      <c r="B44" s="21" t="s">
        <v>2696</v>
      </c>
      <c r="C44" s="20" t="s">
        <v>4389</v>
      </c>
      <c r="D44" s="3">
        <v>4951434986</v>
      </c>
      <c r="E44" s="22" t="s">
        <v>48</v>
      </c>
      <c r="F44" s="4" t="s">
        <v>7453</v>
      </c>
      <c r="G44" s="23" t="s">
        <v>7454</v>
      </c>
      <c r="H44" s="24">
        <v>5.5</v>
      </c>
      <c r="I44" s="4" t="s">
        <v>605</v>
      </c>
      <c r="J44" s="28" t="s">
        <v>7455</v>
      </c>
      <c r="K44" s="22">
        <v>50214294</v>
      </c>
      <c r="L44" s="23" t="s">
        <v>54</v>
      </c>
      <c r="M44" s="5" t="s">
        <v>94</v>
      </c>
      <c r="N44" s="29" t="s">
        <v>108</v>
      </c>
      <c r="O44" s="30">
        <v>5</v>
      </c>
      <c r="P44" s="29" t="s">
        <v>57</v>
      </c>
      <c r="Q44" s="35">
        <v>1</v>
      </c>
      <c r="R44" s="5" t="s">
        <v>608</v>
      </c>
      <c r="S44" s="5" t="s">
        <v>79</v>
      </c>
      <c r="T44" s="36">
        <v>43611</v>
      </c>
      <c r="U44" s="36">
        <v>43612</v>
      </c>
      <c r="V44" s="37">
        <v>43643</v>
      </c>
      <c r="W44" s="38">
        <f t="shared" si="8"/>
        <v>1</v>
      </c>
      <c r="X44" s="5" t="str">
        <f t="shared" si="9"/>
        <v>NO CUMPLE</v>
      </c>
      <c r="Y44" s="37">
        <v>43614</v>
      </c>
      <c r="Z44" s="37">
        <v>43643</v>
      </c>
      <c r="AA44" s="44">
        <v>43644</v>
      </c>
      <c r="AB44" s="44">
        <v>43644</v>
      </c>
      <c r="AC44" s="38">
        <f t="shared" si="10"/>
        <v>1</v>
      </c>
      <c r="AD44" s="6" t="str">
        <f t="shared" si="11"/>
        <v>CUMPLE</v>
      </c>
      <c r="AE44" s="6">
        <f t="shared" si="12"/>
        <v>1</v>
      </c>
      <c r="AF44" s="45" t="str">
        <f t="shared" si="13"/>
        <v>CUMPLE</v>
      </c>
      <c r="AG44" s="5">
        <f t="shared" si="14"/>
        <v>33</v>
      </c>
      <c r="AH44" s="5" t="str">
        <f t="shared" si="15"/>
        <v>NO CUMPLE</v>
      </c>
      <c r="AI44" s="38"/>
      <c r="AJ44" s="5"/>
      <c r="AK44" s="49" t="s">
        <v>7456</v>
      </c>
      <c r="AL44" s="50" t="s">
        <v>72</v>
      </c>
      <c r="AM44" s="5"/>
      <c r="AN44" s="50">
        <v>43611</v>
      </c>
      <c r="AO44" s="50" t="s">
        <v>1149</v>
      </c>
      <c r="AR44" s="52"/>
    </row>
    <row r="45" spans="1:44" ht="344.25">
      <c r="A45" s="20" t="s">
        <v>45</v>
      </c>
      <c r="B45" s="21" t="s">
        <v>5021</v>
      </c>
      <c r="C45" s="20" t="s">
        <v>5022</v>
      </c>
      <c r="D45" s="3">
        <v>4952021971</v>
      </c>
      <c r="E45" s="22" t="s">
        <v>48</v>
      </c>
      <c r="F45" s="4" t="s">
        <v>7457</v>
      </c>
      <c r="G45" s="68" t="s">
        <v>7458</v>
      </c>
      <c r="H45" s="24">
        <v>3</v>
      </c>
      <c r="I45" s="4" t="s">
        <v>605</v>
      </c>
      <c r="J45" s="28" t="s">
        <v>7459</v>
      </c>
      <c r="K45" s="22">
        <v>50484602</v>
      </c>
      <c r="L45" s="23" t="s">
        <v>54</v>
      </c>
      <c r="M45" s="5" t="s">
        <v>67</v>
      </c>
      <c r="N45" s="29" t="s">
        <v>217</v>
      </c>
      <c r="O45" s="30">
        <v>3</v>
      </c>
      <c r="P45" s="29" t="s">
        <v>57</v>
      </c>
      <c r="Q45" s="35">
        <v>1</v>
      </c>
      <c r="R45" s="5" t="s">
        <v>608</v>
      </c>
      <c r="S45" s="5" t="s">
        <v>79</v>
      </c>
      <c r="T45" s="36">
        <v>43643</v>
      </c>
      <c r="U45" s="36">
        <v>43643</v>
      </c>
      <c r="V45" s="37">
        <v>43648</v>
      </c>
      <c r="W45" s="38">
        <f t="shared" si="8"/>
        <v>0</v>
      </c>
      <c r="X45" s="5" t="str">
        <f t="shared" si="9"/>
        <v>CUMPLE</v>
      </c>
      <c r="Y45" s="37">
        <v>43648</v>
      </c>
      <c r="Z45" s="37">
        <v>43649</v>
      </c>
      <c r="AA45" s="44">
        <v>43650</v>
      </c>
      <c r="AB45" s="44">
        <v>43650</v>
      </c>
      <c r="AC45" s="38">
        <f t="shared" si="10"/>
        <v>2</v>
      </c>
      <c r="AD45" s="6" t="str">
        <f t="shared" si="11"/>
        <v>CUMPLE</v>
      </c>
      <c r="AE45" s="6">
        <f t="shared" si="12"/>
        <v>1</v>
      </c>
      <c r="AF45" s="45" t="str">
        <f t="shared" si="13"/>
        <v>CUMPLE</v>
      </c>
      <c r="AG45" s="5">
        <f t="shared" si="14"/>
        <v>7</v>
      </c>
      <c r="AH45" s="5" t="str">
        <f t="shared" si="15"/>
        <v>NO CUMPLE</v>
      </c>
      <c r="AI45" s="38"/>
      <c r="AJ45" s="5"/>
      <c r="AK45" s="49" t="s">
        <v>7460</v>
      </c>
      <c r="AL45" s="50" t="s">
        <v>72</v>
      </c>
      <c r="AM45" s="5"/>
      <c r="AN45" s="50">
        <v>43637</v>
      </c>
      <c r="AO45" s="50"/>
      <c r="AR45" s="52"/>
    </row>
    <row r="46" spans="1:44" ht="344.25">
      <c r="A46" s="20" t="s">
        <v>45</v>
      </c>
      <c r="B46" s="21" t="s">
        <v>5021</v>
      </c>
      <c r="C46" s="20" t="s">
        <v>5022</v>
      </c>
      <c r="D46" s="3">
        <v>4952021971</v>
      </c>
      <c r="E46" s="22" t="s">
        <v>48</v>
      </c>
      <c r="F46" s="4" t="s">
        <v>7461</v>
      </c>
      <c r="G46" s="68" t="s">
        <v>7462</v>
      </c>
      <c r="H46" s="24">
        <v>3</v>
      </c>
      <c r="I46" s="4" t="s">
        <v>605</v>
      </c>
      <c r="J46" s="28" t="s">
        <v>7438</v>
      </c>
      <c r="K46" s="22">
        <v>56102181</v>
      </c>
      <c r="L46" s="23" t="s">
        <v>54</v>
      </c>
      <c r="M46" s="5" t="s">
        <v>67</v>
      </c>
      <c r="N46" s="29" t="s">
        <v>217</v>
      </c>
      <c r="O46" s="30">
        <v>3</v>
      </c>
      <c r="P46" s="29" t="s">
        <v>57</v>
      </c>
      <c r="Q46" s="35">
        <v>1</v>
      </c>
      <c r="R46" s="5" t="s">
        <v>608</v>
      </c>
      <c r="S46" s="5" t="s">
        <v>79</v>
      </c>
      <c r="T46" s="36">
        <v>43643</v>
      </c>
      <c r="U46" s="36">
        <v>43643</v>
      </c>
      <c r="V46" s="37">
        <v>43648</v>
      </c>
      <c r="W46" s="38">
        <f t="shared" si="8"/>
        <v>0</v>
      </c>
      <c r="X46" s="5" t="str">
        <f t="shared" si="9"/>
        <v>CUMPLE</v>
      </c>
      <c r="Y46" s="37">
        <v>43648</v>
      </c>
      <c r="Z46" s="37">
        <v>43649</v>
      </c>
      <c r="AA46" s="44">
        <v>43650</v>
      </c>
      <c r="AB46" s="44">
        <v>43650</v>
      </c>
      <c r="AC46" s="38">
        <f t="shared" si="10"/>
        <v>2</v>
      </c>
      <c r="AD46" s="6" t="str">
        <f t="shared" si="11"/>
        <v>CUMPLE</v>
      </c>
      <c r="AE46" s="6">
        <f t="shared" si="12"/>
        <v>1</v>
      </c>
      <c r="AF46" s="45" t="str">
        <f t="shared" si="13"/>
        <v>CUMPLE</v>
      </c>
      <c r="AG46" s="5">
        <f t="shared" si="14"/>
        <v>7</v>
      </c>
      <c r="AH46" s="5" t="str">
        <f t="shared" si="15"/>
        <v>NO CUMPLE</v>
      </c>
      <c r="AI46" s="38"/>
      <c r="AJ46" s="5"/>
      <c r="AK46" s="49" t="s">
        <v>7460</v>
      </c>
      <c r="AL46" s="50" t="s">
        <v>72</v>
      </c>
      <c r="AM46" s="5"/>
      <c r="AN46" s="50">
        <v>43643</v>
      </c>
      <c r="AO46" s="50"/>
      <c r="AR46" s="52"/>
    </row>
    <row r="47" spans="1:44" ht="409.5">
      <c r="A47" s="20" t="s">
        <v>45</v>
      </c>
      <c r="B47" s="21" t="s">
        <v>5021</v>
      </c>
      <c r="C47" s="20" t="s">
        <v>5022</v>
      </c>
      <c r="D47" s="2" t="s">
        <v>7463</v>
      </c>
      <c r="E47" s="22" t="s">
        <v>48</v>
      </c>
      <c r="F47" s="4" t="s">
        <v>7464</v>
      </c>
      <c r="G47" s="68" t="s">
        <v>7465</v>
      </c>
      <c r="H47" s="24">
        <v>5.52</v>
      </c>
      <c r="I47" s="4" t="s">
        <v>605</v>
      </c>
      <c r="J47" s="2" t="s">
        <v>7466</v>
      </c>
      <c r="K47" s="2" t="s">
        <v>7467</v>
      </c>
      <c r="L47" s="23" t="s">
        <v>54</v>
      </c>
      <c r="M47" s="5" t="s">
        <v>55</v>
      </c>
      <c r="N47" s="29" t="s">
        <v>120</v>
      </c>
      <c r="O47" s="30">
        <v>3.47</v>
      </c>
      <c r="P47" s="29" t="s">
        <v>57</v>
      </c>
      <c r="Q47" s="35">
        <v>1</v>
      </c>
      <c r="R47" s="5" t="s">
        <v>608</v>
      </c>
      <c r="S47" s="5" t="s">
        <v>79</v>
      </c>
      <c r="T47" s="36">
        <v>43648</v>
      </c>
      <c r="U47" s="36">
        <v>43630</v>
      </c>
      <c r="V47" s="37">
        <v>43649</v>
      </c>
      <c r="W47" s="38">
        <f t="shared" si="8"/>
        <v>-18</v>
      </c>
      <c r="X47" s="5" t="str">
        <f t="shared" si="9"/>
        <v>CUMPLE</v>
      </c>
      <c r="Y47" s="37">
        <v>43649</v>
      </c>
      <c r="Z47" s="37">
        <v>43649</v>
      </c>
      <c r="AA47" s="44">
        <v>43650</v>
      </c>
      <c r="AB47" s="44">
        <v>43650</v>
      </c>
      <c r="AC47" s="38">
        <f t="shared" si="10"/>
        <v>1</v>
      </c>
      <c r="AD47" s="6" t="str">
        <f t="shared" si="11"/>
        <v>CUMPLE</v>
      </c>
      <c r="AE47" s="6">
        <f t="shared" si="12"/>
        <v>1</v>
      </c>
      <c r="AF47" s="45" t="str">
        <f t="shared" si="13"/>
        <v>CUMPLE</v>
      </c>
      <c r="AG47" s="5">
        <f t="shared" si="14"/>
        <v>2</v>
      </c>
      <c r="AH47" s="5" t="str">
        <f t="shared" si="15"/>
        <v>CUMPLE</v>
      </c>
      <c r="AI47" s="38"/>
      <c r="AJ47" s="5"/>
      <c r="AK47" s="49" t="s">
        <v>7468</v>
      </c>
      <c r="AL47" s="50" t="s">
        <v>72</v>
      </c>
      <c r="AM47" s="5"/>
      <c r="AN47" s="50">
        <v>43648</v>
      </c>
      <c r="AO47" s="50"/>
      <c r="AR47" s="52"/>
    </row>
    <row r="48" spans="1:44" ht="409.5">
      <c r="A48" s="20" t="s">
        <v>45</v>
      </c>
      <c r="B48" s="21" t="s">
        <v>5021</v>
      </c>
      <c r="C48" s="20" t="s">
        <v>5022</v>
      </c>
      <c r="D48" s="3">
        <v>4952021971</v>
      </c>
      <c r="E48" s="22" t="s">
        <v>48</v>
      </c>
      <c r="F48" s="4" t="s">
        <v>7469</v>
      </c>
      <c r="G48" s="23" t="s">
        <v>7470</v>
      </c>
      <c r="H48" s="24">
        <v>2.5</v>
      </c>
      <c r="I48" s="4" t="s">
        <v>605</v>
      </c>
      <c r="J48" s="28" t="s">
        <v>7471</v>
      </c>
      <c r="K48" s="22">
        <v>79055279</v>
      </c>
      <c r="L48" s="23" t="s">
        <v>54</v>
      </c>
      <c r="M48" s="5" t="s">
        <v>184</v>
      </c>
      <c r="N48" s="5" t="s">
        <v>184</v>
      </c>
      <c r="O48" s="30">
        <v>1</v>
      </c>
      <c r="P48" s="29" t="s">
        <v>57</v>
      </c>
      <c r="Q48" s="35">
        <v>1</v>
      </c>
      <c r="R48" s="5" t="s">
        <v>608</v>
      </c>
      <c r="S48" s="5" t="s">
        <v>79</v>
      </c>
      <c r="T48" s="36">
        <v>43646</v>
      </c>
      <c r="U48" s="36">
        <v>43648</v>
      </c>
      <c r="V48" s="37">
        <v>43663</v>
      </c>
      <c r="W48" s="38">
        <f t="shared" si="8"/>
        <v>2</v>
      </c>
      <c r="X48" s="5" t="str">
        <f t="shared" si="9"/>
        <v>NO CUMPLE</v>
      </c>
      <c r="Y48" s="37">
        <v>43649</v>
      </c>
      <c r="Z48" s="37">
        <v>43663</v>
      </c>
      <c r="AA48" s="44">
        <v>43664</v>
      </c>
      <c r="AB48" s="44">
        <v>43664</v>
      </c>
      <c r="AC48" s="38">
        <f t="shared" si="10"/>
        <v>1</v>
      </c>
      <c r="AD48" s="6" t="str">
        <f t="shared" si="11"/>
        <v>CUMPLE</v>
      </c>
      <c r="AE48" s="6">
        <f t="shared" si="12"/>
        <v>1</v>
      </c>
      <c r="AF48" s="45" t="str">
        <f t="shared" si="13"/>
        <v>CUMPLE</v>
      </c>
      <c r="AG48" s="5">
        <f t="shared" si="14"/>
        <v>18</v>
      </c>
      <c r="AH48" s="5" t="str">
        <f t="shared" si="15"/>
        <v>NO CUMPLE</v>
      </c>
      <c r="AI48" s="38"/>
      <c r="AJ48" s="5"/>
      <c r="AK48" s="49" t="s">
        <v>7472</v>
      </c>
      <c r="AL48" s="50" t="s">
        <v>7311</v>
      </c>
      <c r="AM48" s="5"/>
      <c r="AN48" s="50">
        <v>43646</v>
      </c>
      <c r="AO48" s="50"/>
      <c r="AR48" s="52"/>
    </row>
    <row r="49" spans="1:44" ht="409.5">
      <c r="A49" s="20" t="s">
        <v>45</v>
      </c>
      <c r="B49" s="21" t="s">
        <v>5021</v>
      </c>
      <c r="C49" s="20" t="s">
        <v>5022</v>
      </c>
      <c r="D49" s="3">
        <v>4952005913</v>
      </c>
      <c r="E49" s="22" t="s">
        <v>48</v>
      </c>
      <c r="F49" s="4" t="s">
        <v>7473</v>
      </c>
      <c r="G49" s="68" t="s">
        <v>7474</v>
      </c>
      <c r="H49" s="24">
        <v>19.119</v>
      </c>
      <c r="I49" s="4" t="s">
        <v>605</v>
      </c>
      <c r="J49" s="28" t="s">
        <v>7475</v>
      </c>
      <c r="K49" s="22">
        <v>55389281</v>
      </c>
      <c r="L49" s="23" t="s">
        <v>119</v>
      </c>
      <c r="M49" s="5" t="s">
        <v>238</v>
      </c>
      <c r="N49" s="29" t="s">
        <v>238</v>
      </c>
      <c r="O49" s="30">
        <v>19.119</v>
      </c>
      <c r="P49" s="29" t="s">
        <v>57</v>
      </c>
      <c r="Q49" s="35">
        <v>1</v>
      </c>
      <c r="R49" s="5" t="s">
        <v>608</v>
      </c>
      <c r="S49" s="5" t="s">
        <v>79</v>
      </c>
      <c r="T49" s="36">
        <v>43664</v>
      </c>
      <c r="U49" s="36">
        <v>43661</v>
      </c>
      <c r="V49" s="37">
        <v>43669</v>
      </c>
      <c r="W49" s="38">
        <f t="shared" si="8"/>
        <v>-3</v>
      </c>
      <c r="X49" s="5" t="str">
        <f t="shared" si="9"/>
        <v>CUMPLE</v>
      </c>
      <c r="Y49" s="37">
        <v>43665</v>
      </c>
      <c r="Z49" s="37">
        <v>43669</v>
      </c>
      <c r="AA49" s="44">
        <v>43670</v>
      </c>
      <c r="AB49" s="44">
        <v>43670</v>
      </c>
      <c r="AC49" s="38">
        <f t="shared" si="10"/>
        <v>1</v>
      </c>
      <c r="AD49" s="6" t="str">
        <f t="shared" si="11"/>
        <v>CUMPLE</v>
      </c>
      <c r="AE49" s="6">
        <f t="shared" si="12"/>
        <v>1</v>
      </c>
      <c r="AF49" s="45" t="str">
        <f t="shared" si="13"/>
        <v>CUMPLE</v>
      </c>
      <c r="AG49" s="5">
        <f t="shared" si="14"/>
        <v>6</v>
      </c>
      <c r="AH49" s="5" t="str">
        <f t="shared" si="15"/>
        <v>NO CUMPLE</v>
      </c>
      <c r="AI49" s="38"/>
      <c r="AJ49" s="5"/>
      <c r="AK49" s="49" t="s">
        <v>7476</v>
      </c>
      <c r="AL49" s="50" t="s">
        <v>241</v>
      </c>
      <c r="AM49" s="5"/>
      <c r="AN49" s="50">
        <v>43662</v>
      </c>
      <c r="AO49" s="50"/>
      <c r="AR49" s="52"/>
    </row>
    <row r="50" spans="1:44" ht="409.5">
      <c r="A50" s="20" t="s">
        <v>45</v>
      </c>
      <c r="B50" s="21" t="s">
        <v>5021</v>
      </c>
      <c r="C50" s="20" t="s">
        <v>5022</v>
      </c>
      <c r="D50" s="3">
        <v>4952005913</v>
      </c>
      <c r="E50" s="22" t="s">
        <v>48</v>
      </c>
      <c r="F50" s="4" t="s">
        <v>7477</v>
      </c>
      <c r="G50" s="68" t="s">
        <v>7478</v>
      </c>
      <c r="H50" s="24">
        <v>18.984999999999999</v>
      </c>
      <c r="I50" s="4" t="s">
        <v>605</v>
      </c>
      <c r="J50" s="28" t="s">
        <v>7479</v>
      </c>
      <c r="K50" s="22">
        <v>56435872</v>
      </c>
      <c r="L50" s="23" t="s">
        <v>54</v>
      </c>
      <c r="M50" s="5" t="s">
        <v>238</v>
      </c>
      <c r="N50" s="29" t="s">
        <v>238</v>
      </c>
      <c r="O50" s="30">
        <v>18.984999999999999</v>
      </c>
      <c r="P50" s="29" t="s">
        <v>57</v>
      </c>
      <c r="Q50" s="35">
        <v>1</v>
      </c>
      <c r="R50" s="5" t="s">
        <v>608</v>
      </c>
      <c r="S50" s="5" t="s">
        <v>79</v>
      </c>
      <c r="T50" s="36">
        <v>43664</v>
      </c>
      <c r="U50" s="36">
        <v>43661</v>
      </c>
      <c r="V50" s="37">
        <v>43669</v>
      </c>
      <c r="W50" s="38">
        <f t="shared" si="8"/>
        <v>-3</v>
      </c>
      <c r="X50" s="5" t="str">
        <f t="shared" si="9"/>
        <v>CUMPLE</v>
      </c>
      <c r="Y50" s="37">
        <v>43665</v>
      </c>
      <c r="Z50" s="37">
        <v>43669</v>
      </c>
      <c r="AA50" s="44">
        <v>43670</v>
      </c>
      <c r="AB50" s="44">
        <v>43670</v>
      </c>
      <c r="AC50" s="38">
        <f t="shared" si="10"/>
        <v>1</v>
      </c>
      <c r="AD50" s="6" t="str">
        <f t="shared" si="11"/>
        <v>CUMPLE</v>
      </c>
      <c r="AE50" s="6">
        <f t="shared" si="12"/>
        <v>1</v>
      </c>
      <c r="AF50" s="45" t="str">
        <f t="shared" si="13"/>
        <v>CUMPLE</v>
      </c>
      <c r="AG50" s="5">
        <f t="shared" si="14"/>
        <v>6</v>
      </c>
      <c r="AH50" s="5" t="str">
        <f t="shared" si="15"/>
        <v>NO CUMPLE</v>
      </c>
      <c r="AI50" s="38"/>
      <c r="AJ50" s="5"/>
      <c r="AK50" s="49" t="s">
        <v>7476</v>
      </c>
      <c r="AL50" s="50" t="s">
        <v>241</v>
      </c>
      <c r="AM50" s="5"/>
      <c r="AN50" s="50">
        <v>43662</v>
      </c>
      <c r="AO50" s="50"/>
      <c r="AR50" s="52"/>
    </row>
    <row r="51" spans="1:44" ht="409.5">
      <c r="A51" s="20" t="s">
        <v>45</v>
      </c>
      <c r="B51" s="21" t="s">
        <v>5021</v>
      </c>
      <c r="C51" s="20" t="s">
        <v>5022</v>
      </c>
      <c r="D51" s="3">
        <v>4952021971</v>
      </c>
      <c r="E51" s="22" t="s">
        <v>48</v>
      </c>
      <c r="F51" s="4" t="s">
        <v>7480</v>
      </c>
      <c r="G51" s="68" t="s">
        <v>7481</v>
      </c>
      <c r="H51" s="24">
        <v>2.6</v>
      </c>
      <c r="I51" s="4" t="s">
        <v>7253</v>
      </c>
      <c r="J51" s="28" t="s">
        <v>7482</v>
      </c>
      <c r="K51" s="70" t="s">
        <v>7483</v>
      </c>
      <c r="L51" s="23" t="s">
        <v>54</v>
      </c>
      <c r="M51" s="5" t="s">
        <v>67</v>
      </c>
      <c r="N51" s="29" t="s">
        <v>77</v>
      </c>
      <c r="O51" s="30">
        <v>1.3</v>
      </c>
      <c r="P51" s="29" t="s">
        <v>57</v>
      </c>
      <c r="Q51" s="35">
        <v>1</v>
      </c>
      <c r="R51" s="5" t="s">
        <v>608</v>
      </c>
      <c r="S51" s="5" t="s">
        <v>79</v>
      </c>
      <c r="T51" s="36">
        <v>43652</v>
      </c>
      <c r="U51" s="36">
        <v>43648</v>
      </c>
      <c r="V51" s="37">
        <v>43676</v>
      </c>
      <c r="W51" s="38">
        <f t="shared" si="8"/>
        <v>-4</v>
      </c>
      <c r="X51" s="5" t="str">
        <f t="shared" si="9"/>
        <v>CUMPLE</v>
      </c>
      <c r="Y51" s="37">
        <v>43655</v>
      </c>
      <c r="Z51" s="37">
        <v>43677</v>
      </c>
      <c r="AA51" s="44">
        <v>43677</v>
      </c>
      <c r="AB51" s="46">
        <v>43680</v>
      </c>
      <c r="AC51" s="38">
        <f t="shared" si="10"/>
        <v>4</v>
      </c>
      <c r="AD51" s="6" t="str">
        <f t="shared" si="11"/>
        <v>NO CUMPLE</v>
      </c>
      <c r="AE51" s="6">
        <f t="shared" si="12"/>
        <v>3</v>
      </c>
      <c r="AF51" s="45" t="str">
        <f t="shared" si="13"/>
        <v>NO CUMPLE</v>
      </c>
      <c r="AG51" s="5">
        <f t="shared" si="14"/>
        <v>28</v>
      </c>
      <c r="AH51" s="5" t="str">
        <f t="shared" si="15"/>
        <v>NO CUMPLE</v>
      </c>
      <c r="AI51" s="38"/>
      <c r="AJ51" s="5"/>
      <c r="AK51" s="49" t="s">
        <v>7484</v>
      </c>
      <c r="AL51" s="50" t="s">
        <v>7257</v>
      </c>
      <c r="AM51" s="5"/>
      <c r="AN51" s="50">
        <v>43652</v>
      </c>
      <c r="AO51" s="50"/>
      <c r="AR51" s="52"/>
    </row>
    <row r="52" spans="1:44" ht="409.5">
      <c r="A52" s="20" t="s">
        <v>45</v>
      </c>
      <c r="B52" s="21" t="s">
        <v>5021</v>
      </c>
      <c r="C52" s="20" t="s">
        <v>5022</v>
      </c>
      <c r="D52" s="3">
        <v>4951926261</v>
      </c>
      <c r="E52" s="22" t="s">
        <v>48</v>
      </c>
      <c r="F52" s="4" t="s">
        <v>7485</v>
      </c>
      <c r="G52" s="68" t="s">
        <v>7486</v>
      </c>
      <c r="H52" s="24">
        <v>2</v>
      </c>
      <c r="I52" s="4" t="s">
        <v>605</v>
      </c>
      <c r="J52" s="28" t="s">
        <v>7487</v>
      </c>
      <c r="K52" s="22">
        <v>54709290</v>
      </c>
      <c r="L52" s="23" t="s">
        <v>54</v>
      </c>
      <c r="M52" s="5" t="s">
        <v>67</v>
      </c>
      <c r="N52" s="29" t="s">
        <v>217</v>
      </c>
      <c r="O52" s="30">
        <v>1</v>
      </c>
      <c r="P52" s="29" t="s">
        <v>57</v>
      </c>
      <c r="Q52" s="35">
        <v>1</v>
      </c>
      <c r="R52" s="5" t="s">
        <v>608</v>
      </c>
      <c r="S52" s="5" t="s">
        <v>79</v>
      </c>
      <c r="T52" s="36">
        <v>43637</v>
      </c>
      <c r="U52" s="36">
        <v>43641</v>
      </c>
      <c r="V52" s="37">
        <v>43675</v>
      </c>
      <c r="W52" s="38">
        <f t="shared" si="8"/>
        <v>4</v>
      </c>
      <c r="X52" s="5" t="str">
        <f t="shared" si="9"/>
        <v>NO CUMPLE</v>
      </c>
      <c r="Y52" s="37">
        <v>43640</v>
      </c>
      <c r="Z52" s="37">
        <v>43675</v>
      </c>
      <c r="AA52" s="44">
        <v>43676</v>
      </c>
      <c r="AB52" s="44">
        <v>43676</v>
      </c>
      <c r="AC52" s="38">
        <f t="shared" si="10"/>
        <v>1</v>
      </c>
      <c r="AD52" s="6" t="str">
        <f t="shared" si="11"/>
        <v>CUMPLE</v>
      </c>
      <c r="AE52" s="6">
        <f t="shared" si="12"/>
        <v>1</v>
      </c>
      <c r="AF52" s="45" t="str">
        <f t="shared" si="13"/>
        <v>CUMPLE</v>
      </c>
      <c r="AG52" s="5">
        <f t="shared" si="14"/>
        <v>39</v>
      </c>
      <c r="AH52" s="5" t="str">
        <f t="shared" si="15"/>
        <v>NO CUMPLE</v>
      </c>
      <c r="AI52" s="38"/>
      <c r="AJ52" s="5"/>
      <c r="AK52" s="49" t="s">
        <v>7488</v>
      </c>
      <c r="AL52" s="50" t="s">
        <v>72</v>
      </c>
      <c r="AM52" s="5"/>
      <c r="AN52" s="50">
        <v>43637</v>
      </c>
      <c r="AO52" s="50"/>
      <c r="AR52" s="52"/>
    </row>
    <row r="53" spans="1:44" ht="409.5">
      <c r="A53" s="20" t="s">
        <v>45</v>
      </c>
      <c r="B53" s="21" t="s">
        <v>5021</v>
      </c>
      <c r="C53" s="20" t="s">
        <v>5022</v>
      </c>
      <c r="D53" s="3">
        <v>4951926261</v>
      </c>
      <c r="E53" s="22" t="s">
        <v>48</v>
      </c>
      <c r="F53" s="4" t="s">
        <v>7489</v>
      </c>
      <c r="G53" s="68" t="s">
        <v>7490</v>
      </c>
      <c r="H53" s="24">
        <v>2</v>
      </c>
      <c r="I53" s="4" t="s">
        <v>605</v>
      </c>
      <c r="J53" s="28" t="s">
        <v>7491</v>
      </c>
      <c r="K53" s="22">
        <v>57108600</v>
      </c>
      <c r="L53" s="23" t="s">
        <v>54</v>
      </c>
      <c r="M53" s="5" t="s">
        <v>67</v>
      </c>
      <c r="N53" s="29" t="s">
        <v>217</v>
      </c>
      <c r="O53" s="30">
        <v>1</v>
      </c>
      <c r="P53" s="29" t="s">
        <v>57</v>
      </c>
      <c r="Q53" s="35">
        <v>1</v>
      </c>
      <c r="R53" s="5" t="s">
        <v>608</v>
      </c>
      <c r="S53" s="5" t="s">
        <v>79</v>
      </c>
      <c r="T53" s="36">
        <v>43637</v>
      </c>
      <c r="U53" s="36">
        <v>43641</v>
      </c>
      <c r="V53" s="37">
        <v>43675</v>
      </c>
      <c r="W53" s="38">
        <f t="shared" si="8"/>
        <v>4</v>
      </c>
      <c r="X53" s="5" t="str">
        <f t="shared" si="9"/>
        <v>NO CUMPLE</v>
      </c>
      <c r="Y53" s="37">
        <v>43640</v>
      </c>
      <c r="Z53" s="37">
        <v>43675</v>
      </c>
      <c r="AA53" s="44">
        <v>43676</v>
      </c>
      <c r="AB53" s="44">
        <v>43676</v>
      </c>
      <c r="AC53" s="38">
        <f t="shared" si="10"/>
        <v>1</v>
      </c>
      <c r="AD53" s="6" t="str">
        <f t="shared" si="11"/>
        <v>CUMPLE</v>
      </c>
      <c r="AE53" s="6">
        <f t="shared" si="12"/>
        <v>1</v>
      </c>
      <c r="AF53" s="45" t="str">
        <f t="shared" si="13"/>
        <v>CUMPLE</v>
      </c>
      <c r="AG53" s="5">
        <f t="shared" si="14"/>
        <v>39</v>
      </c>
      <c r="AH53" s="5" t="str">
        <f t="shared" si="15"/>
        <v>NO CUMPLE</v>
      </c>
      <c r="AI53" s="38"/>
      <c r="AJ53" s="5"/>
      <c r="AK53" s="49" t="s">
        <v>7488</v>
      </c>
      <c r="AL53" s="50" t="s">
        <v>72</v>
      </c>
      <c r="AM53" s="5"/>
      <c r="AN53" s="50">
        <v>43637</v>
      </c>
      <c r="AO53" s="50"/>
      <c r="AR53" s="52"/>
    </row>
    <row r="54" spans="1:44" ht="409.5">
      <c r="A54" s="20" t="s">
        <v>45</v>
      </c>
      <c r="B54" s="21" t="s">
        <v>5021</v>
      </c>
      <c r="C54" s="20" t="s">
        <v>5759</v>
      </c>
      <c r="D54" s="3">
        <v>4952857735</v>
      </c>
      <c r="E54" s="22" t="s">
        <v>48</v>
      </c>
      <c r="F54" s="4" t="s">
        <v>7492</v>
      </c>
      <c r="G54" s="23" t="s">
        <v>7493</v>
      </c>
      <c r="H54" s="24">
        <v>550</v>
      </c>
      <c r="I54" s="4" t="s">
        <v>7253</v>
      </c>
      <c r="J54" s="28" t="s">
        <v>7494</v>
      </c>
      <c r="K54" s="22">
        <v>50496595</v>
      </c>
      <c r="L54" s="23" t="s">
        <v>54</v>
      </c>
      <c r="M54" s="5" t="s">
        <v>67</v>
      </c>
      <c r="N54" s="29" t="s">
        <v>67</v>
      </c>
      <c r="O54" s="30">
        <v>1</v>
      </c>
      <c r="P54" s="29" t="s">
        <v>57</v>
      </c>
      <c r="Q54" s="35">
        <v>1</v>
      </c>
      <c r="R54" s="5" t="s">
        <v>608</v>
      </c>
      <c r="S54" s="5" t="s">
        <v>79</v>
      </c>
      <c r="T54" s="36">
        <v>43687</v>
      </c>
      <c r="U54" s="36">
        <v>43685</v>
      </c>
      <c r="V54" s="37">
        <v>43693</v>
      </c>
      <c r="W54" s="38">
        <f t="shared" ref="W54:W73" si="16">IF(R54="AIR",U54-T54,U54-(T54-1))</f>
        <v>-2</v>
      </c>
      <c r="X54" s="5" t="str">
        <f t="shared" ref="X54:X73" si="17">IF(W54&lt;=0,"CUMPLE","NO CUMPLE")</f>
        <v>CUMPLE</v>
      </c>
      <c r="Y54" s="37">
        <v>43693</v>
      </c>
      <c r="Z54" s="37">
        <v>43693</v>
      </c>
      <c r="AA54" s="44">
        <v>43697</v>
      </c>
      <c r="AB54" s="44">
        <v>43698</v>
      </c>
      <c r="AC54" s="38">
        <f t="shared" ref="AC54:AC73" si="18">IF(AB54-MAX(U54,V54,Y54)&lt;=0,1,AB54-MAX(U54,V54,Y54))</f>
        <v>5</v>
      </c>
      <c r="AD54" s="6" t="str">
        <f t="shared" ref="AD54:AD73" si="19">+IF((R54="FCL")*AND(AC54&lt;=6),"CUMPLE",IF((R54="LCL")*AND(AC54&lt;=8),"CUMPLE",IF((R54="AIR")*AND(AC54&lt;=3),"CUMPLE","NO CUMPLE")))</f>
        <v>NO CUMPLE</v>
      </c>
      <c r="AE54" s="6">
        <f t="shared" ref="AE54:AE73" si="20">IF(AB54-AA54&lt;=0,1,AB54-AA54)</f>
        <v>1</v>
      </c>
      <c r="AF54" s="45" t="str">
        <f t="shared" ref="AF54:AF73" si="21">+IF((R54="FCL")*AND(AE54&lt;=3),"CUMPLE",IF((R54="LCL")*AND(AC54&lt;=3),"CUMPLE",IF((R54="AIR")*AND(AE54&lt;=1),"CUMPLE","NO CUMPLE")))</f>
        <v>CUMPLE</v>
      </c>
      <c r="AG54" s="5">
        <f t="shared" ref="AG54:AG73" si="22">AB54-T54</f>
        <v>11</v>
      </c>
      <c r="AH54" s="5" t="str">
        <f t="shared" ref="AH54:AH73" si="23">+IF((R54="FCL")*AND(AG54&gt;8),"NO CUMPLE",IF((R54="LCL")*AND(AG54&gt;10),"NO CUMPLE",IF((R54="AIR")*AND(AG54&gt;3),"NO CUMPLE","CUMPLE")))</f>
        <v>NO CUMPLE</v>
      </c>
      <c r="AI54" s="38"/>
      <c r="AJ54" s="5"/>
      <c r="AK54" s="49" t="s">
        <v>7495</v>
      </c>
      <c r="AL54" s="50" t="s">
        <v>72</v>
      </c>
      <c r="AM54" s="5"/>
      <c r="AN54" s="50"/>
      <c r="AO54" s="50" t="s">
        <v>1082</v>
      </c>
      <c r="AR54" s="52"/>
    </row>
    <row r="55" spans="1:44" ht="369.75">
      <c r="A55" s="20" t="s">
        <v>45</v>
      </c>
      <c r="B55" s="21" t="s">
        <v>5021</v>
      </c>
      <c r="C55" s="20" t="s">
        <v>5759</v>
      </c>
      <c r="D55" s="3">
        <v>4952857712</v>
      </c>
      <c r="E55" s="22" t="s">
        <v>48</v>
      </c>
      <c r="F55" s="4" t="s">
        <v>7496</v>
      </c>
      <c r="G55" s="68" t="s">
        <v>7497</v>
      </c>
      <c r="H55" s="24">
        <v>2</v>
      </c>
      <c r="I55" s="4" t="s">
        <v>605</v>
      </c>
      <c r="J55" s="28" t="s">
        <v>7438</v>
      </c>
      <c r="K55" s="22">
        <v>56102181</v>
      </c>
      <c r="L55" s="23" t="s">
        <v>54</v>
      </c>
      <c r="M55" s="5" t="s">
        <v>67</v>
      </c>
      <c r="N55" s="29" t="s">
        <v>67</v>
      </c>
      <c r="O55" s="30">
        <v>2</v>
      </c>
      <c r="P55" s="29" t="s">
        <v>57</v>
      </c>
      <c r="Q55" s="35">
        <v>1</v>
      </c>
      <c r="R55" s="5" t="s">
        <v>608</v>
      </c>
      <c r="S55" s="5" t="s">
        <v>79</v>
      </c>
      <c r="T55" s="36">
        <v>43683</v>
      </c>
      <c r="U55" s="36">
        <v>43685</v>
      </c>
      <c r="V55" s="37">
        <v>43690</v>
      </c>
      <c r="W55" s="38">
        <f t="shared" si="16"/>
        <v>2</v>
      </c>
      <c r="X55" s="5" t="str">
        <f t="shared" si="17"/>
        <v>NO CUMPLE</v>
      </c>
      <c r="Y55" s="37">
        <v>43690</v>
      </c>
      <c r="Z55" s="37">
        <v>43690</v>
      </c>
      <c r="AA55" s="44">
        <v>43691</v>
      </c>
      <c r="AB55" s="44">
        <v>43691</v>
      </c>
      <c r="AC55" s="38">
        <f t="shared" si="18"/>
        <v>1</v>
      </c>
      <c r="AD55" s="6" t="str">
        <f t="shared" si="19"/>
        <v>CUMPLE</v>
      </c>
      <c r="AE55" s="6">
        <f t="shared" si="20"/>
        <v>1</v>
      </c>
      <c r="AF55" s="45" t="str">
        <f t="shared" si="21"/>
        <v>CUMPLE</v>
      </c>
      <c r="AG55" s="5">
        <f t="shared" si="22"/>
        <v>8</v>
      </c>
      <c r="AH55" s="5" t="str">
        <f t="shared" si="23"/>
        <v>NO CUMPLE</v>
      </c>
      <c r="AI55" s="38"/>
      <c r="AJ55" s="5"/>
      <c r="AK55" s="49" t="s">
        <v>7498</v>
      </c>
      <c r="AL55" s="50" t="s">
        <v>72</v>
      </c>
      <c r="AM55" s="5"/>
      <c r="AN55" s="50">
        <v>43683</v>
      </c>
      <c r="AO55" s="50"/>
      <c r="AR55" s="52"/>
    </row>
    <row r="56" spans="1:44" ht="409.5">
      <c r="A56" s="20" t="s">
        <v>45</v>
      </c>
      <c r="B56" s="21" t="s">
        <v>5021</v>
      </c>
      <c r="C56" s="20" t="s">
        <v>5759</v>
      </c>
      <c r="D56" s="3">
        <v>4953096172</v>
      </c>
      <c r="E56" s="22" t="s">
        <v>48</v>
      </c>
      <c r="F56" s="4" t="s">
        <v>7499</v>
      </c>
      <c r="G56" s="68" t="s">
        <v>7500</v>
      </c>
      <c r="H56" s="24">
        <v>9717</v>
      </c>
      <c r="I56" s="4" t="s">
        <v>605</v>
      </c>
      <c r="J56" s="28" t="s">
        <v>7501</v>
      </c>
      <c r="K56" s="22" t="s">
        <v>5821</v>
      </c>
      <c r="L56" s="23" t="s">
        <v>86</v>
      </c>
      <c r="M56" s="5" t="s">
        <v>67</v>
      </c>
      <c r="N56" s="29" t="s">
        <v>67</v>
      </c>
      <c r="O56" s="30">
        <v>1</v>
      </c>
      <c r="P56" s="29" t="s">
        <v>57</v>
      </c>
      <c r="Q56" s="35">
        <v>1</v>
      </c>
      <c r="R56" s="5" t="s">
        <v>608</v>
      </c>
      <c r="S56" s="5" t="s">
        <v>79</v>
      </c>
      <c r="T56" s="36">
        <v>43687</v>
      </c>
      <c r="U56" s="36">
        <v>43602</v>
      </c>
      <c r="V56" s="37">
        <v>43689</v>
      </c>
      <c r="W56" s="38">
        <f t="shared" si="16"/>
        <v>-85</v>
      </c>
      <c r="X56" s="5" t="str">
        <f t="shared" si="17"/>
        <v>CUMPLE</v>
      </c>
      <c r="Y56" s="37">
        <v>43689</v>
      </c>
      <c r="Z56" s="37">
        <v>43689</v>
      </c>
      <c r="AA56" s="44">
        <v>43690</v>
      </c>
      <c r="AB56" s="44">
        <v>43691</v>
      </c>
      <c r="AC56" s="38">
        <f t="shared" si="18"/>
        <v>2</v>
      </c>
      <c r="AD56" s="6" t="str">
        <f t="shared" si="19"/>
        <v>CUMPLE</v>
      </c>
      <c r="AE56" s="6">
        <f t="shared" si="20"/>
        <v>1</v>
      </c>
      <c r="AF56" s="45" t="str">
        <f t="shared" si="21"/>
        <v>CUMPLE</v>
      </c>
      <c r="AG56" s="5">
        <f t="shared" si="22"/>
        <v>4</v>
      </c>
      <c r="AH56" s="5" t="str">
        <f t="shared" si="23"/>
        <v>NO CUMPLE</v>
      </c>
      <c r="AI56" s="38"/>
      <c r="AJ56" s="5"/>
      <c r="AK56" s="49" t="s">
        <v>7502</v>
      </c>
      <c r="AL56" s="50" t="s">
        <v>7503</v>
      </c>
      <c r="AM56" s="5"/>
      <c r="AN56" s="50">
        <v>43686</v>
      </c>
      <c r="AO56" s="50"/>
      <c r="AR56" s="52"/>
    </row>
    <row r="57" spans="1:44" ht="306">
      <c r="A57" s="20" t="s">
        <v>45</v>
      </c>
      <c r="B57" s="21" t="s">
        <v>5021</v>
      </c>
      <c r="C57" s="20" t="s">
        <v>5759</v>
      </c>
      <c r="D57" s="3">
        <v>4952695910</v>
      </c>
      <c r="E57" s="22" t="s">
        <v>48</v>
      </c>
      <c r="F57" s="4" t="s">
        <v>7504</v>
      </c>
      <c r="G57" s="68" t="s">
        <v>7505</v>
      </c>
      <c r="H57" s="24">
        <v>2</v>
      </c>
      <c r="I57" s="4" t="s">
        <v>605</v>
      </c>
      <c r="J57" s="28" t="s">
        <v>7459</v>
      </c>
      <c r="K57" s="22">
        <v>50484602</v>
      </c>
      <c r="L57" s="23" t="s">
        <v>54</v>
      </c>
      <c r="M57" s="5" t="s">
        <v>67</v>
      </c>
      <c r="N57" s="29" t="s">
        <v>67</v>
      </c>
      <c r="O57" s="30">
        <v>2</v>
      </c>
      <c r="P57" s="29" t="s">
        <v>57</v>
      </c>
      <c r="Q57" s="35">
        <v>1</v>
      </c>
      <c r="R57" s="5" t="s">
        <v>608</v>
      </c>
      <c r="S57" s="5" t="s">
        <v>79</v>
      </c>
      <c r="T57" s="36">
        <v>43676</v>
      </c>
      <c r="U57" s="36">
        <v>43682</v>
      </c>
      <c r="V57" s="37">
        <v>43686</v>
      </c>
      <c r="W57" s="38">
        <f t="shared" si="16"/>
        <v>6</v>
      </c>
      <c r="X57" s="5" t="str">
        <f t="shared" si="17"/>
        <v>NO CUMPLE</v>
      </c>
      <c r="Y57" s="37">
        <v>43683</v>
      </c>
      <c r="Z57" s="37">
        <v>43686</v>
      </c>
      <c r="AA57" s="44">
        <v>43686</v>
      </c>
      <c r="AB57" s="44">
        <v>43687</v>
      </c>
      <c r="AC57" s="38">
        <f t="shared" si="18"/>
        <v>1</v>
      </c>
      <c r="AD57" s="6" t="str">
        <f t="shared" si="19"/>
        <v>CUMPLE</v>
      </c>
      <c r="AE57" s="6">
        <f t="shared" si="20"/>
        <v>1</v>
      </c>
      <c r="AF57" s="45" t="str">
        <f t="shared" si="21"/>
        <v>CUMPLE</v>
      </c>
      <c r="AG57" s="5">
        <f t="shared" si="22"/>
        <v>11</v>
      </c>
      <c r="AH57" s="5" t="str">
        <f t="shared" si="23"/>
        <v>NO CUMPLE</v>
      </c>
      <c r="AI57" s="38"/>
      <c r="AJ57" s="5"/>
      <c r="AK57" s="49" t="s">
        <v>7506</v>
      </c>
      <c r="AL57" s="50" t="s">
        <v>72</v>
      </c>
      <c r="AM57" s="5"/>
      <c r="AN57" s="50">
        <v>43676</v>
      </c>
      <c r="AO57" s="50"/>
      <c r="AR57" s="52"/>
    </row>
    <row r="58" spans="1:44" ht="318.75">
      <c r="A58" s="20" t="s">
        <v>45</v>
      </c>
      <c r="B58" s="21" t="s">
        <v>5021</v>
      </c>
      <c r="C58" s="20" t="s">
        <v>5759</v>
      </c>
      <c r="D58" s="3">
        <v>4952695907</v>
      </c>
      <c r="E58" s="22" t="s">
        <v>48</v>
      </c>
      <c r="F58" s="4" t="s">
        <v>7507</v>
      </c>
      <c r="G58" s="68" t="s">
        <v>7508</v>
      </c>
      <c r="H58" s="24">
        <v>5</v>
      </c>
      <c r="I58" s="4" t="s">
        <v>605</v>
      </c>
      <c r="J58" s="28" t="s">
        <v>7438</v>
      </c>
      <c r="K58" s="22">
        <v>56102181</v>
      </c>
      <c r="L58" s="23" t="s">
        <v>54</v>
      </c>
      <c r="M58" s="5" t="s">
        <v>67</v>
      </c>
      <c r="N58" s="29" t="s">
        <v>67</v>
      </c>
      <c r="O58" s="30">
        <v>5</v>
      </c>
      <c r="P58" s="29" t="s">
        <v>57</v>
      </c>
      <c r="Q58" s="35">
        <v>1</v>
      </c>
      <c r="R58" s="5" t="s">
        <v>608</v>
      </c>
      <c r="S58" s="5" t="s">
        <v>79</v>
      </c>
      <c r="T58" s="36">
        <v>43676</v>
      </c>
      <c r="U58" s="36">
        <v>43679</v>
      </c>
      <c r="V58" s="37">
        <v>43686</v>
      </c>
      <c r="W58" s="38">
        <f t="shared" si="16"/>
        <v>3</v>
      </c>
      <c r="X58" s="5" t="str">
        <f t="shared" si="17"/>
        <v>NO CUMPLE</v>
      </c>
      <c r="Y58" s="37">
        <v>43683</v>
      </c>
      <c r="Z58" s="37">
        <v>43686</v>
      </c>
      <c r="AA58" s="44">
        <v>43686</v>
      </c>
      <c r="AB58" s="44">
        <v>43687</v>
      </c>
      <c r="AC58" s="38">
        <f t="shared" si="18"/>
        <v>1</v>
      </c>
      <c r="AD58" s="6" t="str">
        <f t="shared" si="19"/>
        <v>CUMPLE</v>
      </c>
      <c r="AE58" s="6">
        <f t="shared" si="20"/>
        <v>1</v>
      </c>
      <c r="AF58" s="45" t="str">
        <f t="shared" si="21"/>
        <v>CUMPLE</v>
      </c>
      <c r="AG58" s="5">
        <f t="shared" si="22"/>
        <v>11</v>
      </c>
      <c r="AH58" s="5" t="str">
        <f t="shared" si="23"/>
        <v>NO CUMPLE</v>
      </c>
      <c r="AI58" s="38"/>
      <c r="AJ58" s="5"/>
      <c r="AK58" s="49" t="s">
        <v>7509</v>
      </c>
      <c r="AL58" s="50" t="s">
        <v>72</v>
      </c>
      <c r="AM58" s="5"/>
      <c r="AN58" s="50">
        <v>43676</v>
      </c>
      <c r="AO58" s="50"/>
      <c r="AR58" s="52"/>
    </row>
    <row r="59" spans="1:44" ht="331.5">
      <c r="A59" s="20" t="s">
        <v>45</v>
      </c>
      <c r="B59" s="21" t="s">
        <v>5021</v>
      </c>
      <c r="C59" s="20" t="s">
        <v>5759</v>
      </c>
      <c r="D59" s="3">
        <v>4952857715</v>
      </c>
      <c r="E59" s="22" t="s">
        <v>48</v>
      </c>
      <c r="F59" s="4" t="s">
        <v>7510</v>
      </c>
      <c r="G59" s="23" t="s">
        <v>7511</v>
      </c>
      <c r="H59" s="24">
        <v>2</v>
      </c>
      <c r="I59" s="4" t="s">
        <v>605</v>
      </c>
      <c r="J59" s="28" t="s">
        <v>7512</v>
      </c>
      <c r="K59" s="22" t="s">
        <v>7513</v>
      </c>
      <c r="L59" s="23" t="s">
        <v>54</v>
      </c>
      <c r="M59" s="5" t="s">
        <v>67</v>
      </c>
      <c r="N59" s="29" t="s">
        <v>67</v>
      </c>
      <c r="O59" s="30">
        <v>1</v>
      </c>
      <c r="P59" s="29" t="s">
        <v>57</v>
      </c>
      <c r="Q59" s="35">
        <v>1</v>
      </c>
      <c r="R59" s="5" t="s">
        <v>608</v>
      </c>
      <c r="S59" s="5" t="s">
        <v>79</v>
      </c>
      <c r="T59" s="36">
        <v>43684</v>
      </c>
      <c r="U59" s="36">
        <v>43690</v>
      </c>
      <c r="V59" s="37">
        <v>43692</v>
      </c>
      <c r="W59" s="38">
        <f t="shared" si="16"/>
        <v>6</v>
      </c>
      <c r="X59" s="5" t="str">
        <f t="shared" si="17"/>
        <v>NO CUMPLE</v>
      </c>
      <c r="Y59" s="37">
        <v>43692</v>
      </c>
      <c r="Z59" s="37">
        <v>43692</v>
      </c>
      <c r="AA59" s="44">
        <v>43693</v>
      </c>
      <c r="AB59" s="44">
        <v>43693</v>
      </c>
      <c r="AC59" s="38">
        <f t="shared" si="18"/>
        <v>1</v>
      </c>
      <c r="AD59" s="6" t="str">
        <f t="shared" si="19"/>
        <v>CUMPLE</v>
      </c>
      <c r="AE59" s="6">
        <f t="shared" si="20"/>
        <v>1</v>
      </c>
      <c r="AF59" s="45" t="str">
        <f t="shared" si="21"/>
        <v>CUMPLE</v>
      </c>
      <c r="AG59" s="5">
        <f t="shared" si="22"/>
        <v>9</v>
      </c>
      <c r="AH59" s="5" t="str">
        <f t="shared" si="23"/>
        <v>NO CUMPLE</v>
      </c>
      <c r="AI59" s="38"/>
      <c r="AJ59" s="5"/>
      <c r="AK59" s="49" t="s">
        <v>7514</v>
      </c>
      <c r="AL59" s="50" t="s">
        <v>72</v>
      </c>
      <c r="AM59" s="5"/>
      <c r="AN59" s="50">
        <v>43684</v>
      </c>
      <c r="AO59" s="50"/>
      <c r="AR59" s="52"/>
    </row>
    <row r="60" spans="1:44" ht="409.5">
      <c r="A60" s="20" t="s">
        <v>45</v>
      </c>
      <c r="B60" s="21" t="s">
        <v>5021</v>
      </c>
      <c r="C60" s="20" t="s">
        <v>5759</v>
      </c>
      <c r="D60" s="2" t="s">
        <v>7515</v>
      </c>
      <c r="E60" s="22" t="s">
        <v>48</v>
      </c>
      <c r="F60" s="4" t="s">
        <v>7516</v>
      </c>
      <c r="G60" s="23" t="s">
        <v>7517</v>
      </c>
      <c r="H60" s="24">
        <v>4.5999999999999996</v>
      </c>
      <c r="I60" s="4" t="s">
        <v>605</v>
      </c>
      <c r="J60" s="2" t="s">
        <v>7518</v>
      </c>
      <c r="K60" s="2" t="s">
        <v>7519</v>
      </c>
      <c r="L60" s="23" t="s">
        <v>54</v>
      </c>
      <c r="M60" s="5" t="s">
        <v>55</v>
      </c>
      <c r="N60" s="29" t="s">
        <v>55</v>
      </c>
      <c r="O60" s="30">
        <v>3.02</v>
      </c>
      <c r="P60" s="29" t="s">
        <v>57</v>
      </c>
      <c r="Q60" s="35">
        <v>2</v>
      </c>
      <c r="R60" s="5" t="s">
        <v>608</v>
      </c>
      <c r="S60" s="5" t="s">
        <v>79</v>
      </c>
      <c r="T60" s="36">
        <v>43670</v>
      </c>
      <c r="U60" s="36">
        <v>43671</v>
      </c>
      <c r="V60" s="37">
        <v>43678</v>
      </c>
      <c r="W60" s="38">
        <f t="shared" si="16"/>
        <v>1</v>
      </c>
      <c r="X60" s="5" t="str">
        <f t="shared" si="17"/>
        <v>NO CUMPLE</v>
      </c>
      <c r="Y60" s="37">
        <v>43675</v>
      </c>
      <c r="Z60" s="37">
        <v>43678</v>
      </c>
      <c r="AA60" s="44">
        <v>43679</v>
      </c>
      <c r="AB60" s="44">
        <v>43679</v>
      </c>
      <c r="AC60" s="38">
        <f t="shared" si="18"/>
        <v>1</v>
      </c>
      <c r="AD60" s="6" t="str">
        <f t="shared" si="19"/>
        <v>CUMPLE</v>
      </c>
      <c r="AE60" s="6">
        <f t="shared" si="20"/>
        <v>1</v>
      </c>
      <c r="AF60" s="45" t="str">
        <f t="shared" si="21"/>
        <v>CUMPLE</v>
      </c>
      <c r="AG60" s="5">
        <f t="shared" si="22"/>
        <v>9</v>
      </c>
      <c r="AH60" s="5" t="str">
        <f t="shared" si="23"/>
        <v>NO CUMPLE</v>
      </c>
      <c r="AI60" s="38"/>
      <c r="AJ60" s="5"/>
      <c r="AK60" s="49" t="s">
        <v>7520</v>
      </c>
      <c r="AL60" s="50" t="s">
        <v>72</v>
      </c>
      <c r="AM60" s="5"/>
      <c r="AN60" s="50">
        <v>43669</v>
      </c>
      <c r="AO60" s="50"/>
      <c r="AR60" s="52"/>
    </row>
    <row r="61" spans="1:44" ht="408">
      <c r="A61" s="20" t="s">
        <v>45</v>
      </c>
      <c r="B61" s="21" t="s">
        <v>5021</v>
      </c>
      <c r="C61" s="20" t="s">
        <v>5759</v>
      </c>
      <c r="D61" s="3">
        <v>4952369925</v>
      </c>
      <c r="E61" s="22" t="s">
        <v>48</v>
      </c>
      <c r="F61" s="4" t="s">
        <v>7521</v>
      </c>
      <c r="G61" s="68" t="s">
        <v>7522</v>
      </c>
      <c r="H61" s="24">
        <v>2</v>
      </c>
      <c r="I61" s="4" t="s">
        <v>605</v>
      </c>
      <c r="J61" s="28" t="s">
        <v>7523</v>
      </c>
      <c r="K61" s="22">
        <v>50487902</v>
      </c>
      <c r="L61" s="23" t="s">
        <v>54</v>
      </c>
      <c r="M61" s="5" t="s">
        <v>67</v>
      </c>
      <c r="N61" s="29" t="s">
        <v>67</v>
      </c>
      <c r="O61" s="30">
        <v>2</v>
      </c>
      <c r="P61" s="29" t="s">
        <v>57</v>
      </c>
      <c r="Q61" s="35">
        <v>2</v>
      </c>
      <c r="R61" s="5" t="s">
        <v>608</v>
      </c>
      <c r="S61" s="5" t="s">
        <v>79</v>
      </c>
      <c r="T61" s="36">
        <v>43670</v>
      </c>
      <c r="U61" s="36">
        <v>43675</v>
      </c>
      <c r="V61" s="37">
        <v>43679</v>
      </c>
      <c r="W61" s="38">
        <f t="shared" si="16"/>
        <v>5</v>
      </c>
      <c r="X61" s="5" t="str">
        <f t="shared" si="17"/>
        <v>NO CUMPLE</v>
      </c>
      <c r="Y61" s="37">
        <v>43677</v>
      </c>
      <c r="Z61" s="37">
        <v>43679</v>
      </c>
      <c r="AA61" s="44">
        <v>43680</v>
      </c>
      <c r="AB61" s="44">
        <v>43682</v>
      </c>
      <c r="AC61" s="38">
        <f t="shared" si="18"/>
        <v>3</v>
      </c>
      <c r="AD61" s="6" t="str">
        <f t="shared" si="19"/>
        <v>CUMPLE</v>
      </c>
      <c r="AE61" s="6">
        <f t="shared" si="20"/>
        <v>2</v>
      </c>
      <c r="AF61" s="45" t="str">
        <f t="shared" si="21"/>
        <v>NO CUMPLE</v>
      </c>
      <c r="AG61" s="5">
        <f t="shared" si="22"/>
        <v>12</v>
      </c>
      <c r="AH61" s="5" t="str">
        <f t="shared" si="23"/>
        <v>NO CUMPLE</v>
      </c>
      <c r="AI61" s="38"/>
      <c r="AJ61" s="5"/>
      <c r="AK61" s="49" t="s">
        <v>7524</v>
      </c>
      <c r="AL61" s="50" t="s">
        <v>72</v>
      </c>
      <c r="AM61" s="5"/>
      <c r="AN61" s="50">
        <v>43670</v>
      </c>
      <c r="AO61" s="50"/>
      <c r="AR61" s="52"/>
    </row>
    <row r="62" spans="1:44" ht="408">
      <c r="A62" s="20" t="s">
        <v>45</v>
      </c>
      <c r="B62" s="21" t="s">
        <v>5021</v>
      </c>
      <c r="C62" s="20" t="s">
        <v>5759</v>
      </c>
      <c r="D62" s="3">
        <v>4952369935</v>
      </c>
      <c r="E62" s="22" t="s">
        <v>48</v>
      </c>
      <c r="F62" s="4" t="s">
        <v>7525</v>
      </c>
      <c r="G62" s="68" t="s">
        <v>7526</v>
      </c>
      <c r="H62" s="24">
        <v>2</v>
      </c>
      <c r="I62" s="4" t="s">
        <v>605</v>
      </c>
      <c r="J62" s="28" t="s">
        <v>7527</v>
      </c>
      <c r="K62" s="22">
        <v>50455634</v>
      </c>
      <c r="L62" s="23" t="s">
        <v>54</v>
      </c>
      <c r="M62" s="5" t="s">
        <v>67</v>
      </c>
      <c r="N62" s="29" t="s">
        <v>67</v>
      </c>
      <c r="O62" s="30">
        <v>1</v>
      </c>
      <c r="P62" s="29" t="s">
        <v>57</v>
      </c>
      <c r="Q62" s="35">
        <v>1</v>
      </c>
      <c r="R62" s="5" t="s">
        <v>608</v>
      </c>
      <c r="S62" s="5" t="s">
        <v>79</v>
      </c>
      <c r="T62" s="36">
        <v>43670</v>
      </c>
      <c r="U62" s="36">
        <v>43676</v>
      </c>
      <c r="V62" s="37">
        <v>43679</v>
      </c>
      <c r="W62" s="38">
        <f t="shared" si="16"/>
        <v>6</v>
      </c>
      <c r="X62" s="5" t="str">
        <f t="shared" si="17"/>
        <v>NO CUMPLE</v>
      </c>
      <c r="Y62" s="37">
        <v>43677</v>
      </c>
      <c r="Z62" s="37">
        <v>43679</v>
      </c>
      <c r="AA62" s="44">
        <v>43680</v>
      </c>
      <c r="AB62" s="44">
        <v>43682</v>
      </c>
      <c r="AC62" s="38">
        <f t="shared" si="18"/>
        <v>3</v>
      </c>
      <c r="AD62" s="6" t="str">
        <f t="shared" si="19"/>
        <v>CUMPLE</v>
      </c>
      <c r="AE62" s="6">
        <f t="shared" si="20"/>
        <v>2</v>
      </c>
      <c r="AF62" s="45" t="str">
        <f t="shared" si="21"/>
        <v>NO CUMPLE</v>
      </c>
      <c r="AG62" s="5">
        <f t="shared" si="22"/>
        <v>12</v>
      </c>
      <c r="AH62" s="5" t="str">
        <f t="shared" si="23"/>
        <v>NO CUMPLE</v>
      </c>
      <c r="AI62" s="38"/>
      <c r="AJ62" s="5"/>
      <c r="AK62" s="49" t="s">
        <v>7528</v>
      </c>
      <c r="AL62" s="50" t="s">
        <v>72</v>
      </c>
      <c r="AM62" s="5"/>
      <c r="AN62" s="50">
        <v>43670</v>
      </c>
      <c r="AO62" s="50"/>
      <c r="AR62" s="52"/>
    </row>
    <row r="63" spans="1:44" ht="395.25">
      <c r="A63" s="20" t="s">
        <v>45</v>
      </c>
      <c r="B63" s="21" t="s">
        <v>5021</v>
      </c>
      <c r="C63" s="20" t="s">
        <v>5759</v>
      </c>
      <c r="D63" s="3">
        <v>4952896845</v>
      </c>
      <c r="E63" s="22" t="s">
        <v>48</v>
      </c>
      <c r="F63" s="4" t="s">
        <v>7529</v>
      </c>
      <c r="G63" s="68" t="s">
        <v>7530</v>
      </c>
      <c r="H63" s="24">
        <v>5.41</v>
      </c>
      <c r="I63" s="4" t="s">
        <v>605</v>
      </c>
      <c r="J63" s="28" t="s">
        <v>7531</v>
      </c>
      <c r="K63" s="70" t="s">
        <v>7532</v>
      </c>
      <c r="L63" s="23" t="s">
        <v>54</v>
      </c>
      <c r="M63" s="5" t="s">
        <v>67</v>
      </c>
      <c r="N63" s="29" t="s">
        <v>67</v>
      </c>
      <c r="O63" s="30">
        <v>5</v>
      </c>
      <c r="P63" s="29" t="s">
        <v>57</v>
      </c>
      <c r="Q63" s="35">
        <v>1</v>
      </c>
      <c r="R63" s="5" t="s">
        <v>608</v>
      </c>
      <c r="S63" s="5" t="s">
        <v>79</v>
      </c>
      <c r="T63" s="36">
        <v>43683</v>
      </c>
      <c r="U63" s="36">
        <v>43690</v>
      </c>
      <c r="V63" s="37">
        <v>43693</v>
      </c>
      <c r="W63" s="38">
        <f t="shared" si="16"/>
        <v>7</v>
      </c>
      <c r="X63" s="5" t="str">
        <f t="shared" si="17"/>
        <v>NO CUMPLE</v>
      </c>
      <c r="Y63" s="37">
        <v>43692</v>
      </c>
      <c r="Z63" s="37">
        <v>43693</v>
      </c>
      <c r="AA63" s="44">
        <v>43694</v>
      </c>
      <c r="AB63" s="44">
        <v>43697</v>
      </c>
      <c r="AC63" s="38">
        <f t="shared" si="18"/>
        <v>4</v>
      </c>
      <c r="AD63" s="6" t="str">
        <f t="shared" si="19"/>
        <v>NO CUMPLE</v>
      </c>
      <c r="AE63" s="6">
        <f t="shared" si="20"/>
        <v>3</v>
      </c>
      <c r="AF63" s="45" t="str">
        <f t="shared" si="21"/>
        <v>NO CUMPLE</v>
      </c>
      <c r="AG63" s="5">
        <f t="shared" si="22"/>
        <v>14</v>
      </c>
      <c r="AH63" s="5" t="str">
        <f t="shared" si="23"/>
        <v>NO CUMPLE</v>
      </c>
      <c r="AI63" s="38"/>
      <c r="AJ63" s="5"/>
      <c r="AK63" s="49" t="s">
        <v>7533</v>
      </c>
      <c r="AL63" s="50" t="s">
        <v>72</v>
      </c>
      <c r="AM63" s="5"/>
      <c r="AN63" s="50">
        <v>43683</v>
      </c>
      <c r="AO63" s="50"/>
      <c r="AR63" s="52"/>
    </row>
    <row r="64" spans="1:44" ht="409.5">
      <c r="A64" s="20" t="s">
        <v>45</v>
      </c>
      <c r="B64" s="21" t="s">
        <v>5021</v>
      </c>
      <c r="C64" s="20" t="s">
        <v>5759</v>
      </c>
      <c r="D64" s="3">
        <v>4952669249</v>
      </c>
      <c r="E64" s="22" t="s">
        <v>48</v>
      </c>
      <c r="F64" s="4" t="s">
        <v>7534</v>
      </c>
      <c r="G64" s="23" t="s">
        <v>7535</v>
      </c>
      <c r="H64" s="24">
        <v>2</v>
      </c>
      <c r="I64" s="4" t="s">
        <v>605</v>
      </c>
      <c r="J64" s="28" t="s">
        <v>7536</v>
      </c>
      <c r="K64" s="22" t="s">
        <v>5821</v>
      </c>
      <c r="L64" s="23" t="s">
        <v>7537</v>
      </c>
      <c r="M64" s="5" t="s">
        <v>238</v>
      </c>
      <c r="N64" s="29" t="s">
        <v>238</v>
      </c>
      <c r="O64" s="30">
        <v>2</v>
      </c>
      <c r="P64" s="29" t="s">
        <v>57</v>
      </c>
      <c r="Q64" s="35">
        <v>1</v>
      </c>
      <c r="R64" s="5" t="s">
        <v>608</v>
      </c>
      <c r="S64" s="5" t="s">
        <v>79</v>
      </c>
      <c r="T64" s="36">
        <v>43696</v>
      </c>
      <c r="U64" s="36">
        <v>43690</v>
      </c>
      <c r="V64" s="37">
        <v>43697</v>
      </c>
      <c r="W64" s="38">
        <f t="shared" si="16"/>
        <v>-6</v>
      </c>
      <c r="X64" s="5" t="str">
        <f t="shared" si="17"/>
        <v>CUMPLE</v>
      </c>
      <c r="Y64" s="37">
        <v>43697</v>
      </c>
      <c r="Z64" s="37">
        <v>43697</v>
      </c>
      <c r="AA64" s="44">
        <v>43698</v>
      </c>
      <c r="AB64" s="44">
        <v>43698</v>
      </c>
      <c r="AC64" s="38">
        <f t="shared" si="18"/>
        <v>1</v>
      </c>
      <c r="AD64" s="6" t="str">
        <f t="shared" si="19"/>
        <v>CUMPLE</v>
      </c>
      <c r="AE64" s="6">
        <f t="shared" si="20"/>
        <v>1</v>
      </c>
      <c r="AF64" s="45" t="str">
        <f t="shared" si="21"/>
        <v>CUMPLE</v>
      </c>
      <c r="AG64" s="5">
        <f t="shared" si="22"/>
        <v>2</v>
      </c>
      <c r="AH64" s="5" t="str">
        <f t="shared" si="23"/>
        <v>CUMPLE</v>
      </c>
      <c r="AI64" s="38"/>
      <c r="AJ64" s="5"/>
      <c r="AK64" s="49" t="s">
        <v>7538</v>
      </c>
      <c r="AL64" s="50" t="s">
        <v>241</v>
      </c>
      <c r="AM64" s="5"/>
      <c r="AN64" s="50">
        <v>43691</v>
      </c>
      <c r="AO64" s="50"/>
      <c r="AR64" s="52"/>
    </row>
    <row r="65" spans="1:44" ht="318.75">
      <c r="A65" s="20" t="s">
        <v>45</v>
      </c>
      <c r="B65" s="21" t="s">
        <v>5021</v>
      </c>
      <c r="C65" s="20" t="s">
        <v>5759</v>
      </c>
      <c r="D65" s="2" t="s">
        <v>7539</v>
      </c>
      <c r="E65" s="22" t="s">
        <v>48</v>
      </c>
      <c r="F65" s="4" t="s">
        <v>7540</v>
      </c>
      <c r="G65" s="68" t="s">
        <v>7541</v>
      </c>
      <c r="H65" s="24">
        <v>9.08</v>
      </c>
      <c r="I65" s="4" t="s">
        <v>605</v>
      </c>
      <c r="J65" s="2" t="s">
        <v>7542</v>
      </c>
      <c r="K65" s="2" t="s">
        <v>7543</v>
      </c>
      <c r="L65" s="23" t="s">
        <v>54</v>
      </c>
      <c r="M65" s="5" t="s">
        <v>55</v>
      </c>
      <c r="N65" s="29" t="s">
        <v>55</v>
      </c>
      <c r="O65" s="30">
        <v>12.86</v>
      </c>
      <c r="P65" s="29" t="s">
        <v>57</v>
      </c>
      <c r="Q65" s="35">
        <v>5</v>
      </c>
      <c r="R65" s="5" t="s">
        <v>608</v>
      </c>
      <c r="S65" s="5" t="s">
        <v>79</v>
      </c>
      <c r="T65" s="36">
        <v>43704</v>
      </c>
      <c r="U65" s="36">
        <v>43703</v>
      </c>
      <c r="V65" s="37">
        <v>43705</v>
      </c>
      <c r="W65" s="38">
        <f t="shared" si="16"/>
        <v>-1</v>
      </c>
      <c r="X65" s="5" t="str">
        <f t="shared" si="17"/>
        <v>CUMPLE</v>
      </c>
      <c r="Y65" s="37">
        <v>43705</v>
      </c>
      <c r="Z65" s="37">
        <v>43705</v>
      </c>
      <c r="AA65" s="44">
        <v>43706</v>
      </c>
      <c r="AB65" s="44">
        <v>43706</v>
      </c>
      <c r="AC65" s="38">
        <f t="shared" si="18"/>
        <v>1</v>
      </c>
      <c r="AD65" s="6" t="str">
        <f t="shared" si="19"/>
        <v>CUMPLE</v>
      </c>
      <c r="AE65" s="6">
        <f t="shared" si="20"/>
        <v>1</v>
      </c>
      <c r="AF65" s="45" t="str">
        <f t="shared" si="21"/>
        <v>CUMPLE</v>
      </c>
      <c r="AG65" s="5">
        <f t="shared" si="22"/>
        <v>2</v>
      </c>
      <c r="AH65" s="5" t="str">
        <f t="shared" si="23"/>
        <v>CUMPLE</v>
      </c>
      <c r="AI65" s="38"/>
      <c r="AJ65" s="5"/>
      <c r="AK65" s="49" t="s">
        <v>7544</v>
      </c>
      <c r="AL65" s="50" t="s">
        <v>72</v>
      </c>
      <c r="AM65" s="5"/>
      <c r="AN65" s="50">
        <v>43704</v>
      </c>
      <c r="AO65" s="50"/>
      <c r="AR65" s="52"/>
    </row>
    <row r="66" spans="1:44" ht="344.25">
      <c r="A66" s="20" t="s">
        <v>45</v>
      </c>
      <c r="B66" s="21" t="s">
        <v>5021</v>
      </c>
      <c r="C66" s="20" t="s">
        <v>5759</v>
      </c>
      <c r="D66" s="3">
        <v>4953217764</v>
      </c>
      <c r="E66" s="22" t="s">
        <v>48</v>
      </c>
      <c r="F66" s="4" t="s">
        <v>7545</v>
      </c>
      <c r="G66" s="68" t="s">
        <v>7546</v>
      </c>
      <c r="H66" s="24">
        <v>5</v>
      </c>
      <c r="I66" s="4" t="s">
        <v>605</v>
      </c>
      <c r="J66" s="28" t="s">
        <v>7547</v>
      </c>
      <c r="K66" s="22">
        <v>50163561</v>
      </c>
      <c r="L66" s="23" t="s">
        <v>54</v>
      </c>
      <c r="M66" s="5" t="s">
        <v>67</v>
      </c>
      <c r="N66" s="29" t="s">
        <v>67</v>
      </c>
      <c r="O66" s="30">
        <v>1</v>
      </c>
      <c r="P66" s="29" t="s">
        <v>57</v>
      </c>
      <c r="Q66" s="35">
        <v>1</v>
      </c>
      <c r="R66" s="5" t="s">
        <v>608</v>
      </c>
      <c r="S66" s="5" t="s">
        <v>79</v>
      </c>
      <c r="T66" s="36">
        <v>43700</v>
      </c>
      <c r="U66" s="36">
        <v>43707</v>
      </c>
      <c r="V66" s="37">
        <v>43707</v>
      </c>
      <c r="W66" s="38">
        <f t="shared" si="16"/>
        <v>7</v>
      </c>
      <c r="X66" s="5" t="str">
        <f t="shared" si="17"/>
        <v>NO CUMPLE</v>
      </c>
      <c r="Y66" s="37">
        <v>43707</v>
      </c>
      <c r="Z66" s="37">
        <v>43707</v>
      </c>
      <c r="AA66" s="44">
        <v>43708</v>
      </c>
      <c r="AB66" s="44">
        <v>43710</v>
      </c>
      <c r="AC66" s="38">
        <f t="shared" si="18"/>
        <v>3</v>
      </c>
      <c r="AD66" s="6" t="str">
        <f t="shared" si="19"/>
        <v>CUMPLE</v>
      </c>
      <c r="AE66" s="6">
        <f t="shared" si="20"/>
        <v>2</v>
      </c>
      <c r="AF66" s="45" t="str">
        <f t="shared" si="21"/>
        <v>NO CUMPLE</v>
      </c>
      <c r="AG66" s="5">
        <f t="shared" si="22"/>
        <v>10</v>
      </c>
      <c r="AH66" s="5" t="str">
        <f t="shared" si="23"/>
        <v>NO CUMPLE</v>
      </c>
      <c r="AI66" s="38"/>
      <c r="AJ66" s="5"/>
      <c r="AK66" s="49" t="s">
        <v>7548</v>
      </c>
      <c r="AL66" s="50" t="s">
        <v>72</v>
      </c>
      <c r="AM66" s="5"/>
      <c r="AN66" s="50">
        <v>43700</v>
      </c>
      <c r="AO66" s="50"/>
      <c r="AR66" s="52"/>
    </row>
    <row r="67" spans="1:44" ht="409.5">
      <c r="A67" s="20" t="s">
        <v>45</v>
      </c>
      <c r="B67" s="21" t="s">
        <v>5021</v>
      </c>
      <c r="C67" s="20" t="s">
        <v>6560</v>
      </c>
      <c r="D67" s="3" t="s">
        <v>7549</v>
      </c>
      <c r="E67" s="22" t="s">
        <v>48</v>
      </c>
      <c r="F67" s="4" t="s">
        <v>7550</v>
      </c>
      <c r="G67" s="23" t="s">
        <v>7551</v>
      </c>
      <c r="H67" s="24">
        <v>285</v>
      </c>
      <c r="I67" s="4" t="s">
        <v>64</v>
      </c>
      <c r="J67" s="28" t="s">
        <v>7552</v>
      </c>
      <c r="K67" s="22">
        <v>52928916</v>
      </c>
      <c r="L67" s="23" t="s">
        <v>86</v>
      </c>
      <c r="M67" s="5" t="s">
        <v>87</v>
      </c>
      <c r="N67" s="29" t="s">
        <v>87</v>
      </c>
      <c r="O67" s="30">
        <v>93</v>
      </c>
      <c r="P67" s="29" t="s">
        <v>57</v>
      </c>
      <c r="Q67" s="35">
        <v>1</v>
      </c>
      <c r="R67" s="5" t="s">
        <v>608</v>
      </c>
      <c r="S67" s="5" t="s">
        <v>79</v>
      </c>
      <c r="T67" s="36">
        <v>43728</v>
      </c>
      <c r="U67" s="36">
        <v>43728</v>
      </c>
      <c r="V67" s="37">
        <v>43719</v>
      </c>
      <c r="W67" s="38">
        <f t="shared" si="16"/>
        <v>0</v>
      </c>
      <c r="X67" s="5" t="str">
        <f t="shared" si="17"/>
        <v>CUMPLE</v>
      </c>
      <c r="Y67" s="37">
        <v>43733</v>
      </c>
      <c r="Z67" s="37">
        <v>43733</v>
      </c>
      <c r="AA67" s="44">
        <v>43734</v>
      </c>
      <c r="AB67" s="44">
        <v>43738</v>
      </c>
      <c r="AC67" s="38">
        <f t="shared" si="18"/>
        <v>5</v>
      </c>
      <c r="AD67" s="6" t="str">
        <f t="shared" si="19"/>
        <v>NO CUMPLE</v>
      </c>
      <c r="AE67" s="6">
        <f t="shared" si="20"/>
        <v>4</v>
      </c>
      <c r="AF67" s="45" t="str">
        <f t="shared" si="21"/>
        <v>NO CUMPLE</v>
      </c>
      <c r="AG67" s="5">
        <f t="shared" si="22"/>
        <v>10</v>
      </c>
      <c r="AH67" s="5" t="str">
        <f t="shared" si="23"/>
        <v>NO CUMPLE</v>
      </c>
      <c r="AI67" s="38"/>
      <c r="AJ67" s="5"/>
      <c r="AK67" s="49" t="s">
        <v>7553</v>
      </c>
      <c r="AL67" s="50" t="s">
        <v>7554</v>
      </c>
      <c r="AM67" s="5"/>
      <c r="AN67" s="50">
        <v>43715</v>
      </c>
      <c r="AO67" s="50"/>
      <c r="AR67" s="52"/>
    </row>
    <row r="68" spans="1:44" ht="409.5">
      <c r="A68" s="20" t="s">
        <v>45</v>
      </c>
      <c r="B68" s="21" t="s">
        <v>5021</v>
      </c>
      <c r="C68" s="20" t="s">
        <v>6560</v>
      </c>
      <c r="D68" s="3">
        <v>4951008984</v>
      </c>
      <c r="E68" s="22" t="s">
        <v>48</v>
      </c>
      <c r="F68" s="4" t="s">
        <v>7555</v>
      </c>
      <c r="G68" s="23" t="s">
        <v>7556</v>
      </c>
      <c r="H68" s="24">
        <v>257.64</v>
      </c>
      <c r="I68" s="4" t="s">
        <v>64</v>
      </c>
      <c r="J68" s="2" t="s">
        <v>7557</v>
      </c>
      <c r="K68" s="2" t="s">
        <v>7558</v>
      </c>
      <c r="L68" s="23" t="s">
        <v>86</v>
      </c>
      <c r="M68" s="5" t="s">
        <v>87</v>
      </c>
      <c r="N68" s="29" t="s">
        <v>87</v>
      </c>
      <c r="O68" s="30">
        <v>80</v>
      </c>
      <c r="P68" s="29" t="s">
        <v>57</v>
      </c>
      <c r="Q68" s="35">
        <v>5</v>
      </c>
      <c r="R68" s="5" t="s">
        <v>608</v>
      </c>
      <c r="S68" s="5" t="s">
        <v>79</v>
      </c>
      <c r="T68" s="36">
        <v>43707</v>
      </c>
      <c r="U68" s="36">
        <v>43686</v>
      </c>
      <c r="V68" s="37">
        <v>43713</v>
      </c>
      <c r="W68" s="38">
        <f t="shared" si="16"/>
        <v>-21</v>
      </c>
      <c r="X68" s="5" t="str">
        <f t="shared" si="17"/>
        <v>CUMPLE</v>
      </c>
      <c r="Y68" s="37">
        <v>43711</v>
      </c>
      <c r="Z68" s="37">
        <v>43713</v>
      </c>
      <c r="AA68" s="44">
        <v>43713</v>
      </c>
      <c r="AB68" s="44">
        <v>43718</v>
      </c>
      <c r="AC68" s="38">
        <f t="shared" si="18"/>
        <v>5</v>
      </c>
      <c r="AD68" s="6" t="str">
        <f t="shared" si="19"/>
        <v>NO CUMPLE</v>
      </c>
      <c r="AE68" s="6">
        <f t="shared" si="20"/>
        <v>5</v>
      </c>
      <c r="AF68" s="45" t="str">
        <f t="shared" si="21"/>
        <v>NO CUMPLE</v>
      </c>
      <c r="AG68" s="5">
        <f t="shared" si="22"/>
        <v>11</v>
      </c>
      <c r="AH68" s="5" t="str">
        <f t="shared" si="23"/>
        <v>NO CUMPLE</v>
      </c>
      <c r="AI68" s="38"/>
      <c r="AJ68" s="5"/>
      <c r="AK68" s="49" t="s">
        <v>7559</v>
      </c>
      <c r="AL68" s="50" t="s">
        <v>72</v>
      </c>
      <c r="AM68" s="5"/>
      <c r="AN68" s="50">
        <v>43695</v>
      </c>
      <c r="AO68" s="50"/>
      <c r="AR68" s="52"/>
    </row>
    <row r="69" spans="1:44" ht="409.5">
      <c r="A69" s="20" t="s">
        <v>45</v>
      </c>
      <c r="B69" s="21" t="s">
        <v>5021</v>
      </c>
      <c r="C69" s="20" t="s">
        <v>6560</v>
      </c>
      <c r="D69" s="3">
        <v>4953217775</v>
      </c>
      <c r="E69" s="22" t="s">
        <v>48</v>
      </c>
      <c r="F69" s="4" t="s">
        <v>7560</v>
      </c>
      <c r="G69" s="23" t="s">
        <v>7561</v>
      </c>
      <c r="H69" s="24">
        <v>2.52</v>
      </c>
      <c r="I69" s="4" t="s">
        <v>605</v>
      </c>
      <c r="J69" s="28" t="s">
        <v>7562</v>
      </c>
      <c r="K69" s="22">
        <v>50569643</v>
      </c>
      <c r="L69" s="23" t="s">
        <v>54</v>
      </c>
      <c r="M69" s="5" t="s">
        <v>55</v>
      </c>
      <c r="N69" s="29" t="s">
        <v>55</v>
      </c>
      <c r="O69" s="30">
        <v>1.26</v>
      </c>
      <c r="P69" s="29" t="s">
        <v>57</v>
      </c>
      <c r="Q69" s="35">
        <v>1</v>
      </c>
      <c r="R69" s="5" t="s">
        <v>608</v>
      </c>
      <c r="S69" s="5" t="s">
        <v>79</v>
      </c>
      <c r="T69" s="36">
        <v>43715</v>
      </c>
      <c r="U69" s="36">
        <v>43710</v>
      </c>
      <c r="V69" s="37">
        <v>43717</v>
      </c>
      <c r="W69" s="38">
        <f t="shared" si="16"/>
        <v>-5</v>
      </c>
      <c r="X69" s="5" t="str">
        <f t="shared" si="17"/>
        <v>CUMPLE</v>
      </c>
      <c r="Y69" s="37">
        <v>43717</v>
      </c>
      <c r="Z69" s="37">
        <v>43717</v>
      </c>
      <c r="AA69" s="44">
        <v>43718</v>
      </c>
      <c r="AB69" s="44">
        <v>43718</v>
      </c>
      <c r="AC69" s="38">
        <f t="shared" si="18"/>
        <v>1</v>
      </c>
      <c r="AD69" s="6" t="str">
        <f t="shared" si="19"/>
        <v>CUMPLE</v>
      </c>
      <c r="AE69" s="6">
        <f t="shared" si="20"/>
        <v>1</v>
      </c>
      <c r="AF69" s="45" t="str">
        <f t="shared" si="21"/>
        <v>CUMPLE</v>
      </c>
      <c r="AG69" s="5">
        <f t="shared" si="22"/>
        <v>3</v>
      </c>
      <c r="AH69" s="5" t="str">
        <f t="shared" si="23"/>
        <v>CUMPLE</v>
      </c>
      <c r="AI69" s="38"/>
      <c r="AJ69" s="5"/>
      <c r="AK69" s="49" t="s">
        <v>7563</v>
      </c>
      <c r="AL69" s="50" t="s">
        <v>7564</v>
      </c>
      <c r="AM69" s="5"/>
      <c r="AN69" s="50">
        <v>43715</v>
      </c>
      <c r="AO69" s="50"/>
      <c r="AR69" s="52"/>
    </row>
    <row r="70" spans="1:44" ht="344.25">
      <c r="A70" s="20" t="s">
        <v>45</v>
      </c>
      <c r="B70" s="21" t="s">
        <v>5021</v>
      </c>
      <c r="C70" s="20" t="s">
        <v>6560</v>
      </c>
      <c r="D70" s="3">
        <v>4953292656</v>
      </c>
      <c r="E70" s="22" t="s">
        <v>48</v>
      </c>
      <c r="F70" s="4" t="s">
        <v>7565</v>
      </c>
      <c r="G70" s="68" t="s">
        <v>7566</v>
      </c>
      <c r="H70" s="24">
        <v>6.5</v>
      </c>
      <c r="I70" s="4" t="s">
        <v>605</v>
      </c>
      <c r="J70" s="28" t="s">
        <v>7567</v>
      </c>
      <c r="K70" s="22">
        <v>50295482</v>
      </c>
      <c r="L70" s="23" t="s">
        <v>54</v>
      </c>
      <c r="M70" s="5" t="s">
        <v>67</v>
      </c>
      <c r="N70" s="29" t="s">
        <v>67</v>
      </c>
      <c r="O70" s="30">
        <v>1</v>
      </c>
      <c r="P70" s="29" t="s">
        <v>57</v>
      </c>
      <c r="Q70" s="35">
        <v>1</v>
      </c>
      <c r="R70" s="5" t="s">
        <v>608</v>
      </c>
      <c r="S70" s="5" t="s">
        <v>79</v>
      </c>
      <c r="T70" s="36">
        <v>43707</v>
      </c>
      <c r="U70" s="36">
        <v>43711</v>
      </c>
      <c r="V70" s="37">
        <v>43717</v>
      </c>
      <c r="W70" s="38">
        <f t="shared" si="16"/>
        <v>4</v>
      </c>
      <c r="X70" s="5" t="str">
        <f t="shared" si="17"/>
        <v>NO CUMPLE</v>
      </c>
      <c r="Y70" s="37">
        <v>43717</v>
      </c>
      <c r="Z70" s="37">
        <v>43717</v>
      </c>
      <c r="AA70" s="44">
        <v>43718</v>
      </c>
      <c r="AB70" s="44">
        <v>43718</v>
      </c>
      <c r="AC70" s="38">
        <f t="shared" si="18"/>
        <v>1</v>
      </c>
      <c r="AD70" s="6" t="str">
        <f t="shared" si="19"/>
        <v>CUMPLE</v>
      </c>
      <c r="AE70" s="6">
        <f t="shared" si="20"/>
        <v>1</v>
      </c>
      <c r="AF70" s="45" t="str">
        <f t="shared" si="21"/>
        <v>CUMPLE</v>
      </c>
      <c r="AG70" s="5">
        <f t="shared" si="22"/>
        <v>11</v>
      </c>
      <c r="AH70" s="5" t="str">
        <f t="shared" si="23"/>
        <v>NO CUMPLE</v>
      </c>
      <c r="AI70" s="38"/>
      <c r="AJ70" s="5"/>
      <c r="AK70" s="49" t="s">
        <v>7568</v>
      </c>
      <c r="AL70" s="50" t="s">
        <v>72</v>
      </c>
      <c r="AM70" s="5"/>
      <c r="AN70" s="50">
        <v>43707</v>
      </c>
      <c r="AO70" s="50"/>
      <c r="AR70" s="52"/>
    </row>
    <row r="71" spans="1:44" ht="409.5">
      <c r="A71" s="20" t="s">
        <v>45</v>
      </c>
      <c r="B71" s="21" t="s">
        <v>5021</v>
      </c>
      <c r="C71" s="20" t="s">
        <v>6560</v>
      </c>
      <c r="D71" s="2" t="s">
        <v>7569</v>
      </c>
      <c r="E71" s="22" t="s">
        <v>48</v>
      </c>
      <c r="F71" s="4" t="s">
        <v>7570</v>
      </c>
      <c r="G71" s="23" t="s">
        <v>7571</v>
      </c>
      <c r="H71" s="24">
        <v>26.16</v>
      </c>
      <c r="I71" s="4" t="s">
        <v>605</v>
      </c>
      <c r="J71" s="2" t="s">
        <v>7572</v>
      </c>
      <c r="K71" s="2" t="s">
        <v>7573</v>
      </c>
      <c r="L71" s="23" t="s">
        <v>54</v>
      </c>
      <c r="M71" s="5" t="s">
        <v>55</v>
      </c>
      <c r="N71" s="29" t="s">
        <v>55</v>
      </c>
      <c r="O71" s="30">
        <v>6.54</v>
      </c>
      <c r="P71" s="29" t="s">
        <v>57</v>
      </c>
      <c r="Q71" s="35">
        <v>2</v>
      </c>
      <c r="R71" s="5" t="s">
        <v>608</v>
      </c>
      <c r="S71" s="5" t="s">
        <v>79</v>
      </c>
      <c r="T71" s="36">
        <v>43729</v>
      </c>
      <c r="U71" s="36">
        <v>43724</v>
      </c>
      <c r="V71" s="37">
        <v>43731</v>
      </c>
      <c r="W71" s="38">
        <f t="shared" si="16"/>
        <v>-5</v>
      </c>
      <c r="X71" s="5" t="str">
        <f t="shared" si="17"/>
        <v>CUMPLE</v>
      </c>
      <c r="Y71" s="37">
        <v>43731</v>
      </c>
      <c r="Z71" s="37">
        <v>43731</v>
      </c>
      <c r="AA71" s="44">
        <v>43732</v>
      </c>
      <c r="AB71" s="44">
        <v>43732</v>
      </c>
      <c r="AC71" s="38">
        <f t="shared" si="18"/>
        <v>1</v>
      </c>
      <c r="AD71" s="6" t="str">
        <f t="shared" si="19"/>
        <v>CUMPLE</v>
      </c>
      <c r="AE71" s="6">
        <f t="shared" si="20"/>
        <v>1</v>
      </c>
      <c r="AF71" s="45" t="str">
        <f t="shared" si="21"/>
        <v>CUMPLE</v>
      </c>
      <c r="AG71" s="5">
        <f t="shared" si="22"/>
        <v>3</v>
      </c>
      <c r="AH71" s="5" t="str">
        <f t="shared" si="23"/>
        <v>CUMPLE</v>
      </c>
      <c r="AI71" s="38"/>
      <c r="AJ71" s="5"/>
      <c r="AK71" s="49" t="s">
        <v>7574</v>
      </c>
      <c r="AL71" s="50" t="s">
        <v>72</v>
      </c>
      <c r="AM71" s="5"/>
      <c r="AN71" s="50">
        <v>43729</v>
      </c>
      <c r="AO71" s="50"/>
      <c r="AR71" s="52"/>
    </row>
    <row r="72" spans="1:44" ht="409.5">
      <c r="A72" s="20" t="s">
        <v>45</v>
      </c>
      <c r="B72" s="21" t="s">
        <v>5021</v>
      </c>
      <c r="C72" s="20" t="s">
        <v>6560</v>
      </c>
      <c r="D72" s="3">
        <v>4948760820</v>
      </c>
      <c r="E72" s="22" t="s">
        <v>48</v>
      </c>
      <c r="F72" s="4" t="s">
        <v>7575</v>
      </c>
      <c r="G72" s="23" t="s">
        <v>7576</v>
      </c>
      <c r="H72" s="24">
        <v>171</v>
      </c>
      <c r="I72" s="4" t="s">
        <v>64</v>
      </c>
      <c r="J72" s="28" t="s">
        <v>7577</v>
      </c>
      <c r="K72" s="22">
        <v>50521641</v>
      </c>
      <c r="L72" s="23" t="s">
        <v>7263</v>
      </c>
      <c r="M72" s="5" t="s">
        <v>55</v>
      </c>
      <c r="N72" s="29" t="s">
        <v>55</v>
      </c>
      <c r="O72" s="30">
        <v>171</v>
      </c>
      <c r="P72" s="29" t="s">
        <v>57</v>
      </c>
      <c r="Q72" s="35">
        <v>1</v>
      </c>
      <c r="R72" s="5" t="s">
        <v>58</v>
      </c>
      <c r="S72" s="5" t="s">
        <v>79</v>
      </c>
      <c r="T72" s="36">
        <v>43731</v>
      </c>
      <c r="U72" s="36">
        <v>43724</v>
      </c>
      <c r="V72" s="37">
        <v>43734</v>
      </c>
      <c r="W72" s="38">
        <f t="shared" si="16"/>
        <v>-6</v>
      </c>
      <c r="X72" s="5" t="str">
        <f t="shared" si="17"/>
        <v>CUMPLE</v>
      </c>
      <c r="Y72" s="37">
        <v>43734</v>
      </c>
      <c r="Z72" s="37">
        <v>43734</v>
      </c>
      <c r="AA72" s="44">
        <v>43735</v>
      </c>
      <c r="AB72" s="44">
        <v>43738</v>
      </c>
      <c r="AC72" s="38">
        <f t="shared" si="18"/>
        <v>4</v>
      </c>
      <c r="AD72" s="6" t="str">
        <f t="shared" si="19"/>
        <v>CUMPLE</v>
      </c>
      <c r="AE72" s="6">
        <f t="shared" si="20"/>
        <v>3</v>
      </c>
      <c r="AF72" s="45" t="str">
        <f t="shared" si="21"/>
        <v>CUMPLE</v>
      </c>
      <c r="AG72" s="5">
        <f t="shared" si="22"/>
        <v>7</v>
      </c>
      <c r="AH72" s="5" t="str">
        <f t="shared" si="23"/>
        <v>CUMPLE</v>
      </c>
      <c r="AI72" s="38"/>
      <c r="AJ72" s="5"/>
      <c r="AK72" s="49" t="s">
        <v>7578</v>
      </c>
      <c r="AL72" s="50" t="s">
        <v>72</v>
      </c>
      <c r="AM72" s="5"/>
      <c r="AN72" s="50">
        <v>43715</v>
      </c>
      <c r="AO72" s="50"/>
      <c r="AR72" s="52"/>
    </row>
    <row r="73" spans="1:44" ht="344.25">
      <c r="A73" s="20" t="s">
        <v>45</v>
      </c>
      <c r="B73" s="21" t="s">
        <v>5021</v>
      </c>
      <c r="C73" s="20" t="s">
        <v>6560</v>
      </c>
      <c r="D73" s="3" t="s">
        <v>7579</v>
      </c>
      <c r="E73" s="22" t="s">
        <v>48</v>
      </c>
      <c r="F73" s="4" t="s">
        <v>7580</v>
      </c>
      <c r="G73" s="68" t="s">
        <v>7581</v>
      </c>
      <c r="H73" s="24" t="s">
        <v>7582</v>
      </c>
      <c r="I73" s="4" t="s">
        <v>7253</v>
      </c>
      <c r="J73" s="28" t="s">
        <v>7583</v>
      </c>
      <c r="K73" s="22">
        <v>50507643</v>
      </c>
      <c r="L73" s="23" t="s">
        <v>119</v>
      </c>
      <c r="M73" s="5" t="s">
        <v>67</v>
      </c>
      <c r="N73" s="29" t="s">
        <v>67</v>
      </c>
      <c r="O73" s="30" t="s">
        <v>7584</v>
      </c>
      <c r="P73" s="29" t="s">
        <v>57</v>
      </c>
      <c r="Q73" s="35">
        <v>1</v>
      </c>
      <c r="R73" s="5" t="s">
        <v>608</v>
      </c>
      <c r="S73" s="5" t="s">
        <v>79</v>
      </c>
      <c r="T73" s="36">
        <v>43729</v>
      </c>
      <c r="U73" s="36">
        <v>43731</v>
      </c>
      <c r="V73" s="37">
        <v>43733</v>
      </c>
      <c r="W73" s="38">
        <f t="shared" si="16"/>
        <v>2</v>
      </c>
      <c r="X73" s="5" t="str">
        <f t="shared" si="17"/>
        <v>NO CUMPLE</v>
      </c>
      <c r="Y73" s="37">
        <v>43733</v>
      </c>
      <c r="Z73" s="37">
        <v>43735</v>
      </c>
      <c r="AA73" s="44">
        <v>43736</v>
      </c>
      <c r="AB73" s="44">
        <v>43738</v>
      </c>
      <c r="AC73" s="38">
        <f t="shared" si="18"/>
        <v>5</v>
      </c>
      <c r="AD73" s="6" t="str">
        <f t="shared" si="19"/>
        <v>NO CUMPLE</v>
      </c>
      <c r="AE73" s="6">
        <f t="shared" si="20"/>
        <v>2</v>
      </c>
      <c r="AF73" s="45" t="str">
        <f t="shared" si="21"/>
        <v>NO CUMPLE</v>
      </c>
      <c r="AG73" s="5">
        <f t="shared" si="22"/>
        <v>9</v>
      </c>
      <c r="AH73" s="5" t="str">
        <f t="shared" si="23"/>
        <v>NO CUMPLE</v>
      </c>
      <c r="AI73" s="38"/>
      <c r="AJ73" s="5"/>
      <c r="AK73" s="49" t="s">
        <v>7585</v>
      </c>
      <c r="AL73" s="50" t="s">
        <v>7503</v>
      </c>
      <c r="AM73" s="5"/>
      <c r="AN73" s="50">
        <v>43722</v>
      </c>
      <c r="AO73" s="50"/>
      <c r="AR73"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2"/>
  <sheetViews>
    <sheetView workbookViewId="0"/>
  </sheetViews>
  <sheetFormatPr baseColWidth="10" defaultRowHeight="12.75"/>
  <sheetData>
    <row r="1" spans="1:4" ht="15">
      <c r="A1" s="14" t="s">
        <v>7586</v>
      </c>
      <c r="B1" s="14"/>
      <c r="C1" s="14"/>
      <c r="D1" s="14"/>
    </row>
    <row r="2" spans="1:4" ht="15">
      <c r="A2" s="12"/>
      <c r="B2" s="12"/>
      <c r="C2" s="12"/>
      <c r="D2" s="12"/>
    </row>
    <row r="3" spans="1:4" ht="15">
      <c r="A3" s="12"/>
      <c r="B3" s="12"/>
      <c r="C3" s="12"/>
      <c r="D3" s="12"/>
    </row>
    <row r="4" spans="1:4">
      <c r="A4" t="s">
        <v>2</v>
      </c>
      <c r="B4" t="s">
        <v>7587</v>
      </c>
    </row>
    <row r="5" spans="1:4">
      <c r="A5" t="s">
        <v>0</v>
      </c>
      <c r="B5" t="s">
        <v>7587</v>
      </c>
    </row>
    <row r="7" spans="1:4">
      <c r="A7" t="s">
        <v>7588</v>
      </c>
      <c r="B7" t="s">
        <v>7589</v>
      </c>
      <c r="C7" s="11" t="s">
        <v>7590</v>
      </c>
      <c r="D7" s="13" t="s">
        <v>7591</v>
      </c>
    </row>
    <row r="8" spans="1:4">
      <c r="A8" s="7" t="s">
        <v>608</v>
      </c>
      <c r="B8" s="8">
        <v>83</v>
      </c>
      <c r="C8" s="11">
        <v>306</v>
      </c>
      <c r="D8" s="13">
        <v>3.68674698795181</v>
      </c>
    </row>
    <row r="9" spans="1:4">
      <c r="A9" s="10" t="s">
        <v>184</v>
      </c>
      <c r="B9" s="8">
        <v>1</v>
      </c>
      <c r="C9" s="11">
        <v>24</v>
      </c>
      <c r="D9" s="13">
        <v>24</v>
      </c>
    </row>
    <row r="10" spans="1:4">
      <c r="A10" s="10" t="s">
        <v>238</v>
      </c>
      <c r="B10" s="8">
        <v>1</v>
      </c>
      <c r="C10" s="11">
        <v>17</v>
      </c>
      <c r="D10" s="13">
        <v>17</v>
      </c>
    </row>
    <row r="11" spans="1:4">
      <c r="A11" s="10" t="s">
        <v>147</v>
      </c>
      <c r="B11" s="8">
        <v>7</v>
      </c>
      <c r="C11" s="11">
        <v>43</v>
      </c>
      <c r="D11" s="13">
        <v>6.1428571428571397</v>
      </c>
    </row>
    <row r="12" spans="1:4">
      <c r="A12" s="10" t="s">
        <v>55</v>
      </c>
      <c r="B12" s="8">
        <v>7</v>
      </c>
      <c r="C12" s="11">
        <v>21</v>
      </c>
      <c r="D12" s="13">
        <v>3</v>
      </c>
    </row>
    <row r="13" spans="1:4">
      <c r="A13" s="10" t="s">
        <v>7592</v>
      </c>
      <c r="B13" s="8">
        <v>64</v>
      </c>
      <c r="C13" s="11">
        <v>188</v>
      </c>
      <c r="D13" s="13">
        <v>2.9375</v>
      </c>
    </row>
    <row r="14" spans="1:4">
      <c r="A14" s="10" t="s">
        <v>94</v>
      </c>
      <c r="B14" s="8">
        <v>3</v>
      </c>
      <c r="C14" s="11">
        <v>13</v>
      </c>
      <c r="D14" s="13">
        <v>4.3333333333333304</v>
      </c>
    </row>
    <row r="15" spans="1:4">
      <c r="A15" s="7" t="s">
        <v>58</v>
      </c>
      <c r="B15" s="8">
        <v>308</v>
      </c>
      <c r="C15" s="11">
        <v>1979</v>
      </c>
      <c r="D15" s="13">
        <v>6.4253246753246804</v>
      </c>
    </row>
    <row r="16" spans="1:4">
      <c r="A16" s="10" t="s">
        <v>184</v>
      </c>
      <c r="B16" s="8">
        <v>28</v>
      </c>
      <c r="C16" s="11">
        <v>203</v>
      </c>
      <c r="D16" s="13">
        <v>7.25</v>
      </c>
    </row>
    <row r="17" spans="1:4">
      <c r="A17" s="10" t="s">
        <v>347</v>
      </c>
      <c r="B17" s="8">
        <v>24</v>
      </c>
      <c r="C17" s="11">
        <v>133</v>
      </c>
      <c r="D17" s="13">
        <v>5.5416666666666696</v>
      </c>
    </row>
    <row r="18" spans="1:4">
      <c r="A18" s="10" t="s">
        <v>210</v>
      </c>
      <c r="B18" s="8">
        <v>60</v>
      </c>
      <c r="C18" s="11">
        <v>201</v>
      </c>
      <c r="D18" s="13">
        <v>3.35</v>
      </c>
    </row>
    <row r="19" spans="1:4">
      <c r="A19" s="10" t="s">
        <v>238</v>
      </c>
      <c r="B19" s="8">
        <v>18</v>
      </c>
      <c r="C19" s="11">
        <v>147</v>
      </c>
      <c r="D19" s="13">
        <v>8.1666666666666696</v>
      </c>
    </row>
    <row r="20" spans="1:4">
      <c r="A20" s="10" t="s">
        <v>147</v>
      </c>
      <c r="B20" s="8">
        <v>6</v>
      </c>
      <c r="C20" s="11">
        <v>58</v>
      </c>
      <c r="D20" s="13">
        <v>9.6666666666666696</v>
      </c>
    </row>
    <row r="21" spans="1:4">
      <c r="A21" s="10" t="s">
        <v>55</v>
      </c>
      <c r="B21" s="8">
        <v>16</v>
      </c>
      <c r="C21" s="11">
        <v>99</v>
      </c>
      <c r="D21" s="13">
        <v>6.1875</v>
      </c>
    </row>
    <row r="22" spans="1:4">
      <c r="A22" s="10" t="s">
        <v>7592</v>
      </c>
      <c r="B22" s="8">
        <v>123</v>
      </c>
      <c r="C22" s="11">
        <v>909</v>
      </c>
      <c r="D22" s="13">
        <v>7.3902439024390203</v>
      </c>
    </row>
    <row r="23" spans="1:4">
      <c r="A23" s="10" t="s">
        <v>94</v>
      </c>
      <c r="B23" s="8">
        <v>23</v>
      </c>
      <c r="C23" s="11">
        <v>157</v>
      </c>
      <c r="D23" s="13">
        <v>6.8260869565217401</v>
      </c>
    </row>
    <row r="24" spans="1:4">
      <c r="A24" s="10" t="s">
        <v>112</v>
      </c>
      <c r="B24" s="8">
        <v>10</v>
      </c>
      <c r="C24" s="11">
        <v>72</v>
      </c>
      <c r="D24" s="13">
        <v>7.2</v>
      </c>
    </row>
    <row r="25" spans="1:4">
      <c r="A25" s="7" t="s">
        <v>78</v>
      </c>
      <c r="B25" s="8">
        <v>188</v>
      </c>
      <c r="C25" s="11">
        <v>1737</v>
      </c>
      <c r="D25" s="13">
        <v>9.2393617021276597</v>
      </c>
    </row>
    <row r="26" spans="1:4">
      <c r="A26" s="10" t="s">
        <v>184</v>
      </c>
      <c r="B26" s="8">
        <v>20</v>
      </c>
      <c r="C26" s="11">
        <v>230</v>
      </c>
      <c r="D26" s="13">
        <v>11.5</v>
      </c>
    </row>
    <row r="27" spans="1:4">
      <c r="A27" s="10" t="s">
        <v>347</v>
      </c>
      <c r="B27" s="8">
        <v>10</v>
      </c>
      <c r="C27" s="11">
        <v>75</v>
      </c>
      <c r="D27" s="13">
        <v>7.5</v>
      </c>
    </row>
    <row r="28" spans="1:4">
      <c r="A28" s="10" t="s">
        <v>238</v>
      </c>
      <c r="B28" s="8">
        <v>7</v>
      </c>
      <c r="C28" s="11">
        <v>79</v>
      </c>
      <c r="D28" s="13">
        <v>11.285714285714301</v>
      </c>
    </row>
    <row r="29" spans="1:4">
      <c r="A29" s="10" t="s">
        <v>147</v>
      </c>
      <c r="B29" s="8">
        <v>8</v>
      </c>
      <c r="C29" s="11">
        <v>60</v>
      </c>
      <c r="D29" s="13">
        <v>7.5</v>
      </c>
    </row>
    <row r="30" spans="1:4">
      <c r="A30" s="10" t="s">
        <v>55</v>
      </c>
      <c r="B30" s="8">
        <v>44</v>
      </c>
      <c r="C30" s="11">
        <v>381</v>
      </c>
      <c r="D30" s="13">
        <v>8.6590909090909101</v>
      </c>
    </row>
    <row r="31" spans="1:4">
      <c r="A31" s="10" t="s">
        <v>7592</v>
      </c>
      <c r="B31" s="8">
        <v>70</v>
      </c>
      <c r="C31" s="11">
        <v>637</v>
      </c>
      <c r="D31" s="13">
        <v>9.1</v>
      </c>
    </row>
    <row r="32" spans="1:4">
      <c r="A32" s="10" t="s">
        <v>94</v>
      </c>
      <c r="B32" s="8">
        <v>16</v>
      </c>
      <c r="C32" s="11">
        <v>173</v>
      </c>
      <c r="D32" s="13">
        <v>10.8125</v>
      </c>
    </row>
    <row r="33" spans="1:4">
      <c r="A33" s="10" t="s">
        <v>112</v>
      </c>
      <c r="B33" s="8">
        <v>13</v>
      </c>
      <c r="C33" s="11">
        <v>102</v>
      </c>
      <c r="D33" s="13">
        <v>7.8461538461538503</v>
      </c>
    </row>
    <row r="34" spans="1:4">
      <c r="A34" s="7" t="s">
        <v>7593</v>
      </c>
      <c r="B34" s="8">
        <v>579</v>
      </c>
      <c r="C34" s="11">
        <v>4022</v>
      </c>
      <c r="D34" s="13">
        <v>6.9464594127806603</v>
      </c>
    </row>
    <row r="39" spans="1:4">
      <c r="A39" t="s">
        <v>7588</v>
      </c>
      <c r="B39" t="s">
        <v>7589</v>
      </c>
    </row>
    <row r="40" spans="1:4">
      <c r="A40" s="7" t="s">
        <v>47</v>
      </c>
      <c r="B40" s="8">
        <v>122</v>
      </c>
    </row>
    <row r="41" spans="1:4">
      <c r="A41" s="7" t="s">
        <v>1017</v>
      </c>
      <c r="B41" s="8">
        <v>160</v>
      </c>
    </row>
    <row r="42" spans="1:4">
      <c r="A42" s="7" t="s">
        <v>1950</v>
      </c>
      <c r="B42" s="8">
        <v>152</v>
      </c>
    </row>
    <row r="43" spans="1:4">
      <c r="A43" s="7" t="s">
        <v>2697</v>
      </c>
      <c r="B43" s="8">
        <v>145</v>
      </c>
    </row>
    <row r="44" spans="1:4">
      <c r="A44" s="7" t="s">
        <v>7593</v>
      </c>
      <c r="B44" s="8">
        <v>579</v>
      </c>
    </row>
    <row r="60" spans="1:2">
      <c r="A60" t="s">
        <v>7588</v>
      </c>
      <c r="B60" t="s">
        <v>7589</v>
      </c>
    </row>
    <row r="61" spans="1:2">
      <c r="A61" s="7" t="s">
        <v>608</v>
      </c>
      <c r="B61" s="8"/>
    </row>
    <row r="62" spans="1:2">
      <c r="A62" s="10" t="s">
        <v>7592</v>
      </c>
      <c r="B62" s="8">
        <v>64</v>
      </c>
    </row>
    <row r="63" spans="1:2">
      <c r="A63" s="10" t="s">
        <v>55</v>
      </c>
      <c r="B63" s="8">
        <v>7</v>
      </c>
    </row>
    <row r="64" spans="1:2">
      <c r="A64" s="10" t="s">
        <v>147</v>
      </c>
      <c r="B64" s="8">
        <v>7</v>
      </c>
    </row>
    <row r="65" spans="1:2">
      <c r="A65" s="10" t="s">
        <v>94</v>
      </c>
      <c r="B65" s="8">
        <v>3</v>
      </c>
    </row>
    <row r="66" spans="1:2">
      <c r="A66" s="10" t="s">
        <v>238</v>
      </c>
      <c r="B66" s="8">
        <v>1</v>
      </c>
    </row>
    <row r="67" spans="1:2">
      <c r="A67" s="10" t="s">
        <v>184</v>
      </c>
      <c r="B67" s="8">
        <v>1</v>
      </c>
    </row>
    <row r="68" spans="1:2">
      <c r="A68" s="7" t="s">
        <v>58</v>
      </c>
      <c r="B68" s="8"/>
    </row>
    <row r="69" spans="1:2">
      <c r="A69" s="10" t="s">
        <v>7592</v>
      </c>
      <c r="B69" s="8">
        <v>123</v>
      </c>
    </row>
    <row r="70" spans="1:2">
      <c r="A70" s="10" t="s">
        <v>210</v>
      </c>
      <c r="B70" s="8">
        <v>60</v>
      </c>
    </row>
    <row r="71" spans="1:2">
      <c r="A71" s="10" t="s">
        <v>184</v>
      </c>
      <c r="B71" s="8">
        <v>28</v>
      </c>
    </row>
    <row r="72" spans="1:2">
      <c r="A72" s="10" t="s">
        <v>347</v>
      </c>
      <c r="B72" s="8">
        <v>24</v>
      </c>
    </row>
    <row r="73" spans="1:2">
      <c r="A73" s="10" t="s">
        <v>94</v>
      </c>
      <c r="B73" s="8">
        <v>23</v>
      </c>
    </row>
    <row r="74" spans="1:2">
      <c r="A74" s="10" t="s">
        <v>238</v>
      </c>
      <c r="B74" s="8">
        <v>18</v>
      </c>
    </row>
    <row r="75" spans="1:2">
      <c r="A75" s="10" t="s">
        <v>55</v>
      </c>
      <c r="B75" s="8">
        <v>16</v>
      </c>
    </row>
    <row r="76" spans="1:2">
      <c r="A76" s="10" t="s">
        <v>112</v>
      </c>
      <c r="B76" s="8">
        <v>10</v>
      </c>
    </row>
    <row r="77" spans="1:2">
      <c r="A77" s="10" t="s">
        <v>147</v>
      </c>
      <c r="B77" s="8">
        <v>6</v>
      </c>
    </row>
    <row r="78" spans="1:2">
      <c r="A78" s="7" t="s">
        <v>78</v>
      </c>
      <c r="B78" s="8"/>
    </row>
    <row r="79" spans="1:2">
      <c r="A79" s="10" t="s">
        <v>7592</v>
      </c>
      <c r="B79" s="8">
        <v>70</v>
      </c>
    </row>
    <row r="80" spans="1:2">
      <c r="A80" s="10" t="s">
        <v>55</v>
      </c>
      <c r="B80" s="8">
        <v>44</v>
      </c>
    </row>
    <row r="81" spans="1:6">
      <c r="A81" s="10" t="s">
        <v>184</v>
      </c>
      <c r="B81" s="8">
        <v>20</v>
      </c>
    </row>
    <row r="82" spans="1:6">
      <c r="A82" s="10" t="s">
        <v>94</v>
      </c>
      <c r="B82" s="8">
        <v>16</v>
      </c>
    </row>
    <row r="83" spans="1:6">
      <c r="A83" s="10" t="s">
        <v>112</v>
      </c>
      <c r="B83" s="8">
        <v>13</v>
      </c>
    </row>
    <row r="84" spans="1:6">
      <c r="A84" s="10" t="s">
        <v>347</v>
      </c>
      <c r="B84" s="8">
        <v>10</v>
      </c>
    </row>
    <row r="85" spans="1:6">
      <c r="A85" s="10" t="s">
        <v>147</v>
      </c>
      <c r="B85" s="8">
        <v>8</v>
      </c>
    </row>
    <row r="86" spans="1:6">
      <c r="A86" s="10" t="s">
        <v>238</v>
      </c>
      <c r="B86" s="8">
        <v>7</v>
      </c>
    </row>
    <row r="87" spans="1:6">
      <c r="A87" s="7" t="s">
        <v>7593</v>
      </c>
      <c r="B87" s="8">
        <v>579</v>
      </c>
    </row>
    <row r="92" spans="1:6">
      <c r="A92" t="s">
        <v>7594</v>
      </c>
      <c r="B92" t="s">
        <v>7595</v>
      </c>
    </row>
    <row r="93" spans="1:6">
      <c r="A93" t="s">
        <v>7588</v>
      </c>
      <c r="B93" t="s">
        <v>47</v>
      </c>
      <c r="C93" t="s">
        <v>1017</v>
      </c>
      <c r="D93" t="s">
        <v>1950</v>
      </c>
      <c r="E93" t="s">
        <v>2697</v>
      </c>
      <c r="F93" t="s">
        <v>7593</v>
      </c>
    </row>
    <row r="94" spans="1:6">
      <c r="A94" s="7" t="s">
        <v>608</v>
      </c>
      <c r="B94" s="13">
        <v>3</v>
      </c>
      <c r="C94" s="13">
        <v>2.8333333333333299</v>
      </c>
      <c r="D94" s="13">
        <v>3.5</v>
      </c>
      <c r="E94" s="13">
        <v>5.6842105263157903</v>
      </c>
      <c r="F94" s="13">
        <v>3.68674698795181</v>
      </c>
    </row>
    <row r="95" spans="1:6">
      <c r="A95" s="7" t="s">
        <v>58</v>
      </c>
      <c r="B95" s="13">
        <v>6.0757575757575797</v>
      </c>
      <c r="C95" s="13">
        <v>5.5365853658536599</v>
      </c>
      <c r="D95" s="13">
        <v>7.0588235294117601</v>
      </c>
      <c r="E95" s="13">
        <v>6.9866666666666699</v>
      </c>
      <c r="F95" s="13">
        <v>6.4253246753246804</v>
      </c>
    </row>
    <row r="96" spans="1:6">
      <c r="A96" s="7" t="s">
        <v>78</v>
      </c>
      <c r="B96" s="13">
        <v>8.6388888888888893</v>
      </c>
      <c r="C96" s="13">
        <v>7.9814814814814801</v>
      </c>
      <c r="D96" s="13">
        <v>9.4468085106383004</v>
      </c>
      <c r="E96" s="13">
        <v>10.8039215686275</v>
      </c>
      <c r="F96" s="13">
        <v>9.2393617021276597</v>
      </c>
    </row>
    <row r="97" spans="1:6">
      <c r="A97" s="7" t="s">
        <v>7593</v>
      </c>
      <c r="B97" s="13">
        <v>6.3278688524590203</v>
      </c>
      <c r="C97" s="13">
        <v>5.9562499999999998</v>
      </c>
      <c r="D97" s="13">
        <v>7.3289473684210504</v>
      </c>
      <c r="E97" s="13">
        <v>8.1586206896551694</v>
      </c>
      <c r="F97" s="13">
        <v>6.9464594127806603</v>
      </c>
    </row>
    <row r="118" spans="1:4" ht="15">
      <c r="A118" s="12" t="s">
        <v>7596</v>
      </c>
      <c r="B118" s="12"/>
      <c r="C118" s="12"/>
      <c r="D118" s="12"/>
    </row>
    <row r="120" spans="1:4">
      <c r="A120" t="s">
        <v>2</v>
      </c>
      <c r="B120" t="s">
        <v>7587</v>
      </c>
    </row>
    <row r="121" spans="1:4">
      <c r="A121" t="s">
        <v>0</v>
      </c>
      <c r="B121" t="s">
        <v>7587</v>
      </c>
    </row>
    <row r="123" spans="1:4">
      <c r="A123" t="s">
        <v>7588</v>
      </c>
      <c r="B123" t="s">
        <v>7589</v>
      </c>
      <c r="C123" t="s">
        <v>7597</v>
      </c>
    </row>
    <row r="124" spans="1:4">
      <c r="A124" s="7" t="s">
        <v>7592</v>
      </c>
      <c r="B124" s="8">
        <v>257</v>
      </c>
      <c r="C124" s="9">
        <v>0.443868739205527</v>
      </c>
    </row>
    <row r="125" spans="1:4">
      <c r="A125" s="7" t="s">
        <v>55</v>
      </c>
      <c r="B125" s="8">
        <v>67</v>
      </c>
      <c r="C125" s="9">
        <v>0.115716753022453</v>
      </c>
    </row>
    <row r="126" spans="1:4">
      <c r="A126" s="7" t="s">
        <v>210</v>
      </c>
      <c r="B126" s="8">
        <v>60</v>
      </c>
      <c r="C126" s="9">
        <v>0.10362694300518099</v>
      </c>
    </row>
    <row r="127" spans="1:4">
      <c r="A127" s="7" t="s">
        <v>184</v>
      </c>
      <c r="B127" s="8">
        <v>49</v>
      </c>
      <c r="C127" s="9">
        <v>8.46286701208981E-2</v>
      </c>
    </row>
    <row r="128" spans="1:4">
      <c r="A128" s="7" t="s">
        <v>94</v>
      </c>
      <c r="B128" s="8">
        <v>42</v>
      </c>
      <c r="C128" s="9">
        <v>7.2538860103626895E-2</v>
      </c>
    </row>
    <row r="129" spans="1:4">
      <c r="A129" s="7" t="s">
        <v>347</v>
      </c>
      <c r="B129" s="8">
        <v>34</v>
      </c>
      <c r="C129" s="9">
        <v>5.8721934369602803E-2</v>
      </c>
    </row>
    <row r="130" spans="1:4">
      <c r="A130" s="7" t="s">
        <v>238</v>
      </c>
      <c r="B130" s="8">
        <v>26</v>
      </c>
      <c r="C130" s="9">
        <v>4.49050086355786E-2</v>
      </c>
    </row>
    <row r="131" spans="1:4">
      <c r="A131" s="7" t="s">
        <v>112</v>
      </c>
      <c r="B131" s="8">
        <v>23</v>
      </c>
      <c r="C131" s="9">
        <v>3.97236614853195E-2</v>
      </c>
    </row>
    <row r="132" spans="1:4">
      <c r="A132" s="7" t="s">
        <v>147</v>
      </c>
      <c r="B132" s="8">
        <v>21</v>
      </c>
      <c r="C132" s="9">
        <v>3.6269430051813503E-2</v>
      </c>
    </row>
    <row r="133" spans="1:4">
      <c r="A133" s="7" t="s">
        <v>7593</v>
      </c>
      <c r="B133" s="8">
        <v>579</v>
      </c>
      <c r="C133" s="9">
        <v>1</v>
      </c>
    </row>
    <row r="141" spans="1:4" ht="15">
      <c r="A141" s="12" t="s">
        <v>7598</v>
      </c>
      <c r="B141" s="12"/>
      <c r="C141" s="12"/>
      <c r="D141" s="12"/>
    </row>
    <row r="147" spans="1:3">
      <c r="A147" t="s">
        <v>7588</v>
      </c>
      <c r="B147" t="s">
        <v>7589</v>
      </c>
      <c r="C147" t="s">
        <v>7597</v>
      </c>
    </row>
    <row r="148" spans="1:3">
      <c r="A148" s="7" t="s">
        <v>64</v>
      </c>
      <c r="B148" s="8">
        <v>461</v>
      </c>
      <c r="C148" s="9">
        <v>0.796200345423143</v>
      </c>
    </row>
    <row r="149" spans="1:3">
      <c r="A149" s="7" t="s">
        <v>605</v>
      </c>
      <c r="B149" s="8">
        <v>83</v>
      </c>
      <c r="C149" s="9">
        <v>0.14335060449050099</v>
      </c>
    </row>
    <row r="150" spans="1:3">
      <c r="A150" s="7" t="s">
        <v>51</v>
      </c>
      <c r="B150" s="8">
        <v>33</v>
      </c>
      <c r="C150" s="9">
        <v>5.6994818652849701E-2</v>
      </c>
    </row>
    <row r="151" spans="1:3">
      <c r="A151" s="7" t="s">
        <v>7599</v>
      </c>
      <c r="B151" s="8">
        <v>2</v>
      </c>
      <c r="C151" s="9">
        <v>3.45423143350604E-3</v>
      </c>
    </row>
    <row r="152" spans="1:3">
      <c r="A152" s="7" t="s">
        <v>7593</v>
      </c>
      <c r="B152" s="8">
        <v>579</v>
      </c>
      <c r="C152" s="9">
        <v>1</v>
      </c>
    </row>
    <row r="164" spans="1:2">
      <c r="A164" t="s">
        <v>17</v>
      </c>
      <c r="B164" t="s">
        <v>7587</v>
      </c>
    </row>
    <row r="165" spans="1:2">
      <c r="A165" t="s">
        <v>41</v>
      </c>
      <c r="B165" t="s">
        <v>232</v>
      </c>
    </row>
    <row r="167" spans="1:2">
      <c r="A167" t="s">
        <v>7588</v>
      </c>
      <c r="B167" t="s">
        <v>7589</v>
      </c>
    </row>
    <row r="168" spans="1:2">
      <c r="A168" s="7" t="s">
        <v>47</v>
      </c>
      <c r="B168" s="8">
        <v>12</v>
      </c>
    </row>
    <row r="169" spans="1:2">
      <c r="A169" s="7" t="s">
        <v>1017</v>
      </c>
      <c r="B169" s="8">
        <v>12</v>
      </c>
    </row>
    <row r="170" spans="1:2">
      <c r="A170" s="7" t="s">
        <v>1950</v>
      </c>
      <c r="B170" s="8">
        <v>17</v>
      </c>
    </row>
    <row r="171" spans="1:2">
      <c r="A171" s="7" t="s">
        <v>2697</v>
      </c>
      <c r="B171" s="8">
        <v>13</v>
      </c>
    </row>
    <row r="172" spans="1:2">
      <c r="A172" s="7" t="s">
        <v>7593</v>
      </c>
      <c r="B172" s="8">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Consolidado</vt:lpstr>
      <vt:lpstr>MSVC</vt:lpstr>
      <vt:lpstr>Tiempos</vt:lpstr>
      <vt:lpstr>Cluster</vt:lpstr>
      <vt:lpstr>Sin Doc ni IR</vt:lpstr>
      <vt:lpstr>Broker_TBS_I&amp;E</vt:lpstr>
      <vt:lpstr>Canal Rojo</vt:lpstr>
      <vt:lpstr>DATOS MAESTROS</vt:lpstr>
      <vt:lpstr>Hoja1</vt:lpstr>
      <vt:lpstr>Hoja2</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dc:creator>
  <cp:lastModifiedBy>Usuario</cp:lastModifiedBy>
  <cp:lastPrinted>2016-07-19T03:17:00Z</cp:lastPrinted>
  <dcterms:created xsi:type="dcterms:W3CDTF">2011-01-28T03:29:00Z</dcterms:created>
  <dcterms:modified xsi:type="dcterms:W3CDTF">2019-10-10T20:10:44Z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3082-11.2.0.8970</vt:lpwstr>
  </property>
  <property fmtid="{D5CDD505-2E9C-101B-9397-08002B2CF9AE}" pid="3" name="Classification_To_AIP">
    <vt:r8>0</vt:r8>
  </property>
</Properties>
</file>