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roadcastSimulation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1" l="1"/>
  <c r="E4" i="1" s="1"/>
  <c r="H4" i="1" s="1"/>
  <c r="C3" i="1"/>
  <c r="E3" i="1" s="1"/>
  <c r="H3" i="1" s="1"/>
  <c r="O27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0" i="1"/>
  <c r="G10" i="1"/>
  <c r="E10" i="1"/>
  <c r="H10" i="1" s="1"/>
  <c r="I9" i="1"/>
  <c r="H9" i="1"/>
  <c r="G9" i="1"/>
  <c r="E9" i="1"/>
  <c r="E8" i="1"/>
  <c r="I8" i="1" s="1"/>
  <c r="I7" i="1"/>
  <c r="E7" i="1"/>
  <c r="H7" i="1" s="1"/>
  <c r="I6" i="1"/>
  <c r="G6" i="1"/>
  <c r="E6" i="1"/>
  <c r="H6" i="1" s="1"/>
  <c r="I5" i="1"/>
  <c r="H5" i="1"/>
  <c r="G5" i="1"/>
  <c r="E5" i="1"/>
  <c r="E2" i="1"/>
  <c r="H2" i="1" s="1"/>
  <c r="I3" i="1" l="1"/>
  <c r="G2" i="1"/>
  <c r="I2" i="1"/>
  <c r="K20" i="1"/>
  <c r="L14" i="1"/>
  <c r="L17" i="1"/>
  <c r="L5" i="1"/>
  <c r="L12" i="1"/>
  <c r="L20" i="1"/>
  <c r="L16" i="1"/>
  <c r="K19" i="1"/>
  <c r="L9" i="1"/>
  <c r="L18" i="1"/>
  <c r="K12" i="1"/>
  <c r="K15" i="1"/>
  <c r="L13" i="1"/>
  <c r="K13" i="1"/>
  <c r="L15" i="1"/>
  <c r="K14" i="1"/>
  <c r="K16" i="1"/>
  <c r="L19" i="1"/>
  <c r="K6" i="1"/>
  <c r="K10" i="1"/>
  <c r="G4" i="1"/>
  <c r="L6" i="1"/>
  <c r="G8" i="1"/>
  <c r="L10" i="1"/>
  <c r="K5" i="1"/>
  <c r="H8" i="1"/>
  <c r="K9" i="1"/>
  <c r="G3" i="1"/>
  <c r="I4" i="1"/>
  <c r="G7" i="1"/>
  <c r="K18" i="1"/>
  <c r="K17" i="1"/>
  <c r="K2" i="1" l="1"/>
  <c r="L2" i="1"/>
  <c r="L8" i="1"/>
  <c r="K8" i="1"/>
  <c r="L7" i="1"/>
  <c r="K7" i="1"/>
  <c r="K4" i="1"/>
  <c r="L4" i="1"/>
  <c r="K3" i="1"/>
  <c r="L3" i="1"/>
</calcChain>
</file>

<file path=xl/sharedStrings.xml><?xml version="1.0" encoding="utf-8"?>
<sst xmlns="http://schemas.openxmlformats.org/spreadsheetml/2006/main" count="16" uniqueCount="10">
  <si>
    <t>Trx</t>
  </si>
  <si>
    <t>Sm</t>
  </si>
  <si>
    <t>Nm</t>
  </si>
  <si>
    <t>Bm</t>
  </si>
  <si>
    <t>S</t>
  </si>
  <si>
    <t>N</t>
  </si>
  <si>
    <t>B</t>
  </si>
  <si>
    <t>Ps*Pb</t>
  </si>
  <si>
    <t>Ttx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</si>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</sst>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"/>
    <numFmt numFmtId="165" formatCode="0.00000000"/>
  </numFmts>
  <fonts count="8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Arial Unicode MS"/>
      <charset val="1"/>
    </font>
    <font>
      <sz val="11"/>
      <color rgb="FF0061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F4B183"/>
      </patternFill>
    </fill>
    <fill>
      <patternFill patternType="solid">
        <fgColor rgb="FFF4B183"/>
        <bgColor rgb="FFFFC7CE"/>
      </patternFill>
    </fill>
    <fill>
      <patternFill patternType="solid">
        <fgColor rgb="FFC6EFCE"/>
        <bgColor rgb="FFCCFFFF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7" fillId="2" borderId="1" applyProtection="0"/>
    <xf numFmtId="0" fontId="1" fillId="3" borderId="0" applyBorder="0" applyProtection="0"/>
    <xf numFmtId="0" fontId="4" fillId="4" borderId="0" applyBorder="0" applyProtection="0"/>
    <xf numFmtId="0" fontId="6" fillId="5" borderId="0" applyBorder="0" applyProtection="0"/>
  </cellStyleXfs>
  <cellXfs count="16">
    <xf numFmtId="0" fontId="0" fillId="0" borderId="0" xfId="0"/>
    <xf numFmtId="0" fontId="0" fillId="2" borderId="1" xfId="1" applyFont="1" applyAlignment="1" applyProtection="1"/>
    <xf numFmtId="0" fontId="0" fillId="6" borderId="0" xfId="0" applyFill="1"/>
    <xf numFmtId="0" fontId="1" fillId="3" borderId="0" xfId="2" applyBorder="1" applyAlignment="1" applyProtection="1"/>
    <xf numFmtId="0" fontId="2" fillId="0" borderId="0" xfId="0" applyFont="1"/>
    <xf numFmtId="0" fontId="2" fillId="2" borderId="1" xfId="1" applyFont="1" applyAlignment="1" applyProtection="1"/>
    <xf numFmtId="0" fontId="2" fillId="6" borderId="0" xfId="0" applyFont="1" applyFill="1"/>
    <xf numFmtId="0" fontId="3" fillId="3" borderId="0" xfId="2" applyFont="1" applyBorder="1" applyAlignment="1" applyProtection="1"/>
    <xf numFmtId="164" fontId="0" fillId="0" borderId="0" xfId="0" applyNumberFormat="1"/>
    <xf numFmtId="165" fontId="0" fillId="0" borderId="0" xfId="0" applyNumberFormat="1"/>
    <xf numFmtId="0" fontId="4" fillId="4" borderId="0" xfId="3" applyBorder="1" applyAlignment="1" applyProtection="1"/>
    <xf numFmtId="0" fontId="4" fillId="4" borderId="1" xfId="3" applyBorder="1" applyAlignment="1" applyProtection="1"/>
    <xf numFmtId="165" fontId="4" fillId="4" borderId="0" xfId="3" applyNumberFormat="1" applyBorder="1" applyAlignment="1" applyProtection="1"/>
    <xf numFmtId="164" fontId="5" fillId="0" borderId="0" xfId="0" applyNumberFormat="1" applyFont="1" applyAlignment="1">
      <alignment vertical="center"/>
    </xf>
    <xf numFmtId="0" fontId="6" fillId="5" borderId="0" xfId="4" applyBorder="1" applyAlignment="1" applyProtection="1"/>
    <xf numFmtId="0" fontId="6" fillId="5" borderId="1" xfId="4" applyBorder="1" applyAlignment="1" applyProtection="1"/>
  </cellXfs>
  <cellStyles count="5">
    <cellStyle name="Excel Built-in 60% - Accent2" xfId="3"/>
    <cellStyle name="Excel Built-in Bad" xfId="2"/>
    <cellStyle name="Excel Built-in Good" xfId="4"/>
    <cellStyle name="Excel Built-in Note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Normal="100" workbookViewId="0">
      <selection activeCell="A3" sqref="A3"/>
    </sheetView>
  </sheetViews>
  <sheetFormatPr defaultRowHeight="15"/>
  <cols>
    <col min="1" max="1" width="8.85546875" customWidth="1"/>
    <col min="2" max="2" width="3.140625" style="1" customWidth="1"/>
    <col min="3" max="3" width="20.85546875" customWidth="1"/>
    <col min="4" max="4" width="28.85546875" customWidth="1"/>
    <col min="5" max="5" width="21" customWidth="1"/>
    <col min="6" max="6" width="3.28515625" style="2" customWidth="1"/>
    <col min="7" max="7" width="12.140625" customWidth="1"/>
    <col min="8" max="8" width="10.42578125" customWidth="1"/>
    <col min="9" max="9" width="12.140625" customWidth="1"/>
    <col min="10" max="10" width="4.140625" style="3" customWidth="1"/>
    <col min="11" max="1025" width="8.85546875" customWidth="1"/>
  </cols>
  <sheetData>
    <row r="1" spans="1:13">
      <c r="A1" s="4" t="s">
        <v>0</v>
      </c>
      <c r="B1" s="5"/>
      <c r="C1" s="4" t="s">
        <v>1</v>
      </c>
      <c r="D1" s="4" t="s">
        <v>2</v>
      </c>
      <c r="E1" s="4" t="s">
        <v>3</v>
      </c>
      <c r="F1" s="6"/>
      <c r="G1" s="4" t="s">
        <v>4</v>
      </c>
      <c r="H1" s="4" t="s">
        <v>5</v>
      </c>
      <c r="I1" s="4" t="s">
        <v>6</v>
      </c>
      <c r="J1" s="7"/>
      <c r="L1" s="4" t="s">
        <v>7</v>
      </c>
      <c r="M1" s="4"/>
    </row>
    <row r="2" spans="1:13">
      <c r="A2">
        <v>60</v>
      </c>
      <c r="C2" s="8">
        <v>7.2961369999999998E-2</v>
      </c>
      <c r="D2" s="9">
        <v>0</v>
      </c>
      <c r="E2" s="8">
        <f t="shared" ref="E2:E10" si="0">1-C2</f>
        <v>0.92703862999999997</v>
      </c>
      <c r="G2" s="9">
        <f t="shared" ref="G2:G10" si="1">C2*$A$2/(C2*$A$2+E2*$A$4+D2*$A$6)</f>
        <v>0.13599999410975999</v>
      </c>
      <c r="H2" s="9">
        <f t="shared" ref="H2:H10" si="2">D2*$A$6/(E2*$A$2+D2*$A$4+D2*$A$6)</f>
        <v>0</v>
      </c>
      <c r="I2" s="9">
        <f t="shared" ref="I2:I10" si="3">E2*$A$4/(C2*$A$2+E2*$A$4+D2*$A$6)</f>
        <v>0.86400000589024006</v>
      </c>
      <c r="K2">
        <f t="shared" ref="K2:K10" si="4">SUM(G2:I2)</f>
        <v>1</v>
      </c>
      <c r="L2">
        <f t="shared" ref="L2:L10" si="5">G2*I2</f>
        <v>0.11750399571190524</v>
      </c>
    </row>
    <row r="3" spans="1:13">
      <c r="A3" s="4" t="s">
        <v>8</v>
      </c>
      <c r="C3" s="8">
        <f>C2*2+0.00451974</f>
        <v>0.15044247999999999</v>
      </c>
      <c r="D3" s="9">
        <v>0</v>
      </c>
      <c r="E3" s="8">
        <f t="shared" si="0"/>
        <v>0.84955752000000007</v>
      </c>
      <c r="G3" s="9">
        <f t="shared" si="1"/>
        <v>0.26153846474792897</v>
      </c>
      <c r="H3" s="9">
        <f t="shared" si="2"/>
        <v>0</v>
      </c>
      <c r="I3" s="9">
        <f t="shared" si="3"/>
        <v>0.73846153525207114</v>
      </c>
      <c r="K3">
        <f t="shared" si="4"/>
        <v>1</v>
      </c>
      <c r="L3">
        <f t="shared" si="5"/>
        <v>0.19313609620522532</v>
      </c>
    </row>
    <row r="4" spans="1:13">
      <c r="A4">
        <v>30</v>
      </c>
      <c r="C4" s="8">
        <f>3*C3/2</f>
        <v>0.22566371999999998</v>
      </c>
      <c r="D4" s="9">
        <v>0</v>
      </c>
      <c r="E4" s="8">
        <f t="shared" si="0"/>
        <v>0.77433627999999999</v>
      </c>
      <c r="G4" s="9">
        <f t="shared" si="1"/>
        <v>0.368231051172829</v>
      </c>
      <c r="H4" s="9">
        <f t="shared" si="2"/>
        <v>0</v>
      </c>
      <c r="I4" s="9">
        <f t="shared" si="3"/>
        <v>0.63176894882717094</v>
      </c>
      <c r="K4">
        <f t="shared" si="4"/>
        <v>1</v>
      </c>
      <c r="L4">
        <f t="shared" si="5"/>
        <v>0.23263694412498237</v>
      </c>
    </row>
    <row r="5" spans="1:13">
      <c r="A5" s="4" t="s">
        <v>9</v>
      </c>
      <c r="C5" s="8">
        <v>0.20353982300885001</v>
      </c>
      <c r="D5" s="9">
        <v>0</v>
      </c>
      <c r="E5" s="8">
        <f t="shared" si="0"/>
        <v>0.79646017699115002</v>
      </c>
      <c r="G5" s="9">
        <f t="shared" si="1"/>
        <v>0.33823529411764769</v>
      </c>
      <c r="H5" s="9">
        <f t="shared" si="2"/>
        <v>0</v>
      </c>
      <c r="I5" s="9">
        <f t="shared" si="3"/>
        <v>0.66176470588235237</v>
      </c>
      <c r="K5">
        <f t="shared" si="4"/>
        <v>1</v>
      </c>
      <c r="L5">
        <f t="shared" si="5"/>
        <v>0.22383217993079607</v>
      </c>
    </row>
    <row r="6" spans="1:13">
      <c r="A6">
        <v>200</v>
      </c>
      <c r="C6" s="8">
        <v>0.27710843373493999</v>
      </c>
      <c r="D6" s="8">
        <v>0</v>
      </c>
      <c r="E6" s="8">
        <f t="shared" si="0"/>
        <v>0.72289156626506001</v>
      </c>
      <c r="G6" s="9">
        <f t="shared" si="1"/>
        <v>0.43396226415094369</v>
      </c>
      <c r="H6" s="9">
        <f t="shared" si="2"/>
        <v>0</v>
      </c>
      <c r="I6" s="9">
        <f t="shared" si="3"/>
        <v>0.56603773584905626</v>
      </c>
      <c r="K6">
        <f t="shared" si="4"/>
        <v>1</v>
      </c>
      <c r="L6">
        <f t="shared" si="5"/>
        <v>0.24563901744393024</v>
      </c>
    </row>
    <row r="7" spans="1:13">
      <c r="C7" s="8">
        <v>0.365079365079365</v>
      </c>
      <c r="D7" s="8">
        <v>0</v>
      </c>
      <c r="E7" s="8">
        <f t="shared" si="0"/>
        <v>0.634920634920635</v>
      </c>
      <c r="G7" s="9">
        <f t="shared" si="1"/>
        <v>0.53488372093023251</v>
      </c>
      <c r="H7" s="9">
        <f t="shared" si="2"/>
        <v>0</v>
      </c>
      <c r="I7" s="9">
        <f t="shared" si="3"/>
        <v>0.46511627906976755</v>
      </c>
      <c r="K7">
        <f t="shared" si="4"/>
        <v>1</v>
      </c>
      <c r="L7">
        <f t="shared" si="5"/>
        <v>0.24878312601406169</v>
      </c>
    </row>
    <row r="8" spans="1:13">
      <c r="C8" s="8">
        <v>0.47214076246334302</v>
      </c>
      <c r="D8" s="8">
        <v>0</v>
      </c>
      <c r="E8" s="8">
        <f t="shared" si="0"/>
        <v>0.52785923753665698</v>
      </c>
      <c r="G8" s="9">
        <f t="shared" si="1"/>
        <v>0.64143426294820705</v>
      </c>
      <c r="H8" s="9">
        <f t="shared" si="2"/>
        <v>0</v>
      </c>
      <c r="I8" s="9">
        <f t="shared" si="3"/>
        <v>0.3585657370517929</v>
      </c>
      <c r="K8">
        <f t="shared" si="4"/>
        <v>1</v>
      </c>
      <c r="L8">
        <f t="shared" si="5"/>
        <v>0.22999634926429738</v>
      </c>
    </row>
    <row r="9" spans="1:13">
      <c r="C9" s="8">
        <v>0.60526315789473695</v>
      </c>
      <c r="D9" s="8">
        <v>0</v>
      </c>
      <c r="E9" s="8">
        <f t="shared" si="0"/>
        <v>0.39473684210526305</v>
      </c>
      <c r="G9" s="9">
        <f t="shared" si="1"/>
        <v>0.75409836065573788</v>
      </c>
      <c r="H9" s="9">
        <f t="shared" si="2"/>
        <v>0</v>
      </c>
      <c r="I9" s="9">
        <f t="shared" si="3"/>
        <v>0.24590163934426221</v>
      </c>
      <c r="K9">
        <f t="shared" si="4"/>
        <v>1</v>
      </c>
      <c r="L9">
        <f t="shared" si="5"/>
        <v>0.18543402311206664</v>
      </c>
    </row>
    <row r="10" spans="1:13">
      <c r="C10" s="8">
        <v>0.77528089887640494</v>
      </c>
      <c r="D10" s="8">
        <v>0</v>
      </c>
      <c r="E10" s="8">
        <f t="shared" si="0"/>
        <v>0.22471910112359506</v>
      </c>
      <c r="G10" s="9">
        <f t="shared" si="1"/>
        <v>0.87341772151898767</v>
      </c>
      <c r="H10" s="9">
        <f t="shared" si="2"/>
        <v>0</v>
      </c>
      <c r="I10" s="9">
        <f t="shared" si="3"/>
        <v>0.12658227848101236</v>
      </c>
      <c r="K10">
        <f t="shared" si="4"/>
        <v>1</v>
      </c>
      <c r="L10">
        <f t="shared" si="5"/>
        <v>0.1105592052555678</v>
      </c>
    </row>
    <row r="11" spans="1:13" s="10" customFormat="1">
      <c r="B11" s="11"/>
      <c r="C11" s="12"/>
      <c r="D11" s="12"/>
      <c r="E11" s="12"/>
      <c r="G11" s="12"/>
      <c r="H11" s="12"/>
      <c r="I11" s="12"/>
    </row>
    <row r="12" spans="1:13">
      <c r="C12" s="13">
        <v>0.4</v>
      </c>
      <c r="D12" s="13">
        <v>0.2</v>
      </c>
      <c r="E12" s="13">
        <v>0.6</v>
      </c>
      <c r="G12" s="9">
        <f t="shared" ref="G12:G20" si="6">C12*$A$2/(C12*$A$2+E12*$A$4+D12*$A$6)</f>
        <v>0.29268292682926828</v>
      </c>
      <c r="H12" s="9">
        <f t="shared" ref="H12:H20" si="7">D12*$A$6/(C12*$A$2+E12*$A$4+D12*$A$6)</f>
        <v>0.48780487804878048</v>
      </c>
      <c r="I12" s="9">
        <f t="shared" ref="I12:I20" si="8">E12*$A$4/(C12*$A$2+E12*$A$4+D12*$A$6)</f>
        <v>0.21951219512195122</v>
      </c>
      <c r="K12">
        <f t="shared" ref="K12:K20" si="9">SUM(G12:I12)</f>
        <v>1</v>
      </c>
      <c r="L12">
        <f t="shared" ref="L12:L20" si="10">G12*I12</f>
        <v>6.4247471743010112E-2</v>
      </c>
    </row>
    <row r="13" spans="1:13">
      <c r="C13" s="8">
        <v>9.5873280533555996E-2</v>
      </c>
      <c r="D13" s="8">
        <v>2.8761984160066999E-2</v>
      </c>
      <c r="E13" s="8">
        <v>0.87536473530637804</v>
      </c>
      <c r="G13" s="9">
        <f t="shared" si="6"/>
        <v>0.15231788079470215</v>
      </c>
      <c r="H13" s="9">
        <f t="shared" si="7"/>
        <v>0.15231788079470321</v>
      </c>
      <c r="I13" s="9">
        <f t="shared" si="8"/>
        <v>0.69536423841059458</v>
      </c>
      <c r="K13">
        <f t="shared" si="9"/>
        <v>1</v>
      </c>
      <c r="L13">
        <f t="shared" si="10"/>
        <v>0.10591640717512379</v>
      </c>
    </row>
    <row r="14" spans="1:13">
      <c r="C14" s="8">
        <v>0.155826558265583</v>
      </c>
      <c r="D14" s="8">
        <v>3.1165311653116999E-2</v>
      </c>
      <c r="E14" s="8">
        <v>0.81300813008130102</v>
      </c>
      <c r="G14" s="9">
        <f t="shared" si="6"/>
        <v>0.23389830508474557</v>
      </c>
      <c r="H14" s="9">
        <f t="shared" si="7"/>
        <v>0.15593220338983238</v>
      </c>
      <c r="I14" s="9">
        <f t="shared" si="8"/>
        <v>0.6101694915254221</v>
      </c>
      <c r="K14">
        <f t="shared" si="9"/>
        <v>1</v>
      </c>
      <c r="L14">
        <f t="shared" si="10"/>
        <v>0.14271760988221727</v>
      </c>
    </row>
    <row r="15" spans="1:13">
      <c r="C15" s="8">
        <v>0.226712666338098</v>
      </c>
      <c r="D15" s="8">
        <v>3.4006899950715E-2</v>
      </c>
      <c r="E15" s="8">
        <v>0.73928043371118801</v>
      </c>
      <c r="G15" s="9">
        <f t="shared" si="6"/>
        <v>0.31944444444444431</v>
      </c>
      <c r="H15" s="9">
        <f t="shared" si="7"/>
        <v>0.15972222222222357</v>
      </c>
      <c r="I15" s="9">
        <f t="shared" si="8"/>
        <v>0.52083333333333226</v>
      </c>
      <c r="K15">
        <f t="shared" si="9"/>
        <v>1</v>
      </c>
      <c r="L15">
        <f t="shared" si="10"/>
        <v>0.16637731481481441</v>
      </c>
    </row>
    <row r="16" spans="1:13">
      <c r="C16" s="8">
        <v>0.267234701781565</v>
      </c>
      <c r="D16" s="8">
        <v>3.5631293570875001E-2</v>
      </c>
      <c r="E16" s="8">
        <v>0.69713400464756003</v>
      </c>
      <c r="G16" s="9">
        <f t="shared" si="6"/>
        <v>0.36379613356766333</v>
      </c>
      <c r="H16" s="9">
        <f t="shared" si="7"/>
        <v>0.1616871704745155</v>
      </c>
      <c r="I16" s="9">
        <f t="shared" si="8"/>
        <v>0.47451669595782109</v>
      </c>
      <c r="K16">
        <f t="shared" si="9"/>
        <v>0.99999999999999989</v>
      </c>
      <c r="L16">
        <f t="shared" si="10"/>
        <v>0.17262733930275778</v>
      </c>
    </row>
    <row r="17" spans="1:15">
      <c r="C17" s="8">
        <v>0.31182212581344898</v>
      </c>
      <c r="D17" s="8">
        <v>3.7418655097614002E-2</v>
      </c>
      <c r="E17" s="8">
        <v>0.65075921908893697</v>
      </c>
      <c r="G17" s="9">
        <f t="shared" si="6"/>
        <v>0.4092526690391457</v>
      </c>
      <c r="H17" s="9">
        <f t="shared" si="7"/>
        <v>0.16370106761565884</v>
      </c>
      <c r="I17" s="9">
        <f t="shared" si="8"/>
        <v>0.42704626334519552</v>
      </c>
      <c r="K17">
        <f t="shared" si="9"/>
        <v>1</v>
      </c>
      <c r="L17">
        <f t="shared" si="10"/>
        <v>0.17476982307721517</v>
      </c>
    </row>
    <row r="18" spans="1:15">
      <c r="C18" s="8">
        <v>0.41591320072332699</v>
      </c>
      <c r="D18" s="8">
        <v>4.1591320072333002E-2</v>
      </c>
      <c r="E18" s="8">
        <v>0.54249547920434005</v>
      </c>
      <c r="G18" s="9">
        <f t="shared" si="6"/>
        <v>0.50364963503649562</v>
      </c>
      <c r="H18" s="9">
        <f t="shared" si="7"/>
        <v>0.16788321167883308</v>
      </c>
      <c r="I18" s="9">
        <f t="shared" si="8"/>
        <v>0.32846715328467135</v>
      </c>
      <c r="K18">
        <f t="shared" si="9"/>
        <v>1</v>
      </c>
      <c r="L18">
        <f t="shared" si="10"/>
        <v>0.1654323618733014</v>
      </c>
    </row>
    <row r="19" spans="1:15">
      <c r="C19" s="8">
        <v>0.54613297150610596</v>
      </c>
      <c r="D19" s="8">
        <v>4.6811397557666001E-2</v>
      </c>
      <c r="E19" s="8">
        <v>0.40705563093622799</v>
      </c>
      <c r="G19" s="9">
        <f t="shared" si="6"/>
        <v>0.60299625468164841</v>
      </c>
      <c r="H19" s="9">
        <f t="shared" si="7"/>
        <v>0.17228464419475589</v>
      </c>
      <c r="I19" s="9">
        <f t="shared" si="8"/>
        <v>0.22471910112359567</v>
      </c>
      <c r="K19">
        <f t="shared" si="9"/>
        <v>1</v>
      </c>
      <c r="L19">
        <f t="shared" si="10"/>
        <v>0.1355047763329548</v>
      </c>
    </row>
    <row r="20" spans="1:15">
      <c r="C20" s="8">
        <v>0.713731574864236</v>
      </c>
      <c r="D20" s="8">
        <v>5.3529868114817997E-2</v>
      </c>
      <c r="E20" s="8">
        <v>0.23273855702094601</v>
      </c>
      <c r="G20" s="9">
        <f t="shared" si="6"/>
        <v>0.70769230769230718</v>
      </c>
      <c r="H20" s="9">
        <f t="shared" si="7"/>
        <v>0.17692307692307777</v>
      </c>
      <c r="I20" s="9">
        <f t="shared" si="8"/>
        <v>0.11538461538461504</v>
      </c>
      <c r="K20">
        <f t="shared" si="9"/>
        <v>1</v>
      </c>
      <c r="L20">
        <f t="shared" si="10"/>
        <v>8.1656804733727509E-2</v>
      </c>
    </row>
    <row r="21" spans="1:15">
      <c r="A21" s="14"/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5">
      <c r="C22" s="4" t="s">
        <v>4</v>
      </c>
      <c r="D22" s="4" t="s">
        <v>5</v>
      </c>
      <c r="E22" s="4" t="s">
        <v>6</v>
      </c>
      <c r="G22" s="4" t="s">
        <v>1</v>
      </c>
      <c r="H22" s="4" t="s">
        <v>2</v>
      </c>
      <c r="I22" s="4" t="s">
        <v>3</v>
      </c>
    </row>
    <row r="27" spans="1:15">
      <c r="O27">
        <f>6971+365</f>
        <v>7336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Franco Minucci</dc:creator>
  <dc:description/>
  <cp:lastModifiedBy>Franco Minucci</cp:lastModifiedBy>
  <cp:revision>1</cp:revision>
  <dcterms:created xsi:type="dcterms:W3CDTF">2019-07-29T13:15:06Z</dcterms:created>
  <dcterms:modified xsi:type="dcterms:W3CDTF">2019-08-28T11:29:27Z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KU Leuven - ESAT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