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d3a40e59948cdc/Área de Trabalho/"/>
    </mc:Choice>
  </mc:AlternateContent>
  <xr:revisionPtr revIDLastSave="0" documentId="8_{08100E12-002F-408C-8041-1477FB6FC9D0}" xr6:coauthVersionLast="47" xr6:coauthVersionMax="47" xr10:uidLastSave="{00000000-0000-0000-0000-000000000000}"/>
  <bookViews>
    <workbookView xWindow="-108" yWindow="-108" windowWidth="23256" windowHeight="12456" xr2:uid="{3AAC820A-2308-410D-841C-17A44D80118C}"/>
  </bookViews>
  <sheets>
    <sheet name="Folha1" sheetId="1" r:id="rId1"/>
    <sheet name="Folha2" sheetId="2" r:id="rId2"/>
  </sheets>
  <definedNames>
    <definedName name="_xlchart.v1.0" hidden="1">Folha1!$B$27:$C$33</definedName>
    <definedName name="_xlchart.v1.1" hidden="1">Folha1!$D$26</definedName>
    <definedName name="_xlchart.v1.2" hidden="1">Folha1!$D$27:$D$33</definedName>
    <definedName name="_xlchart.v1.3" hidden="1">Folha1!$B$27:$C$32</definedName>
    <definedName name="_xlchart.v1.4" hidden="1">Folha1!$B$27:$C$33</definedName>
    <definedName name="_xlchart.v1.5" hidden="1">Folha1!$D$26</definedName>
    <definedName name="_xlchart.v1.6" hidden="1">Folha1!$D$27:$D$32</definedName>
    <definedName name="_xlchart.v1.7" hidden="1">Folha1!$D$27:$D$33</definedName>
    <definedName name="aporte">Folha1!$D$9</definedName>
    <definedName name="patrimonio">Folha1!$D$12</definedName>
    <definedName name="qtd_anos">Folha1!$D$10</definedName>
    <definedName name="rendimento_carteira">Folha1!$D$5</definedName>
    <definedName name="salario">Folha1!$D$4</definedName>
    <definedName name="sugestao_investimento">Folha1!$D$6</definedName>
    <definedName name="taxa_mensal">Folha1!$D$11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27" i="1"/>
  <c r="G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24" i="1"/>
  <c r="D12" i="1"/>
  <c r="D13" i="1" s="1"/>
  <c r="D6" i="1"/>
  <c r="C17" i="1"/>
  <c r="D17" i="1" s="1"/>
  <c r="C18" i="1"/>
  <c r="D18" i="1" s="1"/>
  <c r="C19" i="1"/>
  <c r="D19" i="1" s="1"/>
  <c r="C20" i="1"/>
  <c r="D20" i="1" s="1"/>
  <c r="C16" i="1"/>
  <c r="D16" i="1" s="1"/>
  <c r="D29" i="1" l="1"/>
  <c r="D32" i="1"/>
  <c r="D28" i="1"/>
  <c r="D31" i="1"/>
  <c r="D30" i="1"/>
  <c r="D27" i="1"/>
  <c r="D33" i="1" l="1"/>
</calcChain>
</file>

<file path=xl/sharedStrings.xml><?xml version="1.0" encoding="utf-8"?>
<sst xmlns="http://schemas.openxmlformats.org/spreadsheetml/2006/main" count="74" uniqueCount="37">
  <si>
    <t>Taxa de rendimento mensal</t>
  </si>
  <si>
    <t>Valor investido por mês</t>
  </si>
  <si>
    <t>Por quantos anos</t>
  </si>
  <si>
    <t>Patrimonio acumulado</t>
  </si>
  <si>
    <t>Dividendos mensais</t>
  </si>
  <si>
    <t>INVESTIMENTO MENSAL</t>
  </si>
  <si>
    <t>Quanto renderá em 02 anos</t>
  </si>
  <si>
    <t>Quanto renderá em 05 anos</t>
  </si>
  <si>
    <t>Quanto renderá em 10 anos</t>
  </si>
  <si>
    <t>Quanto renderá em 20 anos</t>
  </si>
  <si>
    <t>Quanto renderá em 30 anos</t>
  </si>
  <si>
    <t>CENÁRIOS</t>
  </si>
  <si>
    <t>Patrimônio Acum.</t>
  </si>
  <si>
    <t>Dividendos</t>
  </si>
  <si>
    <t>Salário</t>
  </si>
  <si>
    <t>Rendimento Carteira</t>
  </si>
  <si>
    <t>Sugestão de Investimento</t>
  </si>
  <si>
    <t>CONFIGURAÇÕES</t>
  </si>
  <si>
    <t>PERFIL</t>
  </si>
  <si>
    <t>Valor a ser investido por mês</t>
  </si>
  <si>
    <t>TIPO DE FII</t>
  </si>
  <si>
    <t>Papel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</si>
  <si>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</si>
  <si>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</si>
  <si>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</si>
  <si>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</si>
  <si>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</si>
  <si>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</si>
  <si>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</si>
  <si>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Conservador</t>
  </si>
  <si>
    <t>Moderado</t>
  </si>
  <si>
    <t>Agressivo</t>
  </si>
  <si>
    <t>TOTAL</t>
  </si>
  <si>
    <t>Chave</t>
  </si>
  <si>
    <t>Moderado-Tijolo</t>
  </si>
  <si>
    <t>"A educação financeira é mais poderosa que a renda."</t>
  </si>
  <si>
    <r>
      <rPr>
        <i/>
        <sz val="11"/>
        <color theme="1"/>
        <rFont val="Aptos Narrow"/>
        <family val="2"/>
        <scheme val="minor"/>
      </rPr>
      <t>Morgan Housel -</t>
    </r>
    <r>
      <rPr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The Psychology of Money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</si>
</sst>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b/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sz val="10"/>
      <color theme="1"/>
      <name val="Aptos"/>
      <family val="2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4" borderId="2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164" fontId="0" fillId="4" borderId="3" xfId="2" applyNumberFormat="1" applyFont="1" applyFill="1" applyBorder="1" applyAlignment="1">
      <alignment horizontal="left" vertical="center"/>
    </xf>
    <xf numFmtId="0" fontId="5" fillId="4" borderId="2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3" xfId="0" applyFont="1" applyFill="1" applyBorder="1" applyAlignment="1">
      <alignment vertical="center"/>
    </xf>
    <xf numFmtId="0" fontId="7" fillId="3" borderId="24" xfId="0" applyFont="1" applyFill="1" applyBorder="1" applyAlignment="1">
      <alignment horizontal="left" vertical="center"/>
    </xf>
    <xf numFmtId="164" fontId="0" fillId="4" borderId="8" xfId="2" applyNumberFormat="1" applyFont="1" applyFill="1" applyBorder="1" applyAlignment="1">
      <alignment horizontal="left" vertical="center"/>
    </xf>
    <xf numFmtId="164" fontId="0" fillId="4" borderId="6" xfId="2" applyNumberFormat="1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164" fontId="0" fillId="4" borderId="22" xfId="2" applyNumberFormat="1" applyFont="1" applyFill="1" applyBorder="1" applyAlignment="1">
      <alignment horizontal="left" vertical="center"/>
    </xf>
    <xf numFmtId="164" fontId="0" fillId="4" borderId="4" xfId="2" applyNumberFormat="1" applyFont="1" applyFill="1" applyBorder="1" applyAlignment="1">
      <alignment horizontal="left" vertical="center"/>
    </xf>
    <xf numFmtId="164" fontId="0" fillId="4" borderId="7" xfId="2" applyNumberFormat="1" applyFont="1" applyFill="1" applyBorder="1" applyAlignment="1">
      <alignment horizontal="left" vertical="center"/>
    </xf>
    <xf numFmtId="164" fontId="3" fillId="0" borderId="17" xfId="2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10" fontId="3" fillId="0" borderId="14" xfId="1" applyNumberFormat="1" applyFont="1" applyBorder="1" applyAlignment="1">
      <alignment horizontal="left" vertical="center"/>
    </xf>
    <xf numFmtId="8" fontId="3" fillId="4" borderId="14" xfId="0" applyNumberFormat="1" applyFont="1" applyFill="1" applyBorder="1" applyAlignment="1">
      <alignment horizontal="left" vertical="center"/>
    </xf>
    <xf numFmtId="8" fontId="3" fillId="4" borderId="16" xfId="0" applyNumberFormat="1" applyFont="1" applyFill="1" applyBorder="1" applyAlignment="1">
      <alignment horizontal="left" vertical="center"/>
    </xf>
    <xf numFmtId="10" fontId="3" fillId="0" borderId="14" xfId="0" applyNumberFormat="1" applyFont="1" applyBorder="1" applyAlignment="1">
      <alignment horizontal="left" vertical="center"/>
    </xf>
    <xf numFmtId="164" fontId="3" fillId="0" borderId="16" xfId="1" applyNumberFormat="1" applyFont="1" applyBorder="1" applyAlignment="1">
      <alignment horizontal="left" vertical="center"/>
    </xf>
    <xf numFmtId="0" fontId="9" fillId="0" borderId="26" xfId="0" applyFont="1" applyBorder="1" applyAlignment="1">
      <alignment vertical="center"/>
    </xf>
    <xf numFmtId="0" fontId="0" fillId="0" borderId="27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7" xfId="0" applyNumberFormat="1" applyBorder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27" xfId="1" applyNumberFormat="1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0" fillId="0" borderId="27" xfId="0" applyBorder="1" applyAlignment="1">
      <alignment horizontal="left" vertical="center"/>
    </xf>
    <xf numFmtId="0" fontId="2" fillId="2" borderId="0" xfId="3"/>
    <xf numFmtId="9" fontId="2" fillId="2" borderId="0" xfId="3" applyNumberFormat="1"/>
    <xf numFmtId="0" fontId="0" fillId="0" borderId="28" xfId="0" applyBorder="1"/>
    <xf numFmtId="9" fontId="0" fillId="0" borderId="29" xfId="0" applyNumberFormat="1" applyBorder="1" applyAlignment="1">
      <alignment horizontal="left" vertical="center"/>
    </xf>
    <xf numFmtId="164" fontId="0" fillId="0" borderId="30" xfId="2" applyNumberFormat="1" applyFont="1" applyBorder="1" applyAlignment="1">
      <alignment horizontal="left"/>
    </xf>
    <xf numFmtId="0" fontId="0" fillId="0" borderId="13" xfId="0" applyBorder="1"/>
    <xf numFmtId="9" fontId="0" fillId="0" borderId="10" xfId="0" applyNumberFormat="1" applyBorder="1" applyAlignment="1">
      <alignment horizontal="left" vertical="center"/>
    </xf>
    <xf numFmtId="164" fontId="0" fillId="0" borderId="14" xfId="2" applyNumberFormat="1" applyFont="1" applyBorder="1" applyAlignment="1">
      <alignment horizontal="left"/>
    </xf>
    <xf numFmtId="0" fontId="0" fillId="6" borderId="15" xfId="0" applyFill="1" applyBorder="1"/>
    <xf numFmtId="0" fontId="0" fillId="6" borderId="11" xfId="0" applyFill="1" applyBorder="1" applyAlignment="1">
      <alignment horizontal="center" vertical="center"/>
    </xf>
    <xf numFmtId="164" fontId="0" fillId="6" borderId="16" xfId="0" applyNumberFormat="1" applyFill="1" applyBorder="1" applyAlignment="1">
      <alignment horizontal="left"/>
    </xf>
    <xf numFmtId="0" fontId="8" fillId="2" borderId="33" xfId="3" applyFont="1" applyBorder="1" applyAlignment="1">
      <alignment horizontal="center" vertical="center"/>
    </xf>
    <xf numFmtId="0" fontId="8" fillId="2" borderId="34" xfId="3" applyFont="1" applyBorder="1" applyAlignment="1">
      <alignment horizontal="center" vertical="center"/>
    </xf>
    <xf numFmtId="164" fontId="3" fillId="0" borderId="31" xfId="2" applyNumberFormat="1" applyFont="1" applyBorder="1" applyAlignment="1">
      <alignment horizontal="center" vertical="center"/>
    </xf>
    <xf numFmtId="164" fontId="3" fillId="0" borderId="32" xfId="2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Moeda" xfId="2" builtinId="4"/>
    <cellStyle name="Neutro" xfId="3" builtinId="2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_xlchart.v1.6</cx:f>
      </cx:numDim>
    </cx:data>
  </cx:chartData>
  <cx:chart>
    <cx:plotArea>
      <cx:plotAreaRegion>
        <cx:series layoutId="treemap" uniqueId="{D027B184-D338-466D-9D26-C45064E593D7}">
          <cx:tx>
            <cx:txData>
              <cx:f>_xlchart.v1.5</cx:f>
              <cx:v>Valores</cx:v>
            </cx:txData>
          </cx:tx>
          <cx:dataLabels>
            <cx:spPr>
              <a:effectLst>
                <a:glow rad="114300">
                  <a:schemeClr val="accent1">
                    <a:alpha val="40000"/>
                  </a:schemeClr>
                </a:glow>
              </a:effectLst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noFill/>
                    </a:ln>
                    <a:solidFill>
                      <a:sysClr val="window" lastClr="FFFFFF"/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</a:effectLst>
                  </a:defRPr>
                </a:pPr>
                <a:endParaRPr lang="pt-PT" sz="900" b="0" i="0" u="none" strike="noStrike" baseline="0">
                  <a:ln>
                    <a:noFill/>
                  </a:ln>
                  <a:solidFill>
                    <a:sysClr val="window" lastClr="FFFFFF"/>
                  </a:solidFill>
                  <a:effectLst>
                    <a:glow rad="63500">
                      <a:schemeClr val="tx1">
                        <a:alpha val="40000"/>
                      </a:schemeClr>
                    </a:glow>
                  </a:effectLst>
                  <a:latin typeface="Aptos Narrow" panose="02110004020202020204"/>
                </a:endParaRPr>
              </a:p>
            </cx:txPr>
            <cx:visibility seriesName="0" categoryName="1" value="0"/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>
                      <a:effectLst>
                        <a:glow rad="88900">
                          <a:schemeClr val="tx1">
                            <a:alpha val="40000"/>
                          </a:schemeClr>
                        </a:glow>
                      </a:effectLst>
                    </a:defRPr>
                  </a:pPr>
                  <a:r>
                    <a:rPr lang="pt-PT" sz="800" b="0" i="0" u="none" strike="noStrike" baseline="0">
                      <a:ln>
                        <a:noFill/>
                      </a:ln>
                      <a:solidFill>
                        <a:sysClr val="window" lastClr="FFFFFF"/>
                      </a:solidFill>
                      <a:effectLst>
                        <a:glow rad="88900">
                          <a:schemeClr val="tx1">
                            <a:alpha val="40000"/>
                          </a:schemeClr>
                        </a:glow>
                      </a:effectLst>
                      <a:latin typeface="Aptos Narrow" panose="02110004020202020204"/>
                    </a:rPr>
                    <a:t>Desenvolvimento</a:t>
                  </a:r>
                </a:p>
              </cx:txPr>
              <cx:visibility seriesName="0" categoryName="1" value="0"/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  <a:effectLst>
      <a:glow rad="533400">
        <a:schemeClr val="accent1">
          <a:alpha val="40000"/>
        </a:schemeClr>
      </a:glo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478790</xdr:colOff>
      <xdr:row>0</xdr:row>
      <xdr:rowOff>146051</xdr:rowOff>
    </xdr:from>
    <xdr:to>
      <xdr:col>3</xdr:col>
      <xdr:colOff>360161</xdr:colOff>
      <xdr:row>1</xdr:row>
      <xdr:rowOff>641351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D029D37-DA1C-30E9-673C-E4F585BA05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03" t="14038" r="20056" b="28488"/>
        <a:stretch>
          <a:fillRect/>
        </a:stretch>
      </xdr:blipFill>
      <xdr:spPr>
        <a:xfrm>
          <a:off x="770890" y="146051"/>
          <a:ext cx="3754871" cy="1295400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33</xdr:row>
      <xdr:rowOff>165100</xdr:rowOff>
    </xdr:from>
    <xdr:to>
      <xdr:col>3</xdr:col>
      <xdr:colOff>838200</xdr:colOff>
      <xdr:row>34</xdr:row>
      <xdr:rowOff>1587500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853B6C6-8C6F-8ED4-17EF-7A886738E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7969250"/>
              <a:ext cx="4718050" cy="160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AC06-2E69-4803-82BE-EBA5BA01712C}">
  <dimension ref="A1:G38"/>
  <sheetViews>
    <sheetView showGridLines="0" tabSelected="1" zoomScale="120" zoomScaleNormal="120" workbookViewId="0">
      <selection activeCell="E35" sqref="E35"/>
    </sheetView>
  </sheetViews>
  <sheetFormatPr defaultColWidth="0" defaultRowHeight="14.4" zeroHeight="1" x14ac:dyDescent="0.3"/>
  <cols>
    <col min="1" max="1" width="4.21875" customWidth="1"/>
    <col min="2" max="2" width="30.44140625" customWidth="1"/>
    <col min="3" max="3" width="26" style="3" bestFit="1" customWidth="1"/>
    <col min="4" max="4" width="12.5546875" style="1" customWidth="1"/>
    <col min="5" max="5" width="5.44140625" style="2" customWidth="1"/>
    <col min="6" max="6" width="15.109375" style="3" hidden="1" customWidth="1"/>
    <col min="7" max="7" width="7.33203125" hidden="1" customWidth="1"/>
    <col min="8" max="16384" width="8.88671875" hidden="1"/>
  </cols>
  <sheetData>
    <row r="1" spans="1:4" ht="63" customHeight="1" x14ac:dyDescent="0.3"/>
    <row r="2" spans="1:4" ht="64.8" customHeight="1" thickBot="1" x14ac:dyDescent="0.35"/>
    <row r="3" spans="1:4" ht="18.600000000000001" thickBot="1" x14ac:dyDescent="0.35">
      <c r="B3" s="62" t="s">
        <v>17</v>
      </c>
      <c r="C3" s="63"/>
      <c r="D3" s="64"/>
    </row>
    <row r="4" spans="1:4" ht="15" thickBot="1" x14ac:dyDescent="0.35">
      <c r="B4" s="49" t="s">
        <v>14</v>
      </c>
      <c r="C4" s="50"/>
      <c r="D4" s="19">
        <v>5000</v>
      </c>
    </row>
    <row r="5" spans="1:4" ht="15" thickBot="1" x14ac:dyDescent="0.35">
      <c r="B5" s="51" t="s">
        <v>15</v>
      </c>
      <c r="C5" s="52"/>
      <c r="D5" s="24">
        <v>0.01</v>
      </c>
    </row>
    <row r="6" spans="1:4" ht="15" thickBot="1" x14ac:dyDescent="0.35">
      <c r="B6" s="60" t="s">
        <v>16</v>
      </c>
      <c r="C6" s="61"/>
      <c r="D6" s="25">
        <f>D4*30%</f>
        <v>1500</v>
      </c>
    </row>
    <row r="7" spans="1:4" ht="15" thickBot="1" x14ac:dyDescent="0.35"/>
    <row r="8" spans="1:4" ht="23.4" customHeight="1" thickBot="1" x14ac:dyDescent="0.35">
      <c r="B8" s="57" t="s">
        <v>5</v>
      </c>
      <c r="C8" s="58"/>
      <c r="D8" s="59"/>
    </row>
    <row r="9" spans="1:4" ht="15" thickBot="1" x14ac:dyDescent="0.35">
      <c r="B9" s="49" t="s">
        <v>1</v>
      </c>
      <c r="C9" s="50"/>
      <c r="D9" s="19">
        <v>1500</v>
      </c>
    </row>
    <row r="10" spans="1:4" ht="15" thickBot="1" x14ac:dyDescent="0.35">
      <c r="B10" s="51" t="s">
        <v>2</v>
      </c>
      <c r="C10" s="52"/>
      <c r="D10" s="20">
        <v>5</v>
      </c>
    </row>
    <row r="11" spans="1:4" ht="15" thickBot="1" x14ac:dyDescent="0.35">
      <c r="B11" s="51" t="s">
        <v>0</v>
      </c>
      <c r="C11" s="52"/>
      <c r="D11" s="21">
        <v>1.0789999999999999E-2</v>
      </c>
    </row>
    <row r="12" spans="1:4" ht="15" thickBot="1" x14ac:dyDescent="0.35">
      <c r="B12" s="53" t="s">
        <v>3</v>
      </c>
      <c r="C12" s="54"/>
      <c r="D12" s="22">
        <f>FV(taxa_mensal,qtd_anos*12,aporte)*-1</f>
        <v>125665.37099773147</v>
      </c>
    </row>
    <row r="13" spans="1:4" ht="15" thickBot="1" x14ac:dyDescent="0.35">
      <c r="B13" s="55" t="s">
        <v>4</v>
      </c>
      <c r="C13" s="56"/>
      <c r="D13" s="23">
        <f>patrimonio*rendimento_carteira</f>
        <v>1256.6537099773147</v>
      </c>
    </row>
    <row r="14" spans="1:4" ht="15" thickBot="1" x14ac:dyDescent="0.35"/>
    <row r="15" spans="1:4" ht="18.600000000000001" thickBot="1" x14ac:dyDescent="0.35">
      <c r="B15" s="11" t="s">
        <v>11</v>
      </c>
      <c r="C15" s="12" t="s">
        <v>12</v>
      </c>
      <c r="D15" s="15" t="s">
        <v>13</v>
      </c>
    </row>
    <row r="16" spans="1:4" ht="15" thickBot="1" x14ac:dyDescent="0.35">
      <c r="A16" s="4">
        <v>2</v>
      </c>
      <c r="B16" s="9" t="s">
        <v>6</v>
      </c>
      <c r="C16" s="13">
        <f>FV($D$11,$A16*12,$D$9)*-1</f>
        <v>40841.440946467825</v>
      </c>
      <c r="D16" s="16">
        <f>C16*rendimento_carteira</f>
        <v>408.41440946467827</v>
      </c>
    </row>
    <row r="17" spans="1:4" ht="15" thickBot="1" x14ac:dyDescent="0.35">
      <c r="A17" s="4">
        <v>5</v>
      </c>
      <c r="B17" s="5" t="s">
        <v>7</v>
      </c>
      <c r="C17" s="8">
        <f>FV($D$11,$A17*12,$D$9)*-1</f>
        <v>125665.37099773147</v>
      </c>
      <c r="D17" s="17">
        <f>C17*rendimento_carteira</f>
        <v>1256.6537099773147</v>
      </c>
    </row>
    <row r="18" spans="1:4" ht="15" thickBot="1" x14ac:dyDescent="0.35">
      <c r="A18" s="4">
        <v>10</v>
      </c>
      <c r="B18" s="5" t="s">
        <v>8</v>
      </c>
      <c r="C18" s="8">
        <f>FV($D$11,$A18*12,$D$9)*-1</f>
        <v>364926.3187952583</v>
      </c>
      <c r="D18" s="17">
        <f>C18*rendimento_carteira</f>
        <v>3649.2631879525829</v>
      </c>
    </row>
    <row r="19" spans="1:4" ht="15" thickBot="1" x14ac:dyDescent="0.35">
      <c r="A19" s="4">
        <v>20</v>
      </c>
      <c r="B19" s="5" t="s">
        <v>9</v>
      </c>
      <c r="C19" s="8">
        <f>FV($D$11,$A19*12,$D$9)*-1</f>
        <v>1687797.600145621</v>
      </c>
      <c r="D19" s="17">
        <f>C19*rendimento_carteira</f>
        <v>16877.976001456209</v>
      </c>
    </row>
    <row r="20" spans="1:4" ht="15" thickBot="1" x14ac:dyDescent="0.35">
      <c r="A20" s="4">
        <v>30</v>
      </c>
      <c r="B20" s="6" t="s">
        <v>10</v>
      </c>
      <c r="C20" s="14">
        <f>FV($D$11,$A20*12,$D$9)*-1</f>
        <v>6483254.4825070715</v>
      </c>
      <c r="D20" s="18">
        <f>C20*rendimento_carteira</f>
        <v>64832.54482507072</v>
      </c>
    </row>
    <row r="21" spans="1:4" x14ac:dyDescent="0.3"/>
    <row r="22" spans="1:4" ht="15" thickBot="1" x14ac:dyDescent="0.35"/>
    <row r="23" spans="1:4" ht="18.600000000000001" thickBot="1" x14ac:dyDescent="0.35">
      <c r="B23" s="10" t="s">
        <v>18</v>
      </c>
      <c r="C23" s="45" t="s">
        <v>30</v>
      </c>
      <c r="D23" s="46"/>
    </row>
    <row r="24" spans="1:4" x14ac:dyDescent="0.3">
      <c r="B24" s="26" t="s">
        <v>19</v>
      </c>
      <c r="C24" s="47">
        <f>aporte</f>
        <v>1500</v>
      </c>
      <c r="D24" s="48"/>
    </row>
    <row r="25" spans="1:4" ht="15" thickBot="1" x14ac:dyDescent="0.35"/>
    <row r="26" spans="1:4" ht="18.600000000000001" thickBot="1" x14ac:dyDescent="0.35">
      <c r="B26" s="11" t="s">
        <v>20</v>
      </c>
      <c r="C26" s="12" t="s">
        <v>27</v>
      </c>
      <c r="D26" s="15" t="s">
        <v>28</v>
      </c>
    </row>
    <row r="27" spans="1:4" ht="15" thickBot="1" x14ac:dyDescent="0.35">
      <c r="B27" s="36" t="s">
        <v>21</v>
      </c>
      <c r="C27" s="37">
        <f>VLOOKUP($C$23&amp;"-"&amp;B27,Folha2!A3:D20,4,FALSE)</f>
        <v>0.32</v>
      </c>
      <c r="D27" s="38">
        <f>C27*$C$24</f>
        <v>480</v>
      </c>
    </row>
    <row r="28" spans="1:4" ht="15" thickBot="1" x14ac:dyDescent="0.35">
      <c r="B28" s="39" t="s">
        <v>22</v>
      </c>
      <c r="C28" s="40">
        <f>VLOOKUP($C$23&amp;"-"&amp;B28,Folha2!A4:D21,4,FALSE)</f>
        <v>0.35</v>
      </c>
      <c r="D28" s="41">
        <f t="shared" ref="D28:D32" si="0">C28*$C$24</f>
        <v>525</v>
      </c>
    </row>
    <row r="29" spans="1:4" ht="15" thickBot="1" x14ac:dyDescent="0.35">
      <c r="B29" s="39" t="s">
        <v>23</v>
      </c>
      <c r="C29" s="40">
        <f>VLOOKUP($C$23&amp;"-"&amp;B29,Folha2!A5:D22,4,FALSE)</f>
        <v>0.08</v>
      </c>
      <c r="D29" s="41">
        <f t="shared" si="0"/>
        <v>120</v>
      </c>
    </row>
    <row r="30" spans="1:4" ht="15" thickBot="1" x14ac:dyDescent="0.35">
      <c r="B30" s="39" t="s">
        <v>24</v>
      </c>
      <c r="C30" s="40">
        <f>VLOOKUP($C$23&amp;"-"&amp;B30,Folha2!A6:D23,4,FALSE)</f>
        <v>0.1</v>
      </c>
      <c r="D30" s="41">
        <f t="shared" si="0"/>
        <v>150</v>
      </c>
    </row>
    <row r="31" spans="1:4" ht="15" thickBot="1" x14ac:dyDescent="0.35">
      <c r="B31" s="39" t="s">
        <v>25</v>
      </c>
      <c r="C31" s="40">
        <f>VLOOKUP($C$23&amp;"-"&amp;B31,Folha2!A7:D24,4,FALSE)</f>
        <v>0.05</v>
      </c>
      <c r="D31" s="41">
        <f t="shared" si="0"/>
        <v>75</v>
      </c>
    </row>
    <row r="32" spans="1:4" ht="15" thickBot="1" x14ac:dyDescent="0.35">
      <c r="B32" s="39" t="s">
        <v>26</v>
      </c>
      <c r="C32" s="40">
        <f>VLOOKUP($C$23&amp;"-"&amp;B32,Folha2!A8:D25,4,FALSE)</f>
        <v>0.1</v>
      </c>
      <c r="D32" s="41">
        <f t="shared" si="0"/>
        <v>150</v>
      </c>
    </row>
    <row r="33" spans="2:4" ht="15" thickBot="1" x14ac:dyDescent="0.35">
      <c r="B33" s="42" t="s">
        <v>32</v>
      </c>
      <c r="C33" s="43"/>
      <c r="D33" s="44">
        <f>SUM(D27:D32)</f>
        <v>1500</v>
      </c>
    </row>
    <row r="34" spans="2:4" x14ac:dyDescent="0.3"/>
    <row r="35" spans="2:4" ht="145.19999999999999" customHeight="1" x14ac:dyDescent="0.3"/>
    <row r="36" spans="2:4" x14ac:dyDescent="0.3">
      <c r="B36" s="65" t="s">
        <v>35</v>
      </c>
      <c r="C36" s="65"/>
      <c r="D36" s="65"/>
    </row>
    <row r="37" spans="2:4" x14ac:dyDescent="0.3">
      <c r="B37" s="66" t="s">
        <v>36</v>
      </c>
      <c r="C37" s="66"/>
      <c r="D37" s="66"/>
    </row>
    <row r="38" spans="2:4" x14ac:dyDescent="0.3">
      <c r="B38" s="1"/>
    </row>
  </sheetData>
  <mergeCells count="14">
    <mergeCell ref="B36:D36"/>
    <mergeCell ref="B37:D37"/>
    <mergeCell ref="B8:D8"/>
    <mergeCell ref="B4:C4"/>
    <mergeCell ref="B5:C5"/>
    <mergeCell ref="B6:C6"/>
    <mergeCell ref="B3:D3"/>
    <mergeCell ref="C23:D23"/>
    <mergeCell ref="C24:D24"/>
    <mergeCell ref="B9:C9"/>
    <mergeCell ref="B10:C10"/>
    <mergeCell ref="B11:C11"/>
    <mergeCell ref="B12:C12"/>
    <mergeCell ref="B13:C13"/>
  </mergeCells>
  <dataValidations count="5">
    <dataValidation type="list" allowBlank="1" showInputMessage="1" showErrorMessage="1" promptTitle="Perfil Investidor" prompt="Insira aqui o seu tipo de perfil" sqref="C23:D23" xr:uid="{CFA16BB5-9A2F-4650-831E-945921889A1F}">
      <formula1>"Agressivo,Conservador,Moderado"</formula1>
    </dataValidation>
    <dataValidation allowBlank="1" showInputMessage="1" showErrorMessage="1" promptTitle="Insira sua renda mensal" sqref="E4" xr:uid="{3D60B891-9E06-4BEB-940D-DF551F43982B}"/>
    <dataValidation allowBlank="1" showInputMessage="1" showErrorMessage="1" promptTitle="Renda mensal" prompt="Insira sua renda mensal" sqref="D4" xr:uid="{ED76E674-EE34-45F2-A668-4591E20F05AF}"/>
    <dataValidation allowBlank="1" showInputMessage="1" showErrorMessage="1" promptTitle="Aporte" prompt="Insira o valor mensal que você pretende investir" sqref="D9" xr:uid="{3EE2B45A-88A1-4B89-9D38-20140E2ADC6B}"/>
    <dataValidation allowBlank="1" showInputMessage="1" showErrorMessage="1" promptTitle="Tempo" prompt="Insira a quatidade de anos que deseja " sqref="D10" xr:uid="{59343F32-FC11-40B4-8197-90F898AC09F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3458-84B0-446A-A346-9AF1CEB836D2}">
  <dimension ref="A2:G20"/>
  <sheetViews>
    <sheetView workbookViewId="0">
      <selection activeCell="G11" sqref="G11"/>
    </sheetView>
  </sheetViews>
  <sheetFormatPr defaultRowHeight="14.4" x14ac:dyDescent="0.3"/>
  <cols>
    <col min="1" max="1" width="26" bestFit="1" customWidth="1"/>
    <col min="2" max="2" width="12.6640625" style="1" customWidth="1"/>
    <col min="3" max="3" width="14.77734375" style="1" bestFit="1" customWidth="1"/>
    <col min="4" max="4" width="22.77734375" style="1" bestFit="1" customWidth="1"/>
    <col min="6" max="6" width="14.109375" bestFit="1" customWidth="1"/>
  </cols>
  <sheetData>
    <row r="2" spans="1:7" ht="18" x14ac:dyDescent="0.35">
      <c r="A2" s="32" t="s">
        <v>33</v>
      </c>
      <c r="B2" s="32" t="s">
        <v>18</v>
      </c>
      <c r="C2" s="32" t="s">
        <v>20</v>
      </c>
      <c r="D2" s="32" t="s">
        <v>27</v>
      </c>
    </row>
    <row r="3" spans="1:7" x14ac:dyDescent="0.3">
      <c r="A3" s="7" t="str">
        <f>B3&amp;"-"&amp;C3</f>
        <v>Conservador-Papel</v>
      </c>
      <c r="B3" s="1" t="s">
        <v>29</v>
      </c>
      <c r="C3" s="1" t="s">
        <v>21</v>
      </c>
      <c r="D3" s="28">
        <v>0.3</v>
      </c>
    </row>
    <row r="4" spans="1:7" x14ac:dyDescent="0.3">
      <c r="A4" s="7" t="str">
        <f t="shared" ref="A4:A20" si="0">B4&amp;"-"&amp;C4</f>
        <v>Conservador-Tijolo</v>
      </c>
      <c r="B4" s="1" t="s">
        <v>29</v>
      </c>
      <c r="C4" s="1" t="s">
        <v>22</v>
      </c>
      <c r="D4" s="28">
        <v>0.5</v>
      </c>
      <c r="F4" s="34" t="s">
        <v>34</v>
      </c>
      <c r="G4" s="35">
        <f>VLOOKUP(F4,$A$3:$D$20,4,FALSE)</f>
        <v>0.35</v>
      </c>
    </row>
    <row r="5" spans="1:7" x14ac:dyDescent="0.3">
      <c r="A5" s="7" t="str">
        <f t="shared" si="0"/>
        <v>Conservador-Híbridos</v>
      </c>
      <c r="B5" s="1" t="s">
        <v>29</v>
      </c>
      <c r="C5" s="1" t="s">
        <v>23</v>
      </c>
      <c r="D5" s="28">
        <v>0.1</v>
      </c>
    </row>
    <row r="6" spans="1:7" x14ac:dyDescent="0.3">
      <c r="A6" s="7" t="str">
        <f t="shared" si="0"/>
        <v>Conservador-FOFs</v>
      </c>
      <c r="B6" s="1" t="s">
        <v>29</v>
      </c>
      <c r="C6" s="1" t="s">
        <v>24</v>
      </c>
      <c r="D6" s="28">
        <v>0.1</v>
      </c>
    </row>
    <row r="7" spans="1:7" x14ac:dyDescent="0.3">
      <c r="A7" s="7" t="str">
        <f t="shared" si="0"/>
        <v>Conservador-Desenvolvimento</v>
      </c>
      <c r="B7" s="1" t="s">
        <v>29</v>
      </c>
      <c r="C7" s="1" t="s">
        <v>25</v>
      </c>
      <c r="D7" s="28">
        <v>0</v>
      </c>
    </row>
    <row r="8" spans="1:7" x14ac:dyDescent="0.3">
      <c r="A8" s="33" t="str">
        <f t="shared" si="0"/>
        <v>Conservador-Hotelarias</v>
      </c>
      <c r="B8" s="27" t="s">
        <v>29</v>
      </c>
      <c r="C8" s="27" t="s">
        <v>26</v>
      </c>
      <c r="D8" s="29">
        <v>0</v>
      </c>
    </row>
    <row r="9" spans="1:7" x14ac:dyDescent="0.3">
      <c r="A9" s="7" t="str">
        <f t="shared" si="0"/>
        <v>Moderado-Papel</v>
      </c>
      <c r="B9" s="1" t="s">
        <v>30</v>
      </c>
      <c r="C9" s="1" t="s">
        <v>21</v>
      </c>
      <c r="D9" s="28">
        <v>0.32</v>
      </c>
    </row>
    <row r="10" spans="1:7" x14ac:dyDescent="0.3">
      <c r="A10" s="7" t="str">
        <f t="shared" si="0"/>
        <v>Moderado-Tijolo</v>
      </c>
      <c r="B10" s="1" t="s">
        <v>30</v>
      </c>
      <c r="C10" s="1" t="s">
        <v>22</v>
      </c>
      <c r="D10" s="30">
        <v>0.35</v>
      </c>
    </row>
    <row r="11" spans="1:7" x14ac:dyDescent="0.3">
      <c r="A11" s="7" t="str">
        <f t="shared" si="0"/>
        <v>Moderado-Híbridos</v>
      </c>
      <c r="B11" s="1" t="s">
        <v>30</v>
      </c>
      <c r="C11" s="1" t="s">
        <v>23</v>
      </c>
      <c r="D11" s="30">
        <v>0.08</v>
      </c>
    </row>
    <row r="12" spans="1:7" x14ac:dyDescent="0.3">
      <c r="A12" s="7" t="str">
        <f t="shared" si="0"/>
        <v>Moderado-FOFs</v>
      </c>
      <c r="B12" s="1" t="s">
        <v>30</v>
      </c>
      <c r="C12" s="1" t="s">
        <v>24</v>
      </c>
      <c r="D12" s="30">
        <v>0.1</v>
      </c>
    </row>
    <row r="13" spans="1:7" x14ac:dyDescent="0.3">
      <c r="A13" s="7" t="str">
        <f t="shared" si="0"/>
        <v>Moderado-Desenvolvimento</v>
      </c>
      <c r="B13" s="1" t="s">
        <v>30</v>
      </c>
      <c r="C13" s="1" t="s">
        <v>25</v>
      </c>
      <c r="D13" s="30">
        <v>0.05</v>
      </c>
    </row>
    <row r="14" spans="1:7" x14ac:dyDescent="0.3">
      <c r="A14" s="33" t="str">
        <f t="shared" si="0"/>
        <v>Moderado-Hotelarias</v>
      </c>
      <c r="B14" s="27" t="s">
        <v>30</v>
      </c>
      <c r="C14" s="27" t="s">
        <v>26</v>
      </c>
      <c r="D14" s="31">
        <v>0.1</v>
      </c>
    </row>
    <row r="15" spans="1:7" x14ac:dyDescent="0.3">
      <c r="A15" s="7" t="str">
        <f t="shared" si="0"/>
        <v>Agressivo-Papel</v>
      </c>
      <c r="B15" s="1" t="s">
        <v>31</v>
      </c>
      <c r="C15" s="1" t="s">
        <v>21</v>
      </c>
      <c r="D15" s="30">
        <v>0.5</v>
      </c>
    </row>
    <row r="16" spans="1:7" x14ac:dyDescent="0.3">
      <c r="A16" s="7" t="str">
        <f t="shared" si="0"/>
        <v>Agressivo-Tijolo</v>
      </c>
      <c r="B16" s="1" t="s">
        <v>31</v>
      </c>
      <c r="C16" s="1" t="s">
        <v>22</v>
      </c>
      <c r="D16" s="30">
        <v>0.1</v>
      </c>
    </row>
    <row r="17" spans="1:4" x14ac:dyDescent="0.3">
      <c r="A17" s="7" t="str">
        <f t="shared" si="0"/>
        <v>Agressivo-Híbridos</v>
      </c>
      <c r="B17" s="1" t="s">
        <v>31</v>
      </c>
      <c r="C17" s="1" t="s">
        <v>23</v>
      </c>
      <c r="D17" s="30">
        <v>0.05</v>
      </c>
    </row>
    <row r="18" spans="1:4" x14ac:dyDescent="0.3">
      <c r="A18" s="7" t="str">
        <f t="shared" si="0"/>
        <v>Agressivo-FOFs</v>
      </c>
      <c r="B18" s="1" t="s">
        <v>31</v>
      </c>
      <c r="C18" s="1" t="s">
        <v>24</v>
      </c>
      <c r="D18" s="30">
        <v>0.05</v>
      </c>
    </row>
    <row r="19" spans="1:4" x14ac:dyDescent="0.3">
      <c r="A19" s="7" t="str">
        <f t="shared" si="0"/>
        <v>Agressivo-Desenvolvimento</v>
      </c>
      <c r="B19" s="1" t="s">
        <v>31</v>
      </c>
      <c r="C19" s="1" t="s">
        <v>25</v>
      </c>
      <c r="D19" s="30">
        <v>0.2</v>
      </c>
    </row>
    <row r="20" spans="1:4" x14ac:dyDescent="0.3">
      <c r="A20" s="7" t="str">
        <f t="shared" si="0"/>
        <v>Agressivo-Hotelarias</v>
      </c>
      <c r="B20" s="1" t="s">
        <v>31</v>
      </c>
      <c r="C20" s="1" t="s">
        <v>26</v>
      </c>
      <c r="D20" s="30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7</vt:i4>
      </vt:variant>
    </vt:vector>
  </HeadingPairs>
  <TitlesOfParts>
    <vt:vector size="9" baseType="lpstr">
      <vt:lpstr>Folha1</vt:lpstr>
      <vt:lpstr>Folha2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Laíse</dc:creator>
  <cp:lastModifiedBy>Ingrid Laíse</cp:lastModifiedBy>
  <dcterms:created xsi:type="dcterms:W3CDTF">2025-06-10T14:02:33Z</dcterms:created>
  <dcterms:modified xsi:type="dcterms:W3CDTF">2025-06-11T17:36:48Z</dcterms:modified>
</cp:coreProperties>
</file>