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charts/chart2.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omments2.xml" ContentType="application/vnd.openxmlformats-officedocument.spreadsheetml.comments+xml"/>
  <Override PartName="/xl/drawings/drawing20.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MAW32652\Documents\ITU-Rpy\Validation\"/>
    </mc:Choice>
  </mc:AlternateContent>
  <xr:revisionPtr revIDLastSave="0" documentId="13_ncr:1_{C03DB1E1-079B-4FE5-92F5-B6FE2BF887F5}" xr6:coauthVersionLast="44" xr6:coauthVersionMax="44" xr10:uidLastSave="{00000000-0000-0000-0000-000000000000}"/>
  <bookViews>
    <workbookView xWindow="-120" yWindow="-120" windowWidth="20730" windowHeight="11160" firstSheet="13" activeTab="13" xr2:uid="{00000000-000D-0000-FFFF-FFFF00000000}"/>
  </bookViews>
  <sheets>
    <sheet name="NOTES" sheetId="11" r:id="rId1"/>
    <sheet name="P453-14 Nwet" sheetId="14" r:id="rId2"/>
    <sheet name="P836-6 WV" sheetId="15" r:id="rId3"/>
    <sheet name="P837-7 Rp" sheetId="16" r:id="rId4"/>
    <sheet name="P838-3 Sp.Att" sheetId="13" r:id="rId5"/>
    <sheet name="P839-4 Rain_Height" sheetId="17" r:id="rId6"/>
    <sheet name="P840-8 A_Clouds" sheetId="30" r:id="rId7"/>
    <sheet name="P840-8 Lred" sheetId="19" r:id="rId8"/>
    <sheet name="P618-13 A_Rain" sheetId="8" r:id="rId9"/>
    <sheet name="P618-13 PofA" sheetId="25" r:id="rId10"/>
    <sheet name="P618-13 SD-JP" sheetId="33" r:id="rId11"/>
    <sheet name="P618-13 SD-Gain" sheetId="22" r:id="rId12"/>
    <sheet name="P618-13 A_Scint" sheetId="7" r:id="rId13"/>
    <sheet name="P618-13 Att_Tot" sheetId="32" r:id="rId14"/>
    <sheet name="P618-13 XPD" sheetId="6" r:id="rId15"/>
    <sheet name="P676-12 SpAtt" sheetId="28" r:id="rId16"/>
    <sheet name="P676-12 A_Gas " sheetId="31" r:id="rId17"/>
    <sheet name="P1623-1 Fade Dur" sheetId="26" r:id="rId18"/>
  </sheets>
  <definedNames>
    <definedName name="_xlnm._FilterDatabase" localSheetId="8" hidden="1">'P618-13 A_Rain'!$C$23:$U$38</definedName>
    <definedName name="_xlnm._FilterDatabase" localSheetId="12" hidden="1">'P618-13 A_Scint'!#REF!</definedName>
    <definedName name="_xlnm._FilterDatabase" localSheetId="9" hidden="1">'P618-13 PofA'!$C$21:$N$36</definedName>
    <definedName name="_xlnm._FilterDatabase" localSheetId="14" hidden="1">'P618-13 XPD'!$D$51:$T$115</definedName>
    <definedName name="_xlnm._FilterDatabase" localSheetId="4" hidden="1">'P838-3 Sp.Att'!#REF!</definedName>
    <definedName name="ddate" localSheetId="17">'P1623-1 Fade Dur'!$K$7</definedName>
    <definedName name="ddate" localSheetId="1">'P453-14 Nwet'!$K$7</definedName>
    <definedName name="ddate" localSheetId="11">'P618-13 SD-Gain'!$J$7</definedName>
    <definedName name="ddate" localSheetId="10">'P618-13 SD-JP'!$K$7</definedName>
    <definedName name="ddate" localSheetId="2">'P836-6 WV'!$K$7</definedName>
    <definedName name="ddate" localSheetId="3">'P837-7 Rp'!$K$7</definedName>
    <definedName name="ddate" localSheetId="5">'P839-4 Rain_Height'!$K$7</definedName>
    <definedName name="ddate" localSheetId="6">'P840-8 A_Clouds'!$L$7:$N$7</definedName>
    <definedName name="ddate" localSheetId="7">'P840-8 Lred'!$I$7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3" i="32" l="1"/>
  <c r="Q36" i="31" l="1"/>
  <c r="H38" i="26" l="1"/>
  <c r="H37" i="26"/>
  <c r="H36" i="26"/>
  <c r="H35" i="26"/>
  <c r="H34" i="26"/>
  <c r="H33" i="26"/>
  <c r="H32" i="26"/>
  <c r="H24" i="26"/>
  <c r="H23" i="26"/>
  <c r="H22" i="26"/>
  <c r="H21" i="26"/>
  <c r="AG85" i="31"/>
  <c r="AE85" i="31"/>
  <c r="Q85" i="31"/>
  <c r="AI85" i="31" s="1"/>
  <c r="AG84" i="31"/>
  <c r="AI84" i="31" s="1"/>
  <c r="AE84" i="31"/>
  <c r="Q84" i="31"/>
  <c r="AG83" i="31"/>
  <c r="AE83" i="31"/>
  <c r="Q83" i="31"/>
  <c r="AI83" i="31" s="1"/>
  <c r="AI82" i="31"/>
  <c r="AG82" i="31"/>
  <c r="AE82" i="31"/>
  <c r="Q82" i="31"/>
  <c r="AG81" i="31"/>
  <c r="AE81" i="31"/>
  <c r="Q81" i="31"/>
  <c r="AI81" i="31" s="1"/>
  <c r="AG80" i="31"/>
  <c r="AE80" i="31"/>
  <c r="Q80" i="31"/>
  <c r="AI80" i="31" s="1"/>
  <c r="AG79" i="31"/>
  <c r="AE79" i="31"/>
  <c r="Q79" i="31"/>
  <c r="AI79" i="31" s="1"/>
  <c r="AG78" i="31"/>
  <c r="AE78" i="31"/>
  <c r="Q78" i="31"/>
  <c r="AI78" i="31" s="1"/>
  <c r="AG77" i="31"/>
  <c r="AE77" i="31"/>
  <c r="Q77" i="31"/>
  <c r="AG76" i="31"/>
  <c r="AE76" i="31"/>
  <c r="Q76" i="31"/>
  <c r="AI76" i="31" s="1"/>
  <c r="AI75" i="31"/>
  <c r="AG75" i="31"/>
  <c r="AE75" i="31"/>
  <c r="Q75" i="31"/>
  <c r="AG74" i="31"/>
  <c r="AE74" i="31"/>
  <c r="Q74" i="31"/>
  <c r="AI74" i="31" s="1"/>
  <c r="AG73" i="31"/>
  <c r="AI73" i="31" s="1"/>
  <c r="AE73" i="31"/>
  <c r="Q73" i="31"/>
  <c r="AG72" i="31"/>
  <c r="AE72" i="31"/>
  <c r="Q72" i="31"/>
  <c r="AI72" i="31" s="1"/>
  <c r="AG71" i="31"/>
  <c r="AE71" i="31"/>
  <c r="Q71" i="31"/>
  <c r="AG70" i="31"/>
  <c r="AE70" i="31"/>
  <c r="Q70" i="31"/>
  <c r="AI70" i="31" s="1"/>
  <c r="AI69" i="31"/>
  <c r="AG69" i="31"/>
  <c r="AE69" i="31"/>
  <c r="Q69" i="31"/>
  <c r="AG68" i="31"/>
  <c r="AE68" i="31"/>
  <c r="Q68" i="31"/>
  <c r="AI68" i="31" s="1"/>
  <c r="AG67" i="31"/>
  <c r="AE67" i="31"/>
  <c r="Q67" i="31"/>
  <c r="AI67" i="31" s="1"/>
  <c r="AG66" i="31"/>
  <c r="AE66" i="31"/>
  <c r="Q66" i="31"/>
  <c r="AI66" i="31" s="1"/>
  <c r="AG65" i="31"/>
  <c r="AE65" i="31"/>
  <c r="Q65" i="31"/>
  <c r="AI65" i="31" s="1"/>
  <c r="AI64" i="31"/>
  <c r="AG64" i="31"/>
  <c r="AE64" i="31"/>
  <c r="Q64" i="31"/>
  <c r="AG63" i="31"/>
  <c r="AE63" i="31"/>
  <c r="Q63" i="31"/>
  <c r="AI63" i="31" s="1"/>
  <c r="AG62" i="31"/>
  <c r="AE62" i="31"/>
  <c r="Q62" i="31"/>
  <c r="AG61" i="31"/>
  <c r="AE61" i="31"/>
  <c r="Q61" i="31"/>
  <c r="AI61" i="31" s="1"/>
  <c r="AG60" i="31"/>
  <c r="AI60" i="31" s="1"/>
  <c r="AE60" i="31"/>
  <c r="Q60" i="31"/>
  <c r="AG59" i="31"/>
  <c r="AE59" i="31"/>
  <c r="Q59" i="31"/>
  <c r="AI59" i="31" s="1"/>
  <c r="AI58" i="31"/>
  <c r="AG58" i="31"/>
  <c r="AE58" i="31"/>
  <c r="Q58" i="31"/>
  <c r="AG57" i="31"/>
  <c r="AE57" i="31"/>
  <c r="Q57" i="31"/>
  <c r="AI57" i="31" s="1"/>
  <c r="AG56" i="31"/>
  <c r="AE56" i="31"/>
  <c r="Q56" i="31"/>
  <c r="AI56" i="31" s="1"/>
  <c r="AG55" i="31"/>
  <c r="AE55" i="31"/>
  <c r="Q55" i="31"/>
  <c r="AI55" i="31" s="1"/>
  <c r="AG54" i="31"/>
  <c r="AE54" i="31"/>
  <c r="Q54" i="31"/>
  <c r="AI54" i="31" s="1"/>
  <c r="AG53" i="31"/>
  <c r="AE53" i="31"/>
  <c r="Q53" i="31"/>
  <c r="AG52" i="31"/>
  <c r="AE52" i="31"/>
  <c r="Q52" i="31"/>
  <c r="AI52" i="31" s="1"/>
  <c r="AI51" i="31"/>
  <c r="AG51" i="31"/>
  <c r="AE51" i="31"/>
  <c r="Q51" i="31"/>
  <c r="AG50" i="31"/>
  <c r="AE50" i="31"/>
  <c r="Q50" i="31"/>
  <c r="AI50" i="31" s="1"/>
  <c r="AG49" i="31"/>
  <c r="AI49" i="31" s="1"/>
  <c r="AE49" i="31"/>
  <c r="Q49" i="31"/>
  <c r="AG48" i="31"/>
  <c r="AE48" i="31"/>
  <c r="Q48" i="31"/>
  <c r="AI48" i="31" s="1"/>
  <c r="AG47" i="31"/>
  <c r="AE47" i="31"/>
  <c r="Q47" i="31"/>
  <c r="AG46" i="31"/>
  <c r="AE46" i="31"/>
  <c r="Q46" i="31"/>
  <c r="AI46" i="31" s="1"/>
  <c r="AI45" i="31"/>
  <c r="AG45" i="31"/>
  <c r="AE45" i="31"/>
  <c r="Q45" i="31"/>
  <c r="AG44" i="31"/>
  <c r="AE44" i="31"/>
  <c r="Q44" i="31"/>
  <c r="AI44" i="31" s="1"/>
  <c r="AG43" i="31"/>
  <c r="AE43" i="31"/>
  <c r="Q43" i="31"/>
  <c r="AI43" i="31" s="1"/>
  <c r="AG42" i="31"/>
  <c r="AE42" i="31"/>
  <c r="Q42" i="31"/>
  <c r="AI42" i="31" s="1"/>
  <c r="AG41" i="31"/>
  <c r="AE41" i="31"/>
  <c r="Q41" i="31"/>
  <c r="AI41" i="31" s="1"/>
  <c r="AI40" i="31"/>
  <c r="AG40" i="31"/>
  <c r="AE40" i="31"/>
  <c r="Q40" i="31"/>
  <c r="AG39" i="31"/>
  <c r="AE39" i="31"/>
  <c r="Q39" i="31"/>
  <c r="AI39" i="31" s="1"/>
  <c r="AG38" i="31"/>
  <c r="AE38" i="31"/>
  <c r="Q38" i="31"/>
  <c r="AG37" i="31"/>
  <c r="AE37" i="31"/>
  <c r="Q37" i="31"/>
  <c r="AI37" i="31" s="1"/>
  <c r="AG36" i="31"/>
  <c r="AI36" i="31" s="1"/>
  <c r="AE36" i="31"/>
  <c r="AG35" i="31"/>
  <c r="AE35" i="31"/>
  <c r="Q35" i="31"/>
  <c r="AI35" i="31" s="1"/>
  <c r="AI34" i="31"/>
  <c r="AG34" i="31"/>
  <c r="AE34" i="31"/>
  <c r="Q34" i="31"/>
  <c r="AG33" i="31"/>
  <c r="AE33" i="31"/>
  <c r="Q33" i="31"/>
  <c r="AI33" i="31" s="1"/>
  <c r="AG32" i="31"/>
  <c r="AE32" i="31"/>
  <c r="Q32" i="31"/>
  <c r="AI32" i="31" s="1"/>
  <c r="AG31" i="31"/>
  <c r="AE31" i="31"/>
  <c r="Q31" i="31"/>
  <c r="AI31" i="31" s="1"/>
  <c r="AG30" i="31"/>
  <c r="AE30" i="31"/>
  <c r="Q30" i="31"/>
  <c r="AI30" i="31" s="1"/>
  <c r="AG29" i="31"/>
  <c r="AE29" i="31"/>
  <c r="Q29" i="31"/>
  <c r="AG28" i="31"/>
  <c r="AE28" i="31"/>
  <c r="Q28" i="31"/>
  <c r="AI28" i="31" s="1"/>
  <c r="AI27" i="31"/>
  <c r="AG27" i="31"/>
  <c r="AE27" i="31"/>
  <c r="Q27" i="31"/>
  <c r="AG26" i="31"/>
  <c r="AE26" i="31"/>
  <c r="Q26" i="31"/>
  <c r="AI26" i="31" s="1"/>
  <c r="AG25" i="31"/>
  <c r="AI25" i="31" s="1"/>
  <c r="AE25" i="31"/>
  <c r="Q25" i="31"/>
  <c r="AG24" i="31"/>
  <c r="AE24" i="31"/>
  <c r="Q24" i="31"/>
  <c r="AI24" i="31" s="1"/>
  <c r="AG23" i="31"/>
  <c r="AE23" i="31"/>
  <c r="Q23" i="31"/>
  <c r="AG22" i="31"/>
  <c r="AE22" i="31"/>
  <c r="Q22" i="31"/>
  <c r="AI22" i="31" s="1"/>
  <c r="R84" i="6"/>
  <c r="S84" i="6" s="1"/>
  <c r="T84" i="6" s="1"/>
  <c r="R83" i="6"/>
  <c r="R82" i="6"/>
  <c r="R81" i="6"/>
  <c r="R80" i="6"/>
  <c r="S80" i="6" s="1"/>
  <c r="T80" i="6" s="1"/>
  <c r="R79" i="6"/>
  <c r="R78" i="6"/>
  <c r="R77" i="6"/>
  <c r="R76" i="6"/>
  <c r="S76" i="6" s="1"/>
  <c r="T76" i="6" s="1"/>
  <c r="R75" i="6"/>
  <c r="R74" i="6"/>
  <c r="S74" i="6" s="1"/>
  <c r="R73" i="6"/>
  <c r="R72" i="6"/>
  <c r="S72" i="6" s="1"/>
  <c r="T72" i="6" s="1"/>
  <c r="R71" i="6"/>
  <c r="R70" i="6"/>
  <c r="R69" i="6"/>
  <c r="R68" i="6"/>
  <c r="S68" i="6" s="1"/>
  <c r="T68" i="6" s="1"/>
  <c r="R67" i="6"/>
  <c r="R66" i="6"/>
  <c r="S66" i="6" s="1"/>
  <c r="R65" i="6"/>
  <c r="R64" i="6"/>
  <c r="S64" i="6" s="1"/>
  <c r="T64" i="6" s="1"/>
  <c r="R63" i="6"/>
  <c r="R62" i="6"/>
  <c r="R61" i="6"/>
  <c r="R60" i="6"/>
  <c r="S60" i="6" s="1"/>
  <c r="T60" i="6" s="1"/>
  <c r="R59" i="6"/>
  <c r="R58" i="6"/>
  <c r="R57" i="6"/>
  <c r="R56" i="6"/>
  <c r="S56" i="6" s="1"/>
  <c r="T56" i="6" s="1"/>
  <c r="R55" i="6"/>
  <c r="R54" i="6"/>
  <c r="S54" i="6" s="1"/>
  <c r="R53" i="6"/>
  <c r="R52" i="6"/>
  <c r="S52" i="6" s="1"/>
  <c r="T52" i="6" s="1"/>
  <c r="R51" i="6"/>
  <c r="R50" i="6"/>
  <c r="R49" i="6"/>
  <c r="R48" i="6"/>
  <c r="S48" i="6" s="1"/>
  <c r="T48" i="6" s="1"/>
  <c r="R47" i="6"/>
  <c r="R46" i="6"/>
  <c r="R45" i="6"/>
  <c r="R44" i="6"/>
  <c r="S44" i="6" s="1"/>
  <c r="T44" i="6" s="1"/>
  <c r="R43" i="6"/>
  <c r="R42" i="6"/>
  <c r="R41" i="6"/>
  <c r="R40" i="6"/>
  <c r="S40" i="6" s="1"/>
  <c r="T40" i="6" s="1"/>
  <c r="R39" i="6"/>
  <c r="R38" i="6"/>
  <c r="S38" i="6" s="1"/>
  <c r="R37" i="6"/>
  <c r="R36" i="6"/>
  <c r="S36" i="6" s="1"/>
  <c r="T36" i="6" s="1"/>
  <c r="R35" i="6"/>
  <c r="R34" i="6"/>
  <c r="R33" i="6"/>
  <c r="R32" i="6"/>
  <c r="S32" i="6" s="1"/>
  <c r="T32" i="6" s="1"/>
  <c r="R31" i="6"/>
  <c r="R30" i="6"/>
  <c r="S30" i="6" s="1"/>
  <c r="R29" i="6"/>
  <c r="R28" i="6"/>
  <c r="S28" i="6" s="1"/>
  <c r="T28" i="6" s="1"/>
  <c r="R27" i="6"/>
  <c r="R26" i="6"/>
  <c r="S26" i="6" s="1"/>
  <c r="R25" i="6"/>
  <c r="R24" i="6"/>
  <c r="S24" i="6" s="1"/>
  <c r="T24" i="6" s="1"/>
  <c r="R23" i="6"/>
  <c r="R22" i="6"/>
  <c r="R21" i="6"/>
  <c r="K115" i="32"/>
  <c r="K114" i="32"/>
  <c r="K113" i="32"/>
  <c r="K112" i="32"/>
  <c r="K111" i="32"/>
  <c r="K110" i="32"/>
  <c r="K109" i="32"/>
  <c r="K108" i="32"/>
  <c r="K107" i="32"/>
  <c r="K106" i="32"/>
  <c r="K105" i="32"/>
  <c r="K104" i="32"/>
  <c r="K103" i="32"/>
  <c r="K102" i="32"/>
  <c r="K101" i="32"/>
  <c r="K100" i="32"/>
  <c r="S85" i="32"/>
  <c r="S84" i="32"/>
  <c r="S83" i="32"/>
  <c r="S82" i="32"/>
  <c r="S81" i="32"/>
  <c r="S80" i="32"/>
  <c r="S79" i="32"/>
  <c r="S78" i="32"/>
  <c r="S77" i="32"/>
  <c r="S76" i="32"/>
  <c r="S75" i="32"/>
  <c r="S74" i="32"/>
  <c r="S73" i="32"/>
  <c r="S72" i="32"/>
  <c r="S71" i="32"/>
  <c r="S70" i="32"/>
  <c r="S69" i="32"/>
  <c r="S68" i="32"/>
  <c r="S67" i="32"/>
  <c r="S66" i="32"/>
  <c r="S65" i="32"/>
  <c r="S64" i="32"/>
  <c r="S63" i="32"/>
  <c r="S62" i="32"/>
  <c r="S61" i="32"/>
  <c r="S60" i="32"/>
  <c r="S59" i="32"/>
  <c r="S58" i="32"/>
  <c r="S57" i="32"/>
  <c r="S56" i="32"/>
  <c r="S55" i="32"/>
  <c r="S54" i="32"/>
  <c r="S53" i="32"/>
  <c r="S52" i="32"/>
  <c r="S51" i="32"/>
  <c r="S50" i="32"/>
  <c r="S49" i="32"/>
  <c r="S48" i="32"/>
  <c r="S47" i="32"/>
  <c r="S46" i="32"/>
  <c r="S45" i="32"/>
  <c r="S44" i="32"/>
  <c r="S43" i="32"/>
  <c r="S42" i="32"/>
  <c r="S41" i="32"/>
  <c r="S40" i="32"/>
  <c r="S39" i="32"/>
  <c r="S38" i="32"/>
  <c r="S37" i="32"/>
  <c r="S36" i="32"/>
  <c r="S35" i="32"/>
  <c r="S34" i="32"/>
  <c r="S33" i="32"/>
  <c r="S32" i="32"/>
  <c r="S31" i="32"/>
  <c r="S30" i="32"/>
  <c r="S29" i="32"/>
  <c r="S28" i="32"/>
  <c r="S27" i="32"/>
  <c r="S26" i="32"/>
  <c r="S25" i="32"/>
  <c r="S24" i="32"/>
  <c r="S22" i="32"/>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H76" i="16"/>
  <c r="H75" i="16"/>
  <c r="H74" i="16"/>
  <c r="H73" i="16"/>
  <c r="H72" i="16"/>
  <c r="H70" i="16"/>
  <c r="H69" i="16"/>
  <c r="AS61" i="16"/>
  <c r="AS60" i="16"/>
  <c r="AS59" i="16"/>
  <c r="AS58" i="16"/>
  <c r="AS57" i="16"/>
  <c r="AS56" i="16"/>
  <c r="AS55" i="16"/>
  <c r="AS54" i="16"/>
  <c r="AS53" i="16"/>
  <c r="AS52" i="16"/>
  <c r="AS51" i="16"/>
  <c r="AS50" i="16"/>
  <c r="AS49" i="16"/>
  <c r="AS48" i="16"/>
  <c r="AS47" i="16"/>
  <c r="AS46" i="16"/>
  <c r="AS45" i="16"/>
  <c r="AS44" i="16"/>
  <c r="AS43" i="16"/>
  <c r="AS42" i="16"/>
  <c r="AS41" i="16"/>
  <c r="AS40" i="16"/>
  <c r="AS39" i="16"/>
  <c r="AS38" i="16"/>
  <c r="AS37" i="16"/>
  <c r="AS31" i="16"/>
  <c r="AS30" i="16"/>
  <c r="AS29" i="16"/>
  <c r="AS28" i="16"/>
  <c r="AS27" i="16"/>
  <c r="AS26" i="16"/>
  <c r="AS25" i="16"/>
  <c r="AS24" i="16"/>
  <c r="AS23" i="16"/>
  <c r="AS22" i="16"/>
  <c r="AI29" i="31" l="1"/>
  <c r="AI53" i="31"/>
  <c r="AI77" i="31"/>
  <c r="AI38" i="31"/>
  <c r="AI62" i="31"/>
  <c r="AI23" i="31"/>
  <c r="AI47" i="31"/>
  <c r="AI71" i="31"/>
  <c r="T67" i="6"/>
  <c r="T23" i="6"/>
  <c r="T47" i="6"/>
  <c r="T65" i="6"/>
  <c r="T77" i="6"/>
  <c r="S34" i="6"/>
  <c r="T34" i="6" s="1"/>
  <c r="S46" i="6"/>
  <c r="T46" i="6" s="1"/>
  <c r="S62" i="6"/>
  <c r="T62" i="6" s="1"/>
  <c r="T26" i="6"/>
  <c r="T38" i="6"/>
  <c r="T54" i="6"/>
  <c r="T66" i="6"/>
  <c r="T74" i="6"/>
  <c r="S23" i="6"/>
  <c r="S27" i="6"/>
  <c r="T27" i="6" s="1"/>
  <c r="S31" i="6"/>
  <c r="T31" i="6" s="1"/>
  <c r="S35" i="6"/>
  <c r="T35" i="6" s="1"/>
  <c r="S39" i="6"/>
  <c r="T39" i="6" s="1"/>
  <c r="S43" i="6"/>
  <c r="T43" i="6" s="1"/>
  <c r="S47" i="6"/>
  <c r="S51" i="6"/>
  <c r="T51" i="6" s="1"/>
  <c r="S55" i="6"/>
  <c r="T55" i="6" s="1"/>
  <c r="S59" i="6"/>
  <c r="T59" i="6" s="1"/>
  <c r="S63" i="6"/>
  <c r="T63" i="6" s="1"/>
  <c r="S67" i="6"/>
  <c r="S71" i="6"/>
  <c r="T71" i="6" s="1"/>
  <c r="S75" i="6"/>
  <c r="T75" i="6" s="1"/>
  <c r="S79" i="6"/>
  <c r="T79" i="6" s="1"/>
  <c r="S83" i="6"/>
  <c r="T83" i="6" s="1"/>
  <c r="S50" i="6"/>
  <c r="T50" i="6" s="1"/>
  <c r="S58" i="6"/>
  <c r="T58" i="6" s="1"/>
  <c r="S70" i="6"/>
  <c r="T70" i="6" s="1"/>
  <c r="S82" i="6"/>
  <c r="T82" i="6" s="1"/>
  <c r="T30" i="6"/>
  <c r="S22" i="6"/>
  <c r="T22" i="6" s="1"/>
  <c r="S42" i="6"/>
  <c r="T42" i="6" s="1"/>
  <c r="S78" i="6"/>
  <c r="T78" i="6" s="1"/>
  <c r="S21" i="6"/>
  <c r="T21" i="6" s="1"/>
  <c r="S25" i="6"/>
  <c r="T25" i="6" s="1"/>
  <c r="S29" i="6"/>
  <c r="T29" i="6" s="1"/>
  <c r="S33" i="6"/>
  <c r="T33" i="6" s="1"/>
  <c r="S37" i="6"/>
  <c r="T37" i="6" s="1"/>
  <c r="S41" i="6"/>
  <c r="T41" i="6" s="1"/>
  <c r="S45" i="6"/>
  <c r="T45" i="6" s="1"/>
  <c r="S49" i="6"/>
  <c r="T49" i="6" s="1"/>
  <c r="S53" i="6"/>
  <c r="T53" i="6" s="1"/>
  <c r="S57" i="6"/>
  <c r="T57" i="6" s="1"/>
  <c r="S61" i="6"/>
  <c r="T61" i="6" s="1"/>
  <c r="S65" i="6"/>
  <c r="S69" i="6"/>
  <c r="T69" i="6" s="1"/>
  <c r="S73" i="6"/>
  <c r="T73" i="6" s="1"/>
  <c r="S77" i="6"/>
  <c r="S81" i="6"/>
  <c r="T8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Emiliani</author>
  </authors>
  <commentList>
    <comment ref="R21" authorId="0" shapeId="0" xr:uid="{00000000-0006-0000-0E00-000001000000}">
      <text>
        <r>
          <rPr>
            <b/>
            <sz val="9"/>
            <color indexed="81"/>
            <rFont val="Tahoma"/>
            <family val="2"/>
          </rPr>
          <t>CG3J-13:</t>
        </r>
        <r>
          <rPr>
            <sz val="9"/>
            <color indexed="81"/>
            <rFont val="Tahoma"/>
            <family val="2"/>
          </rPr>
          <t xml:space="preserve">
=L21-N21+O21+P21+Q21</t>
        </r>
      </text>
    </comment>
    <comment ref="S21" authorId="0" shapeId="0" xr:uid="{00000000-0006-0000-0E00-000002000000}">
      <text>
        <r>
          <rPr>
            <b/>
            <sz val="9"/>
            <color indexed="81"/>
            <rFont val="Tahoma"/>
            <family val="2"/>
          </rPr>
          <t>CG3J-13:</t>
        </r>
        <r>
          <rPr>
            <sz val="9"/>
            <color indexed="81"/>
            <rFont val="Tahoma"/>
            <family val="2"/>
          </rPr>
          <t xml:space="preserve">
=R21*(0.3+0.1*LOG10(G21))/2</t>
        </r>
      </text>
    </comment>
    <comment ref="T21" authorId="0" shapeId="0" xr:uid="{00000000-0006-0000-0E00-000003000000}">
      <text>
        <r>
          <rPr>
            <b/>
            <sz val="9"/>
            <color indexed="81"/>
            <rFont val="Tahoma"/>
            <family val="2"/>
          </rPr>
          <t>CG-3J-13:</t>
        </r>
        <r>
          <rPr>
            <sz val="9"/>
            <color indexed="81"/>
            <rFont val="Tahoma"/>
            <family val="2"/>
          </rPr>
          <t xml:space="preserve">
=R21-S21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Emiliani</author>
  </authors>
  <commentList>
    <comment ref="G20" authorId="0" shapeId="0" xr:uid="{00000000-0006-0000-1000-000001000000}">
      <text>
        <r>
          <rPr>
            <b/>
            <sz val="9"/>
            <color indexed="81"/>
            <rFont val="Tahoma"/>
            <family val="2"/>
          </rPr>
          <t>Luis Emiliani:</t>
        </r>
        <r>
          <rPr>
            <sz val="9"/>
            <color indexed="81"/>
            <rFont val="Tahoma"/>
            <family val="2"/>
          </rPr>
          <t xml:space="preserve">
Range of validity of the data in P.835-6 : 0.1% to 99% for yearly statistics</t>
        </r>
      </text>
    </comment>
  </commentList>
</comments>
</file>

<file path=xl/sharedStrings.xml><?xml version="1.0" encoding="utf-8"?>
<sst xmlns="http://schemas.openxmlformats.org/spreadsheetml/2006/main" count="873" uniqueCount="379">
  <si>
    <t>g(x)</t>
  </si>
  <si>
    <t>Lat</t>
  </si>
  <si>
    <t>h</t>
  </si>
  <si>
    <t>Input values</t>
  </si>
  <si>
    <t>Intermediate values</t>
  </si>
  <si>
    <t>Result</t>
  </si>
  <si>
    <t>Lat (°N)</t>
  </si>
  <si>
    <t>Lon (°E)</t>
  </si>
  <si>
    <t xml:space="preserve"> Sat.lon.</t>
  </si>
  <si>
    <t>(°E)</t>
  </si>
  <si>
    <t>ε'</t>
  </si>
  <si>
    <t>ε''</t>
  </si>
  <si>
    <t>η</t>
  </si>
  <si>
    <t>A (dB)</t>
  </si>
  <si>
    <t>Results</t>
  </si>
  <si>
    <t>(km)</t>
  </si>
  <si>
    <t>(dB)</t>
  </si>
  <si>
    <r>
      <t>h</t>
    </r>
    <r>
      <rPr>
        <i/>
        <vertAlign val="subscript"/>
        <sz val="14"/>
        <rFont val="Times New Roman"/>
        <family val="1"/>
      </rPr>
      <t>s</t>
    </r>
    <r>
      <rPr>
        <sz val="14"/>
        <rFont val="Times New Roman"/>
        <family val="1"/>
      </rPr>
      <t xml:space="preserve"> (km)</t>
    </r>
  </si>
  <si>
    <r>
      <t>g</t>
    </r>
    <r>
      <rPr>
        <i/>
        <vertAlign val="subscript"/>
        <sz val="14"/>
        <rFont val="Times New Roman"/>
        <family val="1"/>
      </rPr>
      <t>O</t>
    </r>
    <r>
      <rPr>
        <sz val="14"/>
        <rFont val="Times New Roman"/>
        <family val="1"/>
      </rPr>
      <t xml:space="preserve"> (dB/km)</t>
    </r>
  </si>
  <si>
    <r>
      <t>A</t>
    </r>
    <r>
      <rPr>
        <i/>
        <vertAlign val="subscript"/>
        <sz val="14"/>
        <rFont val="Times New Roman"/>
        <family val="1"/>
      </rPr>
      <t>O</t>
    </r>
  </si>
  <si>
    <t>P (%)</t>
  </si>
  <si>
    <r>
      <t>f</t>
    </r>
    <r>
      <rPr>
        <sz val="14"/>
        <rFont val="Times New Roman"/>
        <family val="1"/>
      </rPr>
      <t xml:space="preserve"> (GHz)</t>
    </r>
  </si>
  <si>
    <r>
      <t>A</t>
    </r>
    <r>
      <rPr>
        <i/>
        <vertAlign val="subscript"/>
        <sz val="14"/>
        <rFont val="Times New Roman"/>
        <family val="1"/>
      </rPr>
      <t>wv</t>
    </r>
  </si>
  <si>
    <t>k</t>
  </si>
  <si>
    <t>a</t>
  </si>
  <si>
    <t>x</t>
  </si>
  <si>
    <t>s</t>
  </si>
  <si>
    <t>XPD(P)</t>
  </si>
  <si>
    <r>
      <t>C</t>
    </r>
    <r>
      <rPr>
        <vertAlign val="subscript"/>
        <sz val="14"/>
        <rFont val="Times New Roman"/>
        <family val="1"/>
      </rPr>
      <t>f</t>
    </r>
  </si>
  <si>
    <r>
      <t>C</t>
    </r>
    <r>
      <rPr>
        <vertAlign val="subscript"/>
        <sz val="14"/>
        <rFont val="Times New Roman"/>
        <family val="1"/>
      </rPr>
      <t>a</t>
    </r>
  </si>
  <si>
    <r>
      <t>C</t>
    </r>
    <r>
      <rPr>
        <vertAlign val="subscript"/>
        <sz val="14"/>
        <rFont val="Times New Roman"/>
        <family val="1"/>
      </rPr>
      <t>τ</t>
    </r>
  </si>
  <si>
    <r>
      <t>C</t>
    </r>
    <r>
      <rPr>
        <vertAlign val="subscript"/>
        <sz val="14"/>
        <rFont val="Times New Roman"/>
        <family val="1"/>
      </rPr>
      <t>σ</t>
    </r>
  </si>
  <si>
    <r>
      <t>r</t>
    </r>
    <r>
      <rPr>
        <vertAlign val="subscript"/>
        <sz val="14"/>
        <rFont val="Times New Roman"/>
        <family val="1"/>
      </rPr>
      <t>0,01</t>
    </r>
  </si>
  <si>
    <r>
      <t>n</t>
    </r>
    <r>
      <rPr>
        <vertAlign val="subscript"/>
        <sz val="14"/>
        <rFont val="Times New Roman"/>
        <family val="1"/>
      </rPr>
      <t>0,01</t>
    </r>
  </si>
  <si>
    <t>Radiocommunication Study Groups</t>
  </si>
  <si>
    <t>English only</t>
  </si>
  <si>
    <t xml:space="preserve">Validation examples for Study Group 3 Earth-Space propagation 
prediction methods </t>
  </si>
  <si>
    <r>
      <t xml:space="preserve">q </t>
    </r>
    <r>
      <rPr>
        <sz val="14"/>
        <rFont val="Times New Roman"/>
        <family val="1"/>
      </rPr>
      <t>(°)</t>
    </r>
  </si>
  <si>
    <t>12 GHz</t>
  </si>
  <si>
    <t>20 GHz</t>
  </si>
  <si>
    <t>60 GHz</t>
  </si>
  <si>
    <t>90 GHz</t>
  </si>
  <si>
    <t>130 GHz</t>
  </si>
  <si>
    <t>p</t>
  </si>
  <si>
    <t>r</t>
  </si>
  <si>
    <r>
      <t>g</t>
    </r>
    <r>
      <rPr>
        <b/>
        <i/>
        <vertAlign val="subscript"/>
        <sz val="14"/>
        <rFont val="CG Times"/>
      </rPr>
      <t>w</t>
    </r>
  </si>
  <si>
    <t>A(P)</t>
  </si>
  <si>
    <t>2.2 Wet term of the surface of refractivity, median value.</t>
  </si>
  <si>
    <t>Nwet</t>
  </si>
  <si>
    <t>1. Surface water vapour density.</t>
  </si>
  <si>
    <t>following the method described in section 1 of P.836-5.</t>
  </si>
  <si>
    <t>Rho(p)</t>
  </si>
  <si>
    <t>Comment</t>
  </si>
  <si>
    <t>V(p)</t>
  </si>
  <si>
    <t>1. Rainfall rate exceeded for any given percentage of the average year</t>
  </si>
  <si>
    <r>
      <t>R</t>
    </r>
    <r>
      <rPr>
        <vertAlign val="subscript"/>
        <sz val="14"/>
        <rFont val="Times New Roman"/>
        <family val="1"/>
      </rPr>
      <t>p</t>
    </r>
    <r>
      <rPr>
        <sz val="14"/>
        <rFont val="Times New Roman"/>
        <family val="1"/>
      </rPr>
      <t>(p)</t>
    </r>
  </si>
  <si>
    <t>Intermediate results</t>
  </si>
  <si>
    <t>P0</t>
  </si>
  <si>
    <r>
      <t xml:space="preserve">The rainfall rate, </t>
    </r>
    <r>
      <rPr>
        <b/>
        <i/>
        <sz val="14"/>
        <rFont val="Arial"/>
        <family val="2"/>
      </rPr>
      <t>R</t>
    </r>
    <r>
      <rPr>
        <b/>
        <i/>
        <vertAlign val="subscript"/>
        <sz val="14"/>
        <rFont val="Arial"/>
        <family val="2"/>
      </rPr>
      <t>p</t>
    </r>
    <r>
      <rPr>
        <b/>
        <sz val="14"/>
        <rFont val="Arial"/>
        <family val="2"/>
      </rPr>
      <t>, exceeded for any percentage of the average year, and for any location (with an integration time of 1 minute)</t>
    </r>
  </si>
  <si>
    <t>The annual values of surface water vapour density,  (g/m3), exceeded for a value p% in the interval [0.1 - 99%], can be derived using the method described in Annex 1, Section 1, of the recommendation.</t>
  </si>
  <si>
    <t>The monthly  values of surface water vapour density,  (g/m3), exceeded for a value p% in the interval [1 - 99%], can be derived using the method described in Annex 1, Section 1, of the recommendation.</t>
  </si>
  <si>
    <t>2. Total water vapour content</t>
  </si>
  <si>
    <r>
      <t>The monthly  values of total columnar water vapour content, V (kg/m</t>
    </r>
    <r>
      <rPr>
        <b/>
        <vertAlign val="superscript"/>
        <sz val="14"/>
        <rFont val="Arial"/>
        <family val="2"/>
      </rPr>
      <t>2</t>
    </r>
    <r>
      <rPr>
        <b/>
        <sz val="14"/>
        <rFont val="Arial"/>
        <family val="2"/>
      </rPr>
      <t>), exceeded for a value p% in the interval [1% - 99%], can be derived using the method described in Annex 2, Section 1, of the recommendation.</t>
    </r>
  </si>
  <si>
    <r>
      <t>The annual values of total columnar water vapour content, V (kg/m</t>
    </r>
    <r>
      <rPr>
        <b/>
        <vertAlign val="superscript"/>
        <sz val="14"/>
        <rFont val="Arial"/>
        <family val="2"/>
      </rPr>
      <t>2</t>
    </r>
    <r>
      <rPr>
        <b/>
        <sz val="14"/>
        <rFont val="Arial"/>
        <family val="2"/>
      </rPr>
      <t>), exceeded for a value p% in the interval [0.1% - 99%], can be derived using the method described in Annex 2, Section 1, of the recommendation.</t>
    </r>
  </si>
  <si>
    <t>Recommendation ITU-R P 839-4 :  Rain height model for prediction methods</t>
  </si>
  <si>
    <t>included in the data file H0.txt, available from the ITU-R</t>
  </si>
  <si>
    <t xml:space="preserve">The mean annual 0°C isotherm height above mean sea level, h0, is obtained by bilinear interpolation on the values </t>
  </si>
  <si>
    <t>H0</t>
  </si>
  <si>
    <r>
      <t>H</t>
    </r>
    <r>
      <rPr>
        <vertAlign val="subscript"/>
        <sz val="14"/>
        <rFont val="Times New Roman"/>
        <family val="1"/>
      </rPr>
      <t>R</t>
    </r>
  </si>
  <si>
    <t>The total columnar content of reduced cloud liquid water at any desired location on the surface of the Earth can be derived by the</t>
  </si>
  <si>
    <t>interpolation method described in Rec. P.840-6, section 3.</t>
  </si>
  <si>
    <t>Lred(p)</t>
  </si>
  <si>
    <t>February (m=2)</t>
  </si>
  <si>
    <t>May (m=5)</t>
  </si>
  <si>
    <t>August (m=8)</t>
  </si>
  <si>
    <t>November (m=11)</t>
  </si>
  <si>
    <t>(Eq. 25a-e)</t>
  </si>
  <si>
    <r>
      <t>g</t>
    </r>
    <r>
      <rPr>
        <b/>
        <i/>
        <vertAlign val="subscript"/>
        <sz val="14"/>
        <rFont val="CG Times"/>
      </rPr>
      <t>o</t>
    </r>
  </si>
  <si>
    <t>Validation examples for the specific attenuation due to water vapour</t>
  </si>
  <si>
    <t>F</t>
  </si>
  <si>
    <t>g</t>
  </si>
  <si>
    <t>A_gas</t>
  </si>
  <si>
    <t>Elevation angle</t>
  </si>
  <si>
    <t>t(°)</t>
  </si>
  <si>
    <t xml:space="preserve">Polarization tilt angle </t>
  </si>
  <si>
    <t>Beta</t>
  </si>
  <si>
    <t>2.4.1 Calculation of monthly and long-term statistics of amplitude scintillations at elevation angles greater than 5°</t>
  </si>
  <si>
    <t>Antenna diameter</t>
  </si>
  <si>
    <t>D(m)</t>
  </si>
  <si>
    <t>Ant. Efficiency</t>
  </si>
  <si>
    <t>2.2.4. Site diversity, 2.2.4.2 Diversity gain</t>
  </si>
  <si>
    <t>This alternate method can be used for site separations of less than 20 km.</t>
  </si>
  <si>
    <t>D (km)</t>
  </si>
  <si>
    <t>Baseline angle</t>
  </si>
  <si>
    <t>Gd</t>
  </si>
  <si>
    <t>b</t>
  </si>
  <si>
    <t>Gf</t>
  </si>
  <si>
    <t>G (dB)</t>
  </si>
  <si>
    <t>Gθ</t>
  </si>
  <si>
    <t>Gψ</t>
  </si>
  <si>
    <r>
      <rPr>
        <sz val="14"/>
        <rFont val="Calibri"/>
        <family val="2"/>
      </rPr>
      <t>θ</t>
    </r>
    <r>
      <rPr>
        <sz val="14"/>
        <rFont val="Times New Roman"/>
        <family val="1"/>
      </rPr>
      <t>(°)</t>
    </r>
  </si>
  <si>
    <t>ψ(°)</t>
  </si>
  <si>
    <t>A(dB)</t>
  </si>
  <si>
    <r>
      <t>k</t>
    </r>
    <r>
      <rPr>
        <i/>
        <vertAlign val="subscript"/>
        <sz val="16"/>
        <rFont val="Times New Roman"/>
        <family val="1"/>
      </rPr>
      <t>h</t>
    </r>
  </si>
  <si>
    <r>
      <t>k</t>
    </r>
    <r>
      <rPr>
        <i/>
        <vertAlign val="subscript"/>
        <sz val="16"/>
        <rFont val="Times New Roman"/>
        <family val="1"/>
      </rPr>
      <t>v</t>
    </r>
  </si>
  <si>
    <r>
      <t>a</t>
    </r>
    <r>
      <rPr>
        <i/>
        <vertAlign val="subscript"/>
        <sz val="16"/>
        <rFont val="Times New Roman"/>
        <family val="1"/>
      </rPr>
      <t>h</t>
    </r>
  </si>
  <si>
    <r>
      <t>a</t>
    </r>
    <r>
      <rPr>
        <i/>
        <vertAlign val="subscript"/>
        <sz val="16"/>
        <rFont val="Times New Roman"/>
        <family val="1"/>
      </rPr>
      <t>v</t>
    </r>
  </si>
  <si>
    <r>
      <rPr>
        <i/>
        <sz val="18"/>
        <rFont val="Symbol"/>
        <family val="1"/>
        <charset val="2"/>
      </rPr>
      <t>g</t>
    </r>
    <r>
      <rPr>
        <i/>
        <vertAlign val="subscript"/>
        <sz val="14"/>
        <rFont val="Times New Roman"/>
        <family val="1"/>
      </rPr>
      <t>R</t>
    </r>
    <r>
      <rPr>
        <sz val="14"/>
        <rFont val="Times New Roman"/>
        <family val="1"/>
      </rPr>
      <t xml:space="preserve"> (</t>
    </r>
    <r>
      <rPr>
        <sz val="14"/>
        <color indexed="8"/>
        <rFont val="Times New Roman"/>
        <family val="1"/>
      </rPr>
      <t>dB/km)</t>
    </r>
  </si>
  <si>
    <t xml:space="preserve">Recommendation ITU-R P.838-3. Specific attenuation model for rain for use in prediction methods </t>
  </si>
  <si>
    <t>(P.453)</t>
  </si>
  <si>
    <r>
      <t>N</t>
    </r>
    <r>
      <rPr>
        <i/>
        <vertAlign val="subscript"/>
        <sz val="14"/>
        <rFont val="Times New Roman"/>
        <family val="1"/>
      </rPr>
      <t xml:space="preserve">wet </t>
    </r>
  </si>
  <si>
    <r>
      <t>A</t>
    </r>
    <r>
      <rPr>
        <i/>
        <vertAlign val="subscript"/>
        <sz val="14"/>
        <rFont val="Times New Roman"/>
        <family val="1"/>
      </rPr>
      <t>T</t>
    </r>
    <r>
      <rPr>
        <i/>
        <sz val="14"/>
        <rFont val="Times New Roman"/>
        <family val="1"/>
      </rPr>
      <t xml:space="preserve"> (p)</t>
    </r>
  </si>
  <si>
    <r>
      <t>A</t>
    </r>
    <r>
      <rPr>
        <i/>
        <vertAlign val="subscript"/>
        <sz val="14"/>
        <rFont val="Times New Roman"/>
        <family val="1"/>
      </rPr>
      <t>S</t>
    </r>
    <r>
      <rPr>
        <i/>
        <sz val="14"/>
        <rFont val="Times New Roman"/>
        <family val="1"/>
      </rPr>
      <t>(p)</t>
    </r>
  </si>
  <si>
    <r>
      <t>A</t>
    </r>
    <r>
      <rPr>
        <i/>
        <vertAlign val="subscript"/>
        <sz val="14"/>
        <rFont val="Times New Roman"/>
        <family val="1"/>
      </rPr>
      <t>R</t>
    </r>
    <r>
      <rPr>
        <i/>
        <sz val="14"/>
        <rFont val="Times New Roman"/>
        <family val="1"/>
      </rPr>
      <t>(p)</t>
    </r>
  </si>
  <si>
    <r>
      <t>A</t>
    </r>
    <r>
      <rPr>
        <i/>
        <vertAlign val="subscript"/>
        <sz val="14"/>
        <rFont val="Times New Roman"/>
        <family val="1"/>
      </rPr>
      <t>C</t>
    </r>
    <r>
      <rPr>
        <i/>
        <sz val="14"/>
        <rFont val="Times New Roman"/>
        <family val="1"/>
      </rPr>
      <t>(1%)</t>
    </r>
  </si>
  <si>
    <r>
      <t>A</t>
    </r>
    <r>
      <rPr>
        <i/>
        <vertAlign val="subscript"/>
        <sz val="14"/>
        <rFont val="Times New Roman"/>
        <family val="1"/>
      </rPr>
      <t>C</t>
    </r>
    <r>
      <rPr>
        <i/>
        <sz val="14"/>
        <rFont val="Times New Roman"/>
        <family val="1"/>
      </rPr>
      <t>(P)</t>
    </r>
  </si>
  <si>
    <r>
      <t>A</t>
    </r>
    <r>
      <rPr>
        <i/>
        <vertAlign val="subscript"/>
        <sz val="14"/>
        <rFont val="Times New Roman"/>
        <family val="1"/>
      </rPr>
      <t>G</t>
    </r>
    <r>
      <rPr>
        <i/>
        <sz val="14"/>
        <rFont val="Times New Roman"/>
        <family val="1"/>
      </rPr>
      <t>(1%)</t>
    </r>
  </si>
  <si>
    <r>
      <t>A</t>
    </r>
    <r>
      <rPr>
        <i/>
        <vertAlign val="subscript"/>
        <sz val="14"/>
        <rFont val="Times New Roman"/>
        <family val="1"/>
      </rPr>
      <t>G</t>
    </r>
    <r>
      <rPr>
        <i/>
        <sz val="14"/>
        <rFont val="Times New Roman"/>
        <family val="1"/>
      </rPr>
      <t>(P)</t>
    </r>
  </si>
  <si>
    <t>Contents</t>
  </si>
  <si>
    <t>(p. 1511)</t>
  </si>
  <si>
    <t>V(f)</t>
  </si>
  <si>
    <r>
      <t>XPD</t>
    </r>
    <r>
      <rPr>
        <vertAlign val="subscript"/>
        <sz val="14"/>
        <rFont val="Times New Roman"/>
        <family val="1"/>
      </rPr>
      <t>Rain</t>
    </r>
  </si>
  <si>
    <r>
      <t>C</t>
    </r>
    <r>
      <rPr>
        <vertAlign val="subscript"/>
        <sz val="14"/>
        <rFont val="Times New Roman"/>
        <family val="1"/>
      </rPr>
      <t>ice</t>
    </r>
  </si>
  <si>
    <t>Calculation for slant paths (section 2.2). Eqns. 25a - 27.</t>
  </si>
  <si>
    <t>(g/m3)</t>
  </si>
  <si>
    <t>(dB/km)</t>
  </si>
  <si>
    <r>
      <t>T</t>
    </r>
    <r>
      <rPr>
        <i/>
        <vertAlign val="subscript"/>
        <sz val="14"/>
        <rFont val="Times New Roman"/>
        <family val="1"/>
      </rPr>
      <t>ref</t>
    </r>
  </si>
  <si>
    <t xml:space="preserve"> (C)</t>
  </si>
  <si>
    <r>
      <t>f</t>
    </r>
    <r>
      <rPr>
        <sz val="14"/>
        <rFont val="Times New Roman"/>
        <family val="1"/>
      </rPr>
      <t xml:space="preserve"> </t>
    </r>
  </si>
  <si>
    <t>(GHz)</t>
  </si>
  <si>
    <t xml:space="preserve">Lon </t>
  </si>
  <si>
    <t xml:space="preserve"> (°N)</t>
  </si>
  <si>
    <t>P</t>
  </si>
  <si>
    <t xml:space="preserve"> (%)</t>
  </si>
  <si>
    <t>(%)</t>
  </si>
  <si>
    <r>
      <t xml:space="preserve"> </t>
    </r>
    <r>
      <rPr>
        <sz val="14"/>
        <rFont val="Symbol"/>
        <family val="1"/>
        <charset val="2"/>
      </rPr>
      <t>t</t>
    </r>
    <r>
      <rPr>
        <sz val="14"/>
        <rFont val="Times New Roman"/>
        <family val="1"/>
      </rPr>
      <t>(°)</t>
    </r>
  </si>
  <si>
    <t>Polarization tilt angle</t>
  </si>
  <si>
    <t>(mm/h)</t>
  </si>
  <si>
    <r>
      <t>R</t>
    </r>
    <r>
      <rPr>
        <vertAlign val="subscript"/>
        <sz val="14"/>
        <rFont val="Times New Roman"/>
        <family val="1"/>
      </rPr>
      <t xml:space="preserve">0,01 </t>
    </r>
  </si>
  <si>
    <t>Kl</t>
  </si>
  <si>
    <t xml:space="preserve"> (dB/Km)</t>
  </si>
  <si>
    <t>L</t>
  </si>
  <si>
    <t>(kg/m2)</t>
  </si>
  <si>
    <t>(mm/hr)</t>
  </si>
  <si>
    <r>
      <rPr>
        <sz val="14"/>
        <rFont val="Times New Roman"/>
        <family val="1"/>
      </rPr>
      <t>(</t>
    </r>
    <r>
      <rPr>
        <sz val="14"/>
        <color indexed="8"/>
        <rFont val="Times New Roman"/>
        <family val="1"/>
      </rPr>
      <t>dB/km)</t>
    </r>
  </si>
  <si>
    <r>
      <t>h</t>
    </r>
    <r>
      <rPr>
        <i/>
        <vertAlign val="subscript"/>
        <sz val="14"/>
        <rFont val="Times New Roman"/>
        <family val="1"/>
      </rPr>
      <t>r</t>
    </r>
  </si>
  <si>
    <r>
      <t>L</t>
    </r>
    <r>
      <rPr>
        <i/>
        <vertAlign val="subscript"/>
        <sz val="14"/>
        <rFont val="Times New Roman"/>
        <family val="1"/>
      </rPr>
      <t>s</t>
    </r>
    <r>
      <rPr>
        <sz val="14"/>
        <rFont val="Times New Roman"/>
        <family val="1"/>
      </rPr>
      <t xml:space="preserve"> </t>
    </r>
  </si>
  <si>
    <r>
      <t>L</t>
    </r>
    <r>
      <rPr>
        <i/>
        <vertAlign val="subscript"/>
        <sz val="14"/>
        <rFont val="Times New Roman"/>
        <family val="1"/>
      </rPr>
      <t>G</t>
    </r>
    <r>
      <rPr>
        <sz val="14"/>
        <rFont val="Times New Roman"/>
        <family val="1"/>
      </rPr>
      <t xml:space="preserve"> </t>
    </r>
  </si>
  <si>
    <r>
      <t>g</t>
    </r>
    <r>
      <rPr>
        <i/>
        <vertAlign val="subscript"/>
        <sz val="14"/>
        <rFont val="Times New Roman"/>
        <family val="1"/>
      </rPr>
      <t>R</t>
    </r>
    <r>
      <rPr>
        <sz val="14"/>
        <rFont val="Times New Roman"/>
        <family val="1"/>
      </rPr>
      <t xml:space="preserve"> </t>
    </r>
  </si>
  <si>
    <r>
      <t>L</t>
    </r>
    <r>
      <rPr>
        <i/>
        <vertAlign val="subscript"/>
        <sz val="14"/>
        <rFont val="Times New Roman"/>
        <family val="1"/>
      </rPr>
      <t>E</t>
    </r>
    <r>
      <rPr>
        <sz val="14"/>
        <rFont val="Times New Roman"/>
        <family val="1"/>
      </rPr>
      <t xml:space="preserve"> </t>
    </r>
  </si>
  <si>
    <r>
      <t>A</t>
    </r>
    <r>
      <rPr>
        <vertAlign val="subscript"/>
        <sz val="14"/>
        <rFont val="Times New Roman"/>
        <family val="1"/>
      </rPr>
      <t xml:space="preserve">0.01 </t>
    </r>
  </si>
  <si>
    <t>Ap</t>
  </si>
  <si>
    <t>(m)</t>
  </si>
  <si>
    <r>
      <t>s</t>
    </r>
    <r>
      <rPr>
        <vertAlign val="subscript"/>
        <sz val="16"/>
        <rFont val="Times New Roman"/>
        <family val="1"/>
      </rPr>
      <t>ref</t>
    </r>
  </si>
  <si>
    <r>
      <t>A</t>
    </r>
    <r>
      <rPr>
        <vertAlign val="subscript"/>
        <sz val="14"/>
        <rFont val="Times New Roman"/>
        <family val="1"/>
      </rPr>
      <t>s</t>
    </r>
  </si>
  <si>
    <t>Site separation</t>
  </si>
  <si>
    <t>Site A</t>
  </si>
  <si>
    <t xml:space="preserve">Pol. tilt angle </t>
  </si>
  <si>
    <t>Site B</t>
  </si>
  <si>
    <t xml:space="preserve">Lon. </t>
  </si>
  <si>
    <t>Lat.</t>
  </si>
  <si>
    <t>18 GHz</t>
  </si>
  <si>
    <t>29 GHz</t>
  </si>
  <si>
    <t>Input data</t>
  </si>
  <si>
    <t>Site</t>
  </si>
  <si>
    <t>A</t>
  </si>
  <si>
    <t>B</t>
  </si>
  <si>
    <t>A1</t>
  </si>
  <si>
    <t>A2</t>
  </si>
  <si>
    <t>Input thresholds</t>
  </si>
  <si>
    <t>Pr (A1 ≥a1, A2 ≥ a2)</t>
  </si>
  <si>
    <t>Pr</t>
  </si>
  <si>
    <t>Pa</t>
  </si>
  <si>
    <t>2.2.4.1 Prediction of outage probability due to rain attenuation with site diversity</t>
  </si>
  <si>
    <t>Recommendation ITU-R P 839-4  Rain height model for prediction methods</t>
  </si>
  <si>
    <t xml:space="preserve">Recommendation ITU-R P.838-3 Specific attenuation model for rain for use in prediction methods </t>
  </si>
  <si>
    <t>C</t>
  </si>
  <si>
    <t>D</t>
  </si>
  <si>
    <t>Site C</t>
  </si>
  <si>
    <t>Site D</t>
  </si>
  <si>
    <t>(A-B)</t>
  </si>
  <si>
    <t>(C-D)</t>
  </si>
  <si>
    <t>§ 2.2.1.2 Probability of rain attenuation on a slant path</t>
  </si>
  <si>
    <t>α</t>
  </si>
  <si>
    <t>ρ</t>
  </si>
  <si>
    <t>Ls</t>
  </si>
  <si>
    <t>d</t>
  </si>
  <si>
    <r>
      <t>C</t>
    </r>
    <r>
      <rPr>
        <i/>
        <vertAlign val="subscript"/>
        <sz val="14"/>
        <rFont val="Times New Roman"/>
        <family val="1"/>
      </rPr>
      <t>B</t>
    </r>
  </si>
  <si>
    <r>
      <t>avg. year, (kg/m</t>
    </r>
    <r>
      <rPr>
        <vertAlign val="superscript"/>
        <sz val="14"/>
        <rFont val="Times New Roman"/>
        <family val="1"/>
      </rPr>
      <t>2</t>
    </r>
    <r>
      <rPr>
        <sz val="14"/>
        <rFont val="Times New Roman"/>
        <family val="1"/>
      </rPr>
      <t>)</t>
    </r>
  </si>
  <si>
    <r>
      <t xml:space="preserve">P </t>
    </r>
    <r>
      <rPr>
        <sz val="14"/>
        <rFont val="Times New Roman"/>
        <family val="1"/>
      </rPr>
      <t>(</t>
    </r>
    <r>
      <rPr>
        <i/>
        <sz val="14"/>
        <rFont val="Times New Roman"/>
        <family val="1"/>
      </rPr>
      <t>A &gt; 0</t>
    </r>
    <r>
      <rPr>
        <sz val="14"/>
        <rFont val="Times New Roman"/>
        <family val="1"/>
      </rPr>
      <t xml:space="preserve">) </t>
    </r>
  </si>
  <si>
    <t>Yearly value</t>
  </si>
  <si>
    <r>
      <t>Prediction model in Annex 1, using the annual values of total columnar content of reduced liquid water</t>
    </r>
    <r>
      <rPr>
        <b/>
        <i/>
        <sz val="14"/>
        <rFont val="Arial"/>
        <family val="2"/>
      </rPr>
      <t xml:space="preserve"> L</t>
    </r>
    <r>
      <rPr>
        <b/>
        <i/>
        <vertAlign val="subscript"/>
        <sz val="14"/>
        <rFont val="Arial"/>
        <family val="2"/>
      </rPr>
      <t>red</t>
    </r>
    <r>
      <rPr>
        <b/>
        <sz val="14"/>
        <rFont val="Arial"/>
        <family val="2"/>
      </rPr>
      <t>.</t>
    </r>
  </si>
  <si>
    <r>
      <t>Total columnar content of reduced cloud liquid water,</t>
    </r>
    <r>
      <rPr>
        <b/>
        <i/>
        <sz val="14"/>
        <rFont val="Arial"/>
        <family val="2"/>
      </rPr>
      <t xml:space="preserve"> L</t>
    </r>
    <r>
      <rPr>
        <b/>
        <i/>
        <vertAlign val="subscript"/>
        <sz val="14"/>
        <rFont val="Arial"/>
        <family val="2"/>
      </rPr>
      <t>red</t>
    </r>
  </si>
  <si>
    <r>
      <t>L</t>
    </r>
    <r>
      <rPr>
        <i/>
        <vertAlign val="subscript"/>
        <sz val="14"/>
        <rFont val="Times New Roman"/>
        <family val="1"/>
      </rPr>
      <t>red</t>
    </r>
    <r>
      <rPr>
        <i/>
        <sz val="14"/>
        <rFont val="Times New Roman"/>
        <family val="1"/>
      </rPr>
      <t>(p)</t>
    </r>
  </si>
  <si>
    <t>Sample total attenuation CDF</t>
  </si>
  <si>
    <t>dB</t>
  </si>
  <si>
    <r>
      <t>A</t>
    </r>
    <r>
      <rPr>
        <i/>
        <vertAlign val="subscript"/>
        <sz val="14"/>
        <rFont val="Times New Roman"/>
        <family val="1"/>
      </rPr>
      <t>Sc</t>
    </r>
    <r>
      <rPr>
        <i/>
        <sz val="14"/>
        <rFont val="Times New Roman"/>
        <family val="1"/>
      </rPr>
      <t>(p)</t>
    </r>
  </si>
  <si>
    <t>R1</t>
  </si>
  <si>
    <t>R2</t>
  </si>
  <si>
    <t>14.5 GHz</t>
  </si>
  <si>
    <t xml:space="preserve">f </t>
  </si>
  <si>
    <t>ρA</t>
  </si>
  <si>
    <t>ρR</t>
  </si>
  <si>
    <t>σlnA_1</t>
  </si>
  <si>
    <t>σlnA_2</t>
  </si>
  <si>
    <t>mlnA_1</t>
  </si>
  <si>
    <t>mlnA_2</t>
  </si>
  <si>
    <t>Section 2.2 Fade duration prediction method</t>
  </si>
  <si>
    <t xml:space="preserve">Duration </t>
  </si>
  <si>
    <t>Att. Threshold</t>
  </si>
  <si>
    <t>sec</t>
  </si>
  <si>
    <r>
      <t>Total fade time (T</t>
    </r>
    <r>
      <rPr>
        <vertAlign val="subscript"/>
        <sz val="14"/>
        <rFont val="Times New Roman"/>
        <family val="1"/>
      </rPr>
      <t>tot</t>
    </r>
    <r>
      <rPr>
        <sz val="14"/>
        <rFont val="Times New Roman"/>
        <family val="1"/>
      </rPr>
      <t>)</t>
    </r>
  </si>
  <si>
    <t>σ</t>
  </si>
  <si>
    <t>γ</t>
  </si>
  <si>
    <r>
      <t>D</t>
    </r>
    <r>
      <rPr>
        <i/>
        <vertAlign val="subscript"/>
        <sz val="14"/>
        <rFont val="Times New Roman"/>
        <family val="1"/>
      </rPr>
      <t>0</t>
    </r>
  </si>
  <si>
    <r>
      <t>p</t>
    </r>
    <r>
      <rPr>
        <i/>
        <vertAlign val="subscript"/>
        <sz val="14"/>
        <rFont val="Times New Roman"/>
        <family val="1"/>
      </rPr>
      <t>1</t>
    </r>
  </si>
  <si>
    <r>
      <t>p</t>
    </r>
    <r>
      <rPr>
        <i/>
        <vertAlign val="subscript"/>
        <sz val="14"/>
        <rFont val="Times New Roman"/>
        <family val="1"/>
      </rPr>
      <t>2</t>
    </r>
  </si>
  <si>
    <r>
      <t>D</t>
    </r>
    <r>
      <rPr>
        <i/>
        <vertAlign val="subscript"/>
        <sz val="14"/>
        <rFont val="Times New Roman"/>
        <family val="1"/>
      </rPr>
      <t>2</t>
    </r>
  </si>
  <si>
    <t>T</t>
  </si>
  <si>
    <t>Ntot</t>
  </si>
  <si>
    <t>N</t>
  </si>
  <si>
    <t xml:space="preserve">Percentage of time A.Threshold is exceeded </t>
  </si>
  <si>
    <t>%</t>
  </si>
  <si>
    <t>θ(°)</t>
  </si>
  <si>
    <r>
      <t>D</t>
    </r>
    <r>
      <rPr>
        <i/>
        <vertAlign val="subscript"/>
        <sz val="14"/>
        <rFont val="Times New Roman"/>
        <family val="1"/>
      </rPr>
      <t>T</t>
    </r>
  </si>
  <si>
    <t>Duration (s)</t>
  </si>
  <si>
    <t>Att. Threshold (dB)</t>
  </si>
  <si>
    <t>Number of fade events of duration D, per year, at 14 GHz, by varying attenuation thresholds.</t>
  </si>
  <si>
    <t xml:space="preserve">Computation of joint probability </t>
  </si>
  <si>
    <t>Input distributions</t>
  </si>
  <si>
    <r>
      <t>(ah</t>
    </r>
    <r>
      <rPr>
        <i/>
        <vertAlign val="superscript"/>
        <sz val="14"/>
        <rFont val="Times New Roman"/>
        <family val="1"/>
      </rPr>
      <t>b</t>
    </r>
    <r>
      <rPr>
        <i/>
        <sz val="14"/>
        <rFont val="Times New Roman"/>
        <family val="1"/>
      </rPr>
      <t>+1)</t>
    </r>
  </si>
  <si>
    <t>Si(1)</t>
  </si>
  <si>
    <t>Fi(1)</t>
  </si>
  <si>
    <r>
      <t>N</t>
    </r>
    <r>
      <rPr>
        <b/>
        <i/>
        <vertAlign val="superscript"/>
        <sz val="14"/>
        <rFont val="CG Times"/>
      </rPr>
      <t>"</t>
    </r>
    <r>
      <rPr>
        <b/>
        <i/>
        <vertAlign val="subscript"/>
        <sz val="14"/>
        <rFont val="CG Times"/>
      </rPr>
      <t>oxygen</t>
    </r>
  </si>
  <si>
    <r>
      <t>N</t>
    </r>
    <r>
      <rPr>
        <b/>
        <i/>
        <vertAlign val="superscript"/>
        <sz val="14"/>
        <rFont val="CG Times"/>
      </rPr>
      <t>''</t>
    </r>
    <r>
      <rPr>
        <b/>
        <i/>
        <vertAlign val="subscript"/>
        <sz val="14"/>
        <rFont val="CG Times"/>
      </rPr>
      <t>water vapour</t>
    </r>
  </si>
  <si>
    <t>e</t>
  </si>
  <si>
    <t>K</t>
  </si>
  <si>
    <t>g/m3</t>
  </si>
  <si>
    <t>hPA</t>
  </si>
  <si>
    <r>
      <t>h</t>
    </r>
    <r>
      <rPr>
        <i/>
        <vertAlign val="subscript"/>
        <sz val="14"/>
        <rFont val="Times New Roman"/>
        <family val="1"/>
      </rPr>
      <t>O</t>
    </r>
    <r>
      <rPr>
        <i/>
        <sz val="14"/>
        <rFont val="Times New Roman"/>
        <family val="1"/>
      </rPr>
      <t xml:space="preserve"> (km)</t>
    </r>
  </si>
  <si>
    <t>dB/km</t>
  </si>
  <si>
    <t>(hPA)</t>
  </si>
  <si>
    <t>γw</t>
  </si>
  <si>
    <r>
      <t>A</t>
    </r>
    <r>
      <rPr>
        <i/>
        <vertAlign val="subscript"/>
        <sz val="14"/>
        <rFont val="Times New Roman"/>
        <family val="1"/>
      </rPr>
      <t>O</t>
    </r>
    <r>
      <rPr>
        <i/>
        <sz val="14"/>
        <rFont val="Times New Roman"/>
        <family val="1"/>
      </rPr>
      <t>/Sin(θ)</t>
    </r>
  </si>
  <si>
    <r>
      <t>γw</t>
    </r>
    <r>
      <rPr>
        <i/>
        <vertAlign val="subscript"/>
        <sz val="14"/>
        <rFont val="Times New Roman"/>
        <family val="1"/>
      </rPr>
      <t>ref</t>
    </r>
  </si>
  <si>
    <r>
      <t>A</t>
    </r>
    <r>
      <rPr>
        <i/>
        <vertAlign val="subscript"/>
        <sz val="14"/>
        <rFont val="Times New Roman"/>
        <family val="1"/>
      </rPr>
      <t>wv</t>
    </r>
    <r>
      <rPr>
        <i/>
        <sz val="14"/>
        <rFont val="Times New Roman"/>
        <family val="1"/>
      </rPr>
      <t>/Sin(θ)</t>
    </r>
  </si>
  <si>
    <t>e(P)</t>
  </si>
  <si>
    <r>
      <t>e</t>
    </r>
    <r>
      <rPr>
        <i/>
        <vertAlign val="subscript"/>
        <sz val="14"/>
        <rFont val="Times New Roman"/>
        <family val="1"/>
      </rPr>
      <t>ref</t>
    </r>
  </si>
  <si>
    <r>
      <t>P</t>
    </r>
    <r>
      <rPr>
        <i/>
        <vertAlign val="subscript"/>
        <sz val="14"/>
        <rFont val="Times New Roman"/>
        <family val="1"/>
      </rPr>
      <t>dry,ref</t>
    </r>
  </si>
  <si>
    <r>
      <t>0.0176* (</t>
    </r>
    <r>
      <rPr>
        <sz val="14"/>
        <rFont val="Times New Roman"/>
        <family val="1"/>
      </rPr>
      <t>γ</t>
    </r>
    <r>
      <rPr>
        <i/>
        <vertAlign val="subscript"/>
        <sz val="14"/>
        <rFont val="Times New Roman"/>
        <family val="1"/>
      </rPr>
      <t>w</t>
    </r>
    <r>
      <rPr>
        <i/>
        <sz val="14"/>
        <rFont val="Times New Roman"/>
        <family val="1"/>
      </rPr>
      <t>/</t>
    </r>
    <r>
      <rPr>
        <sz val="14"/>
        <rFont val="Times New Roman"/>
        <family val="1"/>
      </rPr>
      <t>γ</t>
    </r>
    <r>
      <rPr>
        <i/>
        <vertAlign val="subscript"/>
        <sz val="14"/>
        <rFont val="Times New Roman"/>
        <family val="1"/>
      </rPr>
      <t>w_ref</t>
    </r>
    <r>
      <rPr>
        <i/>
        <sz val="14"/>
        <rFont val="Times New Roman"/>
        <family val="1"/>
      </rPr>
      <t>)*(ah</t>
    </r>
    <r>
      <rPr>
        <i/>
        <vertAlign val="superscript"/>
        <sz val="14"/>
        <rFont val="Times New Roman"/>
        <family val="1"/>
      </rPr>
      <t>b</t>
    </r>
    <r>
      <rPr>
        <i/>
        <sz val="14"/>
        <rFont val="Times New Roman"/>
        <family val="1"/>
      </rPr>
      <t>+1)</t>
    </r>
  </si>
  <si>
    <t xml:space="preserve"> (g/m3)</t>
  </si>
  <si>
    <t xml:space="preserve"> (kg/m2)</t>
  </si>
  <si>
    <t>ρ(P) - P.836</t>
  </si>
  <si>
    <t>V(P) - P.836</t>
  </si>
  <si>
    <r>
      <rPr>
        <i/>
        <sz val="18"/>
        <rFont val="Calibri"/>
        <family val="2"/>
      </rPr>
      <t>ρ</t>
    </r>
    <r>
      <rPr>
        <i/>
        <vertAlign val="subscript"/>
        <sz val="14"/>
        <rFont val="Times New Roman"/>
        <family val="1"/>
      </rPr>
      <t>ref</t>
    </r>
    <r>
      <rPr>
        <i/>
        <sz val="14"/>
        <rFont val="Times New Roman"/>
        <family val="1"/>
      </rPr>
      <t xml:space="preserve"> </t>
    </r>
  </si>
  <si>
    <t xml:space="preserve">Ac </t>
  </si>
  <si>
    <t>BACK</t>
  </si>
  <si>
    <t>T - P.1510-1</t>
  </si>
  <si>
    <t>Recommendation ITU-R P 837-7 :  Characteristics of precipitation for propagation modelling</t>
  </si>
  <si>
    <r>
      <t>is obtained following the method described in Annex 1, using a bisection method with tolerance set at 1E-3% on the relative error (  100 * (P</t>
    </r>
    <r>
      <rPr>
        <b/>
        <vertAlign val="subscript"/>
        <sz val="14"/>
        <rFont val="Arial"/>
        <family val="2"/>
      </rPr>
      <t xml:space="preserve">it </t>
    </r>
    <r>
      <rPr>
        <b/>
        <sz val="14"/>
        <rFont val="Arial"/>
        <family val="2"/>
      </rPr>
      <t>- P</t>
    </r>
    <r>
      <rPr>
        <b/>
        <vertAlign val="subscript"/>
        <sz val="14"/>
        <rFont val="Arial"/>
        <family val="2"/>
      </rPr>
      <t>target</t>
    </r>
    <r>
      <rPr>
        <b/>
        <sz val="14"/>
        <rFont val="Arial"/>
        <family val="2"/>
      </rPr>
      <t>)/P</t>
    </r>
    <r>
      <rPr>
        <b/>
        <vertAlign val="subscript"/>
        <sz val="14"/>
        <rFont val="Arial"/>
        <family val="2"/>
      </rPr>
      <t xml:space="preserve">target </t>
    </r>
    <r>
      <rPr>
        <b/>
        <sz val="14"/>
        <rFont val="Arial"/>
        <family val="2"/>
      </rPr>
      <t>)</t>
    </r>
  </si>
  <si>
    <t>Target P</t>
  </si>
  <si>
    <r>
      <rPr>
        <sz val="18"/>
        <rFont val="Times New Roman"/>
        <family val="1"/>
      </rPr>
      <t>r</t>
    </r>
    <r>
      <rPr>
        <vertAlign val="subscript"/>
        <sz val="14"/>
        <rFont val="Times New Roman"/>
        <family val="1"/>
      </rPr>
      <t>ii</t>
    </r>
  </si>
  <si>
    <r>
      <t>Actual</t>
    </r>
    <r>
      <rPr>
        <i/>
        <sz val="14"/>
        <rFont val="Times New Roman"/>
        <family val="1"/>
      </rPr>
      <t xml:space="preserve"> P</t>
    </r>
  </si>
  <si>
    <t>Relative Error</t>
  </si>
  <si>
    <t>Jan</t>
  </si>
  <si>
    <t xml:space="preserve">Feb </t>
  </si>
  <si>
    <t>Mar</t>
  </si>
  <si>
    <t>Apr</t>
  </si>
  <si>
    <t>May</t>
  </si>
  <si>
    <t>Jun</t>
  </si>
  <si>
    <t>Jul</t>
  </si>
  <si>
    <t>Aug</t>
  </si>
  <si>
    <t>Sept</t>
  </si>
  <si>
    <t>Oct</t>
  </si>
  <si>
    <t>Nov</t>
  </si>
  <si>
    <t>Dec</t>
  </si>
  <si>
    <t>The rainfall rate has been obtained using a bisection method with a tolerance of 1E-3%</t>
  </si>
  <si>
    <t xml:space="preserve">Use of a different method to determine the probability and associated rainfall rate may </t>
  </si>
  <si>
    <t>result in a different value still meeting the required tolerance of 1E-3%</t>
  </si>
  <si>
    <t>Recommendation ITU-R P 837-7  Characteristics of precipitation for propagation modelling</t>
  </si>
  <si>
    <t>P0 annual</t>
  </si>
  <si>
    <t xml:space="preserve">NOTE: Recommendation 837-7 includes, in its supplemental data files, a precalculated map of R0.01%. </t>
  </si>
  <si>
    <r>
      <t>Mt</t>
    </r>
    <r>
      <rPr>
        <vertAlign val="subscript"/>
        <sz val="18"/>
        <rFont val="Times New Roman"/>
        <family val="1"/>
      </rPr>
      <t>ii</t>
    </r>
  </si>
  <si>
    <r>
      <t>T</t>
    </r>
    <r>
      <rPr>
        <vertAlign val="subscript"/>
        <sz val="18"/>
        <rFont val="Times New Roman"/>
        <family val="1"/>
      </rPr>
      <t>ii</t>
    </r>
  </si>
  <si>
    <t xml:space="preserve">Target P &gt; P0_annual, therefore Rp=0. </t>
  </si>
  <si>
    <t>The rainfall rate, Rp, exceeded for any percentage of the average year, and for any location (with an integration time of 1 minute)</t>
  </si>
  <si>
    <t>is obtained following the method described in Annex 1, using a bisection method with tolerance set at 1E-3% on the relative error (  100 * (Pit - Ptarget)/Ptarget )</t>
  </si>
  <si>
    <t>Predicted using full method</t>
  </si>
  <si>
    <t>-</t>
  </si>
  <si>
    <t>The values in the table below were computed using bilinear interpolation on the precalculated R001.txt file. Values predicted using the full method were derived using a tolerance set at 1E-3% on the relative error (  100 * (Pit - Ptarget)/Ptarget  )</t>
  </si>
  <si>
    <t>Relative difference</t>
  </si>
  <si>
    <t>Validation examples for the specific attenuation due to Oxygen</t>
  </si>
  <si>
    <r>
      <t>Note: Users should: a) verify that R</t>
    </r>
    <r>
      <rPr>
        <b/>
        <vertAlign val="subscript"/>
        <sz val="14"/>
        <rFont val="Arial"/>
        <family val="2"/>
      </rPr>
      <t>0.01</t>
    </r>
    <r>
      <rPr>
        <b/>
        <sz val="14"/>
        <rFont val="Arial"/>
        <family val="2"/>
      </rPr>
      <t xml:space="preserve"> is within the 1E-3% tolerance and then b) use the exact R</t>
    </r>
    <r>
      <rPr>
        <b/>
        <vertAlign val="subscript"/>
        <sz val="14"/>
        <rFont val="Arial"/>
        <family val="2"/>
      </rPr>
      <t>0.01</t>
    </r>
    <r>
      <rPr>
        <b/>
        <sz val="14"/>
        <rFont val="Arial"/>
        <family val="2"/>
      </rPr>
      <t xml:space="preserve"> in the worksheet to calculate Ap, and verify that the calculated Ap matches the Ap in the worksheet.</t>
    </r>
  </si>
  <si>
    <t>Auxiliary data</t>
  </si>
  <si>
    <r>
      <t>h</t>
    </r>
    <r>
      <rPr>
        <i/>
        <vertAlign val="subscript"/>
        <sz val="14"/>
        <color theme="0" tint="-0.499984740745262"/>
        <rFont val="Times New Roman"/>
        <family val="1"/>
      </rPr>
      <t>s</t>
    </r>
    <r>
      <rPr>
        <sz val="14"/>
        <color theme="0" tint="-0.499984740745262"/>
        <rFont val="Times New Roman"/>
        <family val="1"/>
      </rPr>
      <t xml:space="preserve"> (km)</t>
    </r>
  </si>
  <si>
    <t xml:space="preserve">Validation examples for Study Group 3 Earth-Space propagation prediction methods </t>
  </si>
  <si>
    <t xml:space="preserve">Recommendation ITU-R P 1623-1. Prediction method of fade dynamics on Earth-space paths. </t>
  </si>
  <si>
    <t>Section 2.2, Attenuation by precipitation and clouds, 2.2.1 Prediction of attenuation statistics for an average year</t>
  </si>
  <si>
    <t xml:space="preserve"> Section 2.2, Attenuation by precipitation and clouds , 2.2.1.2 Probability of rain attenuation on a slant path</t>
  </si>
  <si>
    <t xml:space="preserve"> Section 2.2, Attenuation by precipitation and clouds, 2.2.4, Site Diversity, 2.2.4.1 Prediction of outage probability due to rain attenuation with site diversity</t>
  </si>
  <si>
    <t xml:space="preserve"> Section 2.2, Attenuation by precipitation and clouds,  2.2.4, Site Diversity, 2.2.4.2 Diversity gain</t>
  </si>
  <si>
    <t xml:space="preserve"> Section 2.5, Estimation of total attenuation due to multiple sources of simultaneously occurring atmospheric attenuation</t>
  </si>
  <si>
    <t xml:space="preserve"> Section 4.1, Calculation of long-term statistics of hydrometeor-induced cross-polarization.</t>
  </si>
  <si>
    <t>Specific attenuation due to water vapour and Oxygen</t>
  </si>
  <si>
    <t>Slant Path Attenuation</t>
  </si>
  <si>
    <t>Incorporates changes due to new version of recommendations P.1510 (-1), P.837 (-7)</t>
  </si>
  <si>
    <t>Recommendation ITU-R P 1623-1: Prediction method of fade dynamics on Earth-space paths. Section 2.2 Fade duration prediction method</t>
  </si>
  <si>
    <t>Clarifies input data to prediction methods and separates auxiliary variables (used to calculate input data) into a separate set of columns</t>
  </si>
  <si>
    <r>
      <t>Corrects computation of total attenuation (combination from multiple sources) and introduces a formula in the</t>
    </r>
    <r>
      <rPr>
        <i/>
        <sz val="14"/>
        <rFont val="Times New Roman"/>
        <family val="1"/>
      </rPr>
      <t xml:space="preserve"> A</t>
    </r>
    <r>
      <rPr>
        <i/>
        <vertAlign val="subscript"/>
        <sz val="14"/>
        <rFont val="Times New Roman"/>
        <family val="1"/>
      </rPr>
      <t>T</t>
    </r>
    <r>
      <rPr>
        <i/>
        <sz val="14"/>
        <rFont val="Times New Roman"/>
        <family val="1"/>
      </rPr>
      <t>(P)</t>
    </r>
    <r>
      <rPr>
        <sz val="14"/>
        <rFont val="Times New Roman"/>
        <family val="1"/>
      </rPr>
      <t>column to compute the total attenuation</t>
    </r>
  </si>
  <si>
    <t>Corrects typographical errors in recommendation numbers and sheet names to align numbers with current in-force recommendaitons</t>
  </si>
  <si>
    <t>version x.y (S)</t>
  </si>
  <si>
    <t>x = indicates major change due to a new or updated recommendation</t>
  </si>
  <si>
    <t>S= Status</t>
  </si>
  <si>
    <t>P = Published</t>
  </si>
  <si>
    <t>Version: 2.5 (P)</t>
  </si>
  <si>
    <t>Date: 1/3/2017</t>
  </si>
  <si>
    <t xml:space="preserve">Approved at WP 3M meeting  June 2016 </t>
  </si>
  <si>
    <t>Version: 3.9 (P)</t>
  </si>
  <si>
    <t>Date: 30/10/2017</t>
  </si>
  <si>
    <t>Release history</t>
  </si>
  <si>
    <r>
      <t>C</t>
    </r>
    <r>
      <rPr>
        <vertAlign val="subscript"/>
        <sz val="14"/>
        <rFont val="Arial"/>
        <family val="2"/>
      </rPr>
      <t>θ</t>
    </r>
  </si>
  <si>
    <r>
      <t>f</t>
    </r>
    <r>
      <rPr>
        <sz val="14"/>
        <color theme="0" tint="-0.499984740745262"/>
        <rFont val="Times New Roman"/>
        <family val="1"/>
      </rPr>
      <t xml:space="preserve"> </t>
    </r>
  </si>
  <si>
    <r>
      <rPr>
        <sz val="14"/>
        <color theme="0" tint="-0.499984740745262"/>
        <rFont val="Calibri"/>
        <family val="2"/>
      </rPr>
      <t>θ</t>
    </r>
    <r>
      <rPr>
        <sz val="14"/>
        <color theme="0" tint="-0.499984740745262"/>
        <rFont val="Times New Roman"/>
        <family val="1"/>
      </rPr>
      <t>(°)</t>
    </r>
  </si>
  <si>
    <t>Values of Nwet for the input (lat, long) are obtained by bilinear interpolation of the reference ERA Interim data.</t>
  </si>
  <si>
    <r>
      <t xml:space="preserve">Note: the median value of the wet term of the radio refractivity, </t>
    </r>
    <r>
      <rPr>
        <i/>
        <sz val="14"/>
        <rFont val="Arial"/>
        <family val="2"/>
      </rPr>
      <t>N</t>
    </r>
    <r>
      <rPr>
        <i/>
        <vertAlign val="subscript"/>
        <sz val="14"/>
        <rFont val="Arial"/>
        <family val="2"/>
      </rPr>
      <t>wet</t>
    </r>
    <r>
      <rPr>
        <sz val="14"/>
        <rFont val="Arial"/>
        <family val="2"/>
      </rPr>
      <t>, is calculated using the digital maps incorporated in Recommendation ITU-R P.453-13.</t>
    </r>
  </si>
  <si>
    <r>
      <t>h</t>
    </r>
    <r>
      <rPr>
        <i/>
        <vertAlign val="subscript"/>
        <sz val="14"/>
        <color theme="0" tint="-0.499984740745262"/>
        <rFont val="Times New Roman"/>
        <family val="1"/>
      </rPr>
      <t>s</t>
    </r>
    <r>
      <rPr>
        <sz val="14"/>
        <color theme="0" tint="-0.499984740745262"/>
        <rFont val="Times New Roman"/>
        <family val="1"/>
      </rPr>
      <t xml:space="preserve"> - P.1511</t>
    </r>
  </si>
  <si>
    <t>Input parameters</t>
  </si>
  <si>
    <t>Auxiliary data to compute input parameters</t>
  </si>
  <si>
    <t>(Eq.22)</t>
  </si>
  <si>
    <r>
      <t>p</t>
    </r>
    <r>
      <rPr>
        <i/>
        <vertAlign val="subscript"/>
        <sz val="14"/>
        <rFont val="Times New Roman"/>
        <family val="1"/>
      </rPr>
      <t>dry</t>
    </r>
    <r>
      <rPr>
        <i/>
        <sz val="14"/>
        <rFont val="Times New Roman"/>
        <family val="1"/>
      </rPr>
      <t>(h</t>
    </r>
    <r>
      <rPr>
        <i/>
        <vertAlign val="subscript"/>
        <sz val="14"/>
        <rFont val="Times New Roman"/>
        <family val="1"/>
      </rPr>
      <t>s</t>
    </r>
    <r>
      <rPr>
        <i/>
        <sz val="14"/>
        <rFont val="Times New Roman"/>
        <family val="1"/>
      </rPr>
      <t>)</t>
    </r>
    <r>
      <rPr>
        <i/>
        <vertAlign val="subscript"/>
        <sz val="14"/>
        <rFont val="Times New Roman"/>
        <family val="1"/>
      </rPr>
      <t xml:space="preserve"> </t>
    </r>
    <r>
      <rPr>
        <i/>
        <sz val="14"/>
        <rFont val="Times New Roman"/>
        <family val="1"/>
      </rPr>
      <t>-  P.835-6</t>
    </r>
  </si>
  <si>
    <t>(°)</t>
  </si>
  <si>
    <t>Elevation angle, θ</t>
  </si>
  <si>
    <t>Incorporates changes due to new version of recommendations P.453(-13), P.835(-6).</t>
  </si>
  <si>
    <t>Clarifies input data to prediction methods and separates auxiliary variables (used to calculate input data) from input parameters</t>
  </si>
  <si>
    <t>Input and auxiliary data</t>
  </si>
  <si>
    <r>
      <t>Rain attenuation CDF (using R</t>
    </r>
    <r>
      <rPr>
        <b/>
        <vertAlign val="subscript"/>
        <sz val="14"/>
        <rFont val="Times New Roman"/>
        <family val="1"/>
      </rPr>
      <t>0.01%</t>
    </r>
    <r>
      <rPr>
        <b/>
        <sz val="14"/>
        <rFont val="Times New Roman"/>
        <family val="1"/>
      </rPr>
      <t xml:space="preserve"> from precalculated map)</t>
    </r>
  </si>
  <si>
    <t xml:space="preserve">y = indicates minor changes not related to a new or updated recommendation </t>
  </si>
  <si>
    <t>(p=50%)</t>
  </si>
  <si>
    <t xml:space="preserve"> Section 2.4, Scintillation and multipath fading. 2.4.1 Calculation of monthly and long-term statistics of amplitude scintillations at elevation angles greater than 5°</t>
  </si>
  <si>
    <t>Version:  4.0 (P)</t>
  </si>
  <si>
    <t>Recommendation ITU-R P 618-13.Propagation data and prediction methods required for the design of Earth-space telecommunication systems.</t>
  </si>
  <si>
    <t>Recommendation ITU-R P 836-6 Water Vapour: surface density and total columnar content</t>
  </si>
  <si>
    <t>Recommendation ITU-R P 836-6 : Water Vapour: surface density and total columnar content</t>
  </si>
  <si>
    <t xml:space="preserve">Recommendation ITU-R P 618-13. Section 2.2, Attenuation by precipitation and clouds </t>
  </si>
  <si>
    <t>Recommendation ITU-R P 618-13. Attenuation by precipitation and clouds. Section 2.2.4, Site Diversity</t>
  </si>
  <si>
    <t>Recommendation ITU-R P 618-13. Section 2.4, Scintillation and multipath fading</t>
  </si>
  <si>
    <t>Recommendation ITU-R P 618-13. Section 2.5, Estimation of total attenuation due to multiple sources of simultaneously occurring
 atmospheric attenuation</t>
  </si>
  <si>
    <t>Recommendation ITU-R P 618-13. Attenuation by precipitation and clouds. Section 4.1. Calculation of long-term statistics of hydrometeor-induced cross-polarization.</t>
  </si>
  <si>
    <t>Date: 04/06/2018</t>
  </si>
  <si>
    <t>Version:  4.1 (P)</t>
  </si>
  <si>
    <t>Corrects gas attenuation at (1%) in the total attenuation example section.</t>
  </si>
  <si>
    <t>Version:  4.2 (P)</t>
  </si>
  <si>
    <t>Date: 25/06/2018</t>
  </si>
  <si>
    <t>Corrects columns d(km) and rho in the P618-13 PofA sheet, as they were inverted.</t>
  </si>
  <si>
    <t>Version:  4.3 (I)</t>
  </si>
  <si>
    <t>Date: 06/05/2019</t>
  </si>
  <si>
    <t>Corrects the upper range of applicability of the prediction method for the calculation of long-term statistics of amplitude scintillations at elevation
angles greater than 5 degrees in Rec. P.618-13.</t>
  </si>
  <si>
    <t>(p. 1511-2)</t>
  </si>
  <si>
    <r>
      <t>h</t>
    </r>
    <r>
      <rPr>
        <i/>
        <vertAlign val="subscript"/>
        <sz val="14"/>
        <rFont val="Times New Roman"/>
        <family val="1"/>
      </rPr>
      <t>s</t>
    </r>
    <r>
      <rPr>
        <sz val="14"/>
        <rFont val="Times New Roman"/>
        <family val="1"/>
      </rPr>
      <t xml:space="preserve"> (m)</t>
    </r>
  </si>
  <si>
    <r>
      <rPr>
        <sz val="18"/>
        <rFont val="Calibri"/>
        <family val="2"/>
      </rPr>
      <t>ρ</t>
    </r>
    <r>
      <rPr>
        <sz val="16"/>
        <rFont val="Times New Roman"/>
        <family val="1"/>
      </rPr>
      <t xml:space="preserve">(p) </t>
    </r>
    <r>
      <rPr>
        <sz val="14"/>
        <rFont val="Times New Roman"/>
        <family val="1"/>
      </rPr>
      <t>g/m3</t>
    </r>
  </si>
  <si>
    <r>
      <t>h</t>
    </r>
    <r>
      <rPr>
        <i/>
        <vertAlign val="subscript"/>
        <sz val="14"/>
        <rFont val="Times New Roman"/>
        <family val="1"/>
      </rPr>
      <t>s</t>
    </r>
  </si>
  <si>
    <t xml:space="preserve"> (km)</t>
  </si>
  <si>
    <t>Oxygen attenuation : Method in Annex 2 of  Recommendation ITU-R P.676-12</t>
  </si>
  <si>
    <t>Recommendation ITU-R P 676-12 :  Attenuation by atmospheric gases</t>
  </si>
  <si>
    <t>eq. 1 to 9 of Recommendation P.676-12</t>
  </si>
  <si>
    <t>(§ 2.2.1.1 of Recommendation ITU-R P.618-13 using Recommendation ITU-R P.838-3 sum-formula)</t>
  </si>
  <si>
    <t xml:space="preserve">Recommendation ITU-R P 676-12  Attenuation by atmospheric gases. </t>
  </si>
  <si>
    <t>I = Internal to CG-3J/3M-13</t>
  </si>
  <si>
    <t>Recommendation ITU-R P 840-8: Attenuation due to clouds and fog.</t>
  </si>
  <si>
    <t>Recommendation ITU-R P 840-8 :  Attenuation due to clouds and fog</t>
  </si>
  <si>
    <t>Recommendation ITU-R P 840-8 Attenuation due to clouds and fog.</t>
  </si>
  <si>
    <t>Recommendation ITU-R P 840-8  Attenuation due to clouds and fog. Total columnar content of reduced cloud liquid water, Lred</t>
  </si>
  <si>
    <t>Reflects new versions of recommendations 1511 (-2), 676 (-12), 840 (-8), and impact to procedures for scaling with height in P.836-6, and to slant path length in 618-13, with impact on 618-13 procedures.</t>
  </si>
  <si>
    <t>Version:  5.0 (P)</t>
  </si>
  <si>
    <t>Date: 04/10/2019</t>
  </si>
  <si>
    <t>Version 5.0(P)</t>
  </si>
  <si>
    <t>10/04/2019</t>
  </si>
  <si>
    <t>Recommendation ITU-R P 453-14 : The radio refractive index: Its formula and refractivity data.</t>
  </si>
  <si>
    <t>Recommendation ITU-R P 453-14 The radio refractive index: Its formula and refractivity data. Section 2.2 Wet term of the surface of refractivity, median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</si>
</sst>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0"/>
    <numFmt numFmtId="165" formatCode="0.0000000"/>
    <numFmt numFmtId="166" formatCode="0.00000000"/>
    <numFmt numFmtId="167" formatCode="0.0"/>
    <numFmt numFmtId="168" formatCode="0.000"/>
    <numFmt numFmtId="169" formatCode="0.000000000"/>
    <numFmt numFmtId="170" formatCode="0.00000000000"/>
    <numFmt numFmtId="171" formatCode="0.000000"/>
    <numFmt numFmtId="172" formatCode="0.0000000000"/>
    <numFmt numFmtId="173" formatCode="[$-809]d\ mmmm\ yyyy;@"/>
    <numFmt numFmtId="174" formatCode="0.00000"/>
    <numFmt numFmtId="175" formatCode="0.00000000000000"/>
    <numFmt numFmtId="176" formatCode="0.000000000000"/>
    <numFmt numFmtId="177" formatCode="0.0E+00"/>
  </numFmts>
  <fonts count="102">
    <font>
      <sz val="10"/>
      <name val="Arial"/>
      <family val="2"/>
    </font>
    <font>
      <b/>
      <sz val="10"/>
      <name val="Arial"/>
      <family val="2"/>
    </font>
    <font>
      <sz val="8"/>
      <name val="Arial"/>
      <family val="2"/>
    </font>
    <font>
      <sz val="10"/>
      <name val="Times New Roman"/>
      <family val="1"/>
    </font>
    <font>
      <b/>
      <sz val="14"/>
      <name val="Times New Roman"/>
      <family val="1"/>
    </font>
    <font>
      <sz val="14"/>
      <name val="Arial"/>
      <family val="2"/>
    </font>
    <font>
      <sz val="11"/>
      <name val="Times New Roman"/>
      <family val="1"/>
    </font>
    <font>
      <i/>
      <sz val="9"/>
      <name val="Times New Roman"/>
      <family val="1"/>
    </font>
    <font>
      <sz val="14"/>
      <name val="Times New Roman"/>
      <family val="1"/>
    </font>
    <font>
      <i/>
      <sz val="14"/>
      <name val="Times New Roman"/>
      <family val="1"/>
    </font>
    <font>
      <i/>
      <vertAlign val="subscript"/>
      <sz val="14"/>
      <name val="Times New Roman"/>
      <family val="1"/>
    </font>
    <font>
      <sz val="14"/>
      <name val="Symbol"/>
      <family val="1"/>
      <charset val="2"/>
    </font>
    <font>
      <i/>
      <sz val="14"/>
      <name val="Symbol"/>
      <family val="1"/>
      <charset val="2"/>
    </font>
    <font>
      <sz val="12"/>
      <name val="Times New Roman"/>
      <family val="1"/>
    </font>
    <font>
      <sz val="12"/>
      <name val="Arial"/>
      <family val="2"/>
    </font>
    <font>
      <vertAlign val="subscript"/>
      <sz val="14"/>
      <name val="Times New Roman"/>
      <family val="1"/>
    </font>
    <font>
      <vertAlign val="superscript"/>
      <sz val="14"/>
      <name val="Times New Roman"/>
      <family val="1"/>
    </font>
    <font>
      <sz val="10"/>
      <name val="Arial"/>
      <family val="2"/>
    </font>
    <font>
      <sz val="14"/>
      <color indexed="8"/>
      <name val="Times New Roman"/>
      <family val="1"/>
    </font>
    <font>
      <b/>
      <sz val="12"/>
      <name val="Arial"/>
      <family val="2"/>
    </font>
    <font>
      <b/>
      <sz val="12"/>
      <name val="Times New Roman"/>
      <family val="1"/>
    </font>
    <font>
      <b/>
      <sz val="11"/>
      <name val="Verdana"/>
      <family val="2"/>
    </font>
    <font>
      <sz val="10"/>
      <name val="Verdana"/>
      <family val="2"/>
    </font>
    <font>
      <b/>
      <sz val="14"/>
      <name val="Verdana"/>
      <family val="2"/>
    </font>
    <font>
      <b/>
      <sz val="12"/>
      <name val="Verdana"/>
      <family val="2"/>
    </font>
    <font>
      <sz val="16"/>
      <name val="Arial"/>
      <family val="2"/>
    </font>
    <font>
      <b/>
      <sz val="20"/>
      <name val="Arial"/>
      <family val="2"/>
    </font>
    <font>
      <b/>
      <sz val="14"/>
      <name val="Arial"/>
      <family val="2"/>
    </font>
    <font>
      <i/>
      <sz val="14"/>
      <name val="Arial"/>
      <family val="2"/>
    </font>
    <font>
      <sz val="10"/>
      <name val="CG Times"/>
    </font>
    <font>
      <b/>
      <i/>
      <sz val="14"/>
      <name val="CG Times"/>
    </font>
    <font>
      <b/>
      <sz val="14"/>
      <name val="CG Times"/>
    </font>
    <font>
      <b/>
      <i/>
      <vertAlign val="subscript"/>
      <sz val="14"/>
      <name val="CG Times"/>
    </font>
    <font>
      <b/>
      <sz val="14"/>
      <name val="Symbol"/>
      <family val="1"/>
      <charset val="2"/>
    </font>
    <font>
      <b/>
      <i/>
      <sz val="14"/>
      <name val="Symbol"/>
      <family val="1"/>
      <charset val="2"/>
    </font>
    <font>
      <i/>
      <vertAlign val="subscrip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vertAlign val="superscript"/>
      <sz val="14"/>
      <name val="Arial"/>
      <family val="2"/>
    </font>
    <font>
      <b/>
      <i/>
      <sz val="14"/>
      <name val="Arial"/>
      <family val="2"/>
    </font>
    <font>
      <b/>
      <i/>
      <vertAlign val="subscript"/>
      <sz val="14"/>
      <name val="Arial"/>
      <family val="2"/>
    </font>
    <font>
      <b/>
      <sz val="14"/>
      <name val="Calibri"/>
      <family val="2"/>
    </font>
    <font>
      <b/>
      <sz val="16"/>
      <name val="Calibri"/>
      <family val="2"/>
    </font>
    <font>
      <sz val="11"/>
      <name val="Arial"/>
      <family val="2"/>
    </font>
    <font>
      <sz val="14"/>
      <name val="Calibri"/>
      <family val="2"/>
    </font>
    <font>
      <i/>
      <sz val="16"/>
      <name val="Times New Roman"/>
      <family val="1"/>
    </font>
    <font>
      <i/>
      <vertAlign val="subscript"/>
      <sz val="16"/>
      <name val="Times New Roman"/>
      <family val="1"/>
    </font>
    <font>
      <i/>
      <sz val="18"/>
      <name val="Symbol"/>
      <family val="1"/>
      <charset val="2"/>
    </font>
    <font>
      <u/>
      <sz val="10"/>
      <color theme="10"/>
      <name val="Arial"/>
      <family val="2"/>
    </font>
    <font>
      <sz val="16"/>
      <name val="Symbol"/>
      <family val="1"/>
      <charset val="2"/>
    </font>
    <font>
      <vertAlign val="subscript"/>
      <sz val="16"/>
      <name val="Times New Roman"/>
      <family val="1"/>
    </font>
    <font>
      <sz val="16"/>
      <name val="Times New Roman"/>
      <family val="1"/>
    </font>
    <font>
      <u/>
      <sz val="16"/>
      <color theme="10"/>
      <name val="Times New Roman"/>
      <family val="1"/>
    </font>
    <font>
      <sz val="18"/>
      <name val="Calibri"/>
      <family val="2"/>
    </font>
    <font>
      <b/>
      <u/>
      <sz val="18"/>
      <name val="Times New Roman"/>
      <family val="1"/>
    </font>
    <font>
      <sz val="18"/>
      <name val="Arial"/>
      <family val="2"/>
    </font>
    <font>
      <sz val="14"/>
      <color rgb="FFFF0000"/>
      <name val="Arial"/>
      <family val="2"/>
    </font>
    <font>
      <sz val="16"/>
      <color rgb="FFFF0000"/>
      <name val="Arial"/>
      <family val="2"/>
    </font>
    <font>
      <i/>
      <sz val="14"/>
      <name val="Calibri"/>
      <family val="2"/>
    </font>
    <font>
      <i/>
      <sz val="16"/>
      <name val="Calibri"/>
      <family val="2"/>
    </font>
    <font>
      <i/>
      <vertAlign val="superscript"/>
      <sz val="14"/>
      <name val="Times New Roman"/>
      <family val="1"/>
    </font>
    <font>
      <sz val="10"/>
      <name val="Times New Roman"/>
      <family val="1"/>
      <charset val="204"/>
    </font>
    <font>
      <sz val="11"/>
      <color indexed="8"/>
      <name val="Arial"/>
      <family val="2"/>
    </font>
    <font>
      <b/>
      <i/>
      <sz val="11"/>
      <color indexed="8"/>
      <name val="Times New Roman"/>
      <family val="1"/>
      <charset val="204"/>
    </font>
    <font>
      <b/>
      <i/>
      <vertAlign val="superscript"/>
      <sz val="14"/>
      <name val="CG Times"/>
    </font>
    <font>
      <b/>
      <i/>
      <sz val="14"/>
      <name val="Times New Roman"/>
      <family val="1"/>
    </font>
    <font>
      <sz val="9"/>
      <color indexed="81"/>
      <name val="Tahoma"/>
      <family val="2"/>
    </font>
    <font>
      <b/>
      <sz val="9"/>
      <color indexed="81"/>
      <name val="Tahoma"/>
      <family val="2"/>
    </font>
    <font>
      <i/>
      <sz val="18"/>
      <name val="Calibri"/>
      <family val="2"/>
    </font>
    <font>
      <u/>
      <sz val="12"/>
      <color theme="10"/>
      <name val="Arial"/>
      <family val="2"/>
    </font>
    <font>
      <b/>
      <vertAlign val="subscript"/>
      <sz val="14"/>
      <name val="Arial"/>
      <family val="2"/>
    </font>
    <font>
      <sz val="18"/>
      <name val="Times New Roman"/>
      <family val="1"/>
    </font>
    <font>
      <vertAlign val="subscript"/>
      <sz val="18"/>
      <name val="Times New Roman"/>
      <family val="1"/>
    </font>
    <font>
      <sz val="14"/>
      <color theme="0" tint="-0.499984740745262"/>
      <name val="Times New Roman"/>
      <family val="1"/>
    </font>
    <font>
      <sz val="10"/>
      <color theme="0" tint="-0.499984740745262"/>
      <name val="Arial"/>
      <family val="2"/>
    </font>
    <font>
      <i/>
      <sz val="14"/>
      <color theme="0" tint="-0.499984740745262"/>
      <name val="Times New Roman"/>
      <family val="1"/>
    </font>
    <font>
      <i/>
      <vertAlign val="subscript"/>
      <sz val="14"/>
      <color theme="0" tint="-0.499984740745262"/>
      <name val="Times New Roman"/>
      <family val="1"/>
    </font>
    <font>
      <vertAlign val="subscript"/>
      <sz val="14"/>
      <name val="Arial"/>
      <family val="2"/>
    </font>
    <font>
      <b/>
      <sz val="14"/>
      <color theme="0" tint="-0.499984740745262"/>
      <name val="Times New Roman"/>
      <family val="1"/>
    </font>
    <font>
      <sz val="10"/>
      <color theme="0" tint="-0.499984740745262"/>
      <name val="Times New Roman"/>
      <family val="1"/>
    </font>
    <font>
      <b/>
      <sz val="14"/>
      <color theme="0" tint="-0.499984740745262"/>
      <name val="Arial"/>
      <family val="2"/>
    </font>
    <font>
      <sz val="14"/>
      <color theme="0" tint="-0.499984740745262"/>
      <name val="Calibri"/>
      <family val="2"/>
    </font>
    <font>
      <sz val="14"/>
      <color theme="0" tint="-0.499984740745262"/>
      <name val="Symbol"/>
      <family val="1"/>
      <charset val="2"/>
    </font>
    <font>
      <b/>
      <sz val="16"/>
      <name val="Times New Roman"/>
      <family val="1"/>
    </font>
    <font>
      <b/>
      <vertAlign val="subscript"/>
      <sz val="14"/>
      <name val="Times New Roman"/>
      <family val="1"/>
    </font>
    <font>
      <sz val="16"/>
      <name val="Times New Roman"/>
      <family val="2"/>
    </font>
    <font>
      <b/>
      <sz val="18"/>
      <name val="Times New Roman"/>
      <family val="1"/>
    </font>
  </fonts>
  <fills count="24">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9"/>
        <bgColor indexed="26"/>
      </patternFill>
    </fill>
    <fill>
      <patternFill patternType="solid">
        <fgColor indexed="9"/>
        <bgColor indexed="64"/>
      </patternFill>
    </fill>
    <fill>
      <patternFill patternType="solid">
        <fgColor theme="0" tint="-4.9989318521683403E-2"/>
        <bgColor indexed="64"/>
      </patternFill>
    </fill>
    <fill>
      <patternFill patternType="solid">
        <fgColor theme="0"/>
        <bgColor indexed="26"/>
      </patternFill>
    </fill>
    <fill>
      <patternFill patternType="solid">
        <fgColor theme="0"/>
        <bgColor indexed="64"/>
      </patternFill>
    </fill>
    <fill>
      <patternFill patternType="solid">
        <fgColor rgb="FFFFFFFF"/>
        <bgColor indexed="64"/>
      </patternFill>
    </fill>
  </fills>
  <borders count="7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s>
  <cellStyleXfs count="43">
    <xf numFmtId="0" fontId="0" fillId="0" borderId="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2" borderId="0" applyNumberFormat="0" applyBorder="0" applyAlignment="0" applyProtection="0"/>
    <xf numFmtId="0" fontId="36" fillId="5" borderId="0" applyNumberFormat="0" applyBorder="0" applyAlignment="0" applyProtection="0"/>
    <xf numFmtId="0" fontId="36" fillId="3"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6" borderId="0" applyNumberFormat="0" applyBorder="0" applyAlignment="0" applyProtection="0"/>
    <xf numFmtId="0" fontId="36" fillId="9" borderId="0" applyNumberFormat="0" applyBorder="0" applyAlignment="0" applyProtection="0"/>
    <xf numFmtId="0" fontId="36" fillId="3" borderId="0" applyNumberFormat="0" applyBorder="0" applyAlignment="0" applyProtection="0"/>
    <xf numFmtId="0" fontId="37" fillId="10"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6" borderId="0" applyNumberFormat="0" applyBorder="0" applyAlignment="0" applyProtection="0"/>
    <xf numFmtId="0" fontId="37" fillId="10" borderId="0" applyNumberFormat="0" applyBorder="0" applyAlignment="0" applyProtection="0"/>
    <xf numFmtId="0" fontId="37" fillId="3"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7" fillId="10" borderId="0" applyNumberFormat="0" applyBorder="0" applyAlignment="0" applyProtection="0"/>
    <xf numFmtId="0" fontId="37" fillId="14" borderId="0" applyNumberFormat="0" applyBorder="0" applyAlignment="0" applyProtection="0"/>
    <xf numFmtId="0" fontId="38" fillId="15" borderId="0" applyNumberFormat="0" applyBorder="0" applyAlignment="0" applyProtection="0"/>
    <xf numFmtId="0" fontId="39" fillId="2" borderId="1" applyNumberFormat="0" applyAlignment="0" applyProtection="0"/>
    <xf numFmtId="0" fontId="40" fillId="16" borderId="2" applyNumberFormat="0" applyAlignment="0" applyProtection="0"/>
    <xf numFmtId="0" fontId="41" fillId="0" borderId="0" applyNumberFormat="0" applyFill="0" applyBorder="0" applyAlignment="0" applyProtection="0"/>
    <xf numFmtId="0" fontId="42" fillId="17" borderId="0" applyNumberFormat="0" applyBorder="0" applyAlignment="0" applyProtection="0"/>
    <xf numFmtId="0" fontId="43" fillId="0" borderId="3" applyNumberFormat="0" applyFill="0" applyAlignment="0" applyProtection="0"/>
    <xf numFmtId="0" fontId="44" fillId="0" borderId="4" applyNumberFormat="0" applyFill="0" applyAlignment="0" applyProtection="0"/>
    <xf numFmtId="0" fontId="45" fillId="0" borderId="5" applyNumberFormat="0" applyFill="0" applyAlignment="0" applyProtection="0"/>
    <xf numFmtId="0" fontId="45" fillId="0" borderId="0" applyNumberFormat="0" applyFill="0" applyBorder="0" applyAlignment="0" applyProtection="0"/>
    <xf numFmtId="0" fontId="46" fillId="3" borderId="1" applyNumberFormat="0" applyAlignment="0" applyProtection="0"/>
    <xf numFmtId="0" fontId="47" fillId="0" borderId="6" applyNumberFormat="0" applyFill="0" applyAlignment="0" applyProtection="0"/>
    <xf numFmtId="0" fontId="48" fillId="8" borderId="0" applyNumberFormat="0" applyBorder="0" applyAlignment="0" applyProtection="0"/>
    <xf numFmtId="0" fontId="17" fillId="4" borderId="7" applyNumberFormat="0" applyFont="0" applyAlignment="0" applyProtection="0"/>
    <xf numFmtId="0" fontId="49" fillId="2" borderId="8" applyNumberFormat="0" applyAlignment="0" applyProtection="0"/>
    <xf numFmtId="0" fontId="50" fillId="0" borderId="0" applyNumberFormat="0" applyFill="0" applyBorder="0" applyAlignment="0" applyProtection="0"/>
    <xf numFmtId="0" fontId="51" fillId="0" borderId="9" applyNumberFormat="0" applyFill="0" applyAlignment="0" applyProtection="0"/>
    <xf numFmtId="0" fontId="52" fillId="0" borderId="0" applyNumberFormat="0" applyFill="0" applyBorder="0" applyAlignment="0" applyProtection="0"/>
    <xf numFmtId="0" fontId="63" fillId="0" borderId="0" applyNumberFormat="0" applyFill="0" applyBorder="0" applyAlignment="0" applyProtection="0"/>
  </cellStyleXfs>
  <cellXfs count="821">
    <xf numFmtId="0" fontId="0" fillId="0" borderId="0" xfId="0"/>
    <xf numFmtId="0" fontId="0" fillId="18" borderId="0" xfId="0" applyFill="1"/>
    <xf numFmtId="0" fontId="0" fillId="18" borderId="0" xfId="0" applyFill="1" applyAlignment="1">
      <alignment horizontal="center"/>
    </xf>
    <xf numFmtId="0" fontId="0" fillId="18" borderId="0" xfId="0" applyFill="1" applyBorder="1" applyAlignment="1">
      <alignment horizontal="center"/>
    </xf>
    <xf numFmtId="0" fontId="0" fillId="19" borderId="0" xfId="0" applyFill="1"/>
    <xf numFmtId="0" fontId="0" fillId="18" borderId="0" xfId="0" applyFill="1" applyBorder="1"/>
    <xf numFmtId="0" fontId="0" fillId="19" borderId="0" xfId="0" applyFill="1" applyBorder="1" applyAlignment="1">
      <alignment horizontal="center"/>
    </xf>
    <xf numFmtId="0" fontId="5" fillId="18" borderId="0" xfId="0" applyFont="1" applyFill="1" applyAlignment="1">
      <alignment horizontal="center"/>
    </xf>
    <xf numFmtId="0" fontId="14" fillId="18" borderId="0" xfId="0" applyFont="1" applyFill="1"/>
    <xf numFmtId="0" fontId="5" fillId="19" borderId="0" xfId="0" applyFont="1" applyFill="1"/>
    <xf numFmtId="0" fontId="0" fillId="18" borderId="24" xfId="0" applyFill="1" applyBorder="1" applyAlignment="1">
      <alignment horizontal="center"/>
    </xf>
    <xf numFmtId="0" fontId="0" fillId="18" borderId="29" xfId="0" applyFill="1" applyBorder="1" applyAlignment="1">
      <alignment horizontal="center"/>
    </xf>
    <xf numFmtId="0" fontId="0" fillId="18" borderId="30" xfId="0" applyFill="1" applyBorder="1" applyAlignment="1">
      <alignment horizontal="center"/>
    </xf>
    <xf numFmtId="0" fontId="0" fillId="18" borderId="31" xfId="0" applyFill="1" applyBorder="1" applyAlignment="1">
      <alignment horizontal="center"/>
    </xf>
    <xf numFmtId="165" fontId="0" fillId="18" borderId="0" xfId="0" applyNumberFormat="1" applyFill="1"/>
    <xf numFmtId="0" fontId="19" fillId="18" borderId="0" xfId="0" applyFont="1" applyFill="1"/>
    <xf numFmtId="0" fontId="7" fillId="0" borderId="0" xfId="0" applyFont="1" applyBorder="1" applyAlignment="1">
      <alignment horizontal="center" vertical="top"/>
    </xf>
    <xf numFmtId="0" fontId="0" fillId="18" borderId="37" xfId="0" applyFill="1" applyBorder="1" applyAlignment="1">
      <alignment horizontal="center"/>
    </xf>
    <xf numFmtId="0" fontId="0" fillId="18" borderId="26" xfId="0" applyFill="1" applyBorder="1" applyAlignment="1">
      <alignment horizontal="center"/>
    </xf>
    <xf numFmtId="166" fontId="0" fillId="18" borderId="38" xfId="0" applyNumberFormat="1" applyFill="1" applyBorder="1" applyAlignment="1">
      <alignment horizontal="center"/>
    </xf>
    <xf numFmtId="166" fontId="0" fillId="18" borderId="37" xfId="0" applyNumberFormat="1" applyFill="1" applyBorder="1" applyAlignment="1">
      <alignment horizontal="center"/>
    </xf>
    <xf numFmtId="166" fontId="0" fillId="18" borderId="26" xfId="0" applyNumberFormat="1" applyFill="1" applyBorder="1" applyAlignment="1">
      <alignment horizontal="center"/>
    </xf>
    <xf numFmtId="166" fontId="0" fillId="18" borderId="40" xfId="0" applyNumberFormat="1" applyFill="1" applyBorder="1" applyAlignment="1">
      <alignment horizontal="center"/>
    </xf>
    <xf numFmtId="166" fontId="0" fillId="18" borderId="24" xfId="0" applyNumberFormat="1" applyFill="1" applyBorder="1" applyAlignment="1">
      <alignment horizontal="center"/>
    </xf>
    <xf numFmtId="166" fontId="0" fillId="18" borderId="41" xfId="0" applyNumberFormat="1" applyFill="1" applyBorder="1" applyAlignment="1">
      <alignment horizontal="center"/>
    </xf>
    <xf numFmtId="0" fontId="0" fillId="18" borderId="40" xfId="0" applyFill="1" applyBorder="1" applyAlignment="1">
      <alignment horizontal="center"/>
    </xf>
    <xf numFmtId="0" fontId="0" fillId="18" borderId="41" xfId="0" applyFill="1" applyBorder="1" applyAlignment="1">
      <alignment horizontal="center"/>
    </xf>
    <xf numFmtId="0" fontId="0" fillId="18" borderId="42" xfId="0" applyFill="1" applyBorder="1" applyAlignment="1">
      <alignment horizontal="center"/>
    </xf>
    <xf numFmtId="0" fontId="0" fillId="18" borderId="43" xfId="0" applyFill="1" applyBorder="1" applyAlignment="1">
      <alignment horizontal="center"/>
    </xf>
    <xf numFmtId="0" fontId="0" fillId="18" borderId="39" xfId="0" applyFill="1" applyBorder="1" applyAlignment="1">
      <alignment horizontal="center"/>
    </xf>
    <xf numFmtId="0" fontId="0" fillId="19" borderId="25" xfId="0" applyFill="1" applyBorder="1"/>
    <xf numFmtId="0" fontId="0" fillId="19" borderId="46" xfId="0" applyFill="1" applyBorder="1"/>
    <xf numFmtId="0" fontId="21" fillId="19" borderId="47" xfId="0" applyFont="1" applyFill="1" applyBorder="1" applyAlignment="1">
      <alignment vertical="top" wrapText="1"/>
    </xf>
    <xf numFmtId="0" fontId="6" fillId="19" borderId="25" xfId="0" applyFont="1" applyFill="1" applyBorder="1" applyAlignment="1">
      <alignment vertical="top" wrapText="1"/>
    </xf>
    <xf numFmtId="0" fontId="0" fillId="19" borderId="0" xfId="0" applyFill="1" applyBorder="1"/>
    <xf numFmtId="0" fontId="0" fillId="19" borderId="10" xfId="0" applyFill="1" applyBorder="1"/>
    <xf numFmtId="0" fontId="0" fillId="19" borderId="49" xfId="0" applyFill="1" applyBorder="1"/>
    <xf numFmtId="0" fontId="0" fillId="19" borderId="47" xfId="0" applyFill="1" applyBorder="1"/>
    <xf numFmtId="0" fontId="0" fillId="19" borderId="48" xfId="0" applyFill="1" applyBorder="1"/>
    <xf numFmtId="0" fontId="0" fillId="19" borderId="50" xfId="0" applyFill="1" applyBorder="1"/>
    <xf numFmtId="0" fontId="0" fillId="19" borderId="45" xfId="0" applyFill="1" applyBorder="1"/>
    <xf numFmtId="0" fontId="5" fillId="19" borderId="10" xfId="0" applyFont="1" applyFill="1" applyBorder="1"/>
    <xf numFmtId="0" fontId="5" fillId="19" borderId="49" xfId="0" applyFont="1" applyFill="1" applyBorder="1"/>
    <xf numFmtId="0" fontId="27" fillId="18" borderId="0" xfId="0" applyFont="1" applyFill="1" applyAlignment="1">
      <alignment horizontal="left"/>
    </xf>
    <xf numFmtId="0" fontId="27" fillId="18" borderId="0" xfId="0" applyFont="1" applyFill="1"/>
    <xf numFmtId="0" fontId="5" fillId="18" borderId="0" xfId="0" applyFont="1" applyFill="1"/>
    <xf numFmtId="0" fontId="5" fillId="19" borderId="0" xfId="0" applyFont="1" applyFill="1" applyBorder="1" applyAlignment="1">
      <alignment horizontal="center"/>
    </xf>
    <xf numFmtId="0" fontId="17" fillId="19" borderId="0" xfId="0" applyFont="1" applyFill="1" applyBorder="1" applyAlignment="1">
      <alignment horizontal="center"/>
    </xf>
    <xf numFmtId="0" fontId="30" fillId="0" borderId="24" xfId="0" applyFont="1" applyBorder="1" applyAlignment="1">
      <alignment horizontal="center" vertical="center" wrapText="1"/>
    </xf>
    <xf numFmtId="0" fontId="33" fillId="0" borderId="24" xfId="0" applyFont="1" applyBorder="1" applyAlignment="1">
      <alignment horizontal="center" vertical="center" wrapText="1"/>
    </xf>
    <xf numFmtId="0" fontId="31" fillId="0" borderId="24" xfId="0" applyFont="1" applyBorder="1" applyAlignment="1">
      <alignment horizontal="center" vertical="top" wrapText="1"/>
    </xf>
    <xf numFmtId="0" fontId="27" fillId="19" borderId="0" xfId="0" applyFont="1" applyFill="1"/>
    <xf numFmtId="0" fontId="5" fillId="0" borderId="0" xfId="0" applyFont="1"/>
    <xf numFmtId="0" fontId="8" fillId="19" borderId="0" xfId="0" applyFont="1" applyFill="1" applyBorder="1" applyAlignment="1">
      <alignment horizontal="center" vertical="center"/>
    </xf>
    <xf numFmtId="0" fontId="9" fillId="19" borderId="0" xfId="0" applyFont="1" applyFill="1" applyBorder="1" applyAlignment="1">
      <alignment horizontal="center" vertical="center"/>
    </xf>
    <xf numFmtId="0" fontId="12" fillId="19" borderId="18" xfId="0" applyFont="1" applyFill="1" applyBorder="1" applyAlignment="1">
      <alignment horizontal="center" vertical="center"/>
    </xf>
    <xf numFmtId="0" fontId="8" fillId="19" borderId="21" xfId="0" applyFont="1" applyFill="1" applyBorder="1" applyAlignment="1">
      <alignment horizontal="center" vertical="center" wrapText="1"/>
    </xf>
    <xf numFmtId="0" fontId="27" fillId="19" borderId="0" xfId="0" applyFont="1" applyFill="1" applyBorder="1" applyAlignment="1">
      <alignment horizontal="left"/>
    </xf>
    <xf numFmtId="0" fontId="8" fillId="19" borderId="18" xfId="0" applyFont="1" applyFill="1" applyBorder="1" applyAlignment="1">
      <alignment horizontal="center" vertical="center" wrapText="1"/>
    </xf>
    <xf numFmtId="166" fontId="0" fillId="18" borderId="31" xfId="0" applyNumberFormat="1" applyFill="1" applyBorder="1" applyAlignment="1">
      <alignment horizontal="center"/>
    </xf>
    <xf numFmtId="166" fontId="0" fillId="19" borderId="24" xfId="0" applyNumberFormat="1" applyFill="1" applyBorder="1" applyAlignment="1">
      <alignment horizontal="center"/>
    </xf>
    <xf numFmtId="166" fontId="0" fillId="19" borderId="40" xfId="0" applyNumberFormat="1" applyFill="1" applyBorder="1" applyAlignment="1">
      <alignment horizontal="center"/>
    </xf>
    <xf numFmtId="166" fontId="0" fillId="19" borderId="41" xfId="0" applyNumberFormat="1" applyFill="1" applyBorder="1" applyAlignment="1">
      <alignment horizontal="center"/>
    </xf>
    <xf numFmtId="166" fontId="0" fillId="18" borderId="42" xfId="0" applyNumberFormat="1" applyFill="1" applyBorder="1" applyAlignment="1">
      <alignment horizontal="center"/>
    </xf>
    <xf numFmtId="166" fontId="0" fillId="18" borderId="43" xfId="0" applyNumberFormat="1" applyFill="1" applyBorder="1" applyAlignment="1">
      <alignment horizontal="center"/>
    </xf>
    <xf numFmtId="0" fontId="27" fillId="0" borderId="0" xfId="0" applyFont="1" applyAlignment="1">
      <alignment horizontal="left"/>
    </xf>
    <xf numFmtId="0" fontId="8" fillId="19" borderId="0" xfId="0" applyFont="1" applyFill="1" applyBorder="1" applyAlignment="1">
      <alignment horizontal="center"/>
    </xf>
    <xf numFmtId="0" fontId="9" fillId="19" borderId="0" xfId="0" applyFont="1" applyFill="1" applyBorder="1" applyAlignment="1">
      <alignment horizontal="center"/>
    </xf>
    <xf numFmtId="0" fontId="8" fillId="19" borderId="13" xfId="0" applyFont="1" applyFill="1" applyBorder="1" applyAlignment="1">
      <alignment horizontal="center" vertical="center"/>
    </xf>
    <xf numFmtId="166" fontId="0" fillId="18" borderId="0" xfId="0" applyNumberFormat="1" applyFill="1" applyBorder="1" applyAlignment="1">
      <alignment horizontal="center"/>
    </xf>
    <xf numFmtId="168" fontId="0" fillId="18" borderId="0" xfId="0" applyNumberFormat="1" applyFill="1" applyBorder="1" applyAlignment="1">
      <alignment horizontal="center"/>
    </xf>
    <xf numFmtId="0" fontId="27" fillId="19" borderId="0" xfId="0" applyFont="1" applyFill="1" applyBorder="1" applyAlignment="1">
      <alignment horizontal="center"/>
    </xf>
    <xf numFmtId="166" fontId="0" fillId="18" borderId="34" xfId="0" applyNumberFormat="1" applyFill="1" applyBorder="1" applyAlignment="1">
      <alignment horizontal="center"/>
    </xf>
    <xf numFmtId="166" fontId="0" fillId="18" borderId="0" xfId="0" quotePrefix="1" applyNumberFormat="1" applyFill="1" applyBorder="1" applyAlignment="1">
      <alignment horizontal="center"/>
    </xf>
    <xf numFmtId="0" fontId="0" fillId="19" borderId="48" xfId="0" applyFill="1" applyBorder="1" applyAlignment="1">
      <alignment horizontal="center"/>
    </xf>
    <xf numFmtId="0" fontId="9" fillId="19" borderId="10" xfId="0" applyFont="1" applyFill="1" applyBorder="1" applyAlignment="1">
      <alignment horizontal="center"/>
    </xf>
    <xf numFmtId="0" fontId="0" fillId="19" borderId="10" xfId="0" applyFill="1" applyBorder="1" applyAlignment="1">
      <alignment horizontal="center"/>
    </xf>
    <xf numFmtId="2" fontId="0" fillId="19" borderId="0" xfId="0" applyNumberFormat="1" applyFill="1"/>
    <xf numFmtId="167" fontId="0" fillId="18" borderId="0" xfId="0" applyNumberFormat="1" applyFill="1" applyBorder="1" applyAlignment="1">
      <alignment horizontal="center"/>
    </xf>
    <xf numFmtId="0" fontId="9" fillId="19" borderId="12" xfId="0" applyFont="1" applyFill="1" applyBorder="1" applyAlignment="1">
      <alignment horizontal="center"/>
    </xf>
    <xf numFmtId="0" fontId="8" fillId="19" borderId="18" xfId="0" applyFont="1" applyFill="1" applyBorder="1" applyAlignment="1">
      <alignment horizontal="center"/>
    </xf>
    <xf numFmtId="0" fontId="8" fillId="19" borderId="19" xfId="0" applyFont="1" applyFill="1" applyBorder="1" applyAlignment="1">
      <alignment horizontal="center"/>
    </xf>
    <xf numFmtId="172" fontId="0" fillId="19" borderId="0" xfId="0" applyNumberFormat="1" applyFill="1"/>
    <xf numFmtId="0" fontId="0" fillId="18" borderId="0" xfId="0" applyFont="1" applyFill="1" applyBorder="1" applyAlignment="1">
      <alignment horizontal="center"/>
    </xf>
    <xf numFmtId="170" fontId="0" fillId="19" borderId="0" xfId="0" applyNumberFormat="1" applyFill="1" applyBorder="1" applyAlignment="1">
      <alignment horizontal="center"/>
    </xf>
    <xf numFmtId="170" fontId="0" fillId="18" borderId="0" xfId="0" applyNumberFormat="1" applyFill="1" applyBorder="1" applyAlignment="1">
      <alignment horizontal="center"/>
    </xf>
    <xf numFmtId="170" fontId="0" fillId="18" borderId="0" xfId="0" quotePrefix="1" applyNumberFormat="1" applyFont="1" applyFill="1" applyBorder="1" applyAlignment="1">
      <alignment horizontal="center"/>
    </xf>
    <xf numFmtId="0" fontId="8" fillId="19" borderId="0" xfId="0" applyFont="1" applyFill="1" applyBorder="1" applyAlignment="1">
      <alignment horizontal="center" vertical="top"/>
    </xf>
    <xf numFmtId="0" fontId="9" fillId="19" borderId="0" xfId="0" applyFont="1" applyFill="1" applyBorder="1" applyAlignment="1">
      <alignment horizontal="center" vertical="center" wrapText="1"/>
    </xf>
    <xf numFmtId="0" fontId="34" fillId="20" borderId="24" xfId="0" applyFont="1" applyFill="1" applyBorder="1" applyAlignment="1">
      <alignment horizontal="center" vertical="center" wrapText="1"/>
    </xf>
    <xf numFmtId="166" fontId="0" fillId="19" borderId="0" xfId="0" applyNumberFormat="1" applyFill="1" applyBorder="1" applyAlignment="1">
      <alignment horizontal="center"/>
    </xf>
    <xf numFmtId="168" fontId="0" fillId="19" borderId="0" xfId="0" applyNumberFormat="1" applyFill="1" applyBorder="1" applyAlignment="1">
      <alignment horizontal="center"/>
    </xf>
    <xf numFmtId="168" fontId="0" fillId="18" borderId="44" xfId="0" applyNumberFormat="1" applyFill="1" applyBorder="1" applyAlignment="1">
      <alignment horizontal="center"/>
    </xf>
    <xf numFmtId="166" fontId="0" fillId="18" borderId="21" xfId="0" applyNumberFormat="1" applyFill="1" applyBorder="1" applyAlignment="1">
      <alignment horizontal="center"/>
    </xf>
    <xf numFmtId="0" fontId="0" fillId="18" borderId="44" xfId="0" applyFill="1" applyBorder="1" applyAlignment="1">
      <alignment horizontal="center"/>
    </xf>
    <xf numFmtId="0" fontId="0" fillId="19" borderId="44" xfId="0" applyFill="1" applyBorder="1" applyAlignment="1">
      <alignment horizontal="center"/>
    </xf>
    <xf numFmtId="0" fontId="0" fillId="19" borderId="21" xfId="0" applyFill="1" applyBorder="1" applyAlignment="1">
      <alignment horizontal="center"/>
    </xf>
    <xf numFmtId="0" fontId="0" fillId="19" borderId="15" xfId="0" applyFill="1" applyBorder="1" applyAlignment="1">
      <alignment horizontal="center"/>
    </xf>
    <xf numFmtId="0" fontId="0" fillId="19" borderId="12" xfId="0" applyFill="1" applyBorder="1" applyAlignment="1">
      <alignment horizontal="center"/>
    </xf>
    <xf numFmtId="0" fontId="0" fillId="19" borderId="18" xfId="0" applyFill="1" applyBorder="1" applyAlignment="1">
      <alignment horizontal="center"/>
    </xf>
    <xf numFmtId="0" fontId="0" fillId="19" borderId="0" xfId="0" applyFill="1" applyAlignment="1">
      <alignment horizontal="center"/>
    </xf>
    <xf numFmtId="0" fontId="0" fillId="19" borderId="47" xfId="0" applyFont="1" applyFill="1" applyBorder="1" applyAlignment="1">
      <alignment horizontal="center"/>
    </xf>
    <xf numFmtId="0" fontId="17" fillId="19" borderId="25" xfId="0" applyFont="1" applyFill="1" applyBorder="1" applyAlignment="1">
      <alignment horizontal="center"/>
    </xf>
    <xf numFmtId="11" fontId="17" fillId="19" borderId="25" xfId="0" applyNumberFormat="1" applyFont="1" applyFill="1" applyBorder="1" applyAlignment="1">
      <alignment horizontal="center"/>
    </xf>
    <xf numFmtId="0" fontId="17" fillId="19" borderId="46" xfId="0" applyFont="1" applyFill="1" applyBorder="1" applyAlignment="1">
      <alignment horizontal="center"/>
    </xf>
    <xf numFmtId="0" fontId="0" fillId="19" borderId="45" xfId="0" applyFill="1" applyBorder="1" applyAlignment="1">
      <alignment horizontal="center"/>
    </xf>
    <xf numFmtId="0" fontId="0" fillId="19" borderId="50" xfId="0" applyFill="1" applyBorder="1" applyAlignment="1">
      <alignment horizontal="center"/>
    </xf>
    <xf numFmtId="0" fontId="0" fillId="19" borderId="49" xfId="0" applyFill="1" applyBorder="1" applyAlignment="1">
      <alignment horizontal="center"/>
    </xf>
    <xf numFmtId="0" fontId="0" fillId="18" borderId="28" xfId="0" applyFont="1" applyFill="1" applyBorder="1" applyAlignment="1">
      <alignment horizontal="center"/>
    </xf>
    <xf numFmtId="0" fontId="0" fillId="18" borderId="32" xfId="0" applyFont="1" applyFill="1" applyBorder="1" applyAlignment="1">
      <alignment horizontal="center"/>
    </xf>
    <xf numFmtId="0" fontId="0" fillId="18" borderId="26" xfId="0" applyFont="1" applyFill="1" applyBorder="1" applyAlignment="1">
      <alignment horizontal="center"/>
    </xf>
    <xf numFmtId="0" fontId="0" fillId="18" borderId="27" xfId="0" applyFont="1" applyFill="1" applyBorder="1" applyAlignment="1">
      <alignment horizontal="center"/>
    </xf>
    <xf numFmtId="0" fontId="8" fillId="19" borderId="0" xfId="0" applyFont="1" applyFill="1" applyBorder="1" applyAlignment="1">
      <alignment horizontal="center"/>
    </xf>
    <xf numFmtId="0" fontId="8" fillId="19" borderId="19" xfId="0" applyFont="1" applyFill="1" applyBorder="1" applyAlignment="1">
      <alignment horizontal="center" vertical="center" wrapText="1"/>
    </xf>
    <xf numFmtId="0" fontId="0" fillId="19" borderId="13" xfId="0" applyFill="1" applyBorder="1"/>
    <xf numFmtId="0" fontId="11" fillId="19" borderId="0" xfId="0" applyFont="1" applyFill="1" applyBorder="1" applyAlignment="1">
      <alignment horizontal="center"/>
    </xf>
    <xf numFmtId="0" fontId="22" fillId="19" borderId="48" xfId="0" applyFont="1" applyFill="1" applyBorder="1" applyAlignment="1">
      <alignment horizontal="left" vertical="top" wrapText="1" indent="6"/>
    </xf>
    <xf numFmtId="0" fontId="22" fillId="19" borderId="45" xfId="0" applyFont="1" applyFill="1" applyBorder="1" applyAlignment="1">
      <alignment horizontal="left" vertical="top" wrapText="1" indent="6"/>
    </xf>
    <xf numFmtId="173" fontId="23" fillId="19" borderId="0" xfId="0" applyNumberFormat="1" applyFont="1" applyFill="1" applyBorder="1" applyAlignment="1">
      <alignment horizontal="right" vertical="top" wrapText="1"/>
    </xf>
    <xf numFmtId="0" fontId="23" fillId="19" borderId="0" xfId="0" applyFont="1" applyFill="1" applyBorder="1" applyAlignment="1">
      <alignment horizontal="right" vertical="top" wrapText="1"/>
    </xf>
    <xf numFmtId="0" fontId="24" fillId="19" borderId="0" xfId="0" applyFont="1" applyFill="1" applyBorder="1" applyAlignment="1">
      <alignment horizontal="right" vertical="top" wrapText="1"/>
    </xf>
    <xf numFmtId="0" fontId="8" fillId="19" borderId="44" xfId="0" applyFont="1" applyFill="1" applyBorder="1" applyAlignment="1">
      <alignment horizontal="center"/>
    </xf>
    <xf numFmtId="0" fontId="8" fillId="19" borderId="15" xfId="0" applyFont="1" applyFill="1" applyBorder="1" applyAlignment="1">
      <alignment horizontal="center"/>
    </xf>
    <xf numFmtId="0" fontId="8" fillId="19" borderId="12" xfId="0" applyFont="1" applyFill="1" applyBorder="1" applyAlignment="1">
      <alignment horizontal="center"/>
    </xf>
    <xf numFmtId="0" fontId="0" fillId="18" borderId="0" xfId="0" applyFill="1" applyBorder="1" applyAlignment="1"/>
    <xf numFmtId="2" fontId="0" fillId="18" borderId="24" xfId="0" applyNumberFormat="1" applyFont="1" applyFill="1" applyBorder="1" applyAlignment="1">
      <alignment horizontal="center"/>
    </xf>
    <xf numFmtId="171" fontId="0" fillId="18" borderId="0" xfId="0" applyNumberFormat="1" applyFont="1" applyFill="1" applyBorder="1" applyAlignment="1">
      <alignment horizontal="center"/>
    </xf>
    <xf numFmtId="167" fontId="0" fillId="18" borderId="0" xfId="0" applyNumberFormat="1" applyFont="1" applyFill="1" applyBorder="1" applyAlignment="1">
      <alignment horizontal="center"/>
    </xf>
    <xf numFmtId="2" fontId="0" fillId="18" borderId="0" xfId="0" applyNumberFormat="1" applyFont="1" applyFill="1" applyBorder="1" applyAlignment="1">
      <alignment horizontal="center"/>
    </xf>
    <xf numFmtId="2" fontId="0" fillId="18" borderId="0" xfId="0" applyNumberFormat="1" applyFill="1" applyBorder="1" applyAlignment="1">
      <alignment horizontal="center"/>
    </xf>
    <xf numFmtId="0" fontId="11" fillId="19" borderId="12" xfId="0" applyFont="1" applyFill="1" applyBorder="1" applyAlignment="1">
      <alignment horizontal="center"/>
    </xf>
    <xf numFmtId="0" fontId="9" fillId="19" borderId="12" xfId="0" applyFont="1" applyFill="1" applyBorder="1" applyAlignment="1">
      <alignment horizontal="center" vertical="center"/>
    </xf>
    <xf numFmtId="0" fontId="27" fillId="19" borderId="0" xfId="0" applyFont="1" applyFill="1" applyBorder="1" applyAlignment="1">
      <alignment horizontal="left" vertical="top"/>
    </xf>
    <xf numFmtId="0" fontId="8" fillId="19" borderId="0" xfId="0" applyFont="1" applyFill="1" applyBorder="1" applyAlignment="1">
      <alignment horizontal="left" vertical="center"/>
    </xf>
    <xf numFmtId="0" fontId="0" fillId="18" borderId="15" xfId="0" applyFill="1" applyBorder="1" applyAlignment="1">
      <alignment horizontal="center"/>
    </xf>
    <xf numFmtId="0" fontId="0" fillId="18" borderId="12" xfId="0" applyFill="1" applyBorder="1" applyAlignment="1">
      <alignment horizontal="center"/>
    </xf>
    <xf numFmtId="0" fontId="0" fillId="18" borderId="12" xfId="0" applyFill="1" applyBorder="1"/>
    <xf numFmtId="0" fontId="8" fillId="19" borderId="12" xfId="0" applyFont="1" applyFill="1" applyBorder="1" applyAlignment="1">
      <alignment horizontal="center" vertical="center"/>
    </xf>
    <xf numFmtId="0" fontId="5" fillId="19" borderId="0" xfId="0" applyFont="1" applyFill="1" applyBorder="1"/>
    <xf numFmtId="0" fontId="14" fillId="19" borderId="0" xfId="0" applyFont="1" applyFill="1" applyBorder="1"/>
    <xf numFmtId="0" fontId="8" fillId="19" borderId="15" xfId="0" applyFont="1" applyFill="1" applyBorder="1" applyAlignment="1">
      <alignment horizontal="center" vertical="center"/>
    </xf>
    <xf numFmtId="0" fontId="8" fillId="19" borderId="0" xfId="0" applyFont="1" applyFill="1" applyBorder="1" applyAlignment="1">
      <alignment horizontal="center" vertical="center" wrapText="1"/>
    </xf>
    <xf numFmtId="0" fontId="0" fillId="19" borderId="0" xfId="0" applyFont="1" applyFill="1" applyBorder="1"/>
    <xf numFmtId="0" fontId="8" fillId="19" borderId="14" xfId="0" applyFont="1" applyFill="1" applyBorder="1"/>
    <xf numFmtId="0" fontId="8" fillId="19" borderId="13" xfId="0" applyFont="1" applyFill="1" applyBorder="1"/>
    <xf numFmtId="0" fontId="8" fillId="19" borderId="13" xfId="0" applyFont="1" applyFill="1" applyBorder="1" applyAlignment="1">
      <alignment horizontal="center"/>
    </xf>
    <xf numFmtId="0" fontId="0" fillId="19" borderId="12" xfId="0" applyFill="1" applyBorder="1"/>
    <xf numFmtId="0" fontId="0" fillId="19" borderId="0" xfId="0" applyFont="1" applyFill="1" applyBorder="1" applyAlignment="1">
      <alignment horizontal="center"/>
    </xf>
    <xf numFmtId="0" fontId="0" fillId="19" borderId="12" xfId="0" applyFont="1" applyFill="1" applyBorder="1" applyAlignment="1">
      <alignment horizontal="center"/>
    </xf>
    <xf numFmtId="0" fontId="0" fillId="19" borderId="12" xfId="0" applyFont="1" applyFill="1" applyBorder="1"/>
    <xf numFmtId="1" fontId="0" fillId="18" borderId="14" xfId="0" applyNumberFormat="1" applyFont="1" applyFill="1" applyBorder="1" applyAlignment="1">
      <alignment horizontal="center"/>
    </xf>
    <xf numFmtId="0" fontId="0" fillId="18" borderId="13" xfId="0" applyFont="1" applyFill="1" applyBorder="1" applyAlignment="1">
      <alignment horizontal="center"/>
    </xf>
    <xf numFmtId="2" fontId="0" fillId="18" borderId="13" xfId="0" applyNumberFormat="1" applyFont="1" applyFill="1" applyBorder="1" applyAlignment="1">
      <alignment horizontal="center"/>
    </xf>
    <xf numFmtId="0" fontId="0" fillId="19" borderId="13" xfId="0" applyFont="1" applyFill="1" applyBorder="1" applyAlignment="1">
      <alignment horizontal="center"/>
    </xf>
    <xf numFmtId="1" fontId="0" fillId="18" borderId="44" xfId="0" applyNumberFormat="1" applyFont="1" applyFill="1" applyBorder="1" applyAlignment="1">
      <alignment horizontal="center"/>
    </xf>
    <xf numFmtId="0" fontId="0" fillId="18" borderId="44" xfId="0" applyFont="1" applyFill="1" applyBorder="1" applyAlignment="1">
      <alignment horizontal="center"/>
    </xf>
    <xf numFmtId="0" fontId="0" fillId="19" borderId="44" xfId="0" applyFont="1" applyFill="1" applyBorder="1" applyAlignment="1">
      <alignment horizontal="center"/>
    </xf>
    <xf numFmtId="0" fontId="0" fillId="19" borderId="15" xfId="0" applyFont="1" applyFill="1" applyBorder="1" applyAlignment="1">
      <alignment horizontal="center"/>
    </xf>
    <xf numFmtId="1" fontId="0" fillId="19" borderId="13" xfId="0" applyNumberFormat="1" applyFont="1" applyFill="1" applyBorder="1" applyAlignment="1">
      <alignment horizontal="center"/>
    </xf>
    <xf numFmtId="1" fontId="0" fillId="19" borderId="0" xfId="0" applyNumberFormat="1" applyFont="1" applyFill="1" applyBorder="1" applyAlignment="1">
      <alignment horizontal="center"/>
    </xf>
    <xf numFmtId="1" fontId="0" fillId="18" borderId="0" xfId="0" applyNumberFormat="1" applyFont="1" applyFill="1" applyBorder="1" applyAlignment="1">
      <alignment horizontal="center"/>
    </xf>
    <xf numFmtId="2" fontId="0" fillId="19" borderId="0" xfId="0" applyNumberFormat="1" applyFont="1" applyFill="1" applyBorder="1" applyAlignment="1">
      <alignment horizontal="center"/>
    </xf>
    <xf numFmtId="2" fontId="0" fillId="19" borderId="0" xfId="0" applyNumberFormat="1" applyFill="1" applyBorder="1" applyAlignment="1">
      <alignment horizontal="center"/>
    </xf>
    <xf numFmtId="168" fontId="0" fillId="18" borderId="28" xfId="0" applyNumberFormat="1" applyFill="1" applyBorder="1" applyAlignment="1">
      <alignment horizontal="center"/>
    </xf>
    <xf numFmtId="169" fontId="0" fillId="19" borderId="13" xfId="0" applyNumberFormat="1" applyFont="1" applyFill="1" applyBorder="1" applyAlignment="1">
      <alignment horizontal="center"/>
    </xf>
    <xf numFmtId="169" fontId="0" fillId="19" borderId="0" xfId="0" applyNumberFormat="1" applyFont="1" applyFill="1" applyBorder="1" applyAlignment="1">
      <alignment horizontal="center"/>
    </xf>
    <xf numFmtId="169" fontId="0" fillId="18" borderId="0" xfId="0" applyNumberFormat="1" applyFont="1" applyFill="1" applyBorder="1" applyAlignment="1">
      <alignment horizontal="center"/>
    </xf>
    <xf numFmtId="2" fontId="0" fillId="19" borderId="13" xfId="0" applyNumberFormat="1" applyFill="1" applyBorder="1" applyAlignment="1">
      <alignment horizontal="center"/>
    </xf>
    <xf numFmtId="166" fontId="0" fillId="18" borderId="21" xfId="0" applyNumberFormat="1" applyFill="1" applyBorder="1" applyAlignment="1">
      <alignment horizontal="left"/>
    </xf>
    <xf numFmtId="0" fontId="0" fillId="19" borderId="21" xfId="0" applyFill="1" applyBorder="1"/>
    <xf numFmtId="0" fontId="0" fillId="19" borderId="18" xfId="0" applyFill="1" applyBorder="1"/>
    <xf numFmtId="0" fontId="19" fillId="19" borderId="0" xfId="0" applyFont="1" applyFill="1" applyBorder="1"/>
    <xf numFmtId="166" fontId="0" fillId="18" borderId="33" xfId="0" applyNumberFormat="1" applyFill="1" applyBorder="1" applyAlignment="1">
      <alignment horizontal="center"/>
    </xf>
    <xf numFmtId="166" fontId="0" fillId="18" borderId="39" xfId="0" applyNumberFormat="1" applyFill="1" applyBorder="1" applyAlignment="1">
      <alignment horizontal="center"/>
    </xf>
    <xf numFmtId="166" fontId="0" fillId="18" borderId="36" xfId="0" applyNumberFormat="1" applyFill="1" applyBorder="1" applyAlignment="1">
      <alignment horizontal="center"/>
    </xf>
    <xf numFmtId="166" fontId="0" fillId="18" borderId="57" xfId="0" applyNumberFormat="1" applyFill="1" applyBorder="1" applyAlignment="1">
      <alignment horizontal="center"/>
    </xf>
    <xf numFmtId="166" fontId="0" fillId="19" borderId="0" xfId="0" applyNumberFormat="1" applyFill="1"/>
    <xf numFmtId="166" fontId="0" fillId="18" borderId="24" xfId="0" applyNumberFormat="1" applyFont="1" applyFill="1" applyBorder="1" applyAlignment="1">
      <alignment horizontal="center"/>
    </xf>
    <xf numFmtId="166" fontId="0" fillId="18" borderId="31" xfId="0" applyNumberFormat="1" applyFont="1" applyFill="1" applyBorder="1" applyAlignment="1">
      <alignment horizontal="center"/>
    </xf>
    <xf numFmtId="166" fontId="0" fillId="18" borderId="37" xfId="0" applyNumberFormat="1" applyFont="1" applyFill="1" applyBorder="1" applyAlignment="1">
      <alignment horizontal="center"/>
    </xf>
    <xf numFmtId="166" fontId="0" fillId="18" borderId="26" xfId="0" applyNumberFormat="1" applyFont="1" applyFill="1" applyBorder="1" applyAlignment="1">
      <alignment horizontal="center"/>
    </xf>
    <xf numFmtId="166" fontId="0" fillId="18" borderId="27" xfId="0" applyNumberFormat="1" applyFont="1" applyFill="1" applyBorder="1" applyAlignment="1">
      <alignment horizontal="center"/>
    </xf>
    <xf numFmtId="166" fontId="0" fillId="18" borderId="29" xfId="0" applyNumberFormat="1" applyFill="1" applyBorder="1" applyAlignment="1">
      <alignment horizontal="center"/>
    </xf>
    <xf numFmtId="166" fontId="0" fillId="18" borderId="28" xfId="0" applyNumberFormat="1" applyFill="1" applyBorder="1" applyAlignment="1">
      <alignment horizontal="center"/>
    </xf>
    <xf numFmtId="166" fontId="0" fillId="18" borderId="30" xfId="0" applyNumberFormat="1" applyFill="1" applyBorder="1" applyAlignment="1">
      <alignment horizontal="center"/>
    </xf>
    <xf numFmtId="166" fontId="0" fillId="18" borderId="32" xfId="0" applyNumberFormat="1" applyFill="1" applyBorder="1" applyAlignment="1">
      <alignment horizontal="center"/>
    </xf>
    <xf numFmtId="0" fontId="60" fillId="19" borderId="12" xfId="0" applyFont="1" applyFill="1" applyBorder="1" applyAlignment="1">
      <alignment horizontal="center" vertical="center" wrapText="1"/>
    </xf>
    <xf numFmtId="11" fontId="0" fillId="19" borderId="0" xfId="0" applyNumberFormat="1" applyFill="1"/>
    <xf numFmtId="166" fontId="0" fillId="19" borderId="12" xfId="0" applyNumberFormat="1" applyFill="1" applyBorder="1"/>
    <xf numFmtId="166" fontId="0" fillId="19" borderId="34" xfId="0" applyNumberFormat="1" applyFill="1" applyBorder="1" applyAlignment="1">
      <alignment horizontal="center"/>
    </xf>
    <xf numFmtId="166" fontId="0" fillId="18" borderId="60" xfId="0" applyNumberFormat="1" applyFill="1" applyBorder="1" applyAlignment="1">
      <alignment horizontal="center"/>
    </xf>
    <xf numFmtId="1" fontId="0" fillId="18" borderId="40" xfId="0" applyNumberFormat="1" applyFont="1" applyFill="1" applyBorder="1" applyAlignment="1">
      <alignment horizontal="center"/>
    </xf>
    <xf numFmtId="166" fontId="0" fillId="21" borderId="34" xfId="0" applyNumberFormat="1" applyFill="1" applyBorder="1" applyAlignment="1">
      <alignment horizontal="center"/>
    </xf>
    <xf numFmtId="166" fontId="0" fillId="18" borderId="12" xfId="0" applyNumberFormat="1" applyFill="1" applyBorder="1" applyAlignment="1">
      <alignment horizontal="center"/>
    </xf>
    <xf numFmtId="166" fontId="0" fillId="18" borderId="0" xfId="0" applyNumberFormat="1" applyFill="1" applyBorder="1"/>
    <xf numFmtId="166" fontId="0" fillId="18" borderId="21" xfId="0" applyNumberFormat="1" applyFill="1" applyBorder="1"/>
    <xf numFmtId="166" fontId="0" fillId="18" borderId="12" xfId="0" applyNumberFormat="1" applyFill="1" applyBorder="1"/>
    <xf numFmtId="166" fontId="0" fillId="18" borderId="18" xfId="0" applyNumberFormat="1" applyFill="1" applyBorder="1"/>
    <xf numFmtId="0" fontId="8" fillId="22" borderId="0" xfId="0" applyFont="1" applyFill="1" applyBorder="1" applyAlignment="1">
      <alignment horizontal="center" vertical="center" wrapText="1"/>
    </xf>
    <xf numFmtId="0" fontId="0" fillId="21" borderId="0" xfId="0" applyFill="1" applyBorder="1"/>
    <xf numFmtId="0" fontId="8" fillId="22" borderId="12" xfId="0" applyFont="1" applyFill="1" applyBorder="1" applyAlignment="1">
      <alignment horizontal="center" vertical="center" wrapText="1"/>
    </xf>
    <xf numFmtId="0" fontId="11" fillId="22" borderId="12" xfId="0" applyFont="1" applyFill="1" applyBorder="1" applyAlignment="1">
      <alignment horizontal="center" vertical="center" wrapText="1"/>
    </xf>
    <xf numFmtId="0" fontId="8" fillId="22" borderId="18" xfId="0" applyFont="1" applyFill="1" applyBorder="1" applyAlignment="1">
      <alignment horizontal="center" vertical="center" wrapText="1"/>
    </xf>
    <xf numFmtId="0" fontId="9" fillId="22" borderId="0" xfId="0" applyFont="1" applyFill="1" applyBorder="1" applyAlignment="1">
      <alignment horizontal="center" vertical="center" wrapText="1"/>
    </xf>
    <xf numFmtId="0" fontId="17" fillId="22" borderId="0" xfId="0" applyFont="1" applyFill="1" applyBorder="1" applyAlignment="1">
      <alignment horizontal="center"/>
    </xf>
    <xf numFmtId="166" fontId="17" fillId="22" borderId="0" xfId="0" applyNumberFormat="1" applyFont="1" applyFill="1" applyBorder="1" applyAlignment="1">
      <alignment horizontal="center"/>
    </xf>
    <xf numFmtId="166" fontId="17" fillId="22" borderId="21" xfId="0" applyNumberFormat="1" applyFont="1" applyFill="1" applyBorder="1" applyAlignment="1">
      <alignment horizontal="center"/>
    </xf>
    <xf numFmtId="0" fontId="0" fillId="22" borderId="0" xfId="0" applyFill="1" applyBorder="1" applyAlignment="1">
      <alignment horizontal="center"/>
    </xf>
    <xf numFmtId="166" fontId="0" fillId="22" borderId="0" xfId="0" applyNumberFormat="1" applyFill="1" applyBorder="1" applyAlignment="1">
      <alignment horizontal="center"/>
    </xf>
    <xf numFmtId="166" fontId="0" fillId="22" borderId="21" xfId="0" applyNumberFormat="1" applyFill="1" applyBorder="1" applyAlignment="1">
      <alignment horizontal="center"/>
    </xf>
    <xf numFmtId="0" fontId="0" fillId="22" borderId="12" xfId="0" applyFill="1" applyBorder="1" applyAlignment="1">
      <alignment horizontal="center"/>
    </xf>
    <xf numFmtId="166" fontId="0" fillId="22" borderId="12" xfId="0" applyNumberFormat="1" applyFill="1" applyBorder="1" applyAlignment="1">
      <alignment horizontal="center"/>
    </xf>
    <xf numFmtId="166" fontId="0" fillId="22" borderId="18" xfId="0" applyNumberFormat="1" applyFill="1" applyBorder="1" applyAlignment="1">
      <alignment horizontal="center"/>
    </xf>
    <xf numFmtId="0" fontId="3" fillId="19" borderId="21" xfId="0" applyFont="1" applyFill="1" applyBorder="1" applyAlignment="1">
      <alignment horizontal="left"/>
    </xf>
    <xf numFmtId="168" fontId="0" fillId="18" borderId="21" xfId="0" applyNumberFormat="1" applyFont="1" applyFill="1" applyBorder="1" applyAlignment="1">
      <alignment horizontal="left"/>
    </xf>
    <xf numFmtId="168" fontId="0" fillId="18" borderId="21" xfId="0" applyNumberFormat="1" applyFill="1" applyBorder="1" applyAlignment="1">
      <alignment horizontal="center"/>
    </xf>
    <xf numFmtId="168" fontId="0" fillId="19" borderId="21" xfId="0" applyNumberFormat="1" applyFill="1" applyBorder="1" applyAlignment="1">
      <alignment horizontal="center"/>
    </xf>
    <xf numFmtId="0" fontId="0" fillId="19" borderId="44" xfId="0" applyFill="1" applyBorder="1"/>
    <xf numFmtId="0" fontId="0" fillId="19" borderId="15" xfId="0" applyFill="1" applyBorder="1"/>
    <xf numFmtId="0" fontId="58" fillId="19" borderId="14" xfId="0" applyFont="1" applyFill="1" applyBorder="1"/>
    <xf numFmtId="0" fontId="58" fillId="19" borderId="13" xfId="0" applyFont="1" applyFill="1" applyBorder="1"/>
    <xf numFmtId="0" fontId="0" fillId="19" borderId="16" xfId="0" applyFont="1" applyFill="1" applyBorder="1" applyAlignment="1">
      <alignment horizontal="left"/>
    </xf>
    <xf numFmtId="0" fontId="58" fillId="19" borderId="15" xfId="0" applyFont="1" applyFill="1" applyBorder="1"/>
    <xf numFmtId="0" fontId="58" fillId="19" borderId="12" xfId="0" applyFont="1" applyFill="1" applyBorder="1"/>
    <xf numFmtId="0" fontId="1" fillId="19" borderId="18" xfId="0" applyFont="1" applyFill="1" applyBorder="1" applyAlignment="1">
      <alignment horizontal="left"/>
    </xf>
    <xf numFmtId="0" fontId="11" fillId="22" borderId="0" xfId="0" applyFont="1" applyFill="1" applyBorder="1" applyAlignment="1">
      <alignment horizontal="center" vertical="center" wrapText="1"/>
    </xf>
    <xf numFmtId="0" fontId="9" fillId="22" borderId="21" xfId="0" applyFont="1" applyFill="1" applyBorder="1" applyAlignment="1">
      <alignment horizontal="center" vertical="center" wrapText="1"/>
    </xf>
    <xf numFmtId="0" fontId="9" fillId="22" borderId="44" xfId="0" applyFont="1" applyFill="1" applyBorder="1" applyAlignment="1">
      <alignment horizontal="center" vertical="center" wrapText="1"/>
    </xf>
    <xf numFmtId="0" fontId="8" fillId="22" borderId="15" xfId="0" applyFont="1" applyFill="1" applyBorder="1" applyAlignment="1">
      <alignment horizontal="center" vertical="center" wrapText="1"/>
    </xf>
    <xf numFmtId="166" fontId="0" fillId="18" borderId="44" xfId="0" applyNumberFormat="1" applyFill="1" applyBorder="1" applyAlignment="1">
      <alignment horizontal="center"/>
    </xf>
    <xf numFmtId="166" fontId="0" fillId="18" borderId="15" xfId="0" applyNumberFormat="1" applyFill="1" applyBorder="1" applyAlignment="1">
      <alignment horizontal="center"/>
    </xf>
    <xf numFmtId="0" fontId="9" fillId="19" borderId="44" xfId="0" applyFont="1" applyFill="1" applyBorder="1" applyAlignment="1">
      <alignment horizontal="center" vertical="center"/>
    </xf>
    <xf numFmtId="0" fontId="12" fillId="19" borderId="0" xfId="0" applyFont="1" applyFill="1" applyBorder="1" applyAlignment="1">
      <alignment horizontal="center" vertical="center"/>
    </xf>
    <xf numFmtId="0" fontId="9" fillId="19" borderId="21" xfId="0" applyFont="1" applyFill="1" applyBorder="1" applyAlignment="1">
      <alignment horizontal="center" vertical="center"/>
    </xf>
    <xf numFmtId="2" fontId="0" fillId="18" borderId="26" xfId="0" applyNumberFormat="1" applyFont="1" applyFill="1" applyBorder="1" applyAlignment="1">
      <alignment horizontal="center"/>
    </xf>
    <xf numFmtId="1" fontId="0" fillId="18" borderId="38" xfId="0" applyNumberFormat="1" applyFont="1" applyFill="1" applyBorder="1" applyAlignment="1">
      <alignment horizontal="center"/>
    </xf>
    <xf numFmtId="168" fontId="0" fillId="18" borderId="27" xfId="0" applyNumberFormat="1" applyFill="1" applyBorder="1" applyAlignment="1">
      <alignment horizontal="center"/>
    </xf>
    <xf numFmtId="166" fontId="0" fillId="18" borderId="27" xfId="0" applyNumberFormat="1" applyFill="1" applyBorder="1" applyAlignment="1">
      <alignment horizontal="center"/>
    </xf>
    <xf numFmtId="166" fontId="0" fillId="21" borderId="33" xfId="0" applyNumberFormat="1" applyFill="1" applyBorder="1" applyAlignment="1">
      <alignment horizontal="center"/>
    </xf>
    <xf numFmtId="2" fontId="0" fillId="18" borderId="31" xfId="0" applyNumberFormat="1" applyFont="1" applyFill="1" applyBorder="1" applyAlignment="1">
      <alignment horizontal="center"/>
    </xf>
    <xf numFmtId="1" fontId="0" fillId="18" borderId="42" xfId="0" applyNumberFormat="1" applyFont="1" applyFill="1" applyBorder="1" applyAlignment="1">
      <alignment horizontal="center"/>
    </xf>
    <xf numFmtId="168" fontId="0" fillId="18" borderId="32" xfId="0" applyNumberFormat="1" applyFill="1" applyBorder="1" applyAlignment="1">
      <alignment horizontal="center"/>
    </xf>
    <xf numFmtId="166" fontId="0" fillId="21" borderId="60" xfId="0" applyNumberFormat="1" applyFill="1" applyBorder="1" applyAlignment="1">
      <alignment horizontal="center"/>
    </xf>
    <xf numFmtId="166" fontId="0" fillId="21" borderId="58" xfId="0" applyNumberFormat="1" applyFill="1" applyBorder="1" applyAlignment="1">
      <alignment horizontal="center"/>
    </xf>
    <xf numFmtId="166" fontId="0" fillId="21" borderId="28" xfId="0" applyNumberFormat="1" applyFill="1" applyBorder="1" applyAlignment="1">
      <alignment horizontal="center"/>
    </xf>
    <xf numFmtId="166" fontId="0" fillId="22" borderId="28" xfId="0" applyNumberFormat="1" applyFill="1" applyBorder="1" applyAlignment="1">
      <alignment horizontal="center"/>
    </xf>
    <xf numFmtId="166" fontId="0" fillId="21" borderId="32" xfId="0" applyNumberFormat="1" applyFill="1" applyBorder="1" applyAlignment="1">
      <alignment horizontal="center"/>
    </xf>
    <xf numFmtId="0" fontId="8" fillId="19" borderId="0" xfId="0" applyFont="1" applyFill="1" applyBorder="1" applyAlignment="1">
      <alignment horizontal="center"/>
    </xf>
    <xf numFmtId="0" fontId="8" fillId="19" borderId="10" xfId="0" applyFont="1" applyFill="1" applyBorder="1" applyAlignment="1">
      <alignment horizontal="center"/>
    </xf>
    <xf numFmtId="0" fontId="8" fillId="19" borderId="12" xfId="0" applyFont="1" applyFill="1" applyBorder="1" applyAlignment="1">
      <alignment horizontal="center" vertical="center" wrapText="1"/>
    </xf>
    <xf numFmtId="173" fontId="24" fillId="19" borderId="50" xfId="0" applyNumberFormat="1" applyFont="1" applyFill="1" applyBorder="1" applyAlignment="1">
      <alignment horizontal="right" vertical="top" wrapText="1"/>
    </xf>
    <xf numFmtId="0" fontId="24" fillId="19" borderId="50" xfId="0" applyFont="1" applyFill="1" applyBorder="1" applyAlignment="1">
      <alignment horizontal="right" vertical="top" wrapText="1"/>
    </xf>
    <xf numFmtId="0" fontId="0" fillId="19" borderId="0" xfId="0" applyFill="1" applyAlignment="1"/>
    <xf numFmtId="0" fontId="5" fillId="19" borderId="0" xfId="0" applyFont="1" applyFill="1" applyAlignment="1"/>
    <xf numFmtId="166" fontId="0" fillId="19" borderId="21" xfId="0" applyNumberFormat="1" applyFill="1" applyBorder="1" applyAlignment="1">
      <alignment horizontal="center"/>
    </xf>
    <xf numFmtId="166" fontId="0" fillId="19" borderId="18" xfId="0" applyNumberFormat="1" applyFill="1" applyBorder="1" applyAlignment="1">
      <alignment horizontal="center"/>
    </xf>
    <xf numFmtId="166" fontId="0" fillId="18" borderId="0" xfId="0" quotePrefix="1" applyNumberFormat="1" applyFont="1" applyFill="1" applyBorder="1" applyAlignment="1">
      <alignment horizontal="center"/>
    </xf>
    <xf numFmtId="166" fontId="0" fillId="19" borderId="0" xfId="0" applyNumberFormat="1" applyFill="1" applyBorder="1"/>
    <xf numFmtId="0" fontId="9" fillId="20" borderId="24" xfId="0" applyFont="1" applyFill="1" applyBorder="1" applyAlignment="1">
      <alignment horizontal="center" vertical="center" wrapText="1"/>
    </xf>
    <xf numFmtId="0" fontId="11" fillId="0" borderId="12" xfId="0" applyFont="1" applyBorder="1" applyAlignment="1">
      <alignment horizontal="center" wrapText="1"/>
    </xf>
    <xf numFmtId="0" fontId="8" fillId="19" borderId="12" xfId="0" applyFont="1" applyFill="1" applyBorder="1" applyAlignment="1">
      <alignment horizontal="center" wrapText="1"/>
    </xf>
    <xf numFmtId="0" fontId="8" fillId="22" borderId="12" xfId="0" applyFont="1" applyFill="1" applyBorder="1" applyAlignment="1">
      <alignment horizontal="center" wrapText="1"/>
    </xf>
    <xf numFmtId="0" fontId="11" fillId="22" borderId="12" xfId="0" applyFont="1" applyFill="1" applyBorder="1" applyAlignment="1">
      <alignment horizontal="center" wrapText="1"/>
    </xf>
    <xf numFmtId="0" fontId="8" fillId="22" borderId="18" xfId="0" applyFont="1" applyFill="1" applyBorder="1" applyAlignment="1">
      <alignment horizontal="center" wrapText="1"/>
    </xf>
    <xf numFmtId="0" fontId="8" fillId="19" borderId="0" xfId="0" applyFont="1" applyFill="1" applyBorder="1" applyAlignment="1">
      <alignment horizontal="center" wrapText="1"/>
    </xf>
    <xf numFmtId="0" fontId="4" fillId="19" borderId="14" xfId="0" applyFont="1" applyFill="1" applyBorder="1" applyAlignment="1">
      <alignment horizontal="left" vertical="center"/>
    </xf>
    <xf numFmtId="0" fontId="4" fillId="19" borderId="13" xfId="0" applyFont="1" applyFill="1" applyBorder="1" applyAlignment="1">
      <alignment horizontal="center" vertical="top"/>
    </xf>
    <xf numFmtId="0" fontId="1" fillId="19" borderId="13" xfId="0" applyFont="1" applyFill="1" applyBorder="1"/>
    <xf numFmtId="0" fontId="4" fillId="19" borderId="22" xfId="0" applyFont="1" applyFill="1" applyBorder="1" applyAlignment="1">
      <alignment horizontal="left"/>
    </xf>
    <xf numFmtId="0" fontId="4" fillId="19" borderId="23" xfId="0" applyFont="1" applyFill="1" applyBorder="1" applyAlignment="1">
      <alignment horizontal="center"/>
    </xf>
    <xf numFmtId="0" fontId="3" fillId="19" borderId="23" xfId="0" applyFont="1" applyFill="1" applyBorder="1"/>
    <xf numFmtId="0" fontId="4" fillId="19" borderId="23" xfId="0" applyFont="1" applyFill="1" applyBorder="1" applyAlignment="1">
      <alignment horizontal="left"/>
    </xf>
    <xf numFmtId="0" fontId="4" fillId="19" borderId="14" xfId="0" applyFont="1" applyFill="1" applyBorder="1" applyAlignment="1">
      <alignment horizontal="left"/>
    </xf>
    <xf numFmtId="0" fontId="4" fillId="19" borderId="13" xfId="0" applyFont="1" applyFill="1" applyBorder="1" applyAlignment="1">
      <alignment horizontal="center"/>
    </xf>
    <xf numFmtId="0" fontId="4" fillId="19" borderId="16" xfId="0" applyFont="1" applyFill="1" applyBorder="1" applyAlignment="1">
      <alignment horizontal="center"/>
    </xf>
    <xf numFmtId="0" fontId="4" fillId="19" borderId="13" xfId="0" applyFont="1" applyFill="1" applyBorder="1" applyAlignment="1">
      <alignment horizontal="left"/>
    </xf>
    <xf numFmtId="0" fontId="4" fillId="19" borderId="53" xfId="0" applyFont="1" applyFill="1" applyBorder="1" applyAlignment="1">
      <alignment horizontal="center" vertical="top"/>
    </xf>
    <xf numFmtId="0" fontId="4" fillId="19" borderId="54" xfId="0" applyFont="1" applyFill="1" applyBorder="1" applyAlignment="1">
      <alignment horizontal="center" vertical="top"/>
    </xf>
    <xf numFmtId="0" fontId="4" fillId="19" borderId="55" xfId="0" applyFont="1" applyFill="1" applyBorder="1" applyAlignment="1">
      <alignment horizontal="center" vertical="top"/>
    </xf>
    <xf numFmtId="0" fontId="1" fillId="19" borderId="0" xfId="0" applyFont="1" applyFill="1"/>
    <xf numFmtId="0" fontId="4" fillId="19" borderId="20" xfId="0" applyFont="1" applyFill="1" applyBorder="1" applyAlignment="1">
      <alignment horizontal="center" vertical="center"/>
    </xf>
    <xf numFmtId="0" fontId="4" fillId="19" borderId="0" xfId="0" applyFont="1" applyFill="1" applyBorder="1" applyAlignment="1">
      <alignment horizontal="center" vertical="center"/>
    </xf>
    <xf numFmtId="0" fontId="66" fillId="19" borderId="0" xfId="0" applyFont="1" applyFill="1" applyAlignment="1"/>
    <xf numFmtId="0" fontId="67" fillId="19" borderId="0" xfId="42" applyFont="1" applyFill="1" applyAlignment="1"/>
    <xf numFmtId="0" fontId="67" fillId="18" borderId="0" xfId="42" applyFont="1" applyFill="1" applyAlignment="1"/>
    <xf numFmtId="166" fontId="0" fillId="19" borderId="12" xfId="0" applyNumberFormat="1" applyFill="1" applyBorder="1" applyAlignment="1">
      <alignment horizontal="center"/>
    </xf>
    <xf numFmtId="0" fontId="4" fillId="19" borderId="14" xfId="0" applyFont="1" applyFill="1" applyBorder="1" applyAlignment="1">
      <alignment horizontal="left" vertical="top"/>
    </xf>
    <xf numFmtId="0" fontId="9" fillId="19" borderId="0" xfId="0" applyFont="1" applyFill="1" applyBorder="1" applyAlignment="1">
      <alignment horizontal="center" wrapText="1"/>
    </xf>
    <xf numFmtId="0" fontId="8" fillId="19" borderId="14" xfId="0" applyFont="1" applyFill="1" applyBorder="1" applyAlignment="1">
      <alignment horizontal="center" wrapText="1"/>
    </xf>
    <xf numFmtId="0" fontId="8" fillId="19" borderId="13" xfId="0" applyFont="1" applyFill="1" applyBorder="1" applyAlignment="1">
      <alignment horizontal="center" wrapText="1"/>
    </xf>
    <xf numFmtId="0" fontId="9" fillId="19" borderId="13" xfId="0" applyFont="1" applyFill="1" applyBorder="1" applyAlignment="1">
      <alignment horizontal="center" wrapText="1"/>
    </xf>
    <xf numFmtId="0" fontId="8" fillId="19" borderId="44" xfId="0" applyFont="1" applyFill="1" applyBorder="1" applyAlignment="1">
      <alignment horizontal="center" wrapText="1"/>
    </xf>
    <xf numFmtId="0" fontId="8" fillId="19" borderId="10" xfId="0" applyFont="1" applyFill="1" applyBorder="1" applyAlignment="1">
      <alignment horizontal="center" wrapText="1"/>
    </xf>
    <xf numFmtId="0" fontId="8" fillId="19" borderId="15" xfId="0" applyFont="1" applyFill="1" applyBorder="1" applyAlignment="1">
      <alignment horizontal="center" wrapText="1"/>
    </xf>
    <xf numFmtId="0" fontId="4" fillId="19" borderId="0" xfId="0" applyFont="1" applyFill="1" applyBorder="1" applyAlignment="1">
      <alignment horizontal="center" vertical="top" wrapText="1"/>
    </xf>
    <xf numFmtId="0" fontId="4" fillId="19" borderId="21" xfId="0" applyFont="1" applyFill="1" applyBorder="1" applyAlignment="1">
      <alignment horizontal="center" vertical="top" wrapText="1"/>
    </xf>
    <xf numFmtId="0" fontId="8" fillId="19" borderId="21" xfId="0" applyFont="1" applyFill="1" applyBorder="1" applyAlignment="1">
      <alignment horizontal="center" vertical="top"/>
    </xf>
    <xf numFmtId="0" fontId="9" fillId="19" borderId="12" xfId="0" applyFont="1" applyFill="1" applyBorder="1" applyAlignment="1">
      <alignment horizontal="center" wrapText="1"/>
    </xf>
    <xf numFmtId="0" fontId="8" fillId="19" borderId="61" xfId="0" applyFont="1" applyFill="1" applyBorder="1" applyAlignment="1">
      <alignment horizontal="center" wrapText="1"/>
    </xf>
    <xf numFmtId="0" fontId="9" fillId="19" borderId="13" xfId="0" applyFont="1" applyFill="1" applyBorder="1" applyAlignment="1">
      <alignment horizontal="center"/>
    </xf>
    <xf numFmtId="0" fontId="3" fillId="19" borderId="13" xfId="0" applyFont="1" applyFill="1" applyBorder="1"/>
    <xf numFmtId="0" fontId="0" fillId="19" borderId="13" xfId="0" applyFill="1" applyBorder="1" applyAlignment="1"/>
    <xf numFmtId="0" fontId="0" fillId="19" borderId="16" xfId="0" applyFill="1" applyBorder="1" applyAlignment="1"/>
    <xf numFmtId="0" fontId="4" fillId="19" borderId="22" xfId="0" applyFont="1" applyFill="1" applyBorder="1" applyAlignment="1">
      <alignment horizontal="left" vertical="top"/>
    </xf>
    <xf numFmtId="0" fontId="4" fillId="19" borderId="23" xfId="0" applyFont="1" applyFill="1" applyBorder="1" applyAlignment="1">
      <alignment horizontal="left" vertical="top"/>
    </xf>
    <xf numFmtId="0" fontId="3" fillId="18" borderId="23" xfId="0" applyFont="1" applyFill="1" applyBorder="1" applyAlignment="1">
      <alignment horizontal="center"/>
    </xf>
    <xf numFmtId="0" fontId="3" fillId="19" borderId="11" xfId="0" applyFont="1" applyFill="1" applyBorder="1"/>
    <xf numFmtId="0" fontId="13" fillId="19" borderId="44" xfId="0" applyFont="1" applyFill="1" applyBorder="1"/>
    <xf numFmtId="0" fontId="3" fillId="18" borderId="23" xfId="0" applyFont="1" applyFill="1" applyBorder="1"/>
    <xf numFmtId="0" fontId="3" fillId="18" borderId="22" xfId="0" applyFont="1" applyFill="1" applyBorder="1" applyAlignment="1">
      <alignment horizontal="center"/>
    </xf>
    <xf numFmtId="0" fontId="4" fillId="18" borderId="23" xfId="0" applyFont="1" applyFill="1" applyBorder="1" applyAlignment="1">
      <alignment horizontal="center"/>
    </xf>
    <xf numFmtId="0" fontId="4" fillId="18" borderId="11" xfId="0" applyFont="1" applyFill="1" applyBorder="1" applyAlignment="1">
      <alignment horizontal="center"/>
    </xf>
    <xf numFmtId="0" fontId="9" fillId="19" borderId="21" xfId="0" applyFont="1" applyFill="1" applyBorder="1" applyAlignment="1">
      <alignment horizontal="center"/>
    </xf>
    <xf numFmtId="0" fontId="9" fillId="19" borderId="62" xfId="0" applyFont="1" applyFill="1" applyBorder="1" applyAlignment="1">
      <alignment horizontal="center"/>
    </xf>
    <xf numFmtId="166" fontId="0" fillId="18" borderId="18" xfId="0" applyNumberFormat="1" applyFill="1" applyBorder="1" applyAlignment="1">
      <alignment horizontal="center"/>
    </xf>
    <xf numFmtId="0" fontId="8" fillId="19" borderId="61" xfId="0" applyFont="1" applyFill="1" applyBorder="1" applyAlignment="1">
      <alignment horizontal="center"/>
    </xf>
    <xf numFmtId="170" fontId="0" fillId="19" borderId="12" xfId="0" applyNumberFormat="1" applyFill="1" applyBorder="1" applyAlignment="1">
      <alignment horizontal="center"/>
    </xf>
    <xf numFmtId="170" fontId="0" fillId="18" borderId="12" xfId="0" applyNumberFormat="1" applyFill="1" applyBorder="1" applyAlignment="1">
      <alignment horizontal="center"/>
    </xf>
    <xf numFmtId="0" fontId="4" fillId="19" borderId="11" xfId="0" applyFont="1" applyFill="1" applyBorder="1" applyAlignment="1">
      <alignment horizontal="center"/>
    </xf>
    <xf numFmtId="0" fontId="69" fillId="19" borderId="0" xfId="0" applyFont="1" applyFill="1" applyAlignment="1"/>
    <xf numFmtId="0" fontId="8" fillId="19" borderId="13" xfId="0" applyFont="1" applyFill="1" applyBorder="1" applyAlignment="1">
      <alignment horizontal="center" vertical="center" wrapText="1"/>
    </xf>
    <xf numFmtId="0" fontId="8" fillId="19" borderId="15" xfId="0" applyFont="1" applyFill="1" applyBorder="1" applyAlignment="1">
      <alignment horizontal="center" vertical="center" wrapText="1"/>
    </xf>
    <xf numFmtId="0" fontId="8" fillId="19" borderId="14" xfId="0" applyFont="1" applyFill="1" applyBorder="1" applyAlignment="1">
      <alignment horizontal="center" vertical="center" wrapText="1"/>
    </xf>
    <xf numFmtId="0" fontId="9" fillId="19" borderId="13" xfId="0" applyFont="1" applyFill="1" applyBorder="1" applyAlignment="1">
      <alignment horizontal="center" vertical="center"/>
    </xf>
    <xf numFmtId="0" fontId="9" fillId="19" borderId="16" xfId="0" applyFont="1" applyFill="1" applyBorder="1" applyAlignment="1">
      <alignment horizontal="center" vertical="center" wrapText="1"/>
    </xf>
    <xf numFmtId="0" fontId="0" fillId="19" borderId="0" xfId="0" applyFill="1" applyAlignment="1">
      <alignment vertical="center"/>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8" fillId="19" borderId="44" xfId="0" applyFont="1" applyFill="1" applyBorder="1" applyAlignment="1">
      <alignment horizontal="center" vertical="center"/>
    </xf>
    <xf numFmtId="0" fontId="4" fillId="19" borderId="13" xfId="0" applyFont="1" applyFill="1" applyBorder="1" applyAlignment="1">
      <alignment horizontal="left" vertical="top"/>
    </xf>
    <xf numFmtId="0" fontId="3" fillId="18" borderId="13" xfId="0" applyFont="1" applyFill="1" applyBorder="1" applyAlignment="1">
      <alignment horizontal="center"/>
    </xf>
    <xf numFmtId="0" fontId="8" fillId="19" borderId="13" xfId="0" applyFont="1" applyFill="1" applyBorder="1" applyAlignment="1">
      <alignment horizontal="left" vertical="center"/>
    </xf>
    <xf numFmtId="0" fontId="9" fillId="22" borderId="13" xfId="0" applyFont="1" applyFill="1" applyBorder="1" applyAlignment="1">
      <alignment horizontal="center" vertical="center" wrapText="1"/>
    </xf>
    <xf numFmtId="0" fontId="8" fillId="22" borderId="13" xfId="0" applyFont="1" applyFill="1" applyBorder="1" applyAlignment="1">
      <alignment horizontal="center" wrapText="1"/>
    </xf>
    <xf numFmtId="0" fontId="11" fillId="22" borderId="13" xfId="0" applyFont="1" applyFill="1" applyBorder="1" applyAlignment="1">
      <alignment horizontal="center" wrapText="1"/>
    </xf>
    <xf numFmtId="0" fontId="8" fillId="22" borderId="16" xfId="0" applyFont="1" applyFill="1" applyBorder="1" applyAlignment="1">
      <alignment horizontal="center" wrapText="1"/>
    </xf>
    <xf numFmtId="0" fontId="4" fillId="19" borderId="0" xfId="0" applyFont="1" applyFill="1" applyBorder="1" applyAlignment="1">
      <alignment horizontal="left" vertical="top"/>
    </xf>
    <xf numFmtId="0" fontId="3" fillId="18" borderId="0" xfId="0" applyFont="1" applyFill="1" applyBorder="1" applyAlignment="1">
      <alignment horizontal="center"/>
    </xf>
    <xf numFmtId="0" fontId="13" fillId="19" borderId="0" xfId="0" applyFont="1" applyFill="1" applyBorder="1"/>
    <xf numFmtId="0" fontId="0" fillId="19" borderId="0" xfId="0" applyFill="1" applyBorder="1" applyAlignment="1">
      <alignment horizontal="center" vertical="center"/>
    </xf>
    <xf numFmtId="0" fontId="8" fillId="19" borderId="14" xfId="0" applyFont="1" applyFill="1" applyBorder="1" applyAlignment="1">
      <alignment horizontal="center" vertical="center"/>
    </xf>
    <xf numFmtId="0" fontId="8" fillId="19" borderId="63" xfId="0" applyFont="1" applyFill="1" applyBorder="1" applyAlignment="1">
      <alignment horizontal="center" vertical="center"/>
    </xf>
    <xf numFmtId="0" fontId="8" fillId="19" borderId="63" xfId="0" applyFont="1" applyFill="1" applyBorder="1" applyAlignment="1">
      <alignment horizontal="center" vertical="center" wrapText="1"/>
    </xf>
    <xf numFmtId="0" fontId="11" fillId="19" borderId="56" xfId="0" applyFont="1" applyFill="1" applyBorder="1" applyAlignment="1">
      <alignment horizontal="center" vertical="center"/>
    </xf>
    <xf numFmtId="0" fontId="5" fillId="19" borderId="12" xfId="0" applyFont="1" applyFill="1" applyBorder="1" applyAlignment="1">
      <alignment horizontal="center" vertical="center"/>
    </xf>
    <xf numFmtId="0" fontId="8" fillId="19" borderId="56" xfId="0" applyFont="1" applyFill="1" applyBorder="1" applyAlignment="1">
      <alignment horizontal="center" vertical="center" wrapText="1"/>
    </xf>
    <xf numFmtId="0" fontId="5" fillId="19" borderId="0" xfId="0" applyFont="1" applyFill="1" applyBorder="1" applyAlignment="1">
      <alignment horizontal="center" vertical="center"/>
    </xf>
    <xf numFmtId="0" fontId="8" fillId="19" borderId="16" xfId="0" applyFont="1" applyFill="1" applyBorder="1" applyAlignment="1">
      <alignment horizontal="center" vertical="center"/>
    </xf>
    <xf numFmtId="0" fontId="8" fillId="19" borderId="18" xfId="0" applyFont="1" applyFill="1" applyBorder="1" applyAlignment="1">
      <alignment horizontal="center" vertical="center"/>
    </xf>
    <xf numFmtId="0" fontId="8" fillId="19" borderId="16" xfId="0" applyFont="1" applyFill="1" applyBorder="1" applyAlignment="1">
      <alignment horizontal="center" vertical="center" wrapText="1"/>
    </xf>
    <xf numFmtId="168" fontId="0" fillId="18" borderId="0" xfId="0" applyNumberFormat="1" applyFont="1" applyFill="1" applyBorder="1" applyAlignment="1">
      <alignment horizontal="center"/>
    </xf>
    <xf numFmtId="166" fontId="0" fillId="19" borderId="0" xfId="0" applyNumberFormat="1" applyFont="1" applyFill="1" applyBorder="1" applyAlignment="1">
      <alignment horizontal="center"/>
    </xf>
    <xf numFmtId="167" fontId="0" fillId="19" borderId="0" xfId="0" applyNumberFormat="1" applyFill="1" applyBorder="1" applyAlignment="1">
      <alignment horizontal="center"/>
    </xf>
    <xf numFmtId="166" fontId="0" fillId="18" borderId="0" xfId="0" applyNumberFormat="1" applyFont="1" applyFill="1" applyBorder="1" applyAlignment="1">
      <alignment horizontal="center"/>
    </xf>
    <xf numFmtId="0" fontId="60" fillId="19" borderId="12" xfId="0" applyFont="1" applyFill="1" applyBorder="1" applyAlignment="1">
      <alignment horizontal="center"/>
    </xf>
    <xf numFmtId="0" fontId="9" fillId="19" borderId="17" xfId="0" applyFont="1" applyFill="1" applyBorder="1" applyAlignment="1">
      <alignment horizontal="center" wrapText="1"/>
    </xf>
    <xf numFmtId="0" fontId="9" fillId="19" borderId="19" xfId="0" applyFont="1" applyFill="1" applyBorder="1" applyAlignment="1">
      <alignment horizontal="center" wrapText="1"/>
    </xf>
    <xf numFmtId="0" fontId="8" fillId="19" borderId="17" xfId="0" applyFont="1" applyFill="1" applyBorder="1" applyAlignment="1">
      <alignment horizontal="center" vertical="center"/>
    </xf>
    <xf numFmtId="0" fontId="8" fillId="19" borderId="19" xfId="0" applyFont="1" applyFill="1" applyBorder="1" applyAlignment="1">
      <alignment horizontal="center" vertical="center"/>
    </xf>
    <xf numFmtId="167" fontId="0" fillId="19" borderId="0" xfId="0" applyNumberFormat="1" applyFont="1" applyFill="1" applyBorder="1" applyAlignment="1">
      <alignment horizontal="center" vertical="center"/>
    </xf>
    <xf numFmtId="0" fontId="0" fillId="19" borderId="14" xfId="0" applyFill="1" applyBorder="1" applyAlignment="1">
      <alignment vertical="center"/>
    </xf>
    <xf numFmtId="0" fontId="0" fillId="19" borderId="13" xfId="0" applyFont="1" applyFill="1" applyBorder="1" applyAlignment="1">
      <alignment horizontal="center" vertical="center"/>
    </xf>
    <xf numFmtId="0" fontId="0" fillId="19" borderId="0" xfId="0" applyFont="1" applyFill="1" applyBorder="1" applyAlignment="1">
      <alignment vertical="center"/>
    </xf>
    <xf numFmtId="0" fontId="0" fillId="19" borderId="0" xfId="0" applyFont="1" applyFill="1" applyBorder="1" applyAlignment="1">
      <alignment horizontal="center" vertical="center"/>
    </xf>
    <xf numFmtId="0" fontId="0" fillId="19" borderId="0" xfId="0" applyFill="1" applyBorder="1" applyAlignment="1">
      <alignment vertical="center"/>
    </xf>
    <xf numFmtId="2" fontId="0" fillId="19" borderId="44" xfId="0" applyNumberFormat="1" applyFill="1" applyBorder="1" applyAlignment="1">
      <alignment horizontal="center" vertical="center"/>
    </xf>
    <xf numFmtId="2" fontId="0" fillId="19" borderId="61" xfId="0" applyNumberFormat="1" applyFill="1" applyBorder="1" applyAlignment="1">
      <alignment horizontal="center" vertical="center"/>
    </xf>
    <xf numFmtId="0" fontId="0" fillId="19" borderId="10" xfId="0" applyFont="1" applyFill="1" applyBorder="1" applyAlignment="1">
      <alignment horizontal="center" vertical="center"/>
    </xf>
    <xf numFmtId="2" fontId="0" fillId="19" borderId="44" xfId="0" applyNumberFormat="1" applyFont="1" applyFill="1" applyBorder="1" applyAlignment="1">
      <alignment horizontal="center" vertical="center"/>
    </xf>
    <xf numFmtId="2" fontId="0" fillId="19" borderId="15" xfId="0" applyNumberFormat="1" applyFont="1" applyFill="1" applyBorder="1" applyAlignment="1">
      <alignment horizontal="center" vertical="center"/>
    </xf>
    <xf numFmtId="0" fontId="0" fillId="19" borderId="12" xfId="0" applyFont="1" applyFill="1" applyBorder="1" applyAlignment="1">
      <alignment horizontal="center" vertical="center"/>
    </xf>
    <xf numFmtId="0" fontId="27" fillId="19" borderId="0" xfId="0" applyFont="1" applyFill="1" applyBorder="1" applyAlignment="1">
      <alignment horizontal="center" vertical="top"/>
    </xf>
    <xf numFmtId="0" fontId="27" fillId="18" borderId="0" xfId="0" applyFont="1" applyFill="1" applyBorder="1" applyAlignment="1">
      <alignment horizontal="left"/>
    </xf>
    <xf numFmtId="0" fontId="8" fillId="19" borderId="21" xfId="0" applyFont="1" applyFill="1" applyBorder="1" applyAlignment="1">
      <alignment horizontal="center" vertical="center"/>
    </xf>
    <xf numFmtId="0" fontId="11" fillId="19" borderId="18" xfId="0" applyFont="1" applyFill="1" applyBorder="1" applyAlignment="1">
      <alignment horizontal="center"/>
    </xf>
    <xf numFmtId="174" fontId="0" fillId="19" borderId="0" xfId="0" applyNumberFormat="1" applyFill="1" applyBorder="1" applyAlignment="1">
      <alignment horizontal="center"/>
    </xf>
    <xf numFmtId="0" fontId="4" fillId="19" borderId="0" xfId="0" applyFont="1" applyFill="1" applyBorder="1" applyAlignment="1">
      <alignment horizontal="center" vertical="top"/>
    </xf>
    <xf numFmtId="0" fontId="0" fillId="19" borderId="14" xfId="0" applyFill="1" applyBorder="1" applyAlignment="1">
      <alignment horizontal="center"/>
    </xf>
    <xf numFmtId="168" fontId="0" fillId="18" borderId="13" xfId="0" applyNumberFormat="1" applyFont="1" applyFill="1" applyBorder="1" applyAlignment="1">
      <alignment horizontal="center"/>
    </xf>
    <xf numFmtId="166" fontId="0" fillId="19" borderId="13" xfId="0" applyNumberFormat="1" applyFill="1" applyBorder="1" applyAlignment="1">
      <alignment horizontal="center"/>
    </xf>
    <xf numFmtId="166" fontId="0" fillId="19" borderId="13" xfId="0" applyNumberFormat="1" applyFont="1" applyFill="1" applyBorder="1" applyAlignment="1">
      <alignment horizontal="center"/>
    </xf>
    <xf numFmtId="167" fontId="0" fillId="19" borderId="13" xfId="0" applyNumberFormat="1" applyFill="1" applyBorder="1" applyAlignment="1">
      <alignment horizontal="center"/>
    </xf>
    <xf numFmtId="168" fontId="0" fillId="18" borderId="12" xfId="0" applyNumberFormat="1" applyFont="1" applyFill="1" applyBorder="1" applyAlignment="1">
      <alignment horizontal="center"/>
    </xf>
    <xf numFmtId="166" fontId="0" fillId="19" borderId="12" xfId="0" applyNumberFormat="1" applyFont="1" applyFill="1" applyBorder="1" applyAlignment="1">
      <alignment horizontal="center"/>
    </xf>
    <xf numFmtId="167" fontId="0" fillId="19" borderId="12" xfId="0" applyNumberFormat="1" applyFill="1" applyBorder="1" applyAlignment="1">
      <alignment horizontal="center"/>
    </xf>
    <xf numFmtId="169" fontId="0" fillId="19" borderId="12" xfId="0" applyNumberFormat="1" applyFont="1" applyFill="1" applyBorder="1" applyAlignment="1">
      <alignment horizontal="center" vertical="center"/>
    </xf>
    <xf numFmtId="167" fontId="0" fillId="19" borderId="18" xfId="0" applyNumberFormat="1" applyFont="1" applyFill="1" applyBorder="1" applyAlignment="1">
      <alignment horizontal="center" vertical="center"/>
    </xf>
    <xf numFmtId="0" fontId="0" fillId="19" borderId="14" xfId="0" applyFont="1" applyFill="1" applyBorder="1" applyAlignment="1">
      <alignment horizontal="center"/>
    </xf>
    <xf numFmtId="166" fontId="0" fillId="19" borderId="13" xfId="0" applyNumberFormat="1" applyFont="1" applyFill="1" applyBorder="1" applyAlignment="1">
      <alignment horizontal="center" vertical="center"/>
    </xf>
    <xf numFmtId="166" fontId="0" fillId="19" borderId="16" xfId="0" applyNumberFormat="1" applyFont="1" applyFill="1" applyBorder="1" applyAlignment="1">
      <alignment horizontal="center" vertical="center"/>
    </xf>
    <xf numFmtId="166" fontId="0" fillId="19" borderId="0" xfId="0" applyNumberFormat="1" applyFont="1" applyFill="1" applyBorder="1" applyAlignment="1">
      <alignment horizontal="center" vertical="center"/>
    </xf>
    <xf numFmtId="166" fontId="0" fillId="19" borderId="21" xfId="0" applyNumberFormat="1" applyFont="1" applyFill="1" applyBorder="1" applyAlignment="1">
      <alignment horizontal="center" vertical="center"/>
    </xf>
    <xf numFmtId="166" fontId="0" fillId="19" borderId="10" xfId="0" applyNumberFormat="1" applyFont="1" applyFill="1" applyBorder="1" applyAlignment="1">
      <alignment horizontal="center" vertical="center"/>
    </xf>
    <xf numFmtId="166" fontId="0" fillId="19" borderId="62" xfId="0" applyNumberFormat="1" applyFont="1" applyFill="1" applyBorder="1" applyAlignment="1">
      <alignment horizontal="center" vertical="center"/>
    </xf>
    <xf numFmtId="166" fontId="0" fillId="19" borderId="12" xfId="0" applyNumberFormat="1" applyFont="1" applyFill="1" applyBorder="1" applyAlignment="1">
      <alignment horizontal="center" vertical="center"/>
    </xf>
    <xf numFmtId="166" fontId="0" fillId="19" borderId="18" xfId="0" applyNumberFormat="1" applyFont="1" applyFill="1" applyBorder="1" applyAlignment="1">
      <alignment horizontal="center" vertical="center"/>
    </xf>
    <xf numFmtId="166" fontId="0" fillId="19" borderId="16" xfId="0" applyNumberFormat="1" applyFont="1" applyFill="1" applyBorder="1" applyAlignment="1">
      <alignment horizontal="center"/>
    </xf>
    <xf numFmtId="166" fontId="0" fillId="19" borderId="21" xfId="0" applyNumberFormat="1" applyFont="1" applyFill="1" applyBorder="1" applyAlignment="1">
      <alignment horizontal="center"/>
    </xf>
    <xf numFmtId="166" fontId="0" fillId="19" borderId="18" xfId="0" applyNumberFormat="1" applyFont="1" applyFill="1" applyBorder="1" applyAlignment="1">
      <alignment horizontal="center"/>
    </xf>
    <xf numFmtId="167" fontId="0" fillId="19" borderId="44" xfId="0" applyNumberFormat="1" applyFont="1" applyFill="1" applyBorder="1" applyAlignment="1">
      <alignment horizontal="center"/>
    </xf>
    <xf numFmtId="168" fontId="0" fillId="19" borderId="44" xfId="0" applyNumberFormat="1" applyFont="1" applyFill="1" applyBorder="1" applyAlignment="1">
      <alignment horizontal="center"/>
    </xf>
    <xf numFmtId="166" fontId="0" fillId="19" borderId="44" xfId="0" applyNumberFormat="1" applyFont="1" applyFill="1" applyBorder="1" applyAlignment="1">
      <alignment horizontal="center"/>
    </xf>
    <xf numFmtId="166" fontId="0" fillId="19" borderId="15" xfId="0" applyNumberFormat="1" applyFont="1" applyFill="1" applyBorder="1" applyAlignment="1">
      <alignment horizontal="center"/>
    </xf>
    <xf numFmtId="0" fontId="59" fillId="19" borderId="44" xfId="0" applyFont="1" applyFill="1" applyBorder="1" applyAlignment="1">
      <alignment horizontal="center" vertical="center"/>
    </xf>
    <xf numFmtId="0" fontId="59" fillId="19" borderId="0" xfId="0" applyFont="1" applyFill="1" applyBorder="1" applyAlignment="1">
      <alignment horizontal="center" vertical="center"/>
    </xf>
    <xf numFmtId="0" fontId="14" fillId="18" borderId="0" xfId="0" applyFont="1" applyFill="1" applyBorder="1" applyAlignment="1">
      <alignment horizontal="center"/>
    </xf>
    <xf numFmtId="166" fontId="14" fillId="18" borderId="0" xfId="0" applyNumberFormat="1" applyFont="1" applyFill="1" applyBorder="1" applyAlignment="1">
      <alignment horizontal="center"/>
    </xf>
    <xf numFmtId="0" fontId="0" fillId="22" borderId="0" xfId="0" applyFill="1" applyBorder="1"/>
    <xf numFmtId="166" fontId="29" fillId="22" borderId="0" xfId="0" applyNumberFormat="1" applyFont="1" applyFill="1" applyBorder="1" applyAlignment="1">
      <alignment horizontal="center" vertical="center" wrapText="1"/>
    </xf>
    <xf numFmtId="0" fontId="30" fillId="22" borderId="0" xfId="0" applyFont="1" applyFill="1" applyBorder="1" applyAlignment="1">
      <alignment horizontal="center" vertical="center" wrapText="1"/>
    </xf>
    <xf numFmtId="0" fontId="9" fillId="19" borderId="18" xfId="0" applyFont="1" applyFill="1" applyBorder="1" applyAlignment="1">
      <alignment horizontal="center"/>
    </xf>
    <xf numFmtId="0" fontId="72" fillId="18" borderId="0" xfId="0" applyFont="1" applyFill="1"/>
    <xf numFmtId="0" fontId="4" fillId="19" borderId="23" xfId="0" applyFont="1" applyFill="1" applyBorder="1"/>
    <xf numFmtId="0" fontId="0" fillId="19" borderId="23" xfId="0" applyFill="1" applyBorder="1"/>
    <xf numFmtId="0" fontId="4" fillId="19" borderId="11" xfId="0" applyFont="1" applyFill="1" applyBorder="1"/>
    <xf numFmtId="0" fontId="71" fillId="19" borderId="0" xfId="0" applyFont="1" applyFill="1"/>
    <xf numFmtId="0" fontId="72" fillId="19" borderId="0" xfId="0" applyFont="1" applyFill="1"/>
    <xf numFmtId="0" fontId="71" fillId="0" borderId="0" xfId="0" applyFont="1"/>
    <xf numFmtId="0" fontId="71" fillId="18" borderId="0" xfId="0" applyFont="1" applyFill="1" applyAlignment="1">
      <alignment horizontal="left"/>
    </xf>
    <xf numFmtId="0" fontId="0" fillId="18" borderId="13" xfId="0" applyFill="1" applyBorder="1" applyAlignment="1">
      <alignment horizontal="center"/>
    </xf>
    <xf numFmtId="0" fontId="9" fillId="22" borderId="12" xfId="0" applyFont="1" applyFill="1" applyBorder="1" applyAlignment="1">
      <alignment horizontal="center" vertical="center" wrapText="1"/>
    </xf>
    <xf numFmtId="0" fontId="9" fillId="22" borderId="18" xfId="0" applyFont="1" applyFill="1" applyBorder="1" applyAlignment="1">
      <alignment horizontal="center" vertical="center" wrapText="1"/>
    </xf>
    <xf numFmtId="0" fontId="3" fillId="18" borderId="11" xfId="0" applyFont="1" applyFill="1" applyBorder="1"/>
    <xf numFmtId="0" fontId="9" fillId="22" borderId="15" xfId="0" applyFont="1" applyFill="1" applyBorder="1" applyAlignment="1">
      <alignment horizontal="center" vertical="center" wrapText="1"/>
    </xf>
    <xf numFmtId="0" fontId="0" fillId="18" borderId="22" xfId="0" applyFill="1" applyBorder="1" applyAlignment="1">
      <alignment horizontal="center"/>
    </xf>
    <xf numFmtId="0" fontId="9" fillId="22" borderId="16" xfId="0" applyFont="1" applyFill="1" applyBorder="1" applyAlignment="1">
      <alignment horizontal="center" vertical="center" wrapText="1"/>
    </xf>
    <xf numFmtId="166" fontId="0" fillId="18" borderId="21" xfId="0" applyNumberFormat="1" applyFont="1" applyFill="1" applyBorder="1" applyAlignment="1">
      <alignment horizontal="center"/>
    </xf>
    <xf numFmtId="166" fontId="0" fillId="18" borderId="12" xfId="0" applyNumberFormat="1" applyFont="1" applyFill="1" applyBorder="1" applyAlignment="1">
      <alignment horizontal="center"/>
    </xf>
    <xf numFmtId="166" fontId="0" fillId="18" borderId="18" xfId="0" applyNumberFormat="1" applyFont="1" applyFill="1" applyBorder="1" applyAlignment="1">
      <alignment horizontal="center"/>
    </xf>
    <xf numFmtId="166" fontId="0" fillId="22" borderId="0" xfId="0" applyNumberFormat="1" applyFont="1" applyFill="1" applyBorder="1" applyAlignment="1">
      <alignment horizontal="center" vertical="center" wrapText="1"/>
    </xf>
    <xf numFmtId="0" fontId="0" fillId="18" borderId="23" xfId="0" applyFill="1" applyBorder="1" applyAlignment="1">
      <alignment horizontal="center"/>
    </xf>
    <xf numFmtId="0" fontId="0" fillId="18" borderId="11" xfId="0" applyFill="1" applyBorder="1" applyAlignment="1">
      <alignment horizontal="center"/>
    </xf>
    <xf numFmtId="166" fontId="0" fillId="18" borderId="0" xfId="0" applyNumberFormat="1" applyFill="1"/>
    <xf numFmtId="11" fontId="0" fillId="18" borderId="0" xfId="0" applyNumberFormat="1" applyFill="1"/>
    <xf numFmtId="166" fontId="0" fillId="19" borderId="0" xfId="0" applyNumberFormat="1" applyFont="1" applyFill="1" applyAlignment="1">
      <alignment horizontal="center" vertical="center"/>
    </xf>
    <xf numFmtId="0" fontId="73" fillId="19" borderId="12" xfId="0" applyFont="1" applyFill="1" applyBorder="1" applyAlignment="1">
      <alignment horizontal="center" vertical="center"/>
    </xf>
    <xf numFmtId="0" fontId="58" fillId="19" borderId="0" xfId="0" applyFont="1" applyFill="1" applyBorder="1"/>
    <xf numFmtId="0" fontId="74" fillId="19" borderId="13" xfId="0" applyFont="1" applyFill="1" applyBorder="1" applyAlignment="1">
      <alignment horizontal="center"/>
    </xf>
    <xf numFmtId="0" fontId="9" fillId="19" borderId="15" xfId="0" applyFont="1" applyFill="1" applyBorder="1" applyAlignment="1">
      <alignment horizontal="center"/>
    </xf>
    <xf numFmtId="167" fontId="0" fillId="19" borderId="0" xfId="0" applyNumberFormat="1" applyFont="1" applyFill="1" applyBorder="1" applyAlignment="1">
      <alignment horizontal="center"/>
    </xf>
    <xf numFmtId="0" fontId="4" fillId="19" borderId="16" xfId="0" applyFont="1" applyFill="1" applyBorder="1" applyAlignment="1">
      <alignment horizontal="left" vertical="top"/>
    </xf>
    <xf numFmtId="0" fontId="0" fillId="19" borderId="0" xfId="0" applyFont="1" applyFill="1" applyBorder="1" applyAlignment="1">
      <alignment horizontal="left"/>
    </xf>
    <xf numFmtId="0" fontId="9" fillId="19" borderId="14" xfId="0" applyFont="1" applyFill="1" applyBorder="1" applyAlignment="1">
      <alignment horizontal="center"/>
    </xf>
    <xf numFmtId="0" fontId="9" fillId="19" borderId="16" xfId="0" applyFont="1" applyFill="1" applyBorder="1" applyAlignment="1">
      <alignment horizontal="center"/>
    </xf>
    <xf numFmtId="0" fontId="3" fillId="19" borderId="0" xfId="0" applyFont="1" applyFill="1" applyBorder="1"/>
    <xf numFmtId="0" fontId="8" fillId="19" borderId="0" xfId="0" applyFont="1" applyFill="1" applyBorder="1"/>
    <xf numFmtId="0" fontId="1" fillId="19" borderId="0" xfId="0" applyFont="1" applyFill="1" applyBorder="1" applyAlignment="1">
      <alignment horizontal="left"/>
    </xf>
    <xf numFmtId="166" fontId="0" fillId="19" borderId="0" xfId="0" applyNumberFormat="1" applyFill="1" applyBorder="1" applyAlignment="1"/>
    <xf numFmtId="164" fontId="0" fillId="18" borderId="0" xfId="0" applyNumberFormat="1" applyFill="1"/>
    <xf numFmtId="167" fontId="0" fillId="19" borderId="13" xfId="0" applyNumberFormat="1" applyFont="1" applyFill="1" applyBorder="1" applyAlignment="1">
      <alignment horizontal="center"/>
    </xf>
    <xf numFmtId="1" fontId="0" fillId="18" borderId="15" xfId="0" applyNumberFormat="1" applyFont="1" applyFill="1" applyBorder="1" applyAlignment="1">
      <alignment horizontal="center"/>
    </xf>
    <xf numFmtId="2" fontId="0" fillId="18" borderId="12" xfId="0" applyNumberFormat="1" applyFont="1" applyFill="1" applyBorder="1" applyAlignment="1">
      <alignment horizontal="center"/>
    </xf>
    <xf numFmtId="2" fontId="0" fillId="19" borderId="12" xfId="0" applyNumberFormat="1" applyFill="1" applyBorder="1" applyAlignment="1">
      <alignment horizontal="center"/>
    </xf>
    <xf numFmtId="2" fontId="0" fillId="19" borderId="13" xfId="0" applyNumberFormat="1" applyFont="1" applyFill="1" applyBorder="1" applyAlignment="1">
      <alignment horizontal="center"/>
    </xf>
    <xf numFmtId="166" fontId="0" fillId="19" borderId="13" xfId="0" applyNumberFormat="1" applyFill="1" applyBorder="1"/>
    <xf numFmtId="166" fontId="0" fillId="19" borderId="16" xfId="0" applyNumberFormat="1" applyFill="1" applyBorder="1" applyAlignment="1">
      <alignment horizontal="center"/>
    </xf>
    <xf numFmtId="2" fontId="0" fillId="19" borderId="12" xfId="0" applyNumberFormat="1" applyFont="1" applyFill="1" applyBorder="1" applyAlignment="1">
      <alignment horizontal="center"/>
    </xf>
    <xf numFmtId="167" fontId="0" fillId="19" borderId="12" xfId="0" applyNumberFormat="1" applyFont="1" applyFill="1" applyBorder="1" applyAlignment="1">
      <alignment horizontal="center"/>
    </xf>
    <xf numFmtId="0" fontId="8" fillId="19" borderId="16" xfId="0" applyFont="1" applyFill="1" applyBorder="1" applyAlignment="1">
      <alignment horizontal="center" wrapText="1"/>
    </xf>
    <xf numFmtId="0" fontId="4" fillId="19" borderId="0" xfId="0" applyFont="1" applyFill="1" applyBorder="1"/>
    <xf numFmtId="0" fontId="20" fillId="19" borderId="10" xfId="0" applyFont="1" applyFill="1" applyBorder="1" applyAlignment="1">
      <alignment horizontal="center"/>
    </xf>
    <xf numFmtId="0" fontId="20" fillId="19" borderId="50" xfId="0" applyFont="1" applyFill="1" applyBorder="1"/>
    <xf numFmtId="165" fontId="58" fillId="19" borderId="0" xfId="0" applyNumberFormat="1" applyFont="1" applyFill="1"/>
    <xf numFmtId="0" fontId="56" fillId="22" borderId="0" xfId="0" applyFont="1" applyFill="1" applyBorder="1" applyAlignment="1">
      <alignment horizontal="center" vertical="center" wrapText="1"/>
    </xf>
    <xf numFmtId="0" fontId="57" fillId="22" borderId="0" xfId="0" applyFont="1" applyFill="1" applyBorder="1" applyAlignment="1">
      <alignment horizontal="center" vertical="center" wrapText="1"/>
    </xf>
    <xf numFmtId="0" fontId="0" fillId="22" borderId="0" xfId="0" applyFill="1"/>
    <xf numFmtId="0" fontId="4" fillId="0" borderId="24" xfId="0" applyFont="1" applyBorder="1" applyAlignment="1">
      <alignment horizontal="center" vertical="center" wrapText="1"/>
    </xf>
    <xf numFmtId="0" fontId="78" fillId="23" borderId="0" xfId="0" applyFont="1" applyFill="1" applyBorder="1" applyAlignment="1">
      <alignment horizontal="center" vertical="top" wrapText="1"/>
    </xf>
    <xf numFmtId="165" fontId="77" fillId="23" borderId="0" xfId="0" applyNumberFormat="1" applyFont="1" applyFill="1" applyBorder="1" applyAlignment="1">
      <alignment horizontal="left" vertical="top" wrapText="1"/>
    </xf>
    <xf numFmtId="165" fontId="77" fillId="23" borderId="0" xfId="0" applyNumberFormat="1" applyFont="1" applyFill="1" applyBorder="1" applyAlignment="1">
      <alignment horizontal="center" vertical="top" wrapText="1"/>
    </xf>
    <xf numFmtId="0" fontId="76" fillId="0" borderId="0" xfId="0" applyFont="1" applyBorder="1" applyAlignment="1">
      <alignment vertical="top" wrapText="1"/>
    </xf>
    <xf numFmtId="166" fontId="0" fillId="0" borderId="24" xfId="0" applyNumberFormat="1" applyFont="1" applyBorder="1" applyAlignment="1">
      <alignment horizontal="center" vertical="center" wrapText="1"/>
    </xf>
    <xf numFmtId="166" fontId="0" fillId="20" borderId="24" xfId="0" applyNumberFormat="1" applyFont="1" applyFill="1" applyBorder="1" applyAlignment="1">
      <alignment horizontal="center" vertical="center"/>
    </xf>
    <xf numFmtId="166" fontId="0" fillId="22" borderId="24" xfId="0" applyNumberFormat="1" applyFont="1" applyFill="1" applyBorder="1" applyAlignment="1">
      <alignment horizontal="center" vertical="center" wrapText="1"/>
    </xf>
    <xf numFmtId="166" fontId="0" fillId="20" borderId="24" xfId="0" applyNumberFormat="1" applyFont="1" applyFill="1" applyBorder="1" applyAlignment="1">
      <alignment horizontal="center" vertical="center" wrapText="1"/>
    </xf>
    <xf numFmtId="175" fontId="0" fillId="19" borderId="0" xfId="0" applyNumberFormat="1" applyFill="1" applyAlignment="1">
      <alignment horizontal="center"/>
    </xf>
    <xf numFmtId="0" fontId="3" fillId="0" borderId="0" xfId="0" applyFont="1" applyBorder="1" applyAlignment="1">
      <alignment vertical="top" wrapText="1"/>
    </xf>
    <xf numFmtId="0" fontId="4" fillId="0" borderId="24" xfId="0" applyFont="1" applyBorder="1" applyAlignment="1">
      <alignment horizontal="left" vertical="center" wrapText="1"/>
    </xf>
    <xf numFmtId="0" fontId="80" fillId="0" borderId="24" xfId="0" applyFont="1" applyBorder="1" applyAlignment="1">
      <alignment horizontal="left" vertical="center" wrapText="1"/>
    </xf>
    <xf numFmtId="0" fontId="80" fillId="20" borderId="24" xfId="0" applyFont="1" applyFill="1" applyBorder="1" applyAlignment="1">
      <alignment horizontal="left" vertical="center" wrapText="1"/>
    </xf>
    <xf numFmtId="0" fontId="26" fillId="19" borderId="25" xfId="0" applyFont="1" applyFill="1" applyBorder="1" applyAlignment="1">
      <alignment horizontal="left" vertical="center" wrapText="1"/>
    </xf>
    <xf numFmtId="0" fontId="8" fillId="19" borderId="44" xfId="0" applyFont="1" applyFill="1" applyBorder="1" applyAlignment="1">
      <alignment horizontal="center" vertical="center" wrapText="1"/>
    </xf>
    <xf numFmtId="0" fontId="0" fillId="18" borderId="38" xfId="0" applyFill="1" applyBorder="1" applyAlignment="1">
      <alignment horizontal="center"/>
    </xf>
    <xf numFmtId="166" fontId="0" fillId="18" borderId="35" xfId="0" applyNumberFormat="1" applyFill="1" applyBorder="1" applyAlignment="1">
      <alignment horizontal="center"/>
    </xf>
    <xf numFmtId="0" fontId="5" fillId="19" borderId="0" xfId="0" applyFont="1" applyFill="1" applyAlignment="1">
      <alignment vertical="center"/>
    </xf>
    <xf numFmtId="166" fontId="0" fillId="18" borderId="45" xfId="0" applyNumberFormat="1" applyFill="1" applyBorder="1" applyAlignment="1">
      <alignment horizontal="center"/>
    </xf>
    <xf numFmtId="166" fontId="0" fillId="18" borderId="59" xfId="0" applyNumberFormat="1" applyFill="1" applyBorder="1" applyAlignment="1">
      <alignment horizontal="center"/>
    </xf>
    <xf numFmtId="166" fontId="0" fillId="18" borderId="55" xfId="0" applyNumberFormat="1" applyFill="1" applyBorder="1" applyAlignment="1">
      <alignment horizontal="center"/>
    </xf>
    <xf numFmtId="166" fontId="0" fillId="18" borderId="64" xfId="0" applyNumberFormat="1" applyFill="1" applyBorder="1" applyAlignment="1">
      <alignment horizontal="center"/>
    </xf>
    <xf numFmtId="166" fontId="0" fillId="18" borderId="65" xfId="0" applyNumberFormat="1" applyFill="1" applyBorder="1" applyAlignment="1">
      <alignment horizontal="center"/>
    </xf>
    <xf numFmtId="173" fontId="23" fillId="19" borderId="0" xfId="0" applyNumberFormat="1" applyFont="1" applyFill="1" applyBorder="1" applyAlignment="1">
      <alignment horizontal="right" vertical="top" wrapText="1"/>
    </xf>
    <xf numFmtId="0" fontId="23" fillId="19" borderId="0" xfId="0" applyFont="1" applyFill="1" applyBorder="1" applyAlignment="1">
      <alignment horizontal="right" vertical="top" wrapText="1"/>
    </xf>
    <xf numFmtId="0" fontId="25" fillId="19" borderId="0" xfId="0" applyFont="1" applyFill="1" applyBorder="1" applyAlignment="1">
      <alignment horizontal="center" wrapText="1"/>
    </xf>
    <xf numFmtId="174" fontId="0" fillId="19" borderId="0" xfId="0" applyNumberFormat="1" applyFill="1"/>
    <xf numFmtId="0" fontId="3" fillId="19" borderId="0" xfId="0" applyFont="1" applyFill="1" applyAlignment="1"/>
    <xf numFmtId="0" fontId="8" fillId="19" borderId="51" xfId="0" applyFont="1" applyFill="1" applyBorder="1" applyAlignment="1">
      <alignment horizontal="center" vertical="center" wrapText="1"/>
    </xf>
    <xf numFmtId="0" fontId="4" fillId="19" borderId="23" xfId="0" applyFont="1" applyFill="1" applyBorder="1" applyAlignment="1">
      <alignment horizontal="center" vertical="center"/>
    </xf>
    <xf numFmtId="0" fontId="4" fillId="19" borderId="11" xfId="0" applyFont="1" applyFill="1" applyBorder="1" applyAlignment="1">
      <alignment horizontal="center" vertical="center"/>
    </xf>
    <xf numFmtId="0" fontId="84" fillId="19" borderId="0" xfId="42" applyFont="1" applyFill="1" applyAlignment="1">
      <alignment horizontal="center"/>
    </xf>
    <xf numFmtId="0" fontId="4" fillId="19" borderId="66" xfId="0" applyFont="1" applyFill="1" applyBorder="1" applyAlignment="1">
      <alignment horizontal="center" vertical="top" wrapText="1"/>
    </xf>
    <xf numFmtId="0" fontId="60" fillId="19" borderId="15" xfId="0" applyFont="1" applyFill="1" applyBorder="1" applyAlignment="1">
      <alignment horizontal="center" vertical="center" wrapText="1"/>
    </xf>
    <xf numFmtId="0" fontId="4" fillId="19" borderId="22" xfId="0" applyFont="1" applyFill="1" applyBorder="1"/>
    <xf numFmtId="0" fontId="0" fillId="19" borderId="14" xfId="0" applyFill="1" applyBorder="1" applyAlignment="1"/>
    <xf numFmtId="166" fontId="17" fillId="22" borderId="44" xfId="0" applyNumberFormat="1" applyFont="1" applyFill="1" applyBorder="1" applyAlignment="1">
      <alignment horizontal="center"/>
    </xf>
    <xf numFmtId="166" fontId="0" fillId="22" borderId="44" xfId="0" applyNumberFormat="1" applyFill="1" applyBorder="1" applyAlignment="1">
      <alignment horizontal="center"/>
    </xf>
    <xf numFmtId="166" fontId="0" fillId="22" borderId="15" xfId="0" applyNumberFormat="1" applyFill="1" applyBorder="1" applyAlignment="1">
      <alignment horizontal="center"/>
    </xf>
    <xf numFmtId="0" fontId="4" fillId="19" borderId="20" xfId="0" applyFont="1" applyFill="1" applyBorder="1" applyAlignment="1">
      <alignment horizontal="left"/>
    </xf>
    <xf numFmtId="169" fontId="0" fillId="19" borderId="14" xfId="0" applyNumberFormat="1" applyFont="1" applyFill="1" applyBorder="1" applyAlignment="1">
      <alignment horizontal="center"/>
    </xf>
    <xf numFmtId="169" fontId="0" fillId="19" borderId="44" xfId="0" applyNumberFormat="1" applyFont="1" applyFill="1" applyBorder="1" applyAlignment="1">
      <alignment horizontal="center"/>
    </xf>
    <xf numFmtId="169" fontId="0" fillId="18" borderId="44" xfId="0" applyNumberFormat="1" applyFont="1" applyFill="1" applyBorder="1" applyAlignment="1">
      <alignment horizontal="center"/>
    </xf>
    <xf numFmtId="0" fontId="4" fillId="19" borderId="20" xfId="0" applyFont="1" applyFill="1" applyBorder="1" applyAlignment="1">
      <alignment horizontal="left" vertical="top"/>
    </xf>
    <xf numFmtId="0" fontId="8" fillId="19" borderId="17" xfId="0" applyFont="1" applyFill="1" applyBorder="1"/>
    <xf numFmtId="169" fontId="0" fillId="18" borderId="17" xfId="0" applyNumberFormat="1" applyFont="1" applyFill="1" applyBorder="1" applyAlignment="1">
      <alignment horizontal="center"/>
    </xf>
    <xf numFmtId="169" fontId="0" fillId="18" borderId="51" xfId="0" applyNumberFormat="1" applyFont="1" applyFill="1" applyBorder="1" applyAlignment="1">
      <alignment horizontal="center"/>
    </xf>
    <xf numFmtId="169" fontId="0" fillId="19" borderId="51" xfId="0" applyNumberFormat="1" applyFont="1" applyFill="1" applyBorder="1" applyAlignment="1">
      <alignment horizontal="center"/>
    </xf>
    <xf numFmtId="0" fontId="0" fillId="19" borderId="51" xfId="0" applyFont="1" applyFill="1" applyBorder="1" applyAlignment="1">
      <alignment horizontal="center"/>
    </xf>
    <xf numFmtId="0" fontId="0" fillId="19" borderId="19" xfId="0" applyFont="1" applyFill="1" applyBorder="1" applyAlignment="1">
      <alignment horizontal="center"/>
    </xf>
    <xf numFmtId="166" fontId="0" fillId="19" borderId="14" xfId="0" applyNumberFormat="1" applyFont="1" applyFill="1" applyBorder="1" applyAlignment="1">
      <alignment horizontal="center"/>
    </xf>
    <xf numFmtId="166" fontId="0" fillId="19" borderId="14" xfId="0" applyNumberFormat="1" applyFill="1" applyBorder="1" applyAlignment="1">
      <alignment horizontal="center"/>
    </xf>
    <xf numFmtId="166" fontId="0" fillId="19" borderId="44" xfId="0" applyNumberFormat="1" applyFill="1" applyBorder="1" applyAlignment="1">
      <alignment horizontal="center"/>
    </xf>
    <xf numFmtId="166" fontId="0" fillId="19" borderId="15" xfId="0" applyNumberFormat="1" applyFill="1" applyBorder="1" applyAlignment="1">
      <alignment horizontal="center"/>
    </xf>
    <xf numFmtId="166" fontId="0" fillId="19" borderId="0" xfId="0" applyNumberFormat="1" applyFill="1" applyAlignment="1">
      <alignment horizontal="center"/>
    </xf>
    <xf numFmtId="174" fontId="0" fillId="19" borderId="0" xfId="0" applyNumberFormat="1" applyFill="1" applyBorder="1"/>
    <xf numFmtId="0" fontId="4" fillId="19" borderId="22" xfId="0" applyFont="1" applyFill="1" applyBorder="1" applyAlignment="1">
      <alignment horizontal="center"/>
    </xf>
    <xf numFmtId="0" fontId="86" fillId="19" borderId="0" xfId="0" applyFont="1" applyFill="1" applyBorder="1" applyAlignment="1">
      <alignment horizontal="center"/>
    </xf>
    <xf numFmtId="0" fontId="8" fillId="19" borderId="14" xfId="0" applyFont="1" applyFill="1" applyBorder="1" applyAlignment="1">
      <alignment horizontal="center"/>
    </xf>
    <xf numFmtId="0" fontId="8" fillId="19" borderId="16" xfId="0" applyFont="1" applyFill="1" applyBorder="1" applyAlignment="1">
      <alignment horizontal="center"/>
    </xf>
    <xf numFmtId="0" fontId="8" fillId="19" borderId="62" xfId="0" applyFont="1" applyFill="1" applyBorder="1" applyAlignment="1">
      <alignment horizontal="center"/>
    </xf>
    <xf numFmtId="166" fontId="0" fillId="18" borderId="67" xfId="0" applyNumberFormat="1" applyFont="1" applyFill="1" applyBorder="1" applyAlignment="1">
      <alignment horizontal="center"/>
    </xf>
    <xf numFmtId="166" fontId="14" fillId="18" borderId="21" xfId="0" applyNumberFormat="1" applyFont="1" applyFill="1" applyBorder="1" applyAlignment="1">
      <alignment horizontal="left"/>
    </xf>
    <xf numFmtId="166" fontId="0" fillId="18" borderId="44" xfId="0" quotePrefix="1" applyNumberFormat="1" applyFill="1" applyBorder="1" applyAlignment="1">
      <alignment horizontal="center"/>
    </xf>
    <xf numFmtId="166" fontId="0" fillId="18" borderId="44" xfId="0" applyNumberFormat="1" applyFont="1" applyFill="1" applyBorder="1" applyAlignment="1">
      <alignment horizontal="center"/>
    </xf>
    <xf numFmtId="166" fontId="0" fillId="18" borderId="44" xfId="0" quotePrefix="1" applyNumberFormat="1" applyFont="1" applyFill="1" applyBorder="1" applyAlignment="1">
      <alignment horizontal="center"/>
    </xf>
    <xf numFmtId="166" fontId="0" fillId="18" borderId="0" xfId="0" applyNumberFormat="1" applyFill="1" applyAlignment="1">
      <alignment horizontal="center"/>
    </xf>
    <xf numFmtId="11" fontId="0" fillId="19" borderId="0" xfId="0" applyNumberFormat="1" applyFont="1" applyFill="1" applyBorder="1" applyAlignment="1">
      <alignment horizontal="center"/>
    </xf>
    <xf numFmtId="0" fontId="86" fillId="19" borderId="44" xfId="0" applyFont="1" applyFill="1" applyBorder="1" applyAlignment="1">
      <alignment horizontal="center"/>
    </xf>
    <xf numFmtId="166" fontId="0" fillId="18" borderId="21" xfId="0" quotePrefix="1" applyNumberFormat="1" applyFont="1" applyFill="1" applyBorder="1" applyAlignment="1">
      <alignment horizontal="center"/>
    </xf>
    <xf numFmtId="166" fontId="14" fillId="18" borderId="0" xfId="0" applyNumberFormat="1" applyFont="1" applyFill="1" applyBorder="1" applyAlignment="1">
      <alignment horizontal="left"/>
    </xf>
    <xf numFmtId="166" fontId="0" fillId="18" borderId="0" xfId="0" applyNumberFormat="1" applyFill="1" applyBorder="1" applyAlignment="1">
      <alignment horizontal="left"/>
    </xf>
    <xf numFmtId="0" fontId="0" fillId="19" borderId="11" xfId="0" applyFill="1" applyBorder="1"/>
    <xf numFmtId="0" fontId="9" fillId="19" borderId="44" xfId="0" applyFont="1" applyFill="1" applyBorder="1" applyAlignment="1">
      <alignment horizontal="center"/>
    </xf>
    <xf numFmtId="168" fontId="0" fillId="18" borderId="15" xfId="0" applyNumberFormat="1" applyFill="1" applyBorder="1" applyAlignment="1">
      <alignment horizontal="center"/>
    </xf>
    <xf numFmtId="168" fontId="0" fillId="18" borderId="12" xfId="0" applyNumberFormat="1" applyFill="1" applyBorder="1" applyAlignment="1">
      <alignment horizontal="center"/>
    </xf>
    <xf numFmtId="0" fontId="4" fillId="19" borderId="22" xfId="0" applyFont="1" applyFill="1" applyBorder="1" applyAlignment="1">
      <alignment horizontal="center" vertical="top"/>
    </xf>
    <xf numFmtId="0" fontId="4" fillId="19" borderId="23" xfId="0" applyFont="1" applyFill="1" applyBorder="1" applyAlignment="1">
      <alignment horizontal="center" vertical="top"/>
    </xf>
    <xf numFmtId="2" fontId="0" fillId="18" borderId="44" xfId="0" applyNumberFormat="1" applyFill="1" applyBorder="1" applyAlignment="1">
      <alignment horizontal="center"/>
    </xf>
    <xf numFmtId="168" fontId="0" fillId="18" borderId="14" xfId="0" applyNumberFormat="1" applyFill="1" applyBorder="1" applyAlignment="1">
      <alignment horizontal="center"/>
    </xf>
    <xf numFmtId="166" fontId="0" fillId="18" borderId="13" xfId="0" applyNumberFormat="1" applyFill="1" applyBorder="1" applyAlignment="1">
      <alignment horizontal="center"/>
    </xf>
    <xf numFmtId="166" fontId="0" fillId="18" borderId="16" xfId="0" applyNumberFormat="1" applyFill="1" applyBorder="1" applyAlignment="1">
      <alignment horizontal="left"/>
    </xf>
    <xf numFmtId="0" fontId="88" fillId="19" borderId="44" xfId="0" applyFont="1" applyFill="1" applyBorder="1" applyAlignment="1">
      <alignment horizontal="center" wrapText="1"/>
    </xf>
    <xf numFmtId="0" fontId="88" fillId="19" borderId="0" xfId="0" applyFont="1" applyFill="1" applyBorder="1" applyAlignment="1">
      <alignment horizontal="center" wrapText="1"/>
    </xf>
    <xf numFmtId="0" fontId="88" fillId="19" borderId="0" xfId="0" applyFont="1" applyFill="1" applyBorder="1" applyAlignment="1">
      <alignment horizontal="center"/>
    </xf>
    <xf numFmtId="0" fontId="88" fillId="19" borderId="15" xfId="0" applyFont="1" applyFill="1" applyBorder="1" applyAlignment="1">
      <alignment horizontal="center" wrapText="1"/>
    </xf>
    <xf numFmtId="0" fontId="88" fillId="19" borderId="12" xfId="0" applyFont="1" applyFill="1" applyBorder="1" applyAlignment="1">
      <alignment horizontal="center" wrapText="1"/>
    </xf>
    <xf numFmtId="0" fontId="88" fillId="19" borderId="12" xfId="0" applyFont="1" applyFill="1" applyBorder="1" applyAlignment="1">
      <alignment horizontal="center"/>
    </xf>
    <xf numFmtId="2" fontId="89" fillId="18" borderId="37" xfId="0" applyNumberFormat="1" applyFont="1" applyFill="1" applyBorder="1" applyAlignment="1">
      <alignment horizontal="center"/>
    </xf>
    <xf numFmtId="2" fontId="89" fillId="18" borderId="26" xfId="0" applyNumberFormat="1" applyFont="1" applyFill="1" applyBorder="1" applyAlignment="1">
      <alignment horizontal="center"/>
    </xf>
    <xf numFmtId="2" fontId="89" fillId="18" borderId="29" xfId="0" applyNumberFormat="1" applyFont="1" applyFill="1" applyBorder="1" applyAlignment="1">
      <alignment horizontal="center"/>
    </xf>
    <xf numFmtId="2" fontId="89" fillId="18" borderId="24" xfId="0" applyNumberFormat="1" applyFont="1" applyFill="1" applyBorder="1" applyAlignment="1">
      <alignment horizontal="center"/>
    </xf>
    <xf numFmtId="2" fontId="89" fillId="18" borderId="30" xfId="0" applyNumberFormat="1" applyFont="1" applyFill="1" applyBorder="1" applyAlignment="1">
      <alignment horizontal="center"/>
    </xf>
    <xf numFmtId="2" fontId="89" fillId="18" borderId="31" xfId="0" applyNumberFormat="1" applyFont="1" applyFill="1" applyBorder="1" applyAlignment="1">
      <alignment horizontal="center"/>
    </xf>
    <xf numFmtId="0" fontId="4" fillId="19" borderId="53" xfId="0" applyFont="1" applyFill="1" applyBorder="1" applyAlignment="1">
      <alignment horizontal="left" vertical="top"/>
    </xf>
    <xf numFmtId="0" fontId="89" fillId="18" borderId="38" xfId="0" applyFont="1" applyFill="1" applyBorder="1" applyAlignment="1">
      <alignment horizontal="center"/>
    </xf>
    <xf numFmtId="0" fontId="89" fillId="18" borderId="40" xfId="0" applyFont="1" applyFill="1" applyBorder="1" applyAlignment="1">
      <alignment horizontal="center"/>
    </xf>
    <xf numFmtId="0" fontId="89" fillId="19" borderId="40" xfId="0" applyFont="1" applyFill="1" applyBorder="1" applyAlignment="1">
      <alignment horizontal="center"/>
    </xf>
    <xf numFmtId="0" fontId="89" fillId="18" borderId="42" xfId="0" applyFont="1" applyFill="1" applyBorder="1" applyAlignment="1">
      <alignment horizontal="center"/>
    </xf>
    <xf numFmtId="166" fontId="0" fillId="21" borderId="37" xfId="0" applyNumberFormat="1" applyFill="1" applyBorder="1" applyAlignment="1">
      <alignment horizontal="center"/>
    </xf>
    <xf numFmtId="166" fontId="0" fillId="21" borderId="29" xfId="0" applyNumberFormat="1" applyFill="1" applyBorder="1" applyAlignment="1">
      <alignment horizontal="center"/>
    </xf>
    <xf numFmtId="166" fontId="0" fillId="21" borderId="35" xfId="0" applyNumberFormat="1" applyFill="1" applyBorder="1" applyAlignment="1">
      <alignment horizontal="center"/>
    </xf>
    <xf numFmtId="166" fontId="0" fillId="21" borderId="68" xfId="0" applyNumberFormat="1" applyFill="1" applyBorder="1" applyAlignment="1">
      <alignment horizontal="center"/>
    </xf>
    <xf numFmtId="166" fontId="0" fillId="21" borderId="69" xfId="0" applyNumberFormat="1" applyFill="1" applyBorder="1" applyAlignment="1">
      <alignment horizontal="center"/>
    </xf>
    <xf numFmtId="0" fontId="88" fillId="19" borderId="14" xfId="0" applyFont="1" applyFill="1" applyBorder="1" applyAlignment="1">
      <alignment horizontal="center" wrapText="1"/>
    </xf>
    <xf numFmtId="0" fontId="88" fillId="19" borderId="13" xfId="0" applyFont="1" applyFill="1" applyBorder="1" applyAlignment="1">
      <alignment horizontal="center" wrapText="1"/>
    </xf>
    <xf numFmtId="0" fontId="88" fillId="19" borderId="13" xfId="0" applyFont="1" applyFill="1" applyBorder="1" applyAlignment="1">
      <alignment horizontal="center"/>
    </xf>
    <xf numFmtId="0" fontId="9" fillId="19" borderId="14" xfId="0" applyFont="1" applyFill="1" applyBorder="1" applyAlignment="1">
      <alignment horizontal="center" wrapText="1"/>
    </xf>
    <xf numFmtId="0" fontId="0" fillId="19" borderId="29" xfId="0" applyFill="1" applyBorder="1" applyAlignment="1">
      <alignment horizontal="center"/>
    </xf>
    <xf numFmtId="168" fontId="0" fillId="19" borderId="28" xfId="0" applyNumberFormat="1" applyFill="1" applyBorder="1" applyAlignment="1">
      <alignment horizontal="center"/>
    </xf>
    <xf numFmtId="2" fontId="0" fillId="18" borderId="37" xfId="0" applyNumberFormat="1" applyFont="1" applyFill="1" applyBorder="1" applyAlignment="1">
      <alignment horizontal="center"/>
    </xf>
    <xf numFmtId="2" fontId="0" fillId="18" borderId="29" xfId="0" applyNumberFormat="1" applyFont="1" applyFill="1" applyBorder="1" applyAlignment="1">
      <alignment horizontal="center"/>
    </xf>
    <xf numFmtId="2" fontId="0" fillId="19" borderId="29" xfId="0" applyNumberFormat="1" applyFont="1" applyFill="1" applyBorder="1" applyAlignment="1">
      <alignment horizontal="center"/>
    </xf>
    <xf numFmtId="2" fontId="0" fillId="19" borderId="24" xfId="0" applyNumberFormat="1" applyFont="1" applyFill="1" applyBorder="1" applyAlignment="1">
      <alignment horizontal="center"/>
    </xf>
    <xf numFmtId="2" fontId="0" fillId="18" borderId="30" xfId="0" applyNumberFormat="1" applyFont="1" applyFill="1" applyBorder="1" applyAlignment="1">
      <alignment horizontal="center"/>
    </xf>
    <xf numFmtId="0" fontId="90" fillId="19" borderId="0" xfId="0" applyFont="1" applyFill="1" applyBorder="1" applyAlignment="1">
      <alignment horizontal="center"/>
    </xf>
    <xf numFmtId="0" fontId="90" fillId="19" borderId="12" xfId="0" applyFont="1" applyFill="1" applyBorder="1" applyAlignment="1">
      <alignment horizontal="center"/>
    </xf>
    <xf numFmtId="171" fontId="89" fillId="18" borderId="37" xfId="0" applyNumberFormat="1" applyFont="1" applyFill="1" applyBorder="1" applyAlignment="1">
      <alignment horizontal="center"/>
    </xf>
    <xf numFmtId="171" fontId="89" fillId="18" borderId="26" xfId="0" applyNumberFormat="1" applyFont="1" applyFill="1" applyBorder="1" applyAlignment="1">
      <alignment horizontal="center"/>
    </xf>
    <xf numFmtId="166" fontId="89" fillId="18" borderId="26" xfId="0" applyNumberFormat="1" applyFont="1" applyFill="1" applyBorder="1" applyAlignment="1">
      <alignment horizontal="center"/>
    </xf>
    <xf numFmtId="171" fontId="89" fillId="18" borderId="29" xfId="0" applyNumberFormat="1" applyFont="1" applyFill="1" applyBorder="1" applyAlignment="1">
      <alignment horizontal="center"/>
    </xf>
    <xf numFmtId="171" fontId="89" fillId="18" borderId="24" xfId="0" applyNumberFormat="1" applyFont="1" applyFill="1" applyBorder="1" applyAlignment="1">
      <alignment horizontal="center"/>
    </xf>
    <xf numFmtId="166" fontId="89" fillId="18" borderId="24" xfId="0" applyNumberFormat="1" applyFont="1" applyFill="1" applyBorder="1" applyAlignment="1">
      <alignment horizontal="center"/>
    </xf>
    <xf numFmtId="171" fontId="89" fillId="18" borderId="30" xfId="0" applyNumberFormat="1" applyFont="1" applyFill="1" applyBorder="1" applyAlignment="1">
      <alignment horizontal="center"/>
    </xf>
    <xf numFmtId="171" fontId="89" fillId="18" borderId="31" xfId="0" applyNumberFormat="1" applyFont="1" applyFill="1" applyBorder="1" applyAlignment="1">
      <alignment horizontal="center"/>
    </xf>
    <xf numFmtId="166" fontId="89" fillId="18" borderId="31" xfId="0" applyNumberFormat="1" applyFont="1" applyFill="1" applyBorder="1" applyAlignment="1">
      <alignment horizontal="center"/>
    </xf>
    <xf numFmtId="166" fontId="0" fillId="18" borderId="29" xfId="0" applyNumberFormat="1" applyFont="1" applyFill="1" applyBorder="1" applyAlignment="1">
      <alignment horizontal="center"/>
    </xf>
    <xf numFmtId="166" fontId="0" fillId="18" borderId="28" xfId="0" applyNumberFormat="1" applyFont="1" applyFill="1" applyBorder="1" applyAlignment="1">
      <alignment horizontal="center"/>
    </xf>
    <xf numFmtId="166" fontId="0" fillId="18" borderId="30" xfId="0" applyNumberFormat="1" applyFont="1" applyFill="1" applyBorder="1" applyAlignment="1">
      <alignment horizontal="center"/>
    </xf>
    <xf numFmtId="166" fontId="0" fillId="18" borderId="32" xfId="0" applyNumberFormat="1" applyFont="1" applyFill="1" applyBorder="1" applyAlignment="1">
      <alignment horizontal="center"/>
    </xf>
    <xf numFmtId="0" fontId="4" fillId="19" borderId="20" xfId="0" applyFont="1" applyFill="1" applyBorder="1" applyAlignment="1">
      <alignment horizontal="center" vertical="top"/>
    </xf>
    <xf numFmtId="0" fontId="9" fillId="0" borderId="51" xfId="0" applyFont="1" applyBorder="1" applyAlignment="1">
      <alignment horizontal="center" vertical="center"/>
    </xf>
    <xf numFmtId="0" fontId="9" fillId="19" borderId="51" xfId="0" applyFont="1" applyFill="1" applyBorder="1" applyAlignment="1">
      <alignment horizontal="center" vertical="center"/>
    </xf>
    <xf numFmtId="0" fontId="90" fillId="19" borderId="13" xfId="0" applyFont="1" applyFill="1" applyBorder="1" applyAlignment="1">
      <alignment horizontal="center"/>
    </xf>
    <xf numFmtId="0" fontId="89" fillId="22" borderId="44" xfId="0" applyFont="1" applyFill="1" applyBorder="1" applyAlignment="1">
      <alignment horizontal="center"/>
    </xf>
    <xf numFmtId="0" fontId="89" fillId="22" borderId="0" xfId="0" applyFont="1" applyFill="1" applyBorder="1" applyAlignment="1">
      <alignment horizontal="center"/>
    </xf>
    <xf numFmtId="0" fontId="89" fillId="22" borderId="15" xfId="0" applyFont="1" applyFill="1" applyBorder="1" applyAlignment="1">
      <alignment horizontal="center"/>
    </xf>
    <xf numFmtId="0" fontId="89" fillId="22" borderId="12" xfId="0" applyFont="1" applyFill="1" applyBorder="1" applyAlignment="1">
      <alignment horizontal="center"/>
    </xf>
    <xf numFmtId="169" fontId="17" fillId="22" borderId="44" xfId="0" applyNumberFormat="1" applyFont="1" applyFill="1" applyBorder="1" applyAlignment="1">
      <alignment horizontal="center"/>
    </xf>
    <xf numFmtId="169" fontId="0" fillId="22" borderId="44" xfId="0" applyNumberFormat="1" applyFill="1" applyBorder="1" applyAlignment="1">
      <alignment horizontal="center"/>
    </xf>
    <xf numFmtId="169" fontId="0" fillId="22" borderId="15" xfId="0" applyNumberFormat="1" applyFill="1" applyBorder="1" applyAlignment="1">
      <alignment horizontal="center"/>
    </xf>
    <xf numFmtId="171" fontId="89" fillId="18" borderId="38" xfId="0" applyNumberFormat="1" applyFont="1" applyFill="1" applyBorder="1" applyAlignment="1">
      <alignment horizontal="center"/>
    </xf>
    <xf numFmtId="171" fontId="89" fillId="18" borderId="40" xfId="0" applyNumberFormat="1" applyFont="1" applyFill="1" applyBorder="1" applyAlignment="1">
      <alignment horizontal="center"/>
    </xf>
    <xf numFmtId="171" fontId="89" fillId="18" borderId="42" xfId="0" applyNumberFormat="1" applyFont="1" applyFill="1" applyBorder="1" applyAlignment="1">
      <alignment horizontal="center"/>
    </xf>
    <xf numFmtId="0" fontId="88" fillId="19" borderId="18" xfId="0" applyFont="1" applyFill="1" applyBorder="1" applyAlignment="1">
      <alignment horizontal="center"/>
    </xf>
    <xf numFmtId="0" fontId="89" fillId="18" borderId="44" xfId="0" applyFont="1" applyFill="1" applyBorder="1" applyAlignment="1">
      <alignment horizontal="center"/>
    </xf>
    <xf numFmtId="0" fontId="89" fillId="18" borderId="0" xfId="0" applyFont="1" applyFill="1" applyBorder="1" applyAlignment="1">
      <alignment horizontal="center"/>
    </xf>
    <xf numFmtId="166" fontId="89" fillId="18" borderId="0" xfId="0" applyNumberFormat="1" applyFont="1" applyFill="1" applyBorder="1" applyAlignment="1">
      <alignment horizontal="center"/>
    </xf>
    <xf numFmtId="0" fontId="89" fillId="18" borderId="21" xfId="0" applyFont="1" applyFill="1" applyBorder="1" applyAlignment="1">
      <alignment horizontal="center"/>
    </xf>
    <xf numFmtId="0" fontId="89" fillId="18" borderId="15" xfId="0" applyFont="1" applyFill="1" applyBorder="1" applyAlignment="1">
      <alignment horizontal="center"/>
    </xf>
    <xf numFmtId="0" fontId="89" fillId="18" borderId="12" xfId="0" applyFont="1" applyFill="1" applyBorder="1" applyAlignment="1">
      <alignment horizontal="center"/>
    </xf>
    <xf numFmtId="166" fontId="89" fillId="18" borderId="12" xfId="0" applyNumberFormat="1" applyFont="1" applyFill="1" applyBorder="1" applyAlignment="1">
      <alignment horizontal="center"/>
    </xf>
    <xf numFmtId="0" fontId="89" fillId="18" borderId="18" xfId="0" applyFont="1" applyFill="1" applyBorder="1" applyAlignment="1">
      <alignment horizontal="center"/>
    </xf>
    <xf numFmtId="0" fontId="66" fillId="0" borderId="0" xfId="0" applyFont="1"/>
    <xf numFmtId="0" fontId="66" fillId="19" borderId="0" xfId="0" applyFont="1" applyFill="1" applyAlignment="1">
      <alignment horizontal="left" indent="2"/>
    </xf>
    <xf numFmtId="0" fontId="66" fillId="18" borderId="0" xfId="42" applyFont="1" applyFill="1" applyAlignment="1"/>
    <xf numFmtId="0" fontId="8" fillId="19" borderId="0" xfId="0" applyFont="1" applyFill="1" applyAlignment="1"/>
    <xf numFmtId="0" fontId="8" fillId="19" borderId="0" xfId="0" applyFont="1" applyFill="1" applyAlignment="1">
      <alignment horizontal="left" indent="1"/>
    </xf>
    <xf numFmtId="169" fontId="17" fillId="22" borderId="0" xfId="0" applyNumberFormat="1" applyFont="1" applyFill="1" applyBorder="1" applyAlignment="1">
      <alignment horizontal="center"/>
    </xf>
    <xf numFmtId="169" fontId="0" fillId="22" borderId="0" xfId="0" applyNumberFormat="1" applyFill="1" applyBorder="1" applyAlignment="1">
      <alignment horizontal="center"/>
    </xf>
    <xf numFmtId="169" fontId="0" fillId="22" borderId="12" xfId="0" applyNumberFormat="1" applyFill="1" applyBorder="1" applyAlignment="1">
      <alignment horizontal="center"/>
    </xf>
    <xf numFmtId="0" fontId="8" fillId="19" borderId="0" xfId="0" applyFont="1" applyFill="1" applyAlignment="1">
      <alignment horizontal="left" indent="4"/>
    </xf>
    <xf numFmtId="0" fontId="26" fillId="19" borderId="47" xfId="0" applyFont="1" applyFill="1" applyBorder="1" applyAlignment="1">
      <alignment horizontal="left" vertical="center"/>
    </xf>
    <xf numFmtId="0" fontId="26" fillId="19" borderId="25" xfId="0" applyFont="1" applyFill="1" applyBorder="1" applyAlignment="1">
      <alignment horizontal="left" vertical="center"/>
    </xf>
    <xf numFmtId="0" fontId="0" fillId="19" borderId="25" xfId="0" applyFill="1" applyBorder="1" applyAlignment="1"/>
    <xf numFmtId="0" fontId="0" fillId="19" borderId="46" xfId="0" applyFill="1" applyBorder="1" applyAlignment="1"/>
    <xf numFmtId="0" fontId="21" fillId="19" borderId="48" xfId="0" applyFont="1" applyFill="1" applyBorder="1" applyAlignment="1">
      <alignment vertical="top"/>
    </xf>
    <xf numFmtId="0" fontId="6" fillId="19" borderId="0" xfId="0" applyFont="1" applyFill="1" applyBorder="1" applyAlignment="1">
      <alignment vertical="top"/>
    </xf>
    <xf numFmtId="0" fontId="0" fillId="19" borderId="0" xfId="0" applyFill="1" applyBorder="1" applyAlignment="1"/>
    <xf numFmtId="0" fontId="0" fillId="19" borderId="50" xfId="0" applyFill="1" applyBorder="1" applyAlignment="1"/>
    <xf numFmtId="0" fontId="22" fillId="19" borderId="48" xfId="0" applyFont="1" applyFill="1" applyBorder="1" applyAlignment="1">
      <alignment horizontal="left" vertical="top"/>
    </xf>
    <xf numFmtId="0" fontId="23" fillId="19" borderId="0" xfId="0" applyFont="1" applyFill="1" applyBorder="1" applyAlignment="1">
      <alignment horizontal="right" vertical="top"/>
    </xf>
    <xf numFmtId="0" fontId="0" fillId="19" borderId="48" xfId="0" applyFill="1" applyBorder="1" applyAlignment="1"/>
    <xf numFmtId="0" fontId="22" fillId="19" borderId="47" xfId="0" applyFont="1" applyFill="1" applyBorder="1" applyAlignment="1">
      <alignment horizontal="left" vertical="top"/>
    </xf>
    <xf numFmtId="173" fontId="23" fillId="19" borderId="25" xfId="0" applyNumberFormat="1" applyFont="1" applyFill="1" applyBorder="1" applyAlignment="1">
      <alignment horizontal="right" vertical="top"/>
    </xf>
    <xf numFmtId="0" fontId="22" fillId="19" borderId="45" xfId="0" applyFont="1" applyFill="1" applyBorder="1" applyAlignment="1">
      <alignment horizontal="left" vertical="top"/>
    </xf>
    <xf numFmtId="0" fontId="0" fillId="19" borderId="10" xfId="0" applyFill="1" applyBorder="1" applyAlignment="1"/>
    <xf numFmtId="0" fontId="23" fillId="19" borderId="10" xfId="0" applyFont="1" applyFill="1" applyBorder="1" applyAlignment="1">
      <alignment horizontal="right" vertical="top"/>
    </xf>
    <xf numFmtId="0" fontId="0" fillId="19" borderId="49" xfId="0" applyFill="1" applyBorder="1" applyAlignment="1"/>
    <xf numFmtId="0" fontId="8" fillId="19" borderId="0" xfId="0" applyFont="1" applyFill="1" applyAlignment="1">
      <alignment horizontal="left" indent="2"/>
    </xf>
    <xf numFmtId="0" fontId="4" fillId="19" borderId="0" xfId="0" applyFont="1" applyFill="1"/>
    <xf numFmtId="0" fontId="4" fillId="19" borderId="23" xfId="0" applyFont="1" applyFill="1" applyBorder="1" applyAlignment="1">
      <alignment horizontal="center" vertical="top"/>
    </xf>
    <xf numFmtId="0" fontId="4" fillId="19" borderId="11" xfId="0" applyFont="1" applyFill="1" applyBorder="1" applyAlignment="1">
      <alignment horizontal="center" vertical="top"/>
    </xf>
    <xf numFmtId="0" fontId="0" fillId="19" borderId="13" xfId="0" quotePrefix="1" applyFill="1" applyBorder="1" applyAlignment="1"/>
    <xf numFmtId="167" fontId="89" fillId="18" borderId="38" xfId="0" applyNumberFormat="1" applyFont="1" applyFill="1" applyBorder="1" applyAlignment="1">
      <alignment horizontal="center"/>
    </xf>
    <xf numFmtId="167" fontId="89" fillId="18" borderId="45" xfId="0" applyNumberFormat="1" applyFont="1" applyFill="1" applyBorder="1" applyAlignment="1">
      <alignment horizontal="center"/>
    </xf>
    <xf numFmtId="167" fontId="89" fillId="18" borderId="59" xfId="0" applyNumberFormat="1" applyFont="1" applyFill="1" applyBorder="1" applyAlignment="1">
      <alignment horizontal="center"/>
    </xf>
    <xf numFmtId="0" fontId="59" fillId="19" borderId="12" xfId="0" applyFont="1" applyFill="1" applyBorder="1" applyAlignment="1">
      <alignment horizontal="center" wrapText="1"/>
    </xf>
    <xf numFmtId="166" fontId="0" fillId="18" borderId="33" xfId="0" applyNumberFormat="1" applyFont="1" applyFill="1" applyBorder="1" applyAlignment="1">
      <alignment horizontal="center"/>
    </xf>
    <xf numFmtId="166" fontId="0" fillId="18" borderId="34" xfId="0" applyNumberFormat="1" applyFont="1" applyFill="1" applyBorder="1" applyAlignment="1">
      <alignment horizontal="center"/>
    </xf>
    <xf numFmtId="166" fontId="0" fillId="18" borderId="60" xfId="0" applyNumberFormat="1" applyFont="1" applyFill="1" applyBorder="1" applyAlignment="1">
      <alignment horizontal="center"/>
    </xf>
    <xf numFmtId="0" fontId="4" fillId="19" borderId="23" xfId="0" applyFont="1" applyFill="1" applyBorder="1" applyAlignment="1">
      <alignment horizontal="center" vertical="top"/>
    </xf>
    <xf numFmtId="0" fontId="4" fillId="19" borderId="11" xfId="0" applyFont="1" applyFill="1" applyBorder="1" applyAlignment="1">
      <alignment horizontal="center" vertical="top"/>
    </xf>
    <xf numFmtId="2" fontId="89" fillId="18" borderId="38" xfId="0" applyNumberFormat="1" applyFont="1" applyFill="1" applyBorder="1" applyAlignment="1">
      <alignment horizontal="center"/>
    </xf>
    <xf numFmtId="2" fontId="89" fillId="18" borderId="40" xfId="0" applyNumberFormat="1" applyFont="1" applyFill="1" applyBorder="1" applyAlignment="1">
      <alignment horizontal="center"/>
    </xf>
    <xf numFmtId="2" fontId="89" fillId="18" borderId="42" xfId="0" applyNumberFormat="1" applyFont="1" applyFill="1" applyBorder="1" applyAlignment="1">
      <alignment horizontal="center"/>
    </xf>
    <xf numFmtId="0" fontId="93" fillId="19" borderId="22" xfId="0" applyFont="1" applyFill="1" applyBorder="1" applyAlignment="1">
      <alignment horizontal="left" vertical="top"/>
    </xf>
    <xf numFmtId="0" fontId="93" fillId="19" borderId="23" xfId="0" applyFont="1" applyFill="1" applyBorder="1" applyAlignment="1">
      <alignment horizontal="left" vertical="top"/>
    </xf>
    <xf numFmtId="0" fontId="94" fillId="18" borderId="23" xfId="0" applyFont="1" applyFill="1" applyBorder="1" applyAlignment="1">
      <alignment horizontal="center"/>
    </xf>
    <xf numFmtId="0" fontId="94" fillId="18" borderId="23" xfId="0" applyFont="1" applyFill="1" applyBorder="1"/>
    <xf numFmtId="0" fontId="93" fillId="19" borderId="11" xfId="0" applyFont="1" applyFill="1" applyBorder="1" applyAlignment="1">
      <alignment horizontal="left" vertical="top"/>
    </xf>
    <xf numFmtId="0" fontId="90" fillId="19" borderId="0" xfId="0" applyFont="1" applyFill="1" applyBorder="1" applyAlignment="1">
      <alignment horizontal="center" wrapText="1"/>
    </xf>
    <xf numFmtId="0" fontId="88" fillId="19" borderId="0" xfId="0" applyFont="1" applyFill="1" applyBorder="1" applyAlignment="1">
      <alignment horizontal="center" vertical="center"/>
    </xf>
    <xf numFmtId="0" fontId="88" fillId="19" borderId="0" xfId="0" applyFont="1" applyFill="1" applyBorder="1" applyAlignment="1">
      <alignment horizontal="left" vertical="center"/>
    </xf>
    <xf numFmtId="0" fontId="95" fillId="19" borderId="0" xfId="0" applyFont="1" applyFill="1" applyBorder="1" applyAlignment="1">
      <alignment horizontal="left" vertical="top"/>
    </xf>
    <xf numFmtId="0" fontId="90" fillId="19" borderId="12" xfId="0" applyFont="1" applyFill="1" applyBorder="1" applyAlignment="1">
      <alignment horizontal="center" wrapText="1"/>
    </xf>
    <xf numFmtId="0" fontId="97" fillId="0" borderId="12" xfId="0" applyFont="1" applyBorder="1" applyAlignment="1">
      <alignment horizontal="center" wrapText="1"/>
    </xf>
    <xf numFmtId="0" fontId="97" fillId="19" borderId="12" xfId="0" applyFont="1" applyFill="1" applyBorder="1" applyAlignment="1">
      <alignment horizontal="center"/>
    </xf>
    <xf numFmtId="0" fontId="88" fillId="19" borderId="12" xfId="0" applyFont="1" applyFill="1" applyBorder="1" applyAlignment="1">
      <alignment horizontal="left" wrapText="1"/>
    </xf>
    <xf numFmtId="1" fontId="89" fillId="18" borderId="0" xfId="0" applyNumberFormat="1" applyFont="1" applyFill="1" applyBorder="1" applyAlignment="1">
      <alignment horizontal="center"/>
    </xf>
    <xf numFmtId="1" fontId="89" fillId="18" borderId="12" xfId="0" applyNumberFormat="1" applyFont="1" applyFill="1" applyBorder="1" applyAlignment="1">
      <alignment horizontal="center"/>
    </xf>
    <xf numFmtId="171" fontId="0" fillId="18" borderId="0" xfId="0" applyNumberFormat="1" applyFill="1" applyBorder="1" applyAlignment="1">
      <alignment horizontal="center"/>
    </xf>
    <xf numFmtId="0" fontId="64" fillId="22" borderId="14" xfId="0" applyFont="1" applyFill="1" applyBorder="1" applyAlignment="1">
      <alignment horizontal="center" wrapText="1"/>
    </xf>
    <xf numFmtId="0" fontId="8" fillId="22" borderId="15" xfId="0" applyFont="1" applyFill="1" applyBorder="1" applyAlignment="1">
      <alignment horizontal="center" wrapText="1"/>
    </xf>
    <xf numFmtId="0" fontId="88" fillId="19" borderId="21" xfId="0" applyFont="1" applyFill="1" applyBorder="1" applyAlignment="1">
      <alignment horizontal="center"/>
    </xf>
    <xf numFmtId="0" fontId="4" fillId="18" borderId="11" xfId="0" applyFont="1" applyFill="1" applyBorder="1"/>
    <xf numFmtId="0" fontId="9" fillId="19" borderId="15" xfId="0" applyFont="1" applyFill="1" applyBorder="1" applyAlignment="1">
      <alignment horizontal="center" wrapText="1"/>
    </xf>
    <xf numFmtId="0" fontId="9" fillId="22" borderId="18" xfId="0" applyFont="1" applyFill="1" applyBorder="1" applyAlignment="1">
      <alignment horizontal="center" wrapText="1"/>
    </xf>
    <xf numFmtId="11" fontId="0" fillId="18" borderId="0" xfId="0" applyNumberFormat="1" applyFill="1" applyAlignment="1">
      <alignment horizontal="center"/>
    </xf>
    <xf numFmtId="0" fontId="8" fillId="19" borderId="0" xfId="0" applyFont="1" applyFill="1" applyAlignment="1">
      <alignment horizontal="left" indent="3"/>
    </xf>
    <xf numFmtId="173" fontId="23" fillId="19" borderId="50" xfId="0" applyNumberFormat="1" applyFont="1" applyFill="1" applyBorder="1" applyAlignment="1">
      <alignment horizontal="right" vertical="top" wrapText="1"/>
    </xf>
    <xf numFmtId="0" fontId="23" fillId="19" borderId="50" xfId="0" applyFont="1" applyFill="1" applyBorder="1" applyAlignment="1">
      <alignment horizontal="right" vertical="top" wrapText="1"/>
    </xf>
    <xf numFmtId="0" fontId="3" fillId="19" borderId="22" xfId="0" applyFont="1" applyFill="1" applyBorder="1"/>
    <xf numFmtId="0" fontId="8" fillId="19" borderId="17" xfId="0" applyFont="1" applyFill="1" applyBorder="1" applyAlignment="1">
      <alignment horizontal="center"/>
    </xf>
    <xf numFmtId="166" fontId="0" fillId="18" borderId="49" xfId="0" applyNumberFormat="1" applyFill="1" applyBorder="1" applyAlignment="1">
      <alignment horizontal="center"/>
    </xf>
    <xf numFmtId="166" fontId="0" fillId="18" borderId="56" xfId="0" applyNumberFormat="1" applyFill="1" applyBorder="1" applyAlignment="1">
      <alignment horizontal="center"/>
    </xf>
    <xf numFmtId="166" fontId="0" fillId="18" borderId="62" xfId="0" applyNumberFormat="1" applyFill="1" applyBorder="1" applyAlignment="1">
      <alignment horizontal="center"/>
    </xf>
    <xf numFmtId="169" fontId="0" fillId="19" borderId="0" xfId="0" applyNumberFormat="1" applyFill="1" applyAlignment="1">
      <alignment horizontal="center"/>
    </xf>
    <xf numFmtId="2" fontId="0" fillId="19" borderId="0" xfId="0" applyNumberFormat="1" applyFill="1" applyAlignment="1">
      <alignment horizontal="center"/>
    </xf>
    <xf numFmtId="167" fontId="0" fillId="19" borderId="0" xfId="0" applyNumberFormat="1" applyFill="1" applyAlignment="1">
      <alignment horizontal="center"/>
    </xf>
    <xf numFmtId="165" fontId="0" fillId="19" borderId="0" xfId="0" applyNumberFormat="1" applyFill="1"/>
    <xf numFmtId="169" fontId="0" fillId="18" borderId="55" xfId="0" applyNumberFormat="1" applyFill="1" applyBorder="1" applyAlignment="1">
      <alignment horizontal="center"/>
    </xf>
    <xf numFmtId="176" fontId="0" fillId="19" borderId="0" xfId="0" applyNumberFormat="1" applyFill="1" applyAlignment="1">
      <alignment horizontal="center"/>
    </xf>
    <xf numFmtId="0" fontId="88" fillId="19" borderId="14" xfId="0" applyFont="1" applyFill="1" applyBorder="1" applyAlignment="1">
      <alignment horizontal="center" vertical="center" wrapText="1"/>
    </xf>
    <xf numFmtId="0" fontId="88" fillId="19" borderId="13" xfId="0" applyFont="1" applyFill="1" applyBorder="1" applyAlignment="1">
      <alignment horizontal="center" vertical="center" wrapText="1"/>
    </xf>
    <xf numFmtId="0" fontId="90" fillId="19" borderId="13" xfId="0" applyFont="1" applyFill="1" applyBorder="1" applyAlignment="1">
      <alignment horizontal="center" vertical="center"/>
    </xf>
    <xf numFmtId="0" fontId="88" fillId="19" borderId="13" xfId="0" applyFont="1" applyFill="1" applyBorder="1" applyAlignment="1">
      <alignment horizontal="center" vertical="center"/>
    </xf>
    <xf numFmtId="0" fontId="88" fillId="19" borderId="44" xfId="0" applyFont="1" applyFill="1" applyBorder="1" applyAlignment="1">
      <alignment horizontal="center" vertical="center" wrapText="1"/>
    </xf>
    <xf numFmtId="0" fontId="88" fillId="19" borderId="0" xfId="0" applyFont="1" applyFill="1" applyBorder="1" applyAlignment="1">
      <alignment horizontal="center" vertical="center" wrapText="1"/>
    </xf>
    <xf numFmtId="0" fontId="88" fillId="19" borderId="12" xfId="0" applyFont="1" applyFill="1" applyBorder="1" applyAlignment="1">
      <alignment horizontal="center" vertical="center"/>
    </xf>
    <xf numFmtId="0" fontId="89" fillId="18" borderId="37" xfId="0" applyFont="1" applyFill="1" applyBorder="1" applyAlignment="1">
      <alignment horizontal="center"/>
    </xf>
    <xf numFmtId="0" fontId="89" fillId="18" borderId="26" xfId="0" applyFont="1" applyFill="1" applyBorder="1" applyAlignment="1">
      <alignment horizontal="center"/>
    </xf>
    <xf numFmtId="166" fontId="89" fillId="21" borderId="26" xfId="0" applyNumberFormat="1" applyFont="1" applyFill="1" applyBorder="1" applyAlignment="1">
      <alignment horizontal="center"/>
    </xf>
    <xf numFmtId="0" fontId="89" fillId="18" borderId="29" xfId="0" applyFont="1" applyFill="1" applyBorder="1" applyAlignment="1">
      <alignment horizontal="center"/>
    </xf>
    <xf numFmtId="0" fontId="89" fillId="18" borderId="24" xfId="0" applyFont="1" applyFill="1" applyBorder="1" applyAlignment="1">
      <alignment horizontal="center"/>
    </xf>
    <xf numFmtId="166" fontId="89" fillId="21" borderId="24" xfId="0" applyNumberFormat="1" applyFont="1" applyFill="1" applyBorder="1" applyAlignment="1">
      <alignment horizontal="center"/>
    </xf>
    <xf numFmtId="0" fontId="89" fillId="19" borderId="24" xfId="0" applyFont="1" applyFill="1" applyBorder="1" applyAlignment="1">
      <alignment horizontal="center"/>
    </xf>
    <xf numFmtId="0" fontId="89" fillId="18" borderId="30" xfId="0" applyFont="1" applyFill="1" applyBorder="1" applyAlignment="1">
      <alignment horizontal="center"/>
    </xf>
    <xf numFmtId="0" fontId="89" fillId="18" borderId="31" xfId="0" applyFont="1" applyFill="1" applyBorder="1" applyAlignment="1">
      <alignment horizontal="center"/>
    </xf>
    <xf numFmtId="166" fontId="89" fillId="21" borderId="31" xfId="0" applyNumberFormat="1" applyFont="1" applyFill="1" applyBorder="1" applyAlignment="1">
      <alignment horizontal="center"/>
    </xf>
    <xf numFmtId="0" fontId="0" fillId="18" borderId="33" xfId="0" applyFill="1" applyBorder="1" applyAlignment="1">
      <alignment horizontal="center"/>
    </xf>
    <xf numFmtId="0" fontId="0" fillId="18" borderId="34" xfId="0" applyFill="1" applyBorder="1" applyAlignment="1">
      <alignment horizontal="center"/>
    </xf>
    <xf numFmtId="0" fontId="0" fillId="18" borderId="60" xfId="0" applyFill="1" applyBorder="1" applyAlignment="1">
      <alignment horizontal="center"/>
    </xf>
    <xf numFmtId="0" fontId="1" fillId="19" borderId="16" xfId="0" applyFont="1" applyFill="1" applyBorder="1"/>
    <xf numFmtId="0" fontId="90" fillId="19" borderId="16" xfId="0" applyFont="1" applyFill="1" applyBorder="1" applyAlignment="1">
      <alignment horizontal="center" vertical="center" wrapText="1"/>
    </xf>
    <xf numFmtId="0" fontId="88" fillId="19" borderId="18" xfId="0" applyFont="1" applyFill="1" applyBorder="1" applyAlignment="1">
      <alignment horizontal="center" vertical="center"/>
    </xf>
    <xf numFmtId="166" fontId="89" fillId="18" borderId="55" xfId="0" applyNumberFormat="1" applyFont="1" applyFill="1" applyBorder="1" applyAlignment="1">
      <alignment horizontal="center"/>
    </xf>
    <xf numFmtId="166" fontId="89" fillId="18" borderId="62" xfId="0" applyNumberFormat="1" applyFont="1" applyFill="1" applyBorder="1" applyAlignment="1">
      <alignment horizontal="center"/>
    </xf>
    <xf numFmtId="166" fontId="89" fillId="18" borderId="70" xfId="0" applyNumberFormat="1" applyFont="1" applyFill="1" applyBorder="1" applyAlignment="1">
      <alignment horizontal="center"/>
    </xf>
    <xf numFmtId="0" fontId="4" fillId="19" borderId="16" xfId="0" applyFont="1" applyFill="1" applyBorder="1" applyAlignment="1">
      <alignment horizontal="center" vertical="top"/>
    </xf>
    <xf numFmtId="0" fontId="9" fillId="19" borderId="16" xfId="0" applyFont="1" applyFill="1" applyBorder="1" applyAlignment="1">
      <alignment horizontal="center" vertical="center"/>
    </xf>
    <xf numFmtId="0" fontId="98" fillId="19" borderId="23" xfId="0" applyFont="1" applyFill="1" applyBorder="1" applyAlignment="1">
      <alignment horizontal="center" vertical="center"/>
    </xf>
    <xf numFmtId="0" fontId="98" fillId="18" borderId="23" xfId="0" applyFont="1" applyFill="1" applyBorder="1" applyAlignment="1">
      <alignment vertical="center"/>
    </xf>
    <xf numFmtId="2" fontId="89" fillId="18" borderId="36" xfId="0" applyNumberFormat="1" applyFont="1" applyFill="1" applyBorder="1" applyAlignment="1">
      <alignment horizontal="center"/>
    </xf>
    <xf numFmtId="2" fontId="89" fillId="18" borderId="57" xfId="0" applyNumberFormat="1" applyFont="1" applyFill="1" applyBorder="1" applyAlignment="1">
      <alignment horizontal="center"/>
    </xf>
    <xf numFmtId="0" fontId="98" fillId="19" borderId="22" xfId="0" applyFont="1" applyFill="1" applyBorder="1" applyAlignment="1">
      <alignment horizontal="center" vertical="center"/>
    </xf>
    <xf numFmtId="169" fontId="0" fillId="19" borderId="0" xfId="0" applyNumberFormat="1" applyFill="1" applyBorder="1" applyAlignment="1">
      <alignment horizontal="center"/>
    </xf>
    <xf numFmtId="0" fontId="19" fillId="19" borderId="0" xfId="0" applyFont="1" applyFill="1" applyBorder="1" applyAlignment="1">
      <alignment horizontal="center"/>
    </xf>
    <xf numFmtId="0" fontId="23" fillId="19" borderId="0" xfId="0" applyFont="1" applyFill="1" applyBorder="1"/>
    <xf numFmtId="0" fontId="27" fillId="18" borderId="0" xfId="0" applyFont="1" applyFill="1" applyAlignment="1"/>
    <xf numFmtId="14" fontId="23" fillId="19" borderId="0" xfId="0" applyNumberFormat="1" applyFont="1" applyFill="1" applyBorder="1" applyAlignment="1">
      <alignment horizontal="right" vertical="top"/>
    </xf>
    <xf numFmtId="0" fontId="100" fillId="19" borderId="0" xfId="0" applyFont="1" applyFill="1" applyBorder="1" applyAlignment="1">
      <alignment horizontal="center"/>
    </xf>
    <xf numFmtId="0" fontId="88" fillId="19" borderId="17" xfId="0" applyFont="1" applyFill="1" applyBorder="1" applyAlignment="1">
      <alignment horizontal="center"/>
    </xf>
    <xf numFmtId="0" fontId="88" fillId="19" borderId="19" xfId="0" applyFont="1" applyFill="1" applyBorder="1" applyAlignment="1">
      <alignment horizontal="center"/>
    </xf>
    <xf numFmtId="0" fontId="8" fillId="19" borderId="0" xfId="0" applyFont="1" applyFill="1" applyAlignment="1">
      <alignment horizontal="center" vertical="top" wrapText="1"/>
    </xf>
    <xf numFmtId="0" fontId="4" fillId="19" borderId="0" xfId="0" applyFont="1" applyFill="1" applyAlignment="1">
      <alignment horizontal="center" vertical="top" wrapText="1"/>
    </xf>
    <xf numFmtId="166" fontId="89" fillId="22" borderId="0" xfId="0" applyNumberFormat="1" applyFont="1" applyFill="1" applyBorder="1" applyAlignment="1">
      <alignment horizontal="center"/>
    </xf>
    <xf numFmtId="166" fontId="89" fillId="22" borderId="12" xfId="0" applyNumberFormat="1" applyFont="1" applyFill="1" applyBorder="1" applyAlignment="1">
      <alignment horizontal="center"/>
    </xf>
    <xf numFmtId="170" fontId="0" fillId="19" borderId="0" xfId="0" applyNumberFormat="1" applyFill="1" applyAlignment="1">
      <alignment horizontal="center"/>
    </xf>
    <xf numFmtId="170" fontId="0" fillId="19" borderId="0" xfId="0" applyNumberFormat="1" applyFill="1"/>
    <xf numFmtId="165" fontId="0" fillId="19" borderId="0" xfId="0" applyNumberFormat="1" applyFill="1" applyAlignment="1">
      <alignment horizontal="center"/>
    </xf>
    <xf numFmtId="177" fontId="0" fillId="19" borderId="0" xfId="0" applyNumberFormat="1" applyFill="1"/>
    <xf numFmtId="169" fontId="0" fillId="18" borderId="26" xfId="0" applyNumberFormat="1" applyFill="1" applyBorder="1" applyAlignment="1">
      <alignment horizontal="center"/>
    </xf>
    <xf numFmtId="169" fontId="0" fillId="18" borderId="38" xfId="0" applyNumberFormat="1" applyFill="1" applyBorder="1" applyAlignment="1">
      <alignment horizontal="center"/>
    </xf>
    <xf numFmtId="169" fontId="0" fillId="18" borderId="27" xfId="0" applyNumberFormat="1" applyFill="1" applyBorder="1" applyAlignment="1">
      <alignment horizontal="center"/>
    </xf>
    <xf numFmtId="169" fontId="0" fillId="18" borderId="34" xfId="0" applyNumberFormat="1" applyFill="1" applyBorder="1" applyAlignment="1">
      <alignment horizontal="center"/>
    </xf>
    <xf numFmtId="169" fontId="0" fillId="18" borderId="24" xfId="0" applyNumberFormat="1" applyFill="1" applyBorder="1" applyAlignment="1">
      <alignment horizontal="center"/>
    </xf>
    <xf numFmtId="169" fontId="0" fillId="18" borderId="45" xfId="0" applyNumberFormat="1" applyFill="1" applyBorder="1" applyAlignment="1">
      <alignment horizontal="center"/>
    </xf>
    <xf numFmtId="169" fontId="0" fillId="18" borderId="36" xfId="0" applyNumberFormat="1" applyFill="1" applyBorder="1" applyAlignment="1">
      <alignment horizontal="center"/>
    </xf>
    <xf numFmtId="169" fontId="0" fillId="18" borderId="28" xfId="0" applyNumberFormat="1" applyFill="1" applyBorder="1" applyAlignment="1">
      <alignment horizontal="center"/>
    </xf>
    <xf numFmtId="169" fontId="0" fillId="18" borderId="60" xfId="0" applyNumberFormat="1" applyFill="1" applyBorder="1" applyAlignment="1">
      <alignment horizontal="center"/>
    </xf>
    <xf numFmtId="169" fontId="0" fillId="18" borderId="31" xfId="0" applyNumberFormat="1" applyFill="1" applyBorder="1" applyAlignment="1">
      <alignment horizontal="center"/>
    </xf>
    <xf numFmtId="169" fontId="0" fillId="18" borderId="59" xfId="0" applyNumberFormat="1" applyFill="1" applyBorder="1" applyAlignment="1">
      <alignment horizontal="center"/>
    </xf>
    <xf numFmtId="169" fontId="0" fillId="18" borderId="32" xfId="0" applyNumberFormat="1" applyFill="1" applyBorder="1" applyAlignment="1">
      <alignment horizontal="center"/>
    </xf>
    <xf numFmtId="2" fontId="0" fillId="19" borderId="21" xfId="0" applyNumberFormat="1" applyFill="1" applyBorder="1" applyAlignment="1">
      <alignment horizontal="center"/>
    </xf>
    <xf numFmtId="2" fontId="0" fillId="19" borderId="18" xfId="0" applyNumberFormat="1" applyFill="1" applyBorder="1" applyAlignment="1">
      <alignment horizontal="center"/>
    </xf>
    <xf numFmtId="171" fontId="0" fillId="19" borderId="0" xfId="0" applyNumberFormat="1" applyFill="1" applyBorder="1" applyAlignment="1">
      <alignment horizontal="center"/>
    </xf>
    <xf numFmtId="171" fontId="0" fillId="19" borderId="12" xfId="0" applyNumberFormat="1" applyFill="1" applyBorder="1" applyAlignment="1">
      <alignment horizontal="center"/>
    </xf>
    <xf numFmtId="0" fontId="67" fillId="18" borderId="0" xfId="42" applyFont="1" applyFill="1" applyAlignment="1">
      <alignment horizontal="left" indent="2"/>
    </xf>
    <xf numFmtId="0" fontId="67" fillId="18" borderId="0" xfId="42" applyFont="1" applyFill="1" applyAlignment="1">
      <alignment horizontal="left" vertical="top" indent="2"/>
    </xf>
    <xf numFmtId="0" fontId="67" fillId="19" borderId="0" xfId="42" applyFont="1" applyFill="1" applyAlignment="1">
      <alignment horizontal="left" indent="2"/>
    </xf>
    <xf numFmtId="164" fontId="0" fillId="19" borderId="0" xfId="0" applyNumberFormat="1" applyFill="1" applyAlignment="1">
      <alignment horizontal="center"/>
    </xf>
    <xf numFmtId="164" fontId="0" fillId="18" borderId="0" xfId="0" applyNumberFormat="1" applyFill="1" applyBorder="1" applyAlignment="1">
      <alignment horizontal="center"/>
    </xf>
    <xf numFmtId="165" fontId="0" fillId="19" borderId="0" xfId="0" applyNumberFormat="1" applyFill="1" applyBorder="1" applyAlignment="1">
      <alignment horizontal="center"/>
    </xf>
    <xf numFmtId="164" fontId="0" fillId="19" borderId="0" xfId="0" applyNumberFormat="1" applyFill="1" applyBorder="1" applyAlignment="1">
      <alignment horizontal="center"/>
    </xf>
    <xf numFmtId="168" fontId="89" fillId="19" borderId="44" xfId="0" applyNumberFormat="1" applyFont="1" applyFill="1" applyBorder="1" applyAlignment="1">
      <alignment horizontal="center"/>
    </xf>
    <xf numFmtId="166" fontId="89" fillId="19" borderId="0" xfId="0" applyNumberFormat="1" applyFont="1" applyFill="1" applyBorder="1" applyAlignment="1">
      <alignment horizontal="center"/>
    </xf>
    <xf numFmtId="166" fontId="89" fillId="19" borderId="21" xfId="0" applyNumberFormat="1" applyFont="1" applyFill="1" applyBorder="1" applyAlignment="1">
      <alignment horizontal="center"/>
    </xf>
    <xf numFmtId="168" fontId="89" fillId="19" borderId="15" xfId="0" applyNumberFormat="1" applyFont="1" applyFill="1" applyBorder="1" applyAlignment="1">
      <alignment horizontal="center"/>
    </xf>
    <xf numFmtId="166" fontId="89" fillId="19" borderId="12" xfId="0" applyNumberFormat="1" applyFont="1" applyFill="1" applyBorder="1" applyAlignment="1">
      <alignment horizontal="center"/>
    </xf>
    <xf numFmtId="166" fontId="89" fillId="19" borderId="18" xfId="0" applyNumberFormat="1" applyFont="1" applyFill="1" applyBorder="1" applyAlignment="1">
      <alignment horizontal="center"/>
    </xf>
    <xf numFmtId="167" fontId="89" fillId="19" borderId="44" xfId="0" applyNumberFormat="1" applyFont="1" applyFill="1" applyBorder="1" applyAlignment="1">
      <alignment horizontal="center"/>
    </xf>
    <xf numFmtId="166" fontId="89" fillId="19" borderId="44" xfId="0" applyNumberFormat="1" applyFont="1" applyFill="1" applyBorder="1" applyAlignment="1">
      <alignment horizontal="center"/>
    </xf>
    <xf numFmtId="166" fontId="89" fillId="19" borderId="15" xfId="0" applyNumberFormat="1" applyFont="1" applyFill="1" applyBorder="1" applyAlignment="1">
      <alignment horizontal="center"/>
    </xf>
    <xf numFmtId="0" fontId="101" fillId="19" borderId="0" xfId="0" applyFont="1" applyFill="1" applyBorder="1" applyAlignment="1">
      <alignment horizontal="left" vertical="top"/>
    </xf>
    <xf numFmtId="171" fontId="0" fillId="19" borderId="0" xfId="0" applyNumberFormat="1" applyFill="1" applyAlignment="1">
      <alignment vertical="center"/>
    </xf>
    <xf numFmtId="0" fontId="4" fillId="19" borderId="0" xfId="0" applyFont="1" applyFill="1" applyBorder="1" applyAlignment="1">
      <alignment horizontal="center" vertical="top"/>
    </xf>
    <xf numFmtId="169" fontId="0" fillId="19" borderId="0" xfId="0" applyNumberFormat="1" applyFont="1" applyFill="1" applyBorder="1" applyAlignment="1">
      <alignment horizontal="center" vertical="center"/>
    </xf>
    <xf numFmtId="167" fontId="0" fillId="19" borderId="21" xfId="0" applyNumberFormat="1" applyFont="1" applyFill="1" applyBorder="1" applyAlignment="1">
      <alignment horizontal="center" vertical="center"/>
    </xf>
    <xf numFmtId="0" fontId="60" fillId="19" borderId="0" xfId="0" applyFont="1" applyFill="1" applyBorder="1" applyAlignment="1">
      <alignment horizontal="center"/>
    </xf>
    <xf numFmtId="0" fontId="73" fillId="19" borderId="0" xfId="0" applyFont="1" applyFill="1" applyBorder="1" applyAlignment="1">
      <alignment horizontal="center" vertical="center"/>
    </xf>
    <xf numFmtId="171" fontId="0" fillId="19" borderId="0" xfId="0" applyNumberFormat="1" applyFill="1" applyBorder="1" applyAlignment="1">
      <alignment vertical="center"/>
    </xf>
    <xf numFmtId="14" fontId="23" fillId="19" borderId="0" xfId="0" applyNumberFormat="1" applyFont="1" applyFill="1" applyBorder="1"/>
    <xf numFmtId="0" fontId="70" fillId="19" borderId="45" xfId="0" applyFont="1" applyFill="1" applyBorder="1" applyAlignment="1">
      <alignment horizontal="center" wrapText="1"/>
    </xf>
    <xf numFmtId="0" fontId="70" fillId="19" borderId="10" xfId="0" applyFont="1" applyFill="1" applyBorder="1" applyAlignment="1">
      <alignment horizontal="center" wrapText="1"/>
    </xf>
    <xf numFmtId="0" fontId="70" fillId="19" borderId="49" xfId="0" applyFont="1" applyFill="1" applyBorder="1" applyAlignment="1">
      <alignment horizontal="center" wrapText="1"/>
    </xf>
    <xf numFmtId="0" fontId="4" fillId="19" borderId="0" xfId="0" applyFont="1" applyFill="1" applyAlignment="1">
      <alignment horizontal="center" vertical="top" wrapText="1"/>
    </xf>
    <xf numFmtId="0" fontId="26" fillId="19" borderId="40" xfId="0" applyFont="1" applyFill="1" applyBorder="1" applyAlignment="1">
      <alignment horizontal="left" vertical="center" wrapText="1"/>
    </xf>
    <xf numFmtId="0" fontId="26" fillId="19" borderId="52" xfId="0" applyFont="1" applyFill="1" applyBorder="1" applyAlignment="1">
      <alignment horizontal="left" vertical="center" wrapText="1"/>
    </xf>
    <xf numFmtId="0" fontId="22" fillId="19" borderId="48" xfId="0" applyFont="1" applyFill="1" applyBorder="1" applyAlignment="1">
      <alignment horizontal="left" vertical="top" wrapText="1" indent="6"/>
    </xf>
    <xf numFmtId="0" fontId="22" fillId="19" borderId="45" xfId="0" applyFont="1" applyFill="1" applyBorder="1" applyAlignment="1">
      <alignment horizontal="left" vertical="top" wrapText="1" indent="6"/>
    </xf>
    <xf numFmtId="173" fontId="23" fillId="19" borderId="0" xfId="0" quotePrefix="1" applyNumberFormat="1" applyFont="1" applyFill="1" applyBorder="1" applyAlignment="1">
      <alignment horizontal="right" vertical="top" wrapText="1"/>
    </xf>
    <xf numFmtId="173" fontId="23" fillId="19" borderId="0" xfId="0" applyNumberFormat="1" applyFont="1" applyFill="1" applyBorder="1" applyAlignment="1">
      <alignment horizontal="right" vertical="top" wrapText="1"/>
    </xf>
    <xf numFmtId="173" fontId="23" fillId="19" borderId="50" xfId="0" applyNumberFormat="1" applyFont="1" applyFill="1" applyBorder="1" applyAlignment="1">
      <alignment horizontal="right" vertical="top" wrapText="1"/>
    </xf>
    <xf numFmtId="0" fontId="23" fillId="19" borderId="0" xfId="0" applyFont="1" applyFill="1" applyBorder="1" applyAlignment="1">
      <alignment horizontal="right" vertical="top" wrapText="1"/>
    </xf>
    <xf numFmtId="0" fontId="23" fillId="19" borderId="50" xfId="0" applyFont="1" applyFill="1" applyBorder="1" applyAlignment="1">
      <alignment horizontal="right" vertical="top" wrapText="1"/>
    </xf>
    <xf numFmtId="0" fontId="25" fillId="19" borderId="0" xfId="0" applyFont="1" applyFill="1" applyBorder="1" applyAlignment="1">
      <alignment horizontal="center" wrapText="1"/>
    </xf>
    <xf numFmtId="0" fontId="4" fillId="19" borderId="53"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0" xfId="0" applyFont="1" applyFill="1" applyBorder="1" applyAlignment="1">
      <alignment horizontal="center" vertical="top"/>
    </xf>
    <xf numFmtId="0" fontId="4" fillId="19" borderId="22" xfId="0" applyFont="1" applyFill="1" applyBorder="1" applyAlignment="1">
      <alignment horizontal="center" vertical="top"/>
    </xf>
    <xf numFmtId="0" fontId="4" fillId="19" borderId="23" xfId="0" applyFont="1" applyFill="1" applyBorder="1" applyAlignment="1">
      <alignment horizontal="center" vertical="top"/>
    </xf>
    <xf numFmtId="169" fontId="0" fillId="19" borderId="13" xfId="0" applyNumberFormat="1" applyFont="1" applyFill="1" applyBorder="1" applyAlignment="1">
      <alignment horizontal="center" vertical="center"/>
    </xf>
    <xf numFmtId="169" fontId="0" fillId="19" borderId="0" xfId="0" applyNumberFormat="1" applyFont="1" applyFill="1" applyBorder="1" applyAlignment="1">
      <alignment horizontal="center" vertical="center"/>
    </xf>
    <xf numFmtId="167" fontId="0" fillId="19" borderId="16" xfId="0" applyNumberFormat="1" applyFont="1" applyFill="1" applyBorder="1" applyAlignment="1">
      <alignment horizontal="center" vertical="center"/>
    </xf>
    <xf numFmtId="167" fontId="0" fillId="19" borderId="21" xfId="0" applyNumberFormat="1" applyFont="1" applyFill="1" applyBorder="1" applyAlignment="1">
      <alignment horizontal="center" vertical="center"/>
    </xf>
    <xf numFmtId="173" fontId="24" fillId="19" borderId="0" xfId="0" applyNumberFormat="1" applyFont="1" applyFill="1" applyBorder="1" applyAlignment="1">
      <alignment horizontal="right" vertical="top" wrapText="1"/>
    </xf>
    <xf numFmtId="173" fontId="24" fillId="19" borderId="50" xfId="0" applyNumberFormat="1" applyFont="1" applyFill="1" applyBorder="1" applyAlignment="1">
      <alignment horizontal="right" vertical="top" wrapText="1"/>
    </xf>
    <xf numFmtId="0" fontId="24" fillId="19" borderId="0" xfId="0" applyFont="1" applyFill="1" applyBorder="1" applyAlignment="1">
      <alignment horizontal="right" vertical="top" wrapText="1"/>
    </xf>
    <xf numFmtId="0" fontId="24" fillId="19" borderId="50" xfId="0" applyFont="1" applyFill="1" applyBorder="1" applyAlignment="1">
      <alignment horizontal="right" vertical="top" wrapText="1"/>
    </xf>
    <xf numFmtId="0" fontId="4" fillId="19" borderId="11" xfId="0" applyFont="1" applyFill="1" applyBorder="1" applyAlignment="1">
      <alignment horizontal="center" vertical="top"/>
    </xf>
    <xf numFmtId="0" fontId="4" fillId="19" borderId="0" xfId="0" applyFont="1" applyFill="1" applyBorder="1" applyAlignment="1">
      <alignment horizontal="center" vertical="center" textRotation="90"/>
    </xf>
    <xf numFmtId="0" fontId="4" fillId="19" borderId="0" xfId="0" applyFont="1" applyFill="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1065332572019E-2"/>
          <c:y val="0.11676018302625754"/>
          <c:w val="0.891124379314159"/>
          <c:h val="0.79189303152462431"/>
        </c:manualLayout>
      </c:layout>
      <c:scatterChart>
        <c:scatterStyle val="lineMarker"/>
        <c:varyColors val="0"/>
        <c:ser>
          <c:idx val="0"/>
          <c:order val="0"/>
          <c:tx>
            <c:v>Total Att.</c:v>
          </c:tx>
          <c:spPr>
            <a:ln w="38100">
              <a:solidFill>
                <a:schemeClr val="tx1"/>
              </a:solidFill>
            </a:ln>
          </c:spPr>
          <c:marker>
            <c:symbol val="none"/>
          </c:marker>
          <c:xVal>
            <c:numRef>
              <c:f>'P618-13 Att_Tot'!$C$100:$C$115</c:f>
              <c:numCache>
                <c:formatCode>General</c:formatCode>
                <c:ptCount val="16"/>
                <c:pt idx="0">
                  <c:v>5</c:v>
                </c:pt>
                <c:pt idx="1">
                  <c:v>3</c:v>
                </c:pt>
                <c:pt idx="2">
                  <c:v>2</c:v>
                </c:pt>
                <c:pt idx="3">
                  <c:v>1</c:v>
                </c:pt>
                <c:pt idx="4">
                  <c:v>0.5</c:v>
                </c:pt>
                <c:pt idx="5">
                  <c:v>0.3</c:v>
                </c:pt>
                <c:pt idx="6">
                  <c:v>0.2</c:v>
                </c:pt>
                <c:pt idx="7">
                  <c:v>0.1</c:v>
                </c:pt>
                <c:pt idx="8">
                  <c:v>0.05</c:v>
                </c:pt>
                <c:pt idx="9">
                  <c:v>0.03</c:v>
                </c:pt>
                <c:pt idx="10">
                  <c:v>0.02</c:v>
                </c:pt>
                <c:pt idx="11">
                  <c:v>0.01</c:v>
                </c:pt>
                <c:pt idx="12">
                  <c:v>5.0000000000000001E-3</c:v>
                </c:pt>
                <c:pt idx="13">
                  <c:v>3.0000000000000001E-3</c:v>
                </c:pt>
                <c:pt idx="14">
                  <c:v>2E-3</c:v>
                </c:pt>
                <c:pt idx="15">
                  <c:v>1E-3</c:v>
                </c:pt>
              </c:numCache>
            </c:numRef>
          </c:xVal>
          <c:yVal>
            <c:numRef>
              <c:f>'P618-13 Att_Tot'!$K$100:$K$115</c:f>
              <c:numCache>
                <c:formatCode>0.00000000</c:formatCode>
                <c:ptCount val="16"/>
                <c:pt idx="0">
                  <c:v>1.2663295664759953</c:v>
                </c:pt>
                <c:pt idx="1">
                  <c:v>1.5421611904239469</c:v>
                </c:pt>
                <c:pt idx="2">
                  <c:v>1.8006821805354454</c:v>
                </c:pt>
                <c:pt idx="3">
                  <c:v>2.3678866110741805</c:v>
                </c:pt>
                <c:pt idx="4">
                  <c:v>3.0639771752189779</c:v>
                </c:pt>
                <c:pt idx="5">
                  <c:v>3.7730502858542256</c:v>
                </c:pt>
                <c:pt idx="6">
                  <c:v>4.4807910866731726</c:v>
                </c:pt>
                <c:pt idx="7">
                  <c:v>6.0430289400422872</c:v>
                </c:pt>
                <c:pt idx="8">
                  <c:v>8.121458393825197</c:v>
                </c:pt>
                <c:pt idx="9">
                  <c:v>10.021698129148211</c:v>
                </c:pt>
                <c:pt idx="10">
                  <c:v>11.763310038709978</c:v>
                </c:pt>
                <c:pt idx="11">
                  <c:v>15.214354287119827</c:v>
                </c:pt>
                <c:pt idx="12">
                  <c:v>19.209554113855983</c:v>
                </c:pt>
                <c:pt idx="13">
                  <c:v>22.429205072147841</c:v>
                </c:pt>
                <c:pt idx="14">
                  <c:v>25.094187164892936</c:v>
                </c:pt>
                <c:pt idx="15">
                  <c:v>29.72029077260288</c:v>
                </c:pt>
              </c:numCache>
            </c:numRef>
          </c:yVal>
          <c:smooth val="0"/>
          <c:extLst>
            <c:ext xmlns:c16="http://schemas.microsoft.com/office/drawing/2014/chart" uri="{C3380CC4-5D6E-409C-BE32-E72D297353CC}">
              <c16:uniqueId val="{00000000-8C3A-481A-95D5-6EEB108962BE}"/>
            </c:ext>
          </c:extLst>
        </c:ser>
        <c:ser>
          <c:idx val="1"/>
          <c:order val="1"/>
          <c:tx>
            <c:v>Scintillation</c:v>
          </c:tx>
          <c:spPr>
            <a:ln w="31750">
              <a:solidFill>
                <a:schemeClr val="accent6"/>
              </a:solidFill>
              <a:prstDash val="lgDash"/>
            </a:ln>
          </c:spPr>
          <c:marker>
            <c:symbol val="none"/>
          </c:marker>
          <c:xVal>
            <c:numRef>
              <c:f>'P618-13 Att_Tot'!$C$100:$C$115</c:f>
              <c:numCache>
                <c:formatCode>General</c:formatCode>
                <c:ptCount val="16"/>
                <c:pt idx="0">
                  <c:v>5</c:v>
                </c:pt>
                <c:pt idx="1">
                  <c:v>3</c:v>
                </c:pt>
                <c:pt idx="2">
                  <c:v>2</c:v>
                </c:pt>
                <c:pt idx="3">
                  <c:v>1</c:v>
                </c:pt>
                <c:pt idx="4">
                  <c:v>0.5</c:v>
                </c:pt>
                <c:pt idx="5">
                  <c:v>0.3</c:v>
                </c:pt>
                <c:pt idx="6">
                  <c:v>0.2</c:v>
                </c:pt>
                <c:pt idx="7">
                  <c:v>0.1</c:v>
                </c:pt>
                <c:pt idx="8">
                  <c:v>0.05</c:v>
                </c:pt>
                <c:pt idx="9">
                  <c:v>0.03</c:v>
                </c:pt>
                <c:pt idx="10">
                  <c:v>0.02</c:v>
                </c:pt>
                <c:pt idx="11">
                  <c:v>0.01</c:v>
                </c:pt>
                <c:pt idx="12">
                  <c:v>5.0000000000000001E-3</c:v>
                </c:pt>
                <c:pt idx="13">
                  <c:v>3.0000000000000001E-3</c:v>
                </c:pt>
                <c:pt idx="14">
                  <c:v>2E-3</c:v>
                </c:pt>
                <c:pt idx="15">
                  <c:v>1E-3</c:v>
                </c:pt>
              </c:numCache>
            </c:numRef>
          </c:xVal>
          <c:yVal>
            <c:numRef>
              <c:f>'P618-13 Att_Tot'!$F$100:$F$115</c:f>
              <c:numCache>
                <c:formatCode>0.00000000</c:formatCode>
                <c:ptCount val="16"/>
                <c:pt idx="0">
                  <c:v>0.14157448851784199</c:v>
                </c:pt>
                <c:pt idx="1">
                  <c:v>0.170742323439664</c:v>
                </c:pt>
                <c:pt idx="2">
                  <c:v>0.19379540258970801</c:v>
                </c:pt>
                <c:pt idx="3">
                  <c:v>0.233479129826238</c:v>
                </c:pt>
                <c:pt idx="4">
                  <c:v>0.27417842468877202</c:v>
                </c:pt>
                <c:pt idx="5">
                  <c:v>0.30527613665012998</c:v>
                </c:pt>
                <c:pt idx="6">
                  <c:v>0.33085905173413199</c:v>
                </c:pt>
                <c:pt idx="7">
                  <c:v>0.37691314191615699</c:v>
                </c:pt>
                <c:pt idx="8">
                  <c:v>0.42656403410694699</c:v>
                </c:pt>
                <c:pt idx="9">
                  <c:v>0.465910863575482</c:v>
                </c:pt>
                <c:pt idx="10">
                  <c:v>0.49903947793343201</c:v>
                </c:pt>
                <c:pt idx="11">
                  <c:v>0.56003860607653599</c:v>
                </c:pt>
                <c:pt idx="12">
                  <c:v>0.62721577061116696</c:v>
                </c:pt>
                <c:pt idx="13">
                  <c:v>0.68113095805452295</c:v>
                </c:pt>
                <c:pt idx="14">
                  <c:v>0.72682113502640799</c:v>
                </c:pt>
                <c:pt idx="15">
                  <c:v>0.81133997614617603</c:v>
                </c:pt>
              </c:numCache>
            </c:numRef>
          </c:yVal>
          <c:smooth val="0"/>
          <c:extLst>
            <c:ext xmlns:c16="http://schemas.microsoft.com/office/drawing/2014/chart" uri="{C3380CC4-5D6E-409C-BE32-E72D297353CC}">
              <c16:uniqueId val="{00000001-8C3A-481A-95D5-6EEB108962BE}"/>
            </c:ext>
          </c:extLst>
        </c:ser>
        <c:ser>
          <c:idx val="2"/>
          <c:order val="2"/>
          <c:tx>
            <c:v>Rain</c:v>
          </c:tx>
          <c:spPr>
            <a:ln w="31750">
              <a:solidFill>
                <a:srgbClr val="FF0000"/>
              </a:solidFill>
              <a:prstDash val="dash"/>
            </a:ln>
          </c:spPr>
          <c:marker>
            <c:symbol val="none"/>
          </c:marker>
          <c:xVal>
            <c:numRef>
              <c:f>'P618-13 Att_Tot'!$C$100:$C$115</c:f>
              <c:numCache>
                <c:formatCode>General</c:formatCode>
                <c:ptCount val="16"/>
                <c:pt idx="0">
                  <c:v>5</c:v>
                </c:pt>
                <c:pt idx="1">
                  <c:v>3</c:v>
                </c:pt>
                <c:pt idx="2">
                  <c:v>2</c:v>
                </c:pt>
                <c:pt idx="3">
                  <c:v>1</c:v>
                </c:pt>
                <c:pt idx="4">
                  <c:v>0.5</c:v>
                </c:pt>
                <c:pt idx="5">
                  <c:v>0.3</c:v>
                </c:pt>
                <c:pt idx="6">
                  <c:v>0.2</c:v>
                </c:pt>
                <c:pt idx="7">
                  <c:v>0.1</c:v>
                </c:pt>
                <c:pt idx="8">
                  <c:v>0.05</c:v>
                </c:pt>
                <c:pt idx="9">
                  <c:v>0.03</c:v>
                </c:pt>
                <c:pt idx="10">
                  <c:v>0.02</c:v>
                </c:pt>
                <c:pt idx="11">
                  <c:v>0.01</c:v>
                </c:pt>
                <c:pt idx="12">
                  <c:v>5.0000000000000001E-3</c:v>
                </c:pt>
                <c:pt idx="13">
                  <c:v>3.0000000000000001E-3</c:v>
                </c:pt>
                <c:pt idx="14">
                  <c:v>2E-3</c:v>
                </c:pt>
                <c:pt idx="15">
                  <c:v>1E-3</c:v>
                </c:pt>
              </c:numCache>
            </c:numRef>
          </c:xVal>
          <c:yVal>
            <c:numRef>
              <c:f>'P618-13 Att_Tot'!$G$100:$G$115</c:f>
              <c:numCache>
                <c:formatCode>0.00000000</c:formatCode>
                <c:ptCount val="16"/>
                <c:pt idx="0">
                  <c:v>0.36066122091525199</c:v>
                </c:pt>
                <c:pt idx="1">
                  <c:v>0.53650677596135599</c:v>
                </c:pt>
                <c:pt idx="2">
                  <c:v>0.72636071940663205</c:v>
                </c:pt>
                <c:pt idx="3">
                  <c:v>1.18897124405275</c:v>
                </c:pt>
                <c:pt idx="4">
                  <c:v>1.88546692313572</c:v>
                </c:pt>
                <c:pt idx="5">
                  <c:v>2.5952559155251498</c:v>
                </c:pt>
                <c:pt idx="6">
                  <c:v>3.3036697839643598</c:v>
                </c:pt>
                <c:pt idx="7">
                  <c:v>4.8670736513265496</c:v>
                </c:pt>
                <c:pt idx="8">
                  <c:v>6.9465276901966897</c:v>
                </c:pt>
                <c:pt idx="9">
                  <c:v>8.8473773694961508</c:v>
                </c:pt>
                <c:pt idx="10">
                  <c:v>10.589374219866199</c:v>
                </c:pt>
                <c:pt idx="11">
                  <c:v>14.0408651819687</c:v>
                </c:pt>
                <c:pt idx="12">
                  <c:v>18.036240114082201</c:v>
                </c:pt>
                <c:pt idx="13">
                  <c:v>21.2558412425036</c:v>
                </c:pt>
                <c:pt idx="14">
                  <c:v>23.920670290858201</c:v>
                </c:pt>
                <c:pt idx="15">
                  <c:v>28.546259160579801</c:v>
                </c:pt>
              </c:numCache>
            </c:numRef>
          </c:yVal>
          <c:smooth val="0"/>
          <c:extLst>
            <c:ext xmlns:c16="http://schemas.microsoft.com/office/drawing/2014/chart" uri="{C3380CC4-5D6E-409C-BE32-E72D297353CC}">
              <c16:uniqueId val="{00000002-8C3A-481A-95D5-6EEB108962BE}"/>
            </c:ext>
          </c:extLst>
        </c:ser>
        <c:ser>
          <c:idx val="3"/>
          <c:order val="3"/>
          <c:tx>
            <c:v>Cloud</c:v>
          </c:tx>
          <c:spPr>
            <a:ln>
              <a:prstDash val="lgDashDot"/>
            </a:ln>
          </c:spPr>
          <c:marker>
            <c:symbol val="none"/>
          </c:marker>
          <c:xVal>
            <c:numRef>
              <c:f>'P618-13 Att_Tot'!$C$100:$C$115</c:f>
              <c:numCache>
                <c:formatCode>General</c:formatCode>
                <c:ptCount val="16"/>
                <c:pt idx="0">
                  <c:v>5</c:v>
                </c:pt>
                <c:pt idx="1">
                  <c:v>3</c:v>
                </c:pt>
                <c:pt idx="2">
                  <c:v>2</c:v>
                </c:pt>
                <c:pt idx="3">
                  <c:v>1</c:v>
                </c:pt>
                <c:pt idx="4">
                  <c:v>0.5</c:v>
                </c:pt>
                <c:pt idx="5">
                  <c:v>0.3</c:v>
                </c:pt>
                <c:pt idx="6">
                  <c:v>0.2</c:v>
                </c:pt>
                <c:pt idx="7">
                  <c:v>0.1</c:v>
                </c:pt>
                <c:pt idx="8">
                  <c:v>0.05</c:v>
                </c:pt>
                <c:pt idx="9">
                  <c:v>0.03</c:v>
                </c:pt>
                <c:pt idx="10">
                  <c:v>0.02</c:v>
                </c:pt>
                <c:pt idx="11">
                  <c:v>0.01</c:v>
                </c:pt>
                <c:pt idx="12">
                  <c:v>5.0000000000000001E-3</c:v>
                </c:pt>
                <c:pt idx="13">
                  <c:v>3.0000000000000001E-3</c:v>
                </c:pt>
                <c:pt idx="14">
                  <c:v>2E-3</c:v>
                </c:pt>
                <c:pt idx="15">
                  <c:v>1E-3</c:v>
                </c:pt>
              </c:numCache>
            </c:numRef>
          </c:xVal>
          <c:yVal>
            <c:numRef>
              <c:f>'P618-13 Att_Tot'!$H$100:$H$115</c:f>
              <c:numCache>
                <c:formatCode>0.00000000</c:formatCode>
                <c:ptCount val="16"/>
                <c:pt idx="0">
                  <c:v>0.28109131997103898</c:v>
                </c:pt>
                <c:pt idx="1">
                  <c:v>0.351733314918248</c:v>
                </c:pt>
                <c:pt idx="2">
                  <c:v>0.40256915958471801</c:v>
                </c:pt>
                <c:pt idx="3">
                  <c:v>0.483383045624107</c:v>
                </c:pt>
                <c:pt idx="4">
                  <c:v>0.483383045624107</c:v>
                </c:pt>
                <c:pt idx="5">
                  <c:v>0.483383045624107</c:v>
                </c:pt>
                <c:pt idx="6">
                  <c:v>0.483383045624107</c:v>
                </c:pt>
                <c:pt idx="7">
                  <c:v>0.483383045624107</c:v>
                </c:pt>
                <c:pt idx="8">
                  <c:v>0.483383045624107</c:v>
                </c:pt>
                <c:pt idx="9">
                  <c:v>0.483383045624107</c:v>
                </c:pt>
                <c:pt idx="10">
                  <c:v>0.483383045624107</c:v>
                </c:pt>
                <c:pt idx="11">
                  <c:v>0.483383045624107</c:v>
                </c:pt>
                <c:pt idx="12">
                  <c:v>0.483383045624107</c:v>
                </c:pt>
                <c:pt idx="13">
                  <c:v>0.483383045624107</c:v>
                </c:pt>
                <c:pt idx="14">
                  <c:v>0.483383045624107</c:v>
                </c:pt>
                <c:pt idx="15">
                  <c:v>0.483383045624107</c:v>
                </c:pt>
              </c:numCache>
            </c:numRef>
          </c:yVal>
          <c:smooth val="0"/>
          <c:extLst>
            <c:ext xmlns:c16="http://schemas.microsoft.com/office/drawing/2014/chart" uri="{C3380CC4-5D6E-409C-BE32-E72D297353CC}">
              <c16:uniqueId val="{00000003-8C3A-481A-95D5-6EEB108962BE}"/>
            </c:ext>
          </c:extLst>
        </c:ser>
        <c:ser>
          <c:idx val="4"/>
          <c:order val="4"/>
          <c:tx>
            <c:v>Gas</c:v>
          </c:tx>
          <c:spPr>
            <a:ln w="31750">
              <a:solidFill>
                <a:srgbClr val="00B050"/>
              </a:solidFill>
              <a:prstDash val="lgDashDotDot"/>
            </a:ln>
          </c:spPr>
          <c:marker>
            <c:symbol val="none"/>
          </c:marker>
          <c:xVal>
            <c:numRef>
              <c:f>'P618-13 Att_Tot'!$C$100:$C$115</c:f>
              <c:numCache>
                <c:formatCode>General</c:formatCode>
                <c:ptCount val="16"/>
                <c:pt idx="0">
                  <c:v>5</c:v>
                </c:pt>
                <c:pt idx="1">
                  <c:v>3</c:v>
                </c:pt>
                <c:pt idx="2">
                  <c:v>2</c:v>
                </c:pt>
                <c:pt idx="3">
                  <c:v>1</c:v>
                </c:pt>
                <c:pt idx="4">
                  <c:v>0.5</c:v>
                </c:pt>
                <c:pt idx="5">
                  <c:v>0.3</c:v>
                </c:pt>
                <c:pt idx="6">
                  <c:v>0.2</c:v>
                </c:pt>
                <c:pt idx="7">
                  <c:v>0.1</c:v>
                </c:pt>
                <c:pt idx="8">
                  <c:v>0.05</c:v>
                </c:pt>
                <c:pt idx="9">
                  <c:v>0.03</c:v>
                </c:pt>
                <c:pt idx="10">
                  <c:v>0.02</c:v>
                </c:pt>
                <c:pt idx="11">
                  <c:v>0.01</c:v>
                </c:pt>
                <c:pt idx="12">
                  <c:v>5.0000000000000001E-3</c:v>
                </c:pt>
                <c:pt idx="13">
                  <c:v>3.0000000000000001E-3</c:v>
                </c:pt>
                <c:pt idx="14">
                  <c:v>2E-3</c:v>
                </c:pt>
                <c:pt idx="15">
                  <c:v>1E-3</c:v>
                </c:pt>
              </c:numCache>
            </c:numRef>
          </c:xVal>
          <c:yVal>
            <c:numRef>
              <c:f>'P618-13 Att_Tot'!$I$100:$I$115</c:f>
              <c:numCache>
                <c:formatCode>0.00000000</c:formatCode>
                <c:ptCount val="16"/>
                <c:pt idx="0">
                  <c:v>0.60914644166746901</c:v>
                </c:pt>
                <c:pt idx="1">
                  <c:v>0.63765944909926497</c:v>
                </c:pt>
                <c:pt idx="2">
                  <c:v>0.65523932742389401</c:v>
                </c:pt>
                <c:pt idx="3">
                  <c:v>0.67931284180468199</c:v>
                </c:pt>
                <c:pt idx="4">
                  <c:v>0.67931284180468199</c:v>
                </c:pt>
                <c:pt idx="5">
                  <c:v>0.67931284180468199</c:v>
                </c:pt>
                <c:pt idx="6">
                  <c:v>0.67931284180468199</c:v>
                </c:pt>
                <c:pt idx="7">
                  <c:v>0.67931284180468199</c:v>
                </c:pt>
                <c:pt idx="8">
                  <c:v>0.67931284180468199</c:v>
                </c:pt>
                <c:pt idx="9">
                  <c:v>0.67931284180468199</c:v>
                </c:pt>
                <c:pt idx="10">
                  <c:v>0.67931284180468199</c:v>
                </c:pt>
                <c:pt idx="11">
                  <c:v>0.67931284180468199</c:v>
                </c:pt>
                <c:pt idx="12">
                  <c:v>0.67931284180468199</c:v>
                </c:pt>
                <c:pt idx="13">
                  <c:v>0.67931284180468199</c:v>
                </c:pt>
                <c:pt idx="14">
                  <c:v>0.67931284180468199</c:v>
                </c:pt>
                <c:pt idx="15">
                  <c:v>0.67931284180468199</c:v>
                </c:pt>
              </c:numCache>
            </c:numRef>
          </c:yVal>
          <c:smooth val="0"/>
          <c:extLst>
            <c:ext xmlns:c16="http://schemas.microsoft.com/office/drawing/2014/chart" uri="{C3380CC4-5D6E-409C-BE32-E72D297353CC}">
              <c16:uniqueId val="{00000004-8C3A-481A-95D5-6EEB108962BE}"/>
            </c:ext>
          </c:extLst>
        </c:ser>
        <c:dLbls>
          <c:showLegendKey val="0"/>
          <c:showVal val="0"/>
          <c:showCatName val="0"/>
          <c:showSerName val="0"/>
          <c:showPercent val="0"/>
          <c:showBubbleSize val="0"/>
        </c:dLbls>
        <c:axId val="419205560"/>
        <c:axId val="419205952"/>
      </c:scatterChart>
      <c:valAx>
        <c:axId val="419205560"/>
        <c:scaling>
          <c:logBase val="10"/>
          <c:orientation val="minMax"/>
        </c:scaling>
        <c:delete val="0"/>
        <c:axPos val="b"/>
        <c:title>
          <c:tx>
            <c:rich>
              <a:bodyPr/>
              <a:lstStyle/>
              <a:p>
                <a:pPr>
                  <a:defRPr sz="1600"/>
                </a:pPr>
                <a:r>
                  <a:rPr lang="en-GB" sz="1600"/>
                  <a:t>Percentage of exceedance (%)</a:t>
                </a:r>
              </a:p>
            </c:rich>
          </c:tx>
          <c:layout>
            <c:manualLayout>
              <c:xMode val="edge"/>
              <c:yMode val="edge"/>
              <c:x val="0.38423473994086571"/>
              <c:y val="0.95847941048300667"/>
            </c:manualLayout>
          </c:layout>
          <c:overlay val="0"/>
        </c:title>
        <c:numFmt formatCode="General" sourceLinked="1"/>
        <c:majorTickMark val="in"/>
        <c:minorTickMark val="in"/>
        <c:tickLblPos val="nextTo"/>
        <c:spPr>
          <a:ln w="19050">
            <a:solidFill>
              <a:schemeClr val="tx1"/>
            </a:solidFill>
          </a:ln>
        </c:spPr>
        <c:txPr>
          <a:bodyPr/>
          <a:lstStyle/>
          <a:p>
            <a:pPr>
              <a:defRPr sz="1400" b="1"/>
            </a:pPr>
            <a:endParaRPr lang="en-US"/>
          </a:p>
        </c:txPr>
        <c:crossAx val="419205952"/>
        <c:crossesAt val="0"/>
        <c:crossBetween val="midCat"/>
      </c:valAx>
      <c:valAx>
        <c:axId val="419205952"/>
        <c:scaling>
          <c:logBase val="10"/>
          <c:orientation val="minMax"/>
        </c:scaling>
        <c:delete val="0"/>
        <c:axPos val="l"/>
        <c:majorGridlines>
          <c:spPr>
            <a:ln w="25400">
              <a:prstDash val="solid"/>
            </a:ln>
          </c:spPr>
        </c:majorGridlines>
        <c:minorGridlines>
          <c:spPr>
            <a:ln w="3175">
              <a:solidFill>
                <a:schemeClr val="tx1">
                  <a:tint val="75000"/>
                  <a:shade val="95000"/>
                  <a:satMod val="105000"/>
                </a:schemeClr>
              </a:solidFill>
              <a:prstDash val="lgDashDot"/>
            </a:ln>
          </c:spPr>
        </c:minorGridlines>
        <c:title>
          <c:tx>
            <c:rich>
              <a:bodyPr rot="-5400000" vert="horz"/>
              <a:lstStyle/>
              <a:p>
                <a:pPr>
                  <a:defRPr sz="1600"/>
                </a:pPr>
                <a:r>
                  <a:rPr lang="en-GB" sz="1600"/>
                  <a:t>Attenuation (dB)</a:t>
                </a:r>
              </a:p>
            </c:rich>
          </c:tx>
          <c:overlay val="0"/>
        </c:title>
        <c:numFmt formatCode="0" sourceLinked="0"/>
        <c:majorTickMark val="in"/>
        <c:minorTickMark val="in"/>
        <c:tickLblPos val="nextTo"/>
        <c:spPr>
          <a:ln w="19050">
            <a:solidFill>
              <a:schemeClr val="tx1"/>
            </a:solidFill>
          </a:ln>
        </c:spPr>
        <c:txPr>
          <a:bodyPr/>
          <a:lstStyle/>
          <a:p>
            <a:pPr>
              <a:defRPr sz="1400" b="1"/>
            </a:pPr>
            <a:endParaRPr lang="en-US"/>
          </a:p>
        </c:txPr>
        <c:crossAx val="419205560"/>
        <c:crossesAt val="1.0000000000000002E-3"/>
        <c:crossBetween val="midCat"/>
      </c:valAx>
      <c:spPr>
        <a:solidFill>
          <a:schemeClr val="bg1">
            <a:lumMod val="95000"/>
            <a:alpha val="35000"/>
          </a:schemeClr>
        </a:solidFill>
      </c:spPr>
    </c:plotArea>
    <c:legend>
      <c:legendPos val="l"/>
      <c:layout>
        <c:manualLayout>
          <c:xMode val="edge"/>
          <c:yMode val="edge"/>
          <c:x val="8.9148857234122025E-2"/>
          <c:y val="0.1202694654041734"/>
          <c:w val="0.89027586664083747"/>
          <c:h val="5.1064894664249148E-2"/>
        </c:manualLayout>
      </c:layout>
      <c:overlay val="0"/>
      <c:spPr>
        <a:solidFill>
          <a:schemeClr val="bg1"/>
        </a:solidFill>
      </c:spPr>
      <c:txPr>
        <a:bodyPr/>
        <a:lstStyle/>
        <a:p>
          <a:pPr>
            <a:defRPr sz="1400"/>
          </a:pPr>
          <a:endParaRPr lang="en-US"/>
        </a:p>
      </c:txPr>
    </c:legend>
    <c:plotVisOnly val="1"/>
    <c:dispBlanksAs val="gap"/>
    <c:showDLblsOverMax val="0"/>
  </c:chart>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18567421273501E-2"/>
          <c:y val="7.6696381467885974E-2"/>
          <c:w val="0.8809335845141677"/>
          <c:h val="0.85220169810135282"/>
        </c:manualLayout>
      </c:layout>
      <c:scatterChart>
        <c:scatterStyle val="lineMarker"/>
        <c:varyColors val="0"/>
        <c:ser>
          <c:idx val="0"/>
          <c:order val="0"/>
          <c:tx>
            <c:v>Gamma_oxygen</c:v>
          </c:tx>
          <c:spPr>
            <a:ln>
              <a:solidFill>
                <a:srgbClr val="FF0000"/>
              </a:solidFill>
            </a:ln>
          </c:spPr>
          <c:marker>
            <c:symbol val="none"/>
          </c:marker>
          <c:xVal>
            <c:numRef>
              <c:f>'P676-12 SpAtt'!$C$34:$C$383</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xVal>
          <c:yVal>
            <c:numRef>
              <c:f>'P676-12 SpAtt'!$D$34:$D$383</c:f>
              <c:numCache>
                <c:formatCode>General</c:formatCode>
                <c:ptCount val="350"/>
                <c:pt idx="0">
                  <c:v>5.3886581679065499E-3</c:v>
                </c:pt>
                <c:pt idx="1">
                  <c:v>6.7160384744085E-3</c:v>
                </c:pt>
                <c:pt idx="2">
                  <c:v>7.0759601327262398E-3</c:v>
                </c:pt>
                <c:pt idx="3">
                  <c:v>7.2589692780149996E-3</c:v>
                </c:pt>
                <c:pt idx="4">
                  <c:v>7.4004262562906101E-3</c:v>
                </c:pt>
                <c:pt idx="5">
                  <c:v>7.5372120829487396E-3</c:v>
                </c:pt>
                <c:pt idx="6">
                  <c:v>7.6829051649028304E-3</c:v>
                </c:pt>
                <c:pt idx="7">
                  <c:v>7.8437942517741895E-3</c:v>
                </c:pt>
                <c:pt idx="8">
                  <c:v>8.0234664464640497E-3</c:v>
                </c:pt>
                <c:pt idx="9">
                  <c:v>8.2244167027098799E-3</c:v>
                </c:pt>
                <c:pt idx="10">
                  <c:v>8.4487053937840999E-3</c:v>
                </c:pt>
                <c:pt idx="11">
                  <c:v>8.6982640687735709E-3</c:v>
                </c:pt>
                <c:pt idx="12">
                  <c:v>8.9750568755279907E-3</c:v>
                </c:pt>
                <c:pt idx="13">
                  <c:v>9.2811786036544799E-3</c:v>
                </c:pt>
                <c:pt idx="14">
                  <c:v>9.6189243011487197E-3</c:v>
                </c:pt>
                <c:pt idx="15">
                  <c:v>9.9908470530482903E-3</c:v>
                </c:pt>
                <c:pt idx="16">
                  <c:v>1.0399812647028901E-2</c:v>
                </c:pt>
                <c:pt idx="17">
                  <c:v>1.0849056341479301E-2</c:v>
                </c:pt>
                <c:pt idx="18">
                  <c:v>1.13422454009836E-2</c:v>
                </c:pt>
                <c:pt idx="19">
                  <c:v>1.18835504778076E-2</c:v>
                </c:pt>
                <c:pt idx="20">
                  <c:v>1.2477728867042801E-2</c:v>
                </c:pt>
                <c:pt idx="21">
                  <c:v>1.3130222965391699E-2</c:v>
                </c:pt>
                <c:pt idx="22">
                  <c:v>1.38472778555002E-2</c:v>
                </c:pt>
                <c:pt idx="23">
                  <c:v>1.4636082821312801E-2</c:v>
                </c:pt>
                <c:pt idx="24">
                  <c:v>1.55049428231047E-2</c:v>
                </c:pt>
                <c:pt idx="25">
                  <c:v>1.6463487613885198E-2</c:v>
                </c:pt>
                <c:pt idx="26">
                  <c:v>1.7522928401036499E-2</c:v>
                </c:pt>
                <c:pt idx="27">
                  <c:v>1.86963749523936E-2</c:v>
                </c:pt>
                <c:pt idx="28">
                  <c:v>1.9999230110218799E-2</c:v>
                </c:pt>
                <c:pt idx="29">
                  <c:v>2.1449684239516601E-2</c:v>
                </c:pt>
                <c:pt idx="30">
                  <c:v>2.3069339829439602E-2</c:v>
                </c:pt>
                <c:pt idx="31">
                  <c:v>2.48840072244828E-2</c:v>
                </c:pt>
                <c:pt idx="32">
                  <c:v>2.6924727695804101E-2</c:v>
                </c:pt>
                <c:pt idx="33">
                  <c:v>2.92291019294115E-2</c:v>
                </c:pt>
                <c:pt idx="34">
                  <c:v>3.18430338643549E-2</c:v>
                </c:pt>
                <c:pt idx="35">
                  <c:v>3.4823046985734699E-2</c:v>
                </c:pt>
                <c:pt idx="36">
                  <c:v>3.8239401289814803E-2</c:v>
                </c:pt>
                <c:pt idx="37">
                  <c:v>4.21803484906016E-2</c:v>
                </c:pt>
                <c:pt idx="38">
                  <c:v>4.67580349542056E-2</c:v>
                </c:pt>
                <c:pt idx="39">
                  <c:v>5.2116838935940699E-2</c:v>
                </c:pt>
                <c:pt idx="40">
                  <c:v>5.8445388101641203E-2</c:v>
                </c:pt>
                <c:pt idx="41">
                  <c:v>6.5994290175299494E-2</c:v>
                </c:pt>
                <c:pt idx="42">
                  <c:v>7.5103009457116801E-2</c:v>
                </c:pt>
                <c:pt idx="43">
                  <c:v>8.6241927946584099E-2</c:v>
                </c:pt>
                <c:pt idx="44">
                  <c:v>0.100080758154049</c:v>
                </c:pt>
                <c:pt idx="45">
                  <c:v>0.11760530877256201</c:v>
                </c:pt>
                <c:pt idx="46">
                  <c:v>0.14032980737581899</c:v>
                </c:pt>
                <c:pt idx="47">
                  <c:v>0.17071973784428299</c:v>
                </c:pt>
                <c:pt idx="48">
                  <c:v>0.21317531298636699</c:v>
                </c:pt>
                <c:pt idx="49">
                  <c:v>0.277268638530969</c:v>
                </c:pt>
                <c:pt idx="50">
                  <c:v>0.38967071607007903</c:v>
                </c:pt>
                <c:pt idx="51">
                  <c:v>0.61842999865493198</c:v>
                </c:pt>
                <c:pt idx="52">
                  <c:v>1.1266123149854399</c:v>
                </c:pt>
                <c:pt idx="53">
                  <c:v>2.2115420263719798</c:v>
                </c:pt>
                <c:pt idx="54">
                  <c:v>4.1932816079938098</c:v>
                </c:pt>
                <c:pt idx="55">
                  <c:v>7.05504400085053</c:v>
                </c:pt>
                <c:pt idx="56">
                  <c:v>10.065237672138601</c:v>
                </c:pt>
                <c:pt idx="57">
                  <c:v>12.353147461289</c:v>
                </c:pt>
                <c:pt idx="58">
                  <c:v>13.6352956340441</c:v>
                </c:pt>
                <c:pt idx="59">
                  <c:v>14.6234747964861</c:v>
                </c:pt>
                <c:pt idx="60">
                  <c:v>15.007159085996699</c:v>
                </c:pt>
                <c:pt idx="61">
                  <c:v>13.996210982267399</c:v>
                </c:pt>
                <c:pt idx="62">
                  <c:v>10.8310875114297</c:v>
                </c:pt>
                <c:pt idx="63">
                  <c:v>6.8445885944908298</c:v>
                </c:pt>
                <c:pt idx="64">
                  <c:v>3.8088035183442099</c:v>
                </c:pt>
                <c:pt idx="65">
                  <c:v>1.9666179447707199</c:v>
                </c:pt>
                <c:pt idx="66">
                  <c:v>1.03338872306651</c:v>
                </c:pt>
                <c:pt idx="67">
                  <c:v>0.60546642557447605</c:v>
                </c:pt>
                <c:pt idx="68">
                  <c:v>0.40698562419767698</c:v>
                </c:pt>
                <c:pt idx="69">
                  <c:v>0.30410509714717299</c:v>
                </c:pt>
                <c:pt idx="70">
                  <c:v>0.241600706016359</c:v>
                </c:pt>
                <c:pt idx="71">
                  <c:v>0.198531846615672</c:v>
                </c:pt>
                <c:pt idx="72">
                  <c:v>0.167045796679409</c:v>
                </c:pt>
                <c:pt idx="73">
                  <c:v>0.14314226648612</c:v>
                </c:pt>
                <c:pt idx="74">
                  <c:v>0.124485176995924</c:v>
                </c:pt>
                <c:pt idx="75">
                  <c:v>0.10960431551137</c:v>
                </c:pt>
                <c:pt idx="76">
                  <c:v>9.7525835625242793E-2</c:v>
                </c:pt>
                <c:pt idx="77">
                  <c:v>8.7579282472212694E-2</c:v>
                </c:pt>
                <c:pt idx="78">
                  <c:v>7.9288680323886196E-2</c:v>
                </c:pt>
                <c:pt idx="79">
                  <c:v>7.2307495326985494E-2</c:v>
                </c:pt>
                <c:pt idx="80">
                  <c:v>6.6378053324612302E-2</c:v>
                </c:pt>
                <c:pt idx="81">
                  <c:v>6.1305297691365203E-2</c:v>
                </c:pt>
                <c:pt idx="82">
                  <c:v>5.6939308183848202E-2</c:v>
                </c:pt>
                <c:pt idx="83">
                  <c:v>5.3163359139933697E-2</c:v>
                </c:pt>
                <c:pt idx="84">
                  <c:v>4.9885584621981303E-2</c:v>
                </c:pt>
                <c:pt idx="85">
                  <c:v>4.7033053658985302E-2</c:v>
                </c:pt>
                <c:pt idx="86">
                  <c:v>4.4547493766515102E-2</c:v>
                </c:pt>
                <c:pt idx="87">
                  <c:v>4.2382166405804E-2</c:v>
                </c:pt>
                <c:pt idx="88">
                  <c:v>4.0499564692036701E-2</c:v>
                </c:pt>
                <c:pt idx="89">
                  <c:v>3.8869711072423499E-2</c:v>
                </c:pt>
                <c:pt idx="90">
                  <c:v>3.7468903787018899E-2</c:v>
                </c:pt>
                <c:pt idx="91">
                  <c:v>3.6278809393939702E-2</c:v>
                </c:pt>
                <c:pt idx="92">
                  <c:v>3.52858329500845E-2</c:v>
                </c:pt>
                <c:pt idx="93">
                  <c:v>3.4480723050006899E-2</c:v>
                </c:pt>
                <c:pt idx="94">
                  <c:v>3.3858389598599402E-2</c:v>
                </c:pt>
                <c:pt idx="95">
                  <c:v>3.3417930803569598E-2</c:v>
                </c:pt>
                <c:pt idx="96">
                  <c:v>3.3162885001084198E-2</c:v>
                </c:pt>
                <c:pt idx="97">
                  <c:v>3.3101745381030098E-2</c:v>
                </c:pt>
                <c:pt idx="98">
                  <c:v>3.3248805104911697E-2</c:v>
                </c:pt>
                <c:pt idx="99">
                  <c:v>3.3625442078134997E-2</c:v>
                </c:pt>
                <c:pt idx="100">
                  <c:v>3.4262015289271697E-2</c:v>
                </c:pt>
                <c:pt idx="101">
                  <c:v>3.5200642436673799E-2</c:v>
                </c:pt>
                <c:pt idx="102">
                  <c:v>3.6499286276499503E-2</c:v>
                </c:pt>
                <c:pt idx="103">
                  <c:v>3.8237839047583003E-2</c:v>
                </c:pt>
                <c:pt idx="104">
                  <c:v>4.0527342300703199E-2</c:v>
                </c:pt>
                <c:pt idx="105">
                  <c:v>4.3524269780916301E-2</c:v>
                </c:pt>
                <c:pt idx="106">
                  <c:v>4.74532430953244E-2</c:v>
                </c:pt>
                <c:pt idx="107">
                  <c:v>5.2644280903279203E-2</c:v>
                </c:pt>
                <c:pt idx="108">
                  <c:v>5.95960725594415E-2</c:v>
                </c:pt>
                <c:pt idx="109">
                  <c:v>6.9087907225347897E-2</c:v>
                </c:pt>
                <c:pt idx="110">
                  <c:v>8.2387120233597996E-2</c:v>
                </c:pt>
                <c:pt idx="111">
                  <c:v>0.10165464424315999</c:v>
                </c:pt>
                <c:pt idx="112">
                  <c:v>0.13078703800918501</c:v>
                </c:pt>
                <c:pt idx="113">
                  <c:v>0.177281358215714</c:v>
                </c:pt>
                <c:pt idx="114">
                  <c:v>0.25660843387246701</c:v>
                </c:pt>
                <c:pt idx="115">
                  <c:v>0.40245368615793398</c:v>
                </c:pt>
                <c:pt idx="116">
                  <c:v>0.68301646469852595</c:v>
                </c:pt>
                <c:pt idx="117">
                  <c:v>1.13486620187051</c:v>
                </c:pt>
                <c:pt idx="118">
                  <c:v>1.3063790407846201</c:v>
                </c:pt>
                <c:pt idx="119">
                  <c:v>0.88610888999440496</c:v>
                </c:pt>
                <c:pt idx="120">
                  <c:v>0.50917190963089398</c:v>
                </c:pt>
                <c:pt idx="121">
                  <c:v>0.30776859438253401</c:v>
                </c:pt>
                <c:pt idx="122">
                  <c:v>0.20210109020148301</c:v>
                </c:pt>
                <c:pt idx="123">
                  <c:v>0.14257022105334899</c:v>
                </c:pt>
                <c:pt idx="124">
                  <c:v>0.10644562039621</c:v>
                </c:pt>
                <c:pt idx="125">
                  <c:v>8.3104039733402205E-2</c:v>
                </c:pt>
                <c:pt idx="126">
                  <c:v>6.7232098437929697E-2</c:v>
                </c:pt>
                <c:pt idx="127">
                  <c:v>5.5982240228853203E-2</c:v>
                </c:pt>
                <c:pt idx="128">
                  <c:v>4.7732384414703503E-2</c:v>
                </c:pt>
                <c:pt idx="129">
                  <c:v>4.1509083599522802E-2</c:v>
                </c:pt>
                <c:pt idx="130">
                  <c:v>3.6701690021656998E-2</c:v>
                </c:pt>
                <c:pt idx="131">
                  <c:v>3.2912389064334198E-2</c:v>
                </c:pt>
                <c:pt idx="132">
                  <c:v>2.9873466733396799E-2</c:v>
                </c:pt>
                <c:pt idx="133">
                  <c:v>2.7399623817007501E-2</c:v>
                </c:pt>
                <c:pt idx="134">
                  <c:v>2.5359417171769101E-2</c:v>
                </c:pt>
                <c:pt idx="135">
                  <c:v>2.36575711462274E-2</c:v>
                </c:pt>
                <c:pt idx="136">
                  <c:v>2.2223691624573001E-2</c:v>
                </c:pt>
                <c:pt idx="137">
                  <c:v>2.1004872918764E-2</c:v>
                </c:pt>
                <c:pt idx="138">
                  <c:v>1.99607394964019E-2</c:v>
                </c:pt>
                <c:pt idx="139">
                  <c:v>1.9060049725151199E-2</c:v>
                </c:pt>
                <c:pt idx="140">
                  <c:v>1.82783248376539E-2</c:v>
                </c:pt>
                <c:pt idx="141">
                  <c:v>1.7596164833772101E-2</c:v>
                </c:pt>
                <c:pt idx="142">
                  <c:v>1.69980333726229E-2</c:v>
                </c:pt>
                <c:pt idx="143">
                  <c:v>1.6471368381130998E-2</c:v>
                </c:pt>
                <c:pt idx="144">
                  <c:v>1.60059224460142E-2</c:v>
                </c:pt>
                <c:pt idx="145">
                  <c:v>1.55932676610107E-2</c:v>
                </c:pt>
                <c:pt idx="146">
                  <c:v>1.5226419746026201E-2</c:v>
                </c:pt>
                <c:pt idx="147">
                  <c:v>1.48995497364449E-2</c:v>
                </c:pt>
                <c:pt idx="148">
                  <c:v>1.46077607025638E-2</c:v>
                </c:pt>
                <c:pt idx="149">
                  <c:v>1.43469132743067E-2</c:v>
                </c:pt>
                <c:pt idx="150">
                  <c:v>1.4113488157392801E-2</c:v>
                </c:pt>
                <c:pt idx="151">
                  <c:v>1.3904476946330501E-2</c:v>
                </c:pt>
                <c:pt idx="152">
                  <c:v>1.37172947708094E-2</c:v>
                </c:pt>
                <c:pt idx="153">
                  <c:v>1.35497099253946E-2</c:v>
                </c:pt>
                <c:pt idx="154">
                  <c:v>1.3399786810812501E-2</c:v>
                </c:pt>
                <c:pt idx="155">
                  <c:v>1.32658393840449E-2</c:v>
                </c:pt>
                <c:pt idx="156">
                  <c:v>1.3146392960948701E-2</c:v>
                </c:pt>
                <c:pt idx="157">
                  <c:v>1.3040152700184601E-2</c:v>
                </c:pt>
                <c:pt idx="158">
                  <c:v>1.2945977464118999E-2</c:v>
                </c:pt>
                <c:pt idx="159">
                  <c:v>1.28628580319407E-2</c:v>
                </c:pt>
                <c:pt idx="160">
                  <c:v>1.27898988548104E-2</c:v>
                </c:pt>
                <c:pt idx="161">
                  <c:v>1.2726302708689701E-2</c:v>
                </c:pt>
                <c:pt idx="162">
                  <c:v>1.26713577294517E-2</c:v>
                </c:pt>
                <c:pt idx="163">
                  <c:v>1.26244264158026E-2</c:v>
                </c:pt>
                <c:pt idx="164">
                  <c:v>1.2584936264980501E-2</c:v>
                </c:pt>
                <c:pt idx="165">
                  <c:v>1.2552371769072999E-2</c:v>
                </c:pt>
                <c:pt idx="166">
                  <c:v>1.25262675498325E-2</c:v>
                </c:pt>
                <c:pt idx="167">
                  <c:v>1.25062024498895E-2</c:v>
                </c:pt>
                <c:pt idx="168">
                  <c:v>1.24917944304256E-2</c:v>
                </c:pt>
                <c:pt idx="169">
                  <c:v>1.2482696151343699E-2</c:v>
                </c:pt>
                <c:pt idx="170">
                  <c:v>1.2478591131039199E-2</c:v>
                </c:pt>
                <c:pt idx="171">
                  <c:v>1.24791904000377E-2</c:v>
                </c:pt>
                <c:pt idx="172">
                  <c:v>1.24842295768017E-2</c:v>
                </c:pt>
                <c:pt idx="173">
                  <c:v>1.24934663055364E-2</c:v>
                </c:pt>
                <c:pt idx="174">
                  <c:v>1.2506678005328399E-2</c:v>
                </c:pt>
                <c:pt idx="175">
                  <c:v>1.25236598878151E-2</c:v>
                </c:pt>
                <c:pt idx="176">
                  <c:v>1.25442232071076E-2</c:v>
                </c:pt>
                <c:pt idx="177">
                  <c:v>1.2568193711133499E-2</c:v>
                </c:pt>
                <c:pt idx="178">
                  <c:v>1.25954102681107E-2</c:v>
                </c:pt>
                <c:pt idx="179">
                  <c:v>1.26257236456759E-2</c:v>
                </c:pt>
                <c:pt idx="180">
                  <c:v>1.26589954234002E-2</c:v>
                </c:pt>
                <c:pt idx="181">
                  <c:v>1.26950970221286E-2</c:v>
                </c:pt>
                <c:pt idx="182">
                  <c:v>1.2733908835870901E-2</c:v>
                </c:pt>
                <c:pt idx="183">
                  <c:v>1.2775319453910999E-2</c:v>
                </c:pt>
                <c:pt idx="184">
                  <c:v>1.28192249624587E-2</c:v>
                </c:pt>
                <c:pt idx="185">
                  <c:v>1.28655283165719E-2</c:v>
                </c:pt>
                <c:pt idx="186">
                  <c:v>1.29141387742876E-2</c:v>
                </c:pt>
                <c:pt idx="187">
                  <c:v>1.29649713859271E-2</c:v>
                </c:pt>
                <c:pt idx="188">
                  <c:v>1.30179465324365E-2</c:v>
                </c:pt>
                <c:pt idx="189">
                  <c:v>1.3072989507378801E-2</c:v>
                </c:pt>
                <c:pt idx="190">
                  <c:v>1.3130030137861501E-2</c:v>
                </c:pt>
                <c:pt idx="191">
                  <c:v>1.3189002440250799E-2</c:v>
                </c:pt>
                <c:pt idx="192">
                  <c:v>1.3249844307016499E-2</c:v>
                </c:pt>
                <c:pt idx="193">
                  <c:v>1.33124972214879E-2</c:v>
                </c:pt>
                <c:pt idx="194">
                  <c:v>1.3376905997667899E-2</c:v>
                </c:pt>
                <c:pt idx="195">
                  <c:v>1.3443018542583099E-2</c:v>
                </c:pt>
                <c:pt idx="196">
                  <c:v>1.35107856389326E-2</c:v>
                </c:pt>
                <c:pt idx="197">
                  <c:v>1.35801607460451E-2</c:v>
                </c:pt>
                <c:pt idx="198">
                  <c:v>1.3651099817376999E-2</c:v>
                </c:pt>
                <c:pt idx="199">
                  <c:v>1.37235611329728E-2</c:v>
                </c:pt>
                <c:pt idx="200">
                  <c:v>1.37975051454795E-2</c:v>
                </c:pt>
                <c:pt idx="201">
                  <c:v>1.3872894338457601E-2</c:v>
                </c:pt>
                <c:pt idx="202">
                  <c:v>1.3949693095860201E-2</c:v>
                </c:pt>
                <c:pt idx="203">
                  <c:v>1.40278675816703E-2</c:v>
                </c:pt>
                <c:pt idx="204">
                  <c:v>1.41073856287898E-2</c:v>
                </c:pt>
                <c:pt idx="205">
                  <c:v>1.4188216636361699E-2</c:v>
                </c:pt>
                <c:pt idx="206">
                  <c:v>1.42703314747951E-2</c:v>
                </c:pt>
                <c:pt idx="207">
                  <c:v>1.4353702397827E-2</c:v>
                </c:pt>
                <c:pt idx="208">
                  <c:v>1.44383029610262E-2</c:v>
                </c:pt>
                <c:pt idx="209">
                  <c:v>1.45241079461977E-2</c:v>
                </c:pt>
                <c:pt idx="210">
                  <c:v>1.46110932912003E-2</c:v>
                </c:pt>
                <c:pt idx="211">
                  <c:v>1.46992360247328E-2</c:v>
                </c:pt>
                <c:pt idx="212">
                  <c:v>1.47885142056905E-2</c:v>
                </c:pt>
                <c:pt idx="213">
                  <c:v>1.4878906866724899E-2</c:v>
                </c:pt>
                <c:pt idx="214">
                  <c:v>1.49703939616764E-2</c:v>
                </c:pt>
                <c:pt idx="215">
                  <c:v>1.5062956316580301E-2</c:v>
                </c:pt>
                <c:pt idx="216">
                  <c:v>1.5156575583968599E-2</c:v>
                </c:pt>
                <c:pt idx="217">
                  <c:v>1.5251234200220801E-2</c:v>
                </c:pt>
                <c:pt idx="218">
                  <c:v>1.5346915345733E-2</c:v>
                </c:pt>
                <c:pt idx="219">
                  <c:v>1.54436029076987E-2</c:v>
                </c:pt>
                <c:pt idx="220">
                  <c:v>1.55412814453092E-2</c:v>
                </c:pt>
                <c:pt idx="221">
                  <c:v>1.5639936157201301E-2</c:v>
                </c:pt>
                <c:pt idx="222">
                  <c:v>1.5739552850990799E-2</c:v>
                </c:pt>
                <c:pt idx="223">
                  <c:v>1.58401179147462E-2</c:v>
                </c:pt>
                <c:pt idx="224">
                  <c:v>1.5941618290269501E-2</c:v>
                </c:pt>
                <c:pt idx="225">
                  <c:v>1.6044041448060799E-2</c:v>
                </c:pt>
                <c:pt idx="226">
                  <c:v>1.6147375363851101E-2</c:v>
                </c:pt>
                <c:pt idx="227">
                  <c:v>1.6251608496605102E-2</c:v>
                </c:pt>
                <c:pt idx="228">
                  <c:v>1.6356729767892601E-2</c:v>
                </c:pt>
                <c:pt idx="229">
                  <c:v>1.64627285425447E-2</c:v>
                </c:pt>
                <c:pt idx="230">
                  <c:v>1.6569594610514101E-2</c:v>
                </c:pt>
                <c:pt idx="231">
                  <c:v>1.6677318169861999E-2</c:v>
                </c:pt>
                <c:pt idx="232">
                  <c:v>1.67858898108082E-2</c:v>
                </c:pt>
                <c:pt idx="233">
                  <c:v>1.6895300500777002E-2</c:v>
                </c:pt>
                <c:pt idx="234">
                  <c:v>1.70055415703846E-2</c:v>
                </c:pt>
                <c:pt idx="235">
                  <c:v>1.7116604700312201E-2</c:v>
                </c:pt>
                <c:pt idx="236">
                  <c:v>1.7228481909018201E-2</c:v>
                </c:pt>
                <c:pt idx="237">
                  <c:v>1.7341165541242601E-2</c:v>
                </c:pt>
                <c:pt idx="238">
                  <c:v>1.7454648257262999E-2</c:v>
                </c:pt>
                <c:pt idx="239">
                  <c:v>1.7568923022865401E-2</c:v>
                </c:pt>
                <c:pt idx="240">
                  <c:v>1.76839830999935E-2</c:v>
                </c:pt>
                <c:pt idx="241">
                  <c:v>1.7799822038045501E-2</c:v>
                </c:pt>
                <c:pt idx="242">
                  <c:v>1.7916433665789398E-2</c:v>
                </c:pt>
                <c:pt idx="243">
                  <c:v>1.8033812083870601E-2</c:v>
                </c:pt>
                <c:pt idx="244">
                  <c:v>1.81519516578879E-2</c:v>
                </c:pt>
                <c:pt idx="245">
                  <c:v>1.8270847012015801E-2</c:v>
                </c:pt>
                <c:pt idx="246">
                  <c:v>1.8390493023154601E-2</c:v>
                </c:pt>
                <c:pt idx="247">
                  <c:v>1.8510884815590399E-2</c:v>
                </c:pt>
                <c:pt idx="248">
                  <c:v>1.8632017756149699E-2</c:v>
                </c:pt>
                <c:pt idx="249">
                  <c:v>1.8753887449836699E-2</c:v>
                </c:pt>
                <c:pt idx="250">
                  <c:v>1.8876489735938601E-2</c:v>
                </c:pt>
                <c:pt idx="251">
                  <c:v>1.8999820684594E-2</c:v>
                </c:pt>
                <c:pt idx="252">
                  <c:v>1.91238765938118E-2</c:v>
                </c:pt>
                <c:pt idx="253">
                  <c:v>1.92486539869373E-2</c:v>
                </c:pt>
                <c:pt idx="254">
                  <c:v>1.93741496105614E-2</c:v>
                </c:pt>
                <c:pt idx="255">
                  <c:v>1.9500360432867399E-2</c:v>
                </c:pt>
                <c:pt idx="256">
                  <c:v>1.9627283642418399E-2</c:v>
                </c:pt>
                <c:pt idx="257">
                  <c:v>1.97549166473821E-2</c:v>
                </c:pt>
                <c:pt idx="258">
                  <c:v>1.98832570751993E-2</c:v>
                </c:pt>
                <c:pt idx="259">
                  <c:v>2.0012302772697201E-2</c:v>
                </c:pt>
                <c:pt idx="260">
                  <c:v>2.0142051806655799E-2</c:v>
                </c:pt>
                <c:pt idx="261">
                  <c:v>2.0272502464835099E-2</c:v>
                </c:pt>
                <c:pt idx="262">
                  <c:v>2.0403653257473099E-2</c:v>
                </c:pt>
                <c:pt idx="263">
                  <c:v>2.0535502919265699E-2</c:v>
                </c:pt>
                <c:pt idx="264">
                  <c:v>2.0668050411845999E-2</c:v>
                </c:pt>
                <c:pt idx="265">
                  <c:v>2.0801294926776102E-2</c:v>
                </c:pt>
                <c:pt idx="266">
                  <c:v>2.0935235889072999E-2</c:v>
                </c:pt>
                <c:pt idx="267">
                  <c:v>2.1069872961290301E-2</c:v>
                </c:pt>
                <c:pt idx="268">
                  <c:v>2.1205206048179201E-2</c:v>
                </c:pt>
                <c:pt idx="269">
                  <c:v>2.1341235301958E-2</c:v>
                </c:pt>
                <c:pt idx="270">
                  <c:v>2.1477961128220899E-2</c:v>
                </c:pt>
                <c:pt idx="271">
                  <c:v>2.16153841925192E-2</c:v>
                </c:pt>
                <c:pt idx="272">
                  <c:v>2.1753505427656802E-2</c:v>
                </c:pt>
                <c:pt idx="273">
                  <c:v>2.1892326041739001E-2</c:v>
                </c:pt>
                <c:pt idx="274">
                  <c:v>2.2031847527025399E-2</c:v>
                </c:pt>
                <c:pt idx="275">
                  <c:v>2.2172071669636601E-2</c:v>
                </c:pt>
                <c:pt idx="276">
                  <c:v>2.23130005601751E-2</c:v>
                </c:pt>
                <c:pt idx="277">
                  <c:v>2.2454636605323899E-2</c:v>
                </c:pt>
                <c:pt idx="278">
                  <c:v>2.2596982540492899E-2</c:v>
                </c:pt>
                <c:pt idx="279">
                  <c:v>2.2740041443593401E-2</c:v>
                </c:pt>
                <c:pt idx="280">
                  <c:v>2.28838167500258E-2</c:v>
                </c:pt>
                <c:pt idx="281">
                  <c:v>2.3028312268978099E-2</c:v>
                </c:pt>
                <c:pt idx="282">
                  <c:v>2.3173532201140601E-2</c:v>
                </c:pt>
                <c:pt idx="283">
                  <c:v>2.3319481157954399E-2</c:v>
                </c:pt>
                <c:pt idx="284">
                  <c:v>2.3466164182524198E-2</c:v>
                </c:pt>
                <c:pt idx="285">
                  <c:v>2.36135867723406E-2</c:v>
                </c:pt>
                <c:pt idx="286">
                  <c:v>2.37617549039713E-2</c:v>
                </c:pt>
                <c:pt idx="287">
                  <c:v>2.3910675059900199E-2</c:v>
                </c:pt>
                <c:pt idx="288">
                  <c:v>2.4060354257711102E-2</c:v>
                </c:pt>
                <c:pt idx="289">
                  <c:v>2.42108000818393E-2</c:v>
                </c:pt>
                <c:pt idx="290">
                  <c:v>2.43620207181349E-2</c:v>
                </c:pt>
                <c:pt idx="291">
                  <c:v>2.4514024991511198E-2</c:v>
                </c:pt>
                <c:pt idx="292">
                  <c:v>2.4666822406988601E-2</c:v>
                </c:pt>
                <c:pt idx="293">
                  <c:v>2.4820423194473501E-2</c:v>
                </c:pt>
                <c:pt idx="294">
                  <c:v>2.4974838357658801E-2</c:v>
                </c:pt>
                <c:pt idx="295">
                  <c:v>2.5130079727477099E-2</c:v>
                </c:pt>
                <c:pt idx="296">
                  <c:v>2.5286160020591399E-2</c:v>
                </c:pt>
                <c:pt idx="297">
                  <c:v>2.5443092903470702E-2</c:v>
                </c:pt>
                <c:pt idx="298">
                  <c:v>2.56008930626654E-2</c:v>
                </c:pt>
                <c:pt idx="299">
                  <c:v>2.57595762819792E-2</c:v>
                </c:pt>
                <c:pt idx="300">
                  <c:v>2.5919159527325802E-2</c:v>
                </c:pt>
                <c:pt idx="301">
                  <c:v>2.6079661040161801E-2</c:v>
                </c:pt>
                <c:pt idx="302">
                  <c:v>2.6241100440512401E-2</c:v>
                </c:pt>
                <c:pt idx="303">
                  <c:v>2.6403498840742601E-2</c:v>
                </c:pt>
                <c:pt idx="304">
                  <c:v>2.6566878971393999E-2</c:v>
                </c:pt>
                <c:pt idx="305">
                  <c:v>2.6731265320587401E-2</c:v>
                </c:pt>
                <c:pt idx="306">
                  <c:v>2.689668428872E-2</c:v>
                </c:pt>
                <c:pt idx="307">
                  <c:v>2.7063164360431099E-2</c:v>
                </c:pt>
                <c:pt idx="308">
                  <c:v>2.72307362961157E-2</c:v>
                </c:pt>
                <c:pt idx="309">
                  <c:v>2.7399433345607901E-2</c:v>
                </c:pt>
                <c:pt idx="310">
                  <c:v>2.7569291487068E-2</c:v>
                </c:pt>
                <c:pt idx="311">
                  <c:v>2.7740349694588499E-2</c:v>
                </c:pt>
                <c:pt idx="312">
                  <c:v>2.7912650238602701E-2</c:v>
                </c:pt>
                <c:pt idx="313">
                  <c:v>2.8086239023849699E-2</c:v>
                </c:pt>
                <c:pt idx="314">
                  <c:v>2.8261165970456501E-2</c:v>
                </c:pt>
                <c:pt idx="315">
                  <c:v>2.8437485444638901E-2</c:v>
                </c:pt>
                <c:pt idx="316">
                  <c:v>2.86152567466708E-2</c:v>
                </c:pt>
                <c:pt idx="317">
                  <c:v>2.8794544665130099E-2</c:v>
                </c:pt>
                <c:pt idx="318">
                  <c:v>2.8975420108069999E-2</c:v>
                </c:pt>
                <c:pt idx="319">
                  <c:v>2.9157960823746699E-2</c:v>
                </c:pt>
                <c:pt idx="320">
                  <c:v>2.9342252225936699E-2</c:v>
                </c:pt>
                <c:pt idx="321">
                  <c:v>2.95283883417863E-2</c:v>
                </c:pt>
                <c:pt idx="322">
                  <c:v>2.9716472903717199E-2</c:v>
                </c:pt>
                <c:pt idx="323">
                  <c:v>2.9906620611263299E-2</c:v>
                </c:pt>
                <c:pt idx="324">
                  <c:v>3.0098958594109299E-2</c:v>
                </c:pt>
                <c:pt idx="325">
                  <c:v>3.0293628114252898E-2</c:v>
                </c:pt>
                <c:pt idx="326">
                  <c:v>3.04907865534817E-2</c:v>
                </c:pt>
                <c:pt idx="327">
                  <c:v>3.0690609742688401E-2</c:v>
                </c:pt>
                <c:pt idx="328">
                  <c:v>3.0893294702505701E-2</c:v>
                </c:pt>
                <c:pt idx="329">
                  <c:v>3.1099062881094701E-2</c:v>
                </c:pt>
                <c:pt idx="330">
                  <c:v>3.1308163995669103E-2</c:v>
                </c:pt>
                <c:pt idx="331">
                  <c:v>3.1520880610805699E-2</c:v>
                </c:pt>
                <c:pt idx="332">
                  <c:v>3.1737533620575797E-2</c:v>
                </c:pt>
                <c:pt idx="333">
                  <c:v>3.1958488845442799E-2</c:v>
                </c:pt>
                <c:pt idx="334">
                  <c:v>3.2184165011979703E-2</c:v>
                </c:pt>
                <c:pt idx="335">
                  <c:v>3.2415043458283402E-2</c:v>
                </c:pt>
                <c:pt idx="336">
                  <c:v>3.2651680006691303E-2</c:v>
                </c:pt>
                <c:pt idx="337">
                  <c:v>3.2894719576773701E-2</c:v>
                </c:pt>
                <c:pt idx="338">
                  <c:v>3.3144914287739601E-2</c:v>
                </c:pt>
                <c:pt idx="339">
                  <c:v>3.3403146037833398E-2</c:v>
                </c:pt>
                <c:pt idx="340">
                  <c:v>3.3670454873986698E-2</c:v>
                </c:pt>
                <c:pt idx="341">
                  <c:v>3.3948074914341798E-2</c:v>
                </c:pt>
                <c:pt idx="342">
                  <c:v>3.4237480212858898E-2</c:v>
                </c:pt>
                <c:pt idx="343">
                  <c:v>3.4540443838913401E-2</c:v>
                </c:pt>
                <c:pt idx="344">
                  <c:v>3.4859114706315003E-2</c:v>
                </c:pt>
                <c:pt idx="345">
                  <c:v>3.5196118510624097E-2</c:v>
                </c:pt>
                <c:pt idx="346">
                  <c:v>3.5554691809401802E-2</c:v>
                </c:pt>
                <c:pt idx="347">
                  <c:v>3.5938862263907502E-2</c:v>
                </c:pt>
                <c:pt idx="348">
                  <c:v>3.6353694089741297E-2</c:v>
                </c:pt>
                <c:pt idx="349">
                  <c:v>3.6805627050457097E-2</c:v>
                </c:pt>
              </c:numCache>
            </c:numRef>
          </c:yVal>
          <c:smooth val="0"/>
          <c:extLst>
            <c:ext xmlns:c16="http://schemas.microsoft.com/office/drawing/2014/chart" uri="{C3380CC4-5D6E-409C-BE32-E72D297353CC}">
              <c16:uniqueId val="{00000000-E2C1-42FA-B5A4-9A959DEDB7EF}"/>
            </c:ext>
          </c:extLst>
        </c:ser>
        <c:ser>
          <c:idx val="1"/>
          <c:order val="1"/>
          <c:tx>
            <c:v>Gamma_WV</c:v>
          </c:tx>
          <c:spPr>
            <a:ln>
              <a:solidFill>
                <a:schemeClr val="accent1"/>
              </a:solidFill>
            </a:ln>
          </c:spPr>
          <c:marker>
            <c:symbol val="none"/>
          </c:marker>
          <c:xVal>
            <c:numRef>
              <c:f>'P676-12 SpAtt'!$C$34:$C$383</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xVal>
          <c:yVal>
            <c:numRef>
              <c:f>'P676-12 SpAtt'!$E$34:$E$383</c:f>
              <c:numCache>
                <c:formatCode>General</c:formatCode>
                <c:ptCount val="350"/>
                <c:pt idx="0" formatCode="0.00E+00">
                  <c:v>5.0904617324964401E-5</c:v>
                </c:pt>
                <c:pt idx="1">
                  <c:v>2.0438137865037601E-4</c:v>
                </c:pt>
                <c:pt idx="2">
                  <c:v>4.62792856493146E-4</c:v>
                </c:pt>
                <c:pt idx="3">
                  <c:v>8.3033392276490002E-4</c:v>
                </c:pt>
                <c:pt idx="4">
                  <c:v>1.31345892117269E-3</c:v>
                </c:pt>
                <c:pt idx="5">
                  <c:v>1.92157180441783E-3</c:v>
                </c:pt>
                <c:pt idx="6">
                  <c:v>2.6680964927208299E-3</c:v>
                </c:pt>
                <c:pt idx="7">
                  <c:v>3.5721230472307301E-3</c:v>
                </c:pt>
                <c:pt idx="8">
                  <c:v>4.6609567359426904E-3</c:v>
                </c:pt>
                <c:pt idx="9">
                  <c:v>5.9741252454767199E-3</c:v>
                </c:pt>
                <c:pt idx="10">
                  <c:v>7.5698067304614501E-3</c:v>
                </c:pt>
                <c:pt idx="11">
                  <c:v>9.5353882202459297E-3</c:v>
                </c:pt>
                <c:pt idx="12">
                  <c:v>1.2005265226173401E-2</c:v>
                </c:pt>
                <c:pt idx="13">
                  <c:v>1.5191668527409699E-2</c:v>
                </c:pt>
                <c:pt idx="14">
                  <c:v>1.9439421758445E-2</c:v>
                </c:pt>
                <c:pt idx="15">
                  <c:v>2.5324961040949698E-2</c:v>
                </c:pt>
                <c:pt idx="16">
                  <c:v>3.3834629435293001E-2</c:v>
                </c:pt>
                <c:pt idx="17">
                  <c:v>4.6663868538759201E-2</c:v>
                </c:pt>
                <c:pt idx="18">
                  <c:v>6.6575452785755301E-2</c:v>
                </c:pt>
                <c:pt idx="19">
                  <c:v>9.7047304815111701E-2</c:v>
                </c:pt>
                <c:pt idx="20">
                  <c:v>0.13795449893866099</c:v>
                </c:pt>
                <c:pt idx="21">
                  <c:v>0.17420703333692</c:v>
                </c:pt>
                <c:pt idx="22">
                  <c:v>0.18044169809962701</c:v>
                </c:pt>
                <c:pt idx="23">
                  <c:v>0.158525061324674</c:v>
                </c:pt>
                <c:pt idx="24">
                  <c:v>0.13072979597041401</c:v>
                </c:pt>
                <c:pt idx="25">
                  <c:v>0.108564633254083</c:v>
                </c:pt>
                <c:pt idx="26">
                  <c:v>9.3212341857461495E-2</c:v>
                </c:pt>
                <c:pt idx="27">
                  <c:v>8.3059585254343593E-2</c:v>
                </c:pt>
                <c:pt idx="28">
                  <c:v>7.6494488565217594E-2</c:v>
                </c:pt>
                <c:pt idx="29">
                  <c:v>7.2374863025188502E-2</c:v>
                </c:pt>
                <c:pt idx="30">
                  <c:v>6.9951006356421097E-2</c:v>
                </c:pt>
                <c:pt idx="31">
                  <c:v>6.8735420018553303E-2</c:v>
                </c:pt>
                <c:pt idx="32">
                  <c:v>6.8406913766320104E-2</c:v>
                </c:pt>
                <c:pt idx="33">
                  <c:v>6.8749429263676998E-2</c:v>
                </c:pt>
                <c:pt idx="34">
                  <c:v>6.9614295624566197E-2</c:v>
                </c:pt>
                <c:pt idx="35">
                  <c:v>7.0896910560470497E-2</c:v>
                </c:pt>
                <c:pt idx="36">
                  <c:v>7.2522124426296103E-2</c:v>
                </c:pt>
                <c:pt idx="37">
                  <c:v>7.4434900343954905E-2</c:v>
                </c:pt>
                <c:pt idx="38">
                  <c:v>7.6594220812464697E-2</c:v>
                </c:pt>
                <c:pt idx="39">
                  <c:v>7.8969029784338798E-2</c:v>
                </c:pt>
                <c:pt idx="40">
                  <c:v>8.1535476630558795E-2</c:v>
                </c:pt>
                <c:pt idx="41">
                  <c:v>8.4275009493518904E-2</c:v>
                </c:pt>
                <c:pt idx="42">
                  <c:v>8.7173033547780096E-2</c:v>
                </c:pt>
                <c:pt idx="43">
                  <c:v>9.0217951927772905E-2</c:v>
                </c:pt>
                <c:pt idx="44">
                  <c:v>9.3400470464453905E-2</c:v>
                </c:pt>
                <c:pt idx="45">
                  <c:v>9.6713087413895907E-2</c:v>
                </c:pt>
                <c:pt idx="46">
                  <c:v>0.100149715140489</c:v>
                </c:pt>
                <c:pt idx="47">
                  <c:v>0.103705397646901</c:v>
                </c:pt>
                <c:pt idx="48">
                  <c:v>0.107376099213051</c:v>
                </c:pt>
                <c:pt idx="49">
                  <c:v>0.111158547270094</c:v>
                </c:pt>
                <c:pt idx="50">
                  <c:v>0.115050118323353</c:v>
                </c:pt>
                <c:pt idx="51">
                  <c:v>0.119048760173604</c:v>
                </c:pt>
                <c:pt idx="52">
                  <c:v>0.123152947598009</c:v>
                </c:pt>
                <c:pt idx="53">
                  <c:v>0.127361672749424</c:v>
                </c:pt>
                <c:pt idx="54">
                  <c:v>0.13167447669816101</c:v>
                </c:pt>
                <c:pt idx="55">
                  <c:v>0.13609153610754199</c:v>
                </c:pt>
                <c:pt idx="56">
                  <c:v>0.14061383125358101</c:v>
                </c:pt>
                <c:pt idx="57">
                  <c:v>0.14524344242694001</c:v>
                </c:pt>
                <c:pt idx="58">
                  <c:v>0.14998405806927401</c:v>
                </c:pt>
                <c:pt idx="59">
                  <c:v>0.15484184063624701</c:v>
                </c:pt>
                <c:pt idx="60">
                  <c:v>0.15982689631211799</c:v>
                </c:pt>
                <c:pt idx="61">
                  <c:v>0.16495571216897101</c:v>
                </c:pt>
                <c:pt idx="62">
                  <c:v>0.17025484154484599</c:v>
                </c:pt>
                <c:pt idx="63">
                  <c:v>0.175764688578397</c:v>
                </c:pt>
                <c:pt idx="64">
                  <c:v>0.181534840776511</c:v>
                </c:pt>
                <c:pt idx="65">
                  <c:v>0.18757777415508101</c:v>
                </c:pt>
                <c:pt idx="66">
                  <c:v>0.19372675046696999</c:v>
                </c:pt>
                <c:pt idx="67">
                  <c:v>0.1995545802424</c:v>
                </c:pt>
                <c:pt idx="68">
                  <c:v>0.20483322825643499</c:v>
                </c:pt>
                <c:pt idx="69">
                  <c:v>0.20988793036438799</c:v>
                </c:pt>
                <c:pt idx="70">
                  <c:v>0.215079056347903</c:v>
                </c:pt>
                <c:pt idx="71">
                  <c:v>0.22051717107244601</c:v>
                </c:pt>
                <c:pt idx="72">
                  <c:v>0.22618618449021999</c:v>
                </c:pt>
                <c:pt idx="73">
                  <c:v>0.23204734792547099</c:v>
                </c:pt>
                <c:pt idx="74">
                  <c:v>0.238069234922378</c:v>
                </c:pt>
                <c:pt idx="75">
                  <c:v>0.24423058407083001</c:v>
                </c:pt>
                <c:pt idx="76">
                  <c:v>0.25051767864174002</c:v>
                </c:pt>
                <c:pt idx="77">
                  <c:v>0.25692173400613799</c:v>
                </c:pt>
                <c:pt idx="78">
                  <c:v>0.26343709879507399</c:v>
                </c:pt>
                <c:pt idx="79">
                  <c:v>0.27006012157565601</c:v>
                </c:pt>
                <c:pt idx="80">
                  <c:v>0.276788450815178</c:v>
                </c:pt>
                <c:pt idx="81">
                  <c:v>0.28362060042121001</c:v>
                </c:pt>
                <c:pt idx="82">
                  <c:v>0.29055567622571499</c:v>
                </c:pt>
                <c:pt idx="83">
                  <c:v>0.297593200742507</c:v>
                </c:pt>
                <c:pt idx="84">
                  <c:v>0.30473299887153898</c:v>
                </c:pt>
                <c:pt idx="85">
                  <c:v>0.31197512212619699</c:v>
                </c:pt>
                <c:pt idx="86">
                  <c:v>0.319319797713915</c:v>
                </c:pt>
                <c:pt idx="87">
                  <c:v>0.326767393995398</c:v>
                </c:pt>
                <c:pt idx="88">
                  <c:v>0.33431839697832</c:v>
                </c:pt>
                <c:pt idx="89">
                  <c:v>0.341973394422181</c:v>
                </c:pt>
                <c:pt idx="90">
                  <c:v>0.34973306533290199</c:v>
                </c:pt>
                <c:pt idx="91">
                  <c:v>0.35759817339420802</c:v>
                </c:pt>
                <c:pt idx="92">
                  <c:v>0.36556956338694002</c:v>
                </c:pt>
                <c:pt idx="93">
                  <c:v>0.373648159988968</c:v>
                </c:pt>
                <c:pt idx="94">
                  <c:v>0.38183496859103899</c:v>
                </c:pt>
                <c:pt idx="95">
                  <c:v>0.39013107794879698</c:v>
                </c:pt>
                <c:pt idx="96">
                  <c:v>0.39853766464726398</c:v>
                </c:pt>
                <c:pt idx="97">
                  <c:v>0.40705599950434401</c:v>
                </c:pt>
                <c:pt idx="98">
                  <c:v>0.41568745620596198</c:v>
                </c:pt>
                <c:pt idx="99">
                  <c:v>0.424433522672505</c:v>
                </c:pt>
                <c:pt idx="100">
                  <c:v>0.43329581593777899</c:v>
                </c:pt>
                <c:pt idx="101">
                  <c:v>0.44227610172795501</c:v>
                </c:pt>
                <c:pt idx="102">
                  <c:v>0.45137632053771698</c:v>
                </c:pt>
                <c:pt idx="103">
                  <c:v>0.46059862294325199</c:v>
                </c:pt>
                <c:pt idx="104">
                  <c:v>0.469945418383234</c:v>
                </c:pt>
                <c:pt idx="105">
                  <c:v>0.47941944405010301</c:v>
                </c:pt>
                <c:pt idx="106">
                  <c:v>0.48902386450917101</c:v>
                </c:pt>
                <c:pt idx="107">
                  <c:v>0.49876241933826398</c:v>
                </c:pt>
                <c:pt idx="108">
                  <c:v>0.50863964746698798</c:v>
                </c:pt>
                <c:pt idx="109">
                  <c:v>0.51866123652200202</c:v>
                </c:pt>
                <c:pt idx="110">
                  <c:v>0.52883457928173505</c:v>
                </c:pt>
                <c:pt idx="111">
                  <c:v>0.53916967595473797</c:v>
                </c:pt>
                <c:pt idx="112">
                  <c:v>0.549680606819684</c:v>
                </c:pt>
                <c:pt idx="113">
                  <c:v>0.56038788677106899</c:v>
                </c:pt>
                <c:pt idx="114">
                  <c:v>0.57132188658958405</c:v>
                </c:pt>
                <c:pt idx="115">
                  <c:v>0.58252613835678502</c:v>
                </c:pt>
                <c:pt idx="116">
                  <c:v>0.59405284002831604</c:v>
                </c:pt>
                <c:pt idx="117">
                  <c:v>0.605921952594212</c:v>
                </c:pt>
                <c:pt idx="118">
                  <c:v>0.61799347994665599</c:v>
                </c:pt>
                <c:pt idx="119">
                  <c:v>0.62986056492018705</c:v>
                </c:pt>
                <c:pt idx="120">
                  <c:v>0.64122204030739505</c:v>
                </c:pt>
                <c:pt idx="121">
                  <c:v>0.65234487293454602</c:v>
                </c:pt>
                <c:pt idx="122">
                  <c:v>0.66364732080080502</c:v>
                </c:pt>
                <c:pt idx="123">
                  <c:v>0.67530097836478298</c:v>
                </c:pt>
                <c:pt idx="124">
                  <c:v>0.68731254542160702</c:v>
                </c:pt>
                <c:pt idx="125">
                  <c:v>0.69964909039535605</c:v>
                </c:pt>
                <c:pt idx="126">
                  <c:v>0.71228242457331103</c:v>
                </c:pt>
                <c:pt idx="127">
                  <c:v>0.72519612064222405</c:v>
                </c:pt>
                <c:pt idx="128">
                  <c:v>0.73838347582823205</c:v>
                </c:pt>
                <c:pt idx="129">
                  <c:v>0.75184470364612899</c:v>
                </c:pt>
                <c:pt idx="130">
                  <c:v>0.76558491173467402</c:v>
                </c:pt>
                <c:pt idx="131">
                  <c:v>0.77961285387566803</c:v>
                </c:pt>
                <c:pt idx="132">
                  <c:v>0.79394021941520898</c:v>
                </c:pt>
                <c:pt idx="133">
                  <c:v>0.80858126860565904</c:v>
                </c:pt>
                <c:pt idx="134">
                  <c:v>0.82355269126751796</c:v>
                </c:pt>
                <c:pt idx="135">
                  <c:v>0.83887361619302003</c:v>
                </c:pt>
                <c:pt idx="136">
                  <c:v>0.85456573029605498</c:v>
                </c:pt>
                <c:pt idx="137">
                  <c:v>0.87065348587418301</c:v>
                </c:pt>
                <c:pt idx="138">
                  <c:v>0.88716438644635398</c:v>
                </c:pt>
                <c:pt idx="139">
                  <c:v>0.904129349625579</c:v>
                </c:pt>
                <c:pt idx="140">
                  <c:v>0.92158315128361701</c:v>
                </c:pt>
                <c:pt idx="141">
                  <c:v>0.93956496001825496</c:v>
                </c:pt>
                <c:pt idx="142">
                  <c:v>0.95811897537831803</c:v>
                </c:pt>
                <c:pt idx="143">
                  <c:v>0.977295187956011</c:v>
                </c:pt>
                <c:pt idx="144">
                  <c:v>0.99715028474402201</c:v>
                </c:pt>
                <c:pt idx="145">
                  <c:v>1.0177487294843399</c:v>
                </c:pt>
                <c:pt idx="146">
                  <c:v>1.0391640555577299</c:v>
                </c:pt>
                <c:pt idx="147">
                  <c:v>1.0614804188254801</c:v>
                </c:pt>
                <c:pt idx="148">
                  <c:v>1.08479447044046</c:v>
                </c:pt>
                <c:pt idx="149">
                  <c:v>1.1092176259239499</c:v>
                </c:pt>
                <c:pt idx="150">
                  <c:v>1.1348788280131299</c:v>
                </c:pt>
                <c:pt idx="151">
                  <c:v>1.1619279286408799</c:v>
                </c:pt>
                <c:pt idx="152">
                  <c:v>1.1905398522913699</c:v>
                </c:pt>
                <c:pt idx="153">
                  <c:v>1.22091975220411</c:v>
                </c:pt>
                <c:pt idx="154">
                  <c:v>1.25330943716275</c:v>
                </c:pt>
                <c:pt idx="155">
                  <c:v>1.2879954365831801</c:v>
                </c:pt>
                <c:pt idx="156">
                  <c:v>1.3253191949277401</c:v>
                </c:pt>
                <c:pt idx="157">
                  <c:v>1.3656900571203801</c:v>
                </c:pt>
                <c:pt idx="158">
                  <c:v>1.4096019452343</c:v>
                </c:pt>
                <c:pt idx="159">
                  <c:v>1.45765496398371</c:v>
                </c:pt>
                <c:pt idx="160">
                  <c:v>1.51058365481249</c:v>
                </c:pt>
                <c:pt idx="161">
                  <c:v>1.5692943164929301</c:v>
                </c:pt>
                <c:pt idx="162">
                  <c:v>1.6349148339879001</c:v>
                </c:pt>
                <c:pt idx="163">
                  <c:v>1.7088619797676301</c:v>
                </c:pt>
                <c:pt idx="164">
                  <c:v>1.7929334490535001</c:v>
                </c:pt>
                <c:pt idx="165">
                  <c:v>1.8894354111804801</c:v>
                </c:pt>
                <c:pt idx="166">
                  <c:v>2.00136184407308</c:v>
                </c:pt>
                <c:pt idx="167">
                  <c:v>2.1326506114200501</c:v>
                </c:pt>
                <c:pt idx="168">
                  <c:v>2.2885552662678799</c:v>
                </c:pt>
                <c:pt idx="169">
                  <c:v>2.4761946049386201</c:v>
                </c:pt>
                <c:pt idx="170">
                  <c:v>2.7053805303196401</c:v>
                </c:pt>
                <c:pt idx="171">
                  <c:v>2.9898903005881801</c:v>
                </c:pt>
                <c:pt idx="172">
                  <c:v>3.3494620457750299</c:v>
                </c:pt>
                <c:pt idx="173">
                  <c:v>3.8129874445786802</c:v>
                </c:pt>
                <c:pt idx="174">
                  <c:v>4.4237073369108799</c:v>
                </c:pt>
                <c:pt idx="175">
                  <c:v>5.2477449905162299</c:v>
                </c:pt>
                <c:pt idx="176">
                  <c:v>6.3879771472370397</c:v>
                </c:pt>
                <c:pt idx="177">
                  <c:v>8.0052175901660103</c:v>
                </c:pt>
                <c:pt idx="178">
                  <c:v>10.343578309943</c:v>
                </c:pt>
                <c:pt idx="179">
                  <c:v>13.728457534432801</c:v>
                </c:pt>
                <c:pt idx="180">
                  <c:v>18.399102360524701</c:v>
                </c:pt>
                <c:pt idx="181">
                  <c:v>23.830459187222299</c:v>
                </c:pt>
                <c:pt idx="182">
                  <c:v>27.665008314166499</c:v>
                </c:pt>
                <c:pt idx="183">
                  <c:v>27.024837934470298</c:v>
                </c:pt>
                <c:pt idx="184">
                  <c:v>22.6037130077484</c:v>
                </c:pt>
                <c:pt idx="185">
                  <c:v>17.480865727682701</c:v>
                </c:pt>
                <c:pt idx="186">
                  <c:v>13.340007546012901</c:v>
                </c:pt>
                <c:pt idx="187">
                  <c:v>10.372561160054801</c:v>
                </c:pt>
                <c:pt idx="188">
                  <c:v>8.3063143617846702</c:v>
                </c:pt>
                <c:pt idx="189">
                  <c:v>6.8581419863789002</c:v>
                </c:pt>
                <c:pt idx="190">
                  <c:v>5.8238700982312297</c:v>
                </c:pt>
                <c:pt idx="191">
                  <c:v>5.0688995080302401</c:v>
                </c:pt>
                <c:pt idx="192">
                  <c:v>4.50600663815126</c:v>
                </c:pt>
                <c:pt idx="193">
                  <c:v>4.07818436308232</c:v>
                </c:pt>
                <c:pt idx="194">
                  <c:v>3.7474954024537301</c:v>
                </c:pt>
                <c:pt idx="195">
                  <c:v>3.4881544714791199</c:v>
                </c:pt>
                <c:pt idx="196">
                  <c:v>3.2822565475259</c:v>
                </c:pt>
                <c:pt idx="197">
                  <c:v>3.1171107562595002</c:v>
                </c:pt>
                <c:pt idx="198">
                  <c:v>2.9835477952226102</c:v>
                </c:pt>
                <c:pt idx="199">
                  <c:v>2.8748244779187599</c:v>
                </c:pt>
                <c:pt idx="200">
                  <c:v>2.78590066561866</c:v>
                </c:pt>
                <c:pt idx="201">
                  <c:v>2.71295277712075</c:v>
                </c:pt>
                <c:pt idx="202">
                  <c:v>2.6530404581878901</c:v>
                </c:pt>
                <c:pt idx="203">
                  <c:v>2.60387425054431</c:v>
                </c:pt>
                <c:pt idx="204">
                  <c:v>2.5636510490170799</c:v>
                </c:pt>
                <c:pt idx="205">
                  <c:v>2.5309358215447602</c:v>
                </c:pt>
                <c:pt idx="206">
                  <c:v>2.5045754007566399</c:v>
                </c:pt>
                <c:pt idx="207">
                  <c:v>2.4836348379741899</c:v>
                </c:pt>
                <c:pt idx="208">
                  <c:v>2.46734984942628</c:v>
                </c:pt>
                <c:pt idx="209">
                  <c:v>2.4550908882247402</c:v>
                </c:pt>
                <c:pt idx="210">
                  <c:v>2.4463357167528099</c:v>
                </c:pt>
                <c:pt idx="211">
                  <c:v>2.4406482645032801</c:v>
                </c:pt>
                <c:pt idx="212">
                  <c:v>2.43766218270502</c:v>
                </c:pt>
                <c:pt idx="213">
                  <c:v>2.43706794340391</c:v>
                </c:pt>
                <c:pt idx="214">
                  <c:v>2.4386026382701602</c:v>
                </c:pt>
                <c:pt idx="215">
                  <c:v>2.44204185170579</c:v>
                </c:pt>
                <c:pt idx="216">
                  <c:v>2.4471931408329199</c:v>
                </c:pt>
                <c:pt idx="217">
                  <c:v>2.45389076992962</c:v>
                </c:pt>
                <c:pt idx="218">
                  <c:v>2.4619914313511</c:v>
                </c:pt>
                <c:pt idx="219">
                  <c:v>2.4713707475850399</c:v>
                </c:pt>
                <c:pt idx="220">
                  <c:v>2.48192039589056</c:v>
                </c:pt>
                <c:pt idx="221">
                  <c:v>2.4935457322363002</c:v>
                </c:pt>
                <c:pt idx="222">
                  <c:v>2.50616381802796</c:v>
                </c:pt>
                <c:pt idx="223">
                  <c:v>2.5197017735931602</c:v>
                </c:pt>
                <c:pt idx="224">
                  <c:v>2.5340953981597099</c:v>
                </c:pt>
                <c:pt idx="225">
                  <c:v>2.5492880082849099</c:v>
                </c:pt>
                <c:pt idx="226">
                  <c:v>2.5652294562265698</c:v>
                </c:pt>
                <c:pt idx="227">
                  <c:v>2.5818752972252001</c:v>
                </c:pt>
                <c:pt idx="228">
                  <c:v>2.5991860805688098</c:v>
                </c:pt>
                <c:pt idx="229">
                  <c:v>2.6171267439942598</c:v>
                </c:pt>
                <c:pt idx="230">
                  <c:v>2.6356660947131498</c:v>
                </c:pt>
                <c:pt idx="231">
                  <c:v>2.6547763633439301</c:v>
                </c:pt>
                <c:pt idx="232">
                  <c:v>2.6744328194424298</c:v>
                </c:pt>
                <c:pt idx="233">
                  <c:v>2.69461343927376</c:v>
                </c:pt>
                <c:pt idx="234">
                  <c:v>2.71529861805393</c:v>
                </c:pt>
                <c:pt idx="235">
                  <c:v>2.7364709201838102</c:v>
                </c:pt>
                <c:pt idx="236">
                  <c:v>2.7581148620587399</c:v>
                </c:pt>
                <c:pt idx="237">
                  <c:v>2.7802167229105001</c:v>
                </c:pt>
                <c:pt idx="238">
                  <c:v>2.8027643798597501</c:v>
                </c:pt>
                <c:pt idx="239">
                  <c:v>2.8257471639560299</c:v>
                </c:pt>
                <c:pt idx="240">
                  <c:v>2.8491557344810099</c:v>
                </c:pt>
                <c:pt idx="241">
                  <c:v>2.8729819692077299</c:v>
                </c:pt>
                <c:pt idx="242">
                  <c:v>2.8972188686593201</c:v>
                </c:pt>
                <c:pt idx="243">
                  <c:v>2.9218604727055402</c:v>
                </c:pt>
                <c:pt idx="244">
                  <c:v>2.9469017880863499</c:v>
                </c:pt>
                <c:pt idx="245">
                  <c:v>2.9723387256644802</c:v>
                </c:pt>
                <c:pt idx="246">
                  <c:v>2.99816804639139</c:v>
                </c:pt>
                <c:pt idx="247">
                  <c:v>3.0243873151284002</c:v>
                </c:pt>
                <c:pt idx="248">
                  <c:v>3.0509948616003402</c:v>
                </c:pt>
                <c:pt idx="249">
                  <c:v>3.0779897478786902</c:v>
                </c:pt>
                <c:pt idx="250">
                  <c:v>3.1053717418956701</c:v>
                </c:pt>
                <c:pt idx="251">
                  <c:v>3.1331412965844501</c:v>
                </c:pt>
                <c:pt idx="252">
                  <c:v>3.16129953432515</c:v>
                </c:pt>
                <c:pt idx="253">
                  <c:v>3.1898482364535501</c:v>
                </c:pt>
                <c:pt idx="254">
                  <c:v>3.2187898376613799</c:v>
                </c:pt>
                <c:pt idx="255">
                  <c:v>3.2481274251855199</c:v>
                </c:pt>
                <c:pt idx="256">
                  <c:v>3.2778647427491299</c:v>
                </c:pt>
                <c:pt idx="257">
                  <c:v>3.3080061992832999</c:v>
                </c:pt>
                <c:pt idx="258">
                  <c:v>3.3385568825232199</c:v>
                </c:pt>
                <c:pt idx="259">
                  <c:v>3.3695225776407698</c:v>
                </c:pt>
                <c:pt idx="260">
                  <c:v>3.4009097911467601</c:v>
                </c:pt>
                <c:pt idx="261">
                  <c:v>3.4327257803720301</c:v>
                </c:pt>
                <c:pt idx="262">
                  <c:v>3.4649785889199101</c:v>
                </c:pt>
                <c:pt idx="263">
                  <c:v>3.4976770885743802</c:v>
                </c:pt>
                <c:pt idx="264">
                  <c:v>3.5308310282508599</c:v>
                </c:pt>
                <c:pt idx="265">
                  <c:v>3.5644510906932099</c:v>
                </c:pt>
                <c:pt idx="266">
                  <c:v>3.5985489577537102</c:v>
                </c:pt>
                <c:pt idx="267">
                  <c:v>3.6331373852459601</c:v>
                </c:pt>
                <c:pt idx="268">
                  <c:v>3.6682302885390898</c:v>
                </c:pt>
                <c:pt idx="269">
                  <c:v>3.7038428402695298</c:v>
                </c:pt>
                <c:pt idx="270">
                  <c:v>3.7399915817911702</c:v>
                </c:pt>
                <c:pt idx="271">
                  <c:v>3.77669455027329</c:v>
                </c:pt>
                <c:pt idx="272">
                  <c:v>3.8139714236976499</c:v>
                </c:pt>
                <c:pt idx="273">
                  <c:v>3.8518436864141199</c:v>
                </c:pt>
                <c:pt idx="274">
                  <c:v>3.8903348184014499</c:v>
                </c:pt>
                <c:pt idx="275">
                  <c:v>3.92947051196585</c:v>
                </c:pt>
                <c:pt idx="276">
                  <c:v>3.9692789203159098</c:v>
                </c:pt>
                <c:pt idx="277">
                  <c:v>4.0097909433077898</c:v>
                </c:pt>
                <c:pt idx="278">
                  <c:v>4.0510405566943897</c:v>
                </c:pt>
                <c:pt idx="279">
                  <c:v>4.0930651924810997</c:v>
                </c:pt>
                <c:pt idx="280">
                  <c:v>4.1359061795474004</c:v>
                </c:pt>
                <c:pt idx="281">
                  <c:v>4.1796092556094901</c:v>
                </c:pt>
                <c:pt idx="282">
                  <c:v>4.22422516396992</c:v>
                </c:pt>
                <c:pt idx="283">
                  <c:v>4.2698103514458499</c:v>
                </c:pt>
                <c:pt idx="284">
                  <c:v>4.3164277875469699</c:v>
                </c:pt>
                <c:pt idx="285">
                  <c:v>4.3641479295917298</c:v>
                </c:pt>
                <c:pt idx="286">
                  <c:v>4.4130498642775704</c:v>
                </c:pt>
                <c:pt idx="287">
                  <c:v>4.4632226636137302</c:v>
                </c:pt>
                <c:pt idx="288">
                  <c:v>4.51476700255935</c:v>
                </c:pt>
                <c:pt idx="289">
                  <c:v>4.5677970978213196</c:v>
                </c:pt>
                <c:pt idx="290">
                  <c:v>4.6224430429141199</c:v>
                </c:pt>
                <c:pt idx="291">
                  <c:v>4.6788536349345602</c:v>
                </c:pt>
                <c:pt idx="292">
                  <c:v>4.7371998151580499</c:v>
                </c:pt>
                <c:pt idx="293">
                  <c:v>4.79767888072716</c:v>
                </c:pt>
                <c:pt idx="294">
                  <c:v>4.86051967145979</c:v>
                </c:pt>
                <c:pt idx="295">
                  <c:v>4.9259889984825103</c:v>
                </c:pt>
                <c:pt idx="296">
                  <c:v>4.9943996661511498</c:v>
                </c:pt>
                <c:pt idx="297">
                  <c:v>5.0661205543864103</c:v>
                </c:pt>
                <c:pt idx="298">
                  <c:v>5.1415893879471497</c:v>
                </c:pt>
                <c:pt idx="299">
                  <c:v>5.2213290411049398</c:v>
                </c:pt>
                <c:pt idx="300">
                  <c:v>5.3059685386428397</c:v>
                </c:pt>
                <c:pt idx="301">
                  <c:v>5.3962703592003498</c:v>
                </c:pt>
                <c:pt idx="302">
                  <c:v>5.4931662890573296</c:v>
                </c:pt>
                <c:pt idx="303">
                  <c:v>5.5978050132143702</c:v>
                </c:pt>
                <c:pt idx="304">
                  <c:v>5.7116160231545496</c:v>
                </c:pt>
                <c:pt idx="305">
                  <c:v>5.8363965186077698</c:v>
                </c:pt>
                <c:pt idx="306">
                  <c:v>5.97443119453827</c:v>
                </c:pt>
                <c:pt idx="307">
                  <c:v>6.12865981735614</c:v>
                </c:pt>
                <c:pt idx="308">
                  <c:v>6.3029154654736299</c:v>
                </c:pt>
                <c:pt idx="309">
                  <c:v>6.5022692498749803</c:v>
                </c:pt>
                <c:pt idx="310">
                  <c:v>6.7335388050526204</c:v>
                </c:pt>
                <c:pt idx="311">
                  <c:v>7.0060542991150001</c:v>
                </c:pt>
                <c:pt idx="312">
                  <c:v>7.3328390108882404</c:v>
                </c:pt>
                <c:pt idx="313">
                  <c:v>7.7324735162904403</c:v>
                </c:pt>
                <c:pt idx="314">
                  <c:v>8.2321120896092204</c:v>
                </c:pt>
                <c:pt idx="315">
                  <c:v>8.8724653430345803</c:v>
                </c:pt>
                <c:pt idx="316">
                  <c:v>9.7160730449928892</c:v>
                </c:pt>
                <c:pt idx="317">
                  <c:v>10.8603904386002</c:v>
                </c:pt>
                <c:pt idx="318">
                  <c:v>12.453804210374701</c:v>
                </c:pt>
                <c:pt idx="319">
                  <c:v>14.694417922058699</c:v>
                </c:pt>
                <c:pt idx="320">
                  <c:v>17.779899832111099</c:v>
                </c:pt>
                <c:pt idx="321">
                  <c:v>21.958394128556101</c:v>
                </c:pt>
                <c:pt idx="322">
                  <c:v>27.584296318676898</c:v>
                </c:pt>
                <c:pt idx="323">
                  <c:v>33.980828355614399</c:v>
                </c:pt>
                <c:pt idx="324">
                  <c:v>37.862110531146797</c:v>
                </c:pt>
                <c:pt idx="325">
                  <c:v>35.904756965044598</c:v>
                </c:pt>
                <c:pt idx="326">
                  <c:v>29.947920388239101</c:v>
                </c:pt>
                <c:pt idx="327">
                  <c:v>23.872442656909801</c:v>
                </c:pt>
                <c:pt idx="328">
                  <c:v>19.264552956917399</c:v>
                </c:pt>
                <c:pt idx="329">
                  <c:v>16.0843292665569</c:v>
                </c:pt>
                <c:pt idx="330">
                  <c:v>13.9294849930389</c:v>
                </c:pt>
                <c:pt idx="331">
                  <c:v>12.457413015309699</c:v>
                </c:pt>
                <c:pt idx="332">
                  <c:v>11.4367641961882</c:v>
                </c:pt>
                <c:pt idx="333">
                  <c:v>10.719741872026001</c:v>
                </c:pt>
                <c:pt idx="334">
                  <c:v>10.211789839115101</c:v>
                </c:pt>
                <c:pt idx="335">
                  <c:v>9.8502830269708994</c:v>
                </c:pt>
                <c:pt idx="336">
                  <c:v>9.5929825058561295</c:v>
                </c:pt>
                <c:pt idx="337">
                  <c:v>9.4137029711758302</c:v>
                </c:pt>
                <c:pt idx="338">
                  <c:v>9.2961128186567805</c:v>
                </c:pt>
                <c:pt idx="339">
                  <c:v>9.2281308013863992</c:v>
                </c:pt>
                <c:pt idx="340">
                  <c:v>9.2005363928250699</c:v>
                </c:pt>
                <c:pt idx="341">
                  <c:v>9.2065729447801701</c:v>
                </c:pt>
                <c:pt idx="342">
                  <c:v>9.2414200941588192</c:v>
                </c:pt>
                <c:pt idx="343">
                  <c:v>9.3017099339886098</c:v>
                </c:pt>
                <c:pt idx="344">
                  <c:v>9.3851706475837098</c:v>
                </c:pt>
                <c:pt idx="345">
                  <c:v>9.4903826774904996</c:v>
                </c:pt>
                <c:pt idx="346">
                  <c:v>9.6166173097296603</c:v>
                </c:pt>
                <c:pt idx="347">
                  <c:v>9.7637341412460898</c:v>
                </c:pt>
                <c:pt idx="348">
                  <c:v>9.9321219052472802</c:v>
                </c:pt>
                <c:pt idx="349">
                  <c:v>10.1226731395126</c:v>
                </c:pt>
              </c:numCache>
            </c:numRef>
          </c:yVal>
          <c:smooth val="0"/>
          <c:extLst>
            <c:ext xmlns:c16="http://schemas.microsoft.com/office/drawing/2014/chart" uri="{C3380CC4-5D6E-409C-BE32-E72D297353CC}">
              <c16:uniqueId val="{00000001-E2C1-42FA-B5A4-9A959DEDB7EF}"/>
            </c:ext>
          </c:extLst>
        </c:ser>
        <c:ser>
          <c:idx val="2"/>
          <c:order val="2"/>
          <c:tx>
            <c:v>Gamma_Total</c:v>
          </c:tx>
          <c:spPr>
            <a:ln>
              <a:solidFill>
                <a:schemeClr val="tx1"/>
              </a:solidFill>
            </a:ln>
          </c:spPr>
          <c:marker>
            <c:symbol val="none"/>
          </c:marker>
          <c:xVal>
            <c:numRef>
              <c:f>'P676-12 SpAtt'!$C$34:$C$383</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xVal>
          <c:yVal>
            <c:numRef>
              <c:f>'P676-12 SpAtt'!$F$34:$F$383</c:f>
              <c:numCache>
                <c:formatCode>General</c:formatCode>
                <c:ptCount val="350"/>
                <c:pt idx="0">
                  <c:v>5.4395627852315198E-3</c:v>
                </c:pt>
                <c:pt idx="1">
                  <c:v>6.9204198530588698E-3</c:v>
                </c:pt>
                <c:pt idx="2">
                  <c:v>7.5387529892193801E-3</c:v>
                </c:pt>
                <c:pt idx="3">
                  <c:v>8.0893032007799005E-3</c:v>
                </c:pt>
                <c:pt idx="4">
                  <c:v>8.7138851774633003E-3</c:v>
                </c:pt>
                <c:pt idx="5">
                  <c:v>9.4587838873665606E-3</c:v>
                </c:pt>
                <c:pt idx="6">
                  <c:v>1.0351001657623701E-2</c:v>
                </c:pt>
                <c:pt idx="7">
                  <c:v>1.14159172990049E-2</c:v>
                </c:pt>
                <c:pt idx="8">
                  <c:v>1.2684423182406699E-2</c:v>
                </c:pt>
                <c:pt idx="9">
                  <c:v>1.4198541948186601E-2</c:v>
                </c:pt>
                <c:pt idx="10">
                  <c:v>1.6018512124245501E-2</c:v>
                </c:pt>
                <c:pt idx="11">
                  <c:v>1.8233652289019499E-2</c:v>
                </c:pt>
                <c:pt idx="12">
                  <c:v>2.09803221017014E-2</c:v>
                </c:pt>
                <c:pt idx="13">
                  <c:v>2.44728471310642E-2</c:v>
                </c:pt>
                <c:pt idx="14">
                  <c:v>2.90583460595937E-2</c:v>
                </c:pt>
                <c:pt idx="15">
                  <c:v>3.5315808093998001E-2</c:v>
                </c:pt>
                <c:pt idx="16">
                  <c:v>4.4234442082321898E-2</c:v>
                </c:pt>
                <c:pt idx="17">
                  <c:v>5.75129248802385E-2</c:v>
                </c:pt>
                <c:pt idx="18">
                  <c:v>7.7917698186738896E-2</c:v>
                </c:pt>
                <c:pt idx="19">
                  <c:v>0.108930855292919</c:v>
                </c:pt>
                <c:pt idx="20">
                  <c:v>0.15043222780570401</c:v>
                </c:pt>
                <c:pt idx="21">
                  <c:v>0.18733725630231199</c:v>
                </c:pt>
                <c:pt idx="22">
                  <c:v>0.19428897595512701</c:v>
                </c:pt>
                <c:pt idx="23">
                  <c:v>0.17316114414598599</c:v>
                </c:pt>
                <c:pt idx="24">
                  <c:v>0.146234738793519</c:v>
                </c:pt>
                <c:pt idx="25">
                  <c:v>0.12502812086796899</c:v>
                </c:pt>
                <c:pt idx="26">
                  <c:v>0.110735270258498</c:v>
                </c:pt>
                <c:pt idx="27">
                  <c:v>0.101755960206737</c:v>
                </c:pt>
                <c:pt idx="28">
                  <c:v>9.6493718675436393E-2</c:v>
                </c:pt>
                <c:pt idx="29">
                  <c:v>9.3824547264705099E-2</c:v>
                </c:pt>
                <c:pt idx="30">
                  <c:v>9.3020346185860803E-2</c:v>
                </c:pt>
                <c:pt idx="31">
                  <c:v>9.3619427243036096E-2</c:v>
                </c:pt>
                <c:pt idx="32">
                  <c:v>9.5331641462124195E-2</c:v>
                </c:pt>
                <c:pt idx="33">
                  <c:v>9.7978531193088497E-2</c:v>
                </c:pt>
                <c:pt idx="34">
                  <c:v>0.101457329488921</c:v>
                </c:pt>
                <c:pt idx="35">
                  <c:v>0.105719957546205</c:v>
                </c:pt>
                <c:pt idx="36">
                  <c:v>0.110761525716111</c:v>
                </c:pt>
                <c:pt idx="37">
                  <c:v>0.116615248834556</c:v>
                </c:pt>
                <c:pt idx="38">
                  <c:v>0.12335225576667</c:v>
                </c:pt>
                <c:pt idx="39">
                  <c:v>0.131085868720279</c:v>
                </c:pt>
                <c:pt idx="40">
                  <c:v>0.13998086473220001</c:v>
                </c:pt>
                <c:pt idx="41">
                  <c:v>0.150269299668818</c:v>
                </c:pt>
                <c:pt idx="42">
                  <c:v>0.16227604300489701</c:v>
                </c:pt>
                <c:pt idx="43">
                  <c:v>0.17645987987435699</c:v>
                </c:pt>
                <c:pt idx="44">
                  <c:v>0.193481228618503</c:v>
                </c:pt>
                <c:pt idx="45">
                  <c:v>0.21431839618645801</c:v>
                </c:pt>
                <c:pt idx="46">
                  <c:v>0.240479522516308</c:v>
                </c:pt>
                <c:pt idx="47">
                  <c:v>0.27442513549118402</c:v>
                </c:pt>
                <c:pt idx="48">
                  <c:v>0.32055141219941802</c:v>
                </c:pt>
                <c:pt idx="49">
                  <c:v>0.388427185801063</c:v>
                </c:pt>
                <c:pt idx="50">
                  <c:v>0.50472083439343196</c:v>
                </c:pt>
                <c:pt idx="51">
                  <c:v>0.73747875882853597</c:v>
                </c:pt>
                <c:pt idx="52">
                  <c:v>1.2497652625834501</c:v>
                </c:pt>
                <c:pt idx="53">
                  <c:v>2.3389036991214001</c:v>
                </c:pt>
                <c:pt idx="54">
                  <c:v>4.3249560846919701</c:v>
                </c:pt>
                <c:pt idx="55">
                  <c:v>7.1911355369580798</c:v>
                </c:pt>
                <c:pt idx="56">
                  <c:v>10.2058515033922</c:v>
                </c:pt>
                <c:pt idx="57">
                  <c:v>12.498390903715899</c:v>
                </c:pt>
                <c:pt idx="58">
                  <c:v>13.7852796921134</c:v>
                </c:pt>
                <c:pt idx="59">
                  <c:v>14.7783166371223</c:v>
                </c:pt>
                <c:pt idx="60">
                  <c:v>15.166985982308899</c:v>
                </c:pt>
                <c:pt idx="61">
                  <c:v>14.1611666944363</c:v>
                </c:pt>
                <c:pt idx="62">
                  <c:v>11.0013423529745</c:v>
                </c:pt>
                <c:pt idx="63">
                  <c:v>7.0203532830692303</c:v>
                </c:pt>
                <c:pt idx="64">
                  <c:v>3.9903383591207202</c:v>
                </c:pt>
                <c:pt idx="65">
                  <c:v>2.1541957189257999</c:v>
                </c:pt>
                <c:pt idx="66">
                  <c:v>1.2271154735334799</c:v>
                </c:pt>
                <c:pt idx="67">
                  <c:v>0.80502100581687597</c:v>
                </c:pt>
                <c:pt idx="68">
                  <c:v>0.61181885245411305</c:v>
                </c:pt>
                <c:pt idx="69">
                  <c:v>0.51399302751156095</c:v>
                </c:pt>
                <c:pt idx="70">
                  <c:v>0.456679762364262</c:v>
                </c:pt>
                <c:pt idx="71">
                  <c:v>0.41904901768811798</c:v>
                </c:pt>
                <c:pt idx="72">
                  <c:v>0.39323198116962899</c:v>
                </c:pt>
                <c:pt idx="73">
                  <c:v>0.37518961441159099</c:v>
                </c:pt>
                <c:pt idx="74">
                  <c:v>0.36255441191830201</c:v>
                </c:pt>
                <c:pt idx="75">
                  <c:v>0.35383489958219999</c:v>
                </c:pt>
                <c:pt idx="76">
                  <c:v>0.34804351426698299</c:v>
                </c:pt>
                <c:pt idx="77">
                  <c:v>0.34450101647835002</c:v>
                </c:pt>
                <c:pt idx="78">
                  <c:v>0.34272577911896002</c:v>
                </c:pt>
                <c:pt idx="79">
                  <c:v>0.342367616902642</c:v>
                </c:pt>
                <c:pt idx="80">
                  <c:v>0.343166504139791</c:v>
                </c:pt>
                <c:pt idx="81">
                  <c:v>0.34492589811257501</c:v>
                </c:pt>
                <c:pt idx="82">
                  <c:v>0.347494984409563</c:v>
                </c:pt>
                <c:pt idx="83">
                  <c:v>0.35075655988244098</c:v>
                </c:pt>
                <c:pt idx="84">
                  <c:v>0.35461858349352099</c:v>
                </c:pt>
                <c:pt idx="85">
                  <c:v>0.35900817578518202</c:v>
                </c:pt>
                <c:pt idx="86">
                  <c:v>0.36386729148043001</c:v>
                </c:pt>
                <c:pt idx="87">
                  <c:v>0.369149560401202</c:v>
                </c:pt>
                <c:pt idx="88">
                  <c:v>0.37481796167035603</c:v>
                </c:pt>
                <c:pt idx="89">
                  <c:v>0.38084310549460498</c:v>
                </c:pt>
                <c:pt idx="90">
                  <c:v>0.38720196911992</c:v>
                </c:pt>
                <c:pt idx="91">
                  <c:v>0.39387698278814798</c:v>
                </c:pt>
                <c:pt idx="92">
                  <c:v>0.40085539633702499</c:v>
                </c:pt>
                <c:pt idx="93">
                  <c:v>0.40812888303897499</c:v>
                </c:pt>
                <c:pt idx="94">
                  <c:v>0.41569335818963898</c:v>
                </c:pt>
                <c:pt idx="95">
                  <c:v>0.42354900875236701</c:v>
                </c:pt>
                <c:pt idx="96">
                  <c:v>0.43170054964834798</c:v>
                </c:pt>
                <c:pt idx="97">
                  <c:v>0.44015774488537401</c:v>
                </c:pt>
                <c:pt idx="98">
                  <c:v>0.448936261310874</c:v>
                </c:pt>
                <c:pt idx="99">
                  <c:v>0.45805896475064001</c:v>
                </c:pt>
                <c:pt idx="100">
                  <c:v>0.46755783122705102</c:v>
                </c:pt>
                <c:pt idx="101">
                  <c:v>0.47747674416462899</c:v>
                </c:pt>
                <c:pt idx="102">
                  <c:v>0.48787560681421699</c:v>
                </c:pt>
                <c:pt idx="103">
                  <c:v>0.49883646199083498</c:v>
                </c:pt>
                <c:pt idx="104">
                  <c:v>0.51047276068393799</c:v>
                </c:pt>
                <c:pt idx="105">
                  <c:v>0.52294371383101901</c:v>
                </c:pt>
                <c:pt idx="106">
                  <c:v>0.53647710760449496</c:v>
                </c:pt>
                <c:pt idx="107">
                  <c:v>0.55140670024154304</c:v>
                </c:pt>
                <c:pt idx="108">
                  <c:v>0.56823572002642897</c:v>
                </c:pt>
                <c:pt idx="109">
                  <c:v>0.58774914374734999</c:v>
                </c:pt>
                <c:pt idx="110">
                  <c:v>0.61122169951533301</c:v>
                </c:pt>
                <c:pt idx="111">
                  <c:v>0.64082432019789803</c:v>
                </c:pt>
                <c:pt idx="112">
                  <c:v>0.68046764482887001</c:v>
                </c:pt>
                <c:pt idx="113">
                  <c:v>0.73766924498678299</c:v>
                </c:pt>
                <c:pt idx="114">
                  <c:v>0.82793032046205095</c:v>
                </c:pt>
                <c:pt idx="115">
                  <c:v>0.98497982451471899</c:v>
                </c:pt>
                <c:pt idx="116">
                  <c:v>1.27706930472684</c:v>
                </c:pt>
                <c:pt idx="117">
                  <c:v>1.7407881544647299</c:v>
                </c:pt>
                <c:pt idx="118">
                  <c:v>1.9243725207312801</c:v>
                </c:pt>
                <c:pt idx="119">
                  <c:v>1.5159694549145899</c:v>
                </c:pt>
                <c:pt idx="120">
                  <c:v>1.15039394993829</c:v>
                </c:pt>
                <c:pt idx="121">
                  <c:v>0.96011346731707903</c:v>
                </c:pt>
                <c:pt idx="122">
                  <c:v>0.86574841100228805</c:v>
                </c:pt>
                <c:pt idx="123">
                  <c:v>0.81787119941813202</c:v>
                </c:pt>
                <c:pt idx="124">
                  <c:v>0.793758165817817</c:v>
                </c:pt>
                <c:pt idx="125">
                  <c:v>0.78275313012875802</c:v>
                </c:pt>
                <c:pt idx="126">
                  <c:v>0.77951452301124102</c:v>
                </c:pt>
                <c:pt idx="127">
                  <c:v>0.78117836087107695</c:v>
                </c:pt>
                <c:pt idx="128">
                  <c:v>0.78611586024293501</c:v>
                </c:pt>
                <c:pt idx="129">
                  <c:v>0.79335378724565198</c:v>
                </c:pt>
                <c:pt idx="130">
                  <c:v>0.80228660175633104</c:v>
                </c:pt>
                <c:pt idx="131">
                  <c:v>0.81252524294000195</c:v>
                </c:pt>
                <c:pt idx="132">
                  <c:v>0.82381368614860495</c:v>
                </c:pt>
                <c:pt idx="133">
                  <c:v>0.83598089242266604</c:v>
                </c:pt>
                <c:pt idx="134">
                  <c:v>0.84891210843928699</c:v>
                </c:pt>
                <c:pt idx="135">
                  <c:v>0.86253118733924705</c:v>
                </c:pt>
                <c:pt idx="136">
                  <c:v>0.87678942192062803</c:v>
                </c:pt>
                <c:pt idx="137">
                  <c:v>0.89165835879294697</c:v>
                </c:pt>
                <c:pt idx="138">
                  <c:v>0.90712512594275596</c:v>
                </c:pt>
                <c:pt idx="139">
                  <c:v>0.92318939935072997</c:v>
                </c:pt>
                <c:pt idx="140">
                  <c:v>0.93986147612127102</c:v>
                </c:pt>
                <c:pt idx="141">
                  <c:v>0.95716112485202698</c:v>
                </c:pt>
                <c:pt idx="142">
                  <c:v>0.97511700875094098</c:v>
                </c:pt>
                <c:pt idx="143">
                  <c:v>0.99376655633714195</c:v>
                </c:pt>
                <c:pt idx="144">
                  <c:v>1.01315620719004</c:v>
                </c:pt>
                <c:pt idx="145">
                  <c:v>1.0333419971453499</c:v>
                </c:pt>
                <c:pt idx="146">
                  <c:v>1.0543904753037501</c:v>
                </c:pt>
                <c:pt idx="147">
                  <c:v>1.07637996856192</c:v>
                </c:pt>
                <c:pt idx="148">
                  <c:v>1.09940223114302</c:v>
                </c:pt>
                <c:pt idx="149">
                  <c:v>1.1235645391982501</c:v>
                </c:pt>
                <c:pt idx="150">
                  <c:v>1.14899231617052</c:v>
                </c:pt>
                <c:pt idx="151">
                  <c:v>1.17583240558721</c:v>
                </c:pt>
                <c:pt idx="152">
                  <c:v>1.2042571470621799</c:v>
                </c:pt>
                <c:pt idx="153">
                  <c:v>1.23446946212951</c:v>
                </c:pt>
                <c:pt idx="154">
                  <c:v>1.26670922397357</c:v>
                </c:pt>
                <c:pt idx="155">
                  <c:v>1.30126127596722</c:v>
                </c:pt>
                <c:pt idx="156">
                  <c:v>1.33846558788869</c:v>
                </c:pt>
                <c:pt idx="157">
                  <c:v>1.37873020982056</c:v>
                </c:pt>
                <c:pt idx="158">
                  <c:v>1.4225479226984199</c:v>
                </c:pt>
                <c:pt idx="159">
                  <c:v>1.4705178220156501</c:v>
                </c:pt>
                <c:pt idx="160">
                  <c:v>1.5233735536673001</c:v>
                </c:pt>
                <c:pt idx="161">
                  <c:v>1.58202061920162</c:v>
                </c:pt>
                <c:pt idx="162">
                  <c:v>1.64758619171735</c:v>
                </c:pt>
                <c:pt idx="163">
                  <c:v>1.7214864061834301</c:v>
                </c:pt>
                <c:pt idx="164">
                  <c:v>1.80551838531848</c:v>
                </c:pt>
                <c:pt idx="165">
                  <c:v>1.9019877829495599</c:v>
                </c:pt>
                <c:pt idx="166">
                  <c:v>2.0138881116229101</c:v>
                </c:pt>
                <c:pt idx="167">
                  <c:v>2.1451568138699302</c:v>
                </c:pt>
                <c:pt idx="168">
                  <c:v>2.3010470606982998</c:v>
                </c:pt>
                <c:pt idx="169">
                  <c:v>2.4886773010899699</c:v>
                </c:pt>
                <c:pt idx="170">
                  <c:v>2.71785912145068</c:v>
                </c:pt>
                <c:pt idx="171">
                  <c:v>3.0023694909882201</c:v>
                </c:pt>
                <c:pt idx="172">
                  <c:v>3.3619462753518299</c:v>
                </c:pt>
                <c:pt idx="173">
                  <c:v>3.8254809108842101</c:v>
                </c:pt>
                <c:pt idx="174">
                  <c:v>4.4362140149162101</c:v>
                </c:pt>
                <c:pt idx="175">
                  <c:v>5.2602686504040497</c:v>
                </c:pt>
                <c:pt idx="176">
                  <c:v>6.4005213704441504</c:v>
                </c:pt>
                <c:pt idx="177">
                  <c:v>8.0177857838771391</c:v>
                </c:pt>
                <c:pt idx="178">
                  <c:v>10.3561737202111</c:v>
                </c:pt>
                <c:pt idx="179">
                  <c:v>13.741083258078501</c:v>
                </c:pt>
                <c:pt idx="180">
                  <c:v>18.411761355948101</c:v>
                </c:pt>
                <c:pt idx="181">
                  <c:v>23.843154284244399</c:v>
                </c:pt>
                <c:pt idx="182">
                  <c:v>27.677742223002401</c:v>
                </c:pt>
                <c:pt idx="183">
                  <c:v>27.037613253924199</c:v>
                </c:pt>
                <c:pt idx="184">
                  <c:v>22.616532232710799</c:v>
                </c:pt>
                <c:pt idx="185">
                  <c:v>17.4937312559993</c:v>
                </c:pt>
                <c:pt idx="186">
                  <c:v>13.3529216847872</c:v>
                </c:pt>
                <c:pt idx="187">
                  <c:v>10.385526131440701</c:v>
                </c:pt>
                <c:pt idx="188">
                  <c:v>8.3193323083171098</c:v>
                </c:pt>
                <c:pt idx="189">
                  <c:v>6.8712149758862804</c:v>
                </c:pt>
                <c:pt idx="190">
                  <c:v>5.8370001283690902</c:v>
                </c:pt>
                <c:pt idx="191">
                  <c:v>5.0820885104704896</c:v>
                </c:pt>
                <c:pt idx="192">
                  <c:v>4.5192564824582799</c:v>
                </c:pt>
                <c:pt idx="193">
                  <c:v>4.0914968603038</c:v>
                </c:pt>
                <c:pt idx="194">
                  <c:v>3.7608723084514</c:v>
                </c:pt>
                <c:pt idx="195">
                  <c:v>3.5015974900217102</c:v>
                </c:pt>
                <c:pt idx="196">
                  <c:v>3.2957673331648301</c:v>
                </c:pt>
                <c:pt idx="197">
                  <c:v>3.1306909170055501</c:v>
                </c:pt>
                <c:pt idx="198">
                  <c:v>2.9971988950399902</c:v>
                </c:pt>
                <c:pt idx="199">
                  <c:v>2.88854803905173</c:v>
                </c:pt>
                <c:pt idx="200">
                  <c:v>2.79969817076414</c:v>
                </c:pt>
                <c:pt idx="201">
                  <c:v>2.7268256714592098</c:v>
                </c:pt>
                <c:pt idx="202">
                  <c:v>2.6669901512837502</c:v>
                </c:pt>
                <c:pt idx="203">
                  <c:v>2.6179021181259801</c:v>
                </c:pt>
                <c:pt idx="204">
                  <c:v>2.5777584346458702</c:v>
                </c:pt>
                <c:pt idx="205">
                  <c:v>2.54512403818112</c:v>
                </c:pt>
                <c:pt idx="206">
                  <c:v>2.5188457322314299</c:v>
                </c:pt>
                <c:pt idx="207">
                  <c:v>2.4979885403720101</c:v>
                </c:pt>
                <c:pt idx="208">
                  <c:v>2.4817881523873102</c:v>
                </c:pt>
                <c:pt idx="209">
                  <c:v>2.4696149961709302</c:v>
                </c:pt>
                <c:pt idx="210">
                  <c:v>2.4609468100440099</c:v>
                </c:pt>
                <c:pt idx="211">
                  <c:v>2.4553475005280099</c:v>
                </c:pt>
                <c:pt idx="212">
                  <c:v>2.4524506969107098</c:v>
                </c:pt>
                <c:pt idx="213">
                  <c:v>2.4519468502706299</c:v>
                </c:pt>
                <c:pt idx="214">
                  <c:v>2.4535730322318301</c:v>
                </c:pt>
                <c:pt idx="215">
                  <c:v>2.4571048080223701</c:v>
                </c:pt>
                <c:pt idx="216">
                  <c:v>2.4623497164168899</c:v>
                </c:pt>
                <c:pt idx="217">
                  <c:v>2.4691420041298402</c:v>
                </c:pt>
                <c:pt idx="218">
                  <c:v>2.4773383466968402</c:v>
                </c:pt>
                <c:pt idx="219">
                  <c:v>2.48681435049274</c:v>
                </c:pt>
                <c:pt idx="220">
                  <c:v>2.49746167733587</c:v>
                </c:pt>
                <c:pt idx="221">
                  <c:v>2.5091856683935001</c:v>
                </c:pt>
                <c:pt idx="222">
                  <c:v>2.5219033708789498</c:v>
                </c:pt>
                <c:pt idx="223">
                  <c:v>2.53554189150791</c:v>
                </c:pt>
                <c:pt idx="224">
                  <c:v>2.5500370164499802</c:v>
                </c:pt>
                <c:pt idx="225">
                  <c:v>2.5653320497329801</c:v>
                </c:pt>
                <c:pt idx="226">
                  <c:v>2.58137683159043</c:v>
                </c:pt>
                <c:pt idx="227">
                  <c:v>2.5981269057217999</c:v>
                </c:pt>
                <c:pt idx="228">
                  <c:v>2.6155428103367</c:v>
                </c:pt>
                <c:pt idx="229">
                  <c:v>2.6335894725368099</c:v>
                </c:pt>
                <c:pt idx="230">
                  <c:v>2.6522356893236698</c:v>
                </c:pt>
                <c:pt idx="231">
                  <c:v>2.6714536815137899</c:v>
                </c:pt>
                <c:pt idx="232">
                  <c:v>2.6912187092532398</c:v>
                </c:pt>
                <c:pt idx="233">
                  <c:v>2.7115087397745401</c:v>
                </c:pt>
                <c:pt idx="234">
                  <c:v>2.7323041596243201</c:v>
                </c:pt>
                <c:pt idx="235">
                  <c:v>2.7535875248841202</c:v>
                </c:pt>
                <c:pt idx="236">
                  <c:v>2.7753433439677599</c:v>
                </c:pt>
                <c:pt idx="237">
                  <c:v>2.79755788845174</c:v>
                </c:pt>
                <c:pt idx="238">
                  <c:v>2.8202190281170099</c:v>
                </c:pt>
                <c:pt idx="239">
                  <c:v>2.8433160869788998</c:v>
                </c:pt>
                <c:pt idx="240">
                  <c:v>2.8668397175810001</c:v>
                </c:pt>
                <c:pt idx="241">
                  <c:v>2.8907817912457801</c:v>
                </c:pt>
                <c:pt idx="242">
                  <c:v>2.9151353023251101</c:v>
                </c:pt>
                <c:pt idx="243">
                  <c:v>2.9398942847894101</c:v>
                </c:pt>
                <c:pt idx="244">
                  <c:v>2.9650537397442398</c:v>
                </c:pt>
                <c:pt idx="245">
                  <c:v>2.9906095726764899</c:v>
                </c:pt>
                <c:pt idx="246">
                  <c:v>3.0165585394145502</c:v>
                </c:pt>
                <c:pt idx="247">
                  <c:v>3.0428981999439899</c:v>
                </c:pt>
                <c:pt idx="248">
                  <c:v>3.0696268793564898</c:v>
                </c:pt>
                <c:pt idx="249">
                  <c:v>3.0967436353285298</c:v>
                </c:pt>
                <c:pt idx="250">
                  <c:v>3.12424823163161</c:v>
                </c:pt>
                <c:pt idx="251">
                  <c:v>3.1521411172690401</c:v>
                </c:pt>
                <c:pt idx="252">
                  <c:v>3.18042341091896</c:v>
                </c:pt>
                <c:pt idx="253">
                  <c:v>3.20909689044049</c:v>
                </c:pt>
                <c:pt idx="254">
                  <c:v>3.2381639872719399</c:v>
                </c:pt>
                <c:pt idx="255">
                  <c:v>3.2676277856183802</c:v>
                </c:pt>
                <c:pt idx="256">
                  <c:v>3.2974920263915402</c:v>
                </c:pt>
                <c:pt idx="257">
                  <c:v>3.3277611159306799</c:v>
                </c:pt>
                <c:pt idx="258">
                  <c:v>3.3584401395984198</c:v>
                </c:pt>
                <c:pt idx="259">
                  <c:v>3.38953488041347</c:v>
                </c:pt>
                <c:pt idx="260">
                  <c:v>3.4210518429534198</c:v>
                </c:pt>
                <c:pt idx="261">
                  <c:v>3.4529982828368602</c:v>
                </c:pt>
                <c:pt idx="262">
                  <c:v>3.4853822421773799</c:v>
                </c:pt>
                <c:pt idx="263">
                  <c:v>3.5182125914936502</c:v>
                </c:pt>
                <c:pt idx="264">
                  <c:v>3.5514990786627001</c:v>
                </c:pt>
                <c:pt idx="265">
                  <c:v>3.5852523856199801</c:v>
                </c:pt>
                <c:pt idx="266">
                  <c:v>3.61948419364278</c:v>
                </c:pt>
                <c:pt idx="267">
                  <c:v>3.6542072582072498</c:v>
                </c:pt>
                <c:pt idx="268">
                  <c:v>3.6894354945872698</c:v>
                </c:pt>
                <c:pt idx="269">
                  <c:v>3.72518407557149</c:v>
                </c:pt>
                <c:pt idx="270">
                  <c:v>3.7614695429193898</c:v>
                </c:pt>
                <c:pt idx="271">
                  <c:v>3.7983099344658098</c:v>
                </c:pt>
                <c:pt idx="272">
                  <c:v>3.8357249291253099</c:v>
                </c:pt>
                <c:pt idx="273">
                  <c:v>3.87373601245586</c:v>
                </c:pt>
                <c:pt idx="274">
                  <c:v>3.9123666659284702</c:v>
                </c:pt>
                <c:pt idx="275">
                  <c:v>3.9516425836354898</c:v>
                </c:pt>
                <c:pt idx="276">
                  <c:v>3.9915919208760799</c:v>
                </c:pt>
                <c:pt idx="277">
                  <c:v>4.0322455799131198</c:v>
                </c:pt>
                <c:pt idx="278">
                  <c:v>4.0736375392348902</c:v>
                </c:pt>
                <c:pt idx="279">
                  <c:v>4.1158052339247</c:v>
                </c:pt>
                <c:pt idx="280">
                  <c:v>4.1587899962974202</c:v>
                </c:pt>
                <c:pt idx="281">
                  <c:v>4.2026375678784698</c:v>
                </c:pt>
                <c:pt idx="282">
                  <c:v>4.2473986961710599</c:v>
                </c:pt>
                <c:pt idx="283">
                  <c:v>4.2931298326037997</c:v>
                </c:pt>
                <c:pt idx="284">
                  <c:v>4.3398939517294899</c:v>
                </c:pt>
                <c:pt idx="285">
                  <c:v>4.38776151636407</c:v>
                </c:pt>
                <c:pt idx="286">
                  <c:v>4.4368116191815403</c:v>
                </c:pt>
                <c:pt idx="287">
                  <c:v>4.4871333386736296</c:v>
                </c:pt>
                <c:pt idx="288">
                  <c:v>4.5388273568170598</c:v>
                </c:pt>
                <c:pt idx="289">
                  <c:v>4.5920078979031604</c:v>
                </c:pt>
                <c:pt idx="290">
                  <c:v>4.6468050636322502</c:v>
                </c:pt>
                <c:pt idx="291">
                  <c:v>4.7033676599260703</c:v>
                </c:pt>
                <c:pt idx="292">
                  <c:v>4.7618666375650296</c:v>
                </c:pt>
                <c:pt idx="293">
                  <c:v>4.8224993039216297</c:v>
                </c:pt>
                <c:pt idx="294">
                  <c:v>4.88549450981745</c:v>
                </c:pt>
                <c:pt idx="295">
                  <c:v>4.9511190782099899</c:v>
                </c:pt>
                <c:pt idx="296">
                  <c:v>5.0196858261717399</c:v>
                </c:pt>
                <c:pt idx="297">
                  <c:v>5.0915636472898802</c:v>
                </c:pt>
                <c:pt idx="298">
                  <c:v>5.1671902810098098</c:v>
                </c:pt>
                <c:pt idx="299">
                  <c:v>5.24708861738692</c:v>
                </c:pt>
                <c:pt idx="300">
                  <c:v>5.3318876981701697</c:v>
                </c:pt>
                <c:pt idx="301">
                  <c:v>5.4223500202405104</c:v>
                </c:pt>
                <c:pt idx="302">
                  <c:v>5.5194073894978501</c:v>
                </c:pt>
                <c:pt idx="303">
                  <c:v>5.6242085120551097</c:v>
                </c:pt>
                <c:pt idx="304">
                  <c:v>5.7381829021259403</c:v>
                </c:pt>
                <c:pt idx="305">
                  <c:v>5.86312778392836</c:v>
                </c:pt>
                <c:pt idx="306">
                  <c:v>6.0013278788269897</c:v>
                </c:pt>
                <c:pt idx="307">
                  <c:v>6.1557229817165702</c:v>
                </c:pt>
                <c:pt idx="308">
                  <c:v>6.3301462017697503</c:v>
                </c:pt>
                <c:pt idx="309">
                  <c:v>6.5296686832205904</c:v>
                </c:pt>
                <c:pt idx="310">
                  <c:v>6.7611080965396901</c:v>
                </c:pt>
                <c:pt idx="311">
                  <c:v>7.0337946488095904</c:v>
                </c:pt>
                <c:pt idx="312">
                  <c:v>7.36075166112684</c:v>
                </c:pt>
                <c:pt idx="313">
                  <c:v>7.76055975531429</c:v>
                </c:pt>
                <c:pt idx="314">
                  <c:v>8.2603732555796707</c:v>
                </c:pt>
                <c:pt idx="315">
                  <c:v>8.9009028284792198</c:v>
                </c:pt>
                <c:pt idx="316">
                  <c:v>9.7446883017395596</c:v>
                </c:pt>
                <c:pt idx="317">
                  <c:v>10.8891849832653</c:v>
                </c:pt>
                <c:pt idx="318">
                  <c:v>12.482779630482799</c:v>
                </c:pt>
                <c:pt idx="319">
                  <c:v>14.7235758828824</c:v>
                </c:pt>
                <c:pt idx="320">
                  <c:v>17.8092420843371</c:v>
                </c:pt>
                <c:pt idx="321">
                  <c:v>21.9879225168979</c:v>
                </c:pt>
                <c:pt idx="322">
                  <c:v>27.614012791580599</c:v>
                </c:pt>
                <c:pt idx="323">
                  <c:v>34.010734976225699</c:v>
                </c:pt>
                <c:pt idx="324">
                  <c:v>37.8922094897409</c:v>
                </c:pt>
                <c:pt idx="325">
                  <c:v>35.935050593158799</c:v>
                </c:pt>
                <c:pt idx="326">
                  <c:v>29.978411174792502</c:v>
                </c:pt>
                <c:pt idx="327">
                  <c:v>23.9031332666525</c:v>
                </c:pt>
                <c:pt idx="328">
                  <c:v>19.2954462516199</c:v>
                </c:pt>
                <c:pt idx="329">
                  <c:v>16.115428329438</c:v>
                </c:pt>
                <c:pt idx="330">
                  <c:v>13.960793157034599</c:v>
                </c:pt>
                <c:pt idx="331">
                  <c:v>12.4889338959205</c:v>
                </c:pt>
                <c:pt idx="332">
                  <c:v>11.4685017298088</c:v>
                </c:pt>
                <c:pt idx="333">
                  <c:v>10.7517003608714</c:v>
                </c:pt>
                <c:pt idx="334">
                  <c:v>10.243974004127001</c:v>
                </c:pt>
                <c:pt idx="335">
                  <c:v>9.8826980704291891</c:v>
                </c:pt>
                <c:pt idx="336">
                  <c:v>9.62563418586282</c:v>
                </c:pt>
                <c:pt idx="337">
                  <c:v>9.4465976907526006</c:v>
                </c:pt>
                <c:pt idx="338">
                  <c:v>9.3292577329445194</c:v>
                </c:pt>
                <c:pt idx="339">
                  <c:v>9.2615339474242404</c:v>
                </c:pt>
                <c:pt idx="340">
                  <c:v>9.2342068476990509</c:v>
                </c:pt>
                <c:pt idx="341">
                  <c:v>9.2405210196945102</c:v>
                </c:pt>
                <c:pt idx="342">
                  <c:v>9.2756575743716798</c:v>
                </c:pt>
                <c:pt idx="343">
                  <c:v>9.3362503778275308</c:v>
                </c:pt>
                <c:pt idx="344">
                  <c:v>9.4200297622900298</c:v>
                </c:pt>
                <c:pt idx="345">
                  <c:v>9.5255787960011293</c:v>
                </c:pt>
                <c:pt idx="346">
                  <c:v>9.6521720015390606</c:v>
                </c:pt>
                <c:pt idx="347">
                  <c:v>9.7996730035099997</c:v>
                </c:pt>
                <c:pt idx="348">
                  <c:v>9.9684755993370207</c:v>
                </c:pt>
                <c:pt idx="349">
                  <c:v>10.159478766563099</c:v>
                </c:pt>
              </c:numCache>
            </c:numRef>
          </c:yVal>
          <c:smooth val="0"/>
          <c:extLst>
            <c:ext xmlns:c16="http://schemas.microsoft.com/office/drawing/2014/chart" uri="{C3380CC4-5D6E-409C-BE32-E72D297353CC}">
              <c16:uniqueId val="{00000002-E2C1-42FA-B5A4-9A959DEDB7EF}"/>
            </c:ext>
          </c:extLst>
        </c:ser>
        <c:dLbls>
          <c:showLegendKey val="0"/>
          <c:showVal val="0"/>
          <c:showCatName val="0"/>
          <c:showSerName val="0"/>
          <c:showPercent val="0"/>
          <c:showBubbleSize val="0"/>
        </c:dLbls>
        <c:axId val="457645216"/>
        <c:axId val="457650312"/>
      </c:scatterChart>
      <c:valAx>
        <c:axId val="457645216"/>
        <c:scaling>
          <c:logBase val="10"/>
          <c:orientation val="minMax"/>
          <c:max val="350"/>
          <c:min val="1"/>
        </c:scaling>
        <c:delete val="0"/>
        <c:axPos val="b"/>
        <c:minorGridlines/>
        <c:title>
          <c:tx>
            <c:rich>
              <a:bodyPr/>
              <a:lstStyle/>
              <a:p>
                <a:pPr>
                  <a:defRPr sz="1600" b="0"/>
                </a:pPr>
                <a:r>
                  <a:rPr lang="en-US" sz="1600" b="0"/>
                  <a:t>Frequency (GHz)</a:t>
                </a:r>
              </a:p>
            </c:rich>
          </c:tx>
          <c:layout>
            <c:manualLayout>
              <c:xMode val="edge"/>
              <c:yMode val="edge"/>
              <c:x val="0.42334903475267249"/>
              <c:y val="0.96649991239411159"/>
            </c:manualLayout>
          </c:layout>
          <c:overlay val="0"/>
        </c:title>
        <c:numFmt formatCode="0.E+00" sourceLinked="0"/>
        <c:majorTickMark val="out"/>
        <c:minorTickMark val="none"/>
        <c:tickLblPos val="nextTo"/>
        <c:txPr>
          <a:bodyPr/>
          <a:lstStyle/>
          <a:p>
            <a:pPr>
              <a:defRPr sz="1200"/>
            </a:pPr>
            <a:endParaRPr lang="en-US"/>
          </a:p>
        </c:txPr>
        <c:crossAx val="457650312"/>
        <c:crossesAt val="1.0000000000000002E-3"/>
        <c:crossBetween val="midCat"/>
        <c:majorUnit val="10"/>
        <c:minorUnit val="10"/>
      </c:valAx>
      <c:valAx>
        <c:axId val="457650312"/>
        <c:scaling>
          <c:logBase val="10"/>
          <c:orientation val="minMax"/>
          <c:max val="100"/>
          <c:min val="1.0000000000000002E-3"/>
        </c:scaling>
        <c:delete val="0"/>
        <c:axPos val="l"/>
        <c:minorGridlines/>
        <c:title>
          <c:tx>
            <c:rich>
              <a:bodyPr rot="-5400000" vert="horz"/>
              <a:lstStyle/>
              <a:p>
                <a:pPr>
                  <a:defRPr sz="1600" b="0"/>
                </a:pPr>
                <a:r>
                  <a:rPr lang="en-GB" sz="1600" b="0"/>
                  <a:t>Specific attenuation (dB/km)</a:t>
                </a:r>
              </a:p>
            </c:rich>
          </c:tx>
          <c:layout>
            <c:manualLayout>
              <c:xMode val="edge"/>
              <c:yMode val="edge"/>
              <c:x val="8.7246779935334362E-3"/>
              <c:y val="0.38566007549020093"/>
            </c:manualLayout>
          </c:layout>
          <c:overlay val="0"/>
        </c:title>
        <c:numFmt formatCode="0.E+00" sourceLinked="0"/>
        <c:majorTickMark val="out"/>
        <c:minorTickMark val="none"/>
        <c:tickLblPos val="nextTo"/>
        <c:txPr>
          <a:bodyPr/>
          <a:lstStyle/>
          <a:p>
            <a:pPr>
              <a:defRPr sz="1050"/>
            </a:pPr>
            <a:endParaRPr lang="en-US"/>
          </a:p>
        </c:txPr>
        <c:crossAx val="457645216"/>
        <c:crosses val="autoZero"/>
        <c:crossBetween val="midCat"/>
        <c:minorUnit val="10"/>
      </c:valAx>
    </c:plotArea>
    <c:legend>
      <c:legendPos val="r"/>
      <c:layout>
        <c:manualLayout>
          <c:xMode val="edge"/>
          <c:yMode val="edge"/>
          <c:x val="0.43197572500200221"/>
          <c:y val="8.2878922889210435E-2"/>
          <c:w val="0.52710737771291782"/>
          <c:h val="2.9331856204724328E-2"/>
        </c:manualLayout>
      </c:layout>
      <c:overlay val="0"/>
      <c:spPr>
        <a:solidFill>
          <a:schemeClr val="bg1"/>
        </a:solidFill>
      </c:spPr>
      <c:txPr>
        <a:bodyPr/>
        <a:lstStyle/>
        <a:p>
          <a:pPr>
            <a:defRPr sz="1400"/>
          </a:pPr>
          <a:endParaRPr lang="en-US"/>
        </a:p>
      </c:txPr>
    </c:legend>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fades of duration D, per year, at 14 GHz.</a:t>
            </a:r>
          </a:p>
          <a:p>
            <a:pPr>
              <a:defRPr/>
            </a:pPr>
            <a:r>
              <a:rPr lang="en-US"/>
              <a:t>Lat: 46.222  North , Lon: 6.14 East , R</a:t>
            </a:r>
            <a:r>
              <a:rPr lang="en-US" baseline="-25000"/>
              <a:t>0.01%</a:t>
            </a:r>
            <a:r>
              <a:rPr lang="en-US"/>
              <a:t>: 31.7 mm/hr , Elevation angle: 30 deg.</a:t>
            </a:r>
          </a:p>
        </c:rich>
      </c:tx>
      <c:overlay val="1"/>
    </c:title>
    <c:autoTitleDeleted val="0"/>
    <c:plotArea>
      <c:layout>
        <c:manualLayout>
          <c:layoutTarget val="inner"/>
          <c:xMode val="edge"/>
          <c:yMode val="edge"/>
          <c:x val="0.13443444343002256"/>
          <c:y val="0.12166174443039815"/>
          <c:w val="0.83341026243963379"/>
          <c:h val="0.78948240028484129"/>
        </c:manualLayout>
      </c:layout>
      <c:scatterChart>
        <c:scatterStyle val="lineMarker"/>
        <c:varyColors val="0"/>
        <c:ser>
          <c:idx val="0"/>
          <c:order val="0"/>
          <c:tx>
            <c:v>A = 1.1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Dur'!$D$58:$D$70</c:f>
              <c:numCache>
                <c:formatCode>0.00000000</c:formatCode>
                <c:ptCount val="13"/>
                <c:pt idx="0">
                  <c:v>1668.1600834050901</c:v>
                </c:pt>
                <c:pt idx="1">
                  <c:v>1349.6727250261499</c:v>
                </c:pt>
                <c:pt idx="2">
                  <c:v>1187.97544625969</c:v>
                </c:pt>
                <c:pt idx="3">
                  <c:v>968.75753600619601</c:v>
                </c:pt>
                <c:pt idx="4">
                  <c:v>819.40546547192798</c:v>
                </c:pt>
                <c:pt idx="5">
                  <c:v>665.03374415327198</c:v>
                </c:pt>
                <c:pt idx="6">
                  <c:v>401.326404660268</c:v>
                </c:pt>
                <c:pt idx="7">
                  <c:v>279.90815345154402</c:v>
                </c:pt>
                <c:pt idx="8">
                  <c:v>165.42584299962999</c:v>
                </c:pt>
                <c:pt idx="9">
                  <c:v>70.889867797400598</c:v>
                </c:pt>
                <c:pt idx="10">
                  <c:v>25.893643718963101</c:v>
                </c:pt>
                <c:pt idx="11">
                  <c:v>13.314322383271101</c:v>
                </c:pt>
                <c:pt idx="12">
                  <c:v>5.3094393469876398</c:v>
                </c:pt>
              </c:numCache>
            </c:numRef>
          </c:yVal>
          <c:smooth val="0"/>
          <c:extLst>
            <c:ext xmlns:c16="http://schemas.microsoft.com/office/drawing/2014/chart" uri="{C3380CC4-5D6E-409C-BE32-E72D297353CC}">
              <c16:uniqueId val="{00000000-4C42-4CA4-910B-2167531B95E2}"/>
            </c:ext>
          </c:extLst>
        </c:ser>
        <c:ser>
          <c:idx val="1"/>
          <c:order val="1"/>
          <c:tx>
            <c:v>A = 2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Dur'!$E$58:$E$70</c:f>
              <c:numCache>
                <c:formatCode>0.00000000</c:formatCode>
                <c:ptCount val="13"/>
                <c:pt idx="0">
                  <c:v>222.892168872268</c:v>
                </c:pt>
                <c:pt idx="1">
                  <c:v>180.37719910241799</c:v>
                </c:pt>
                <c:pt idx="2">
                  <c:v>155.79855387689</c:v>
                </c:pt>
                <c:pt idx="3">
                  <c:v>122.626410006081</c:v>
                </c:pt>
                <c:pt idx="4">
                  <c:v>100.937751734306</c:v>
                </c:pt>
                <c:pt idx="5">
                  <c:v>79.327732856156899</c:v>
                </c:pt>
                <c:pt idx="6">
                  <c:v>44.537187350110003</c:v>
                </c:pt>
                <c:pt idx="7">
                  <c:v>29.606190456267701</c:v>
                </c:pt>
                <c:pt idx="8">
                  <c:v>16.3726076146352</c:v>
                </c:pt>
                <c:pt idx="9">
                  <c:v>6.3456197426476004</c:v>
                </c:pt>
                <c:pt idx="10">
                  <c:v>2.0722552760657198</c:v>
                </c:pt>
                <c:pt idx="11">
                  <c:v>0.99275432861841495</c:v>
                </c:pt>
                <c:pt idx="12">
                  <c:v>0.36017002447631402</c:v>
                </c:pt>
              </c:numCache>
            </c:numRef>
          </c:yVal>
          <c:smooth val="0"/>
          <c:extLst>
            <c:ext xmlns:c16="http://schemas.microsoft.com/office/drawing/2014/chart" uri="{C3380CC4-5D6E-409C-BE32-E72D297353CC}">
              <c16:uniqueId val="{00000001-4C42-4CA4-910B-2167531B95E2}"/>
            </c:ext>
          </c:extLst>
        </c:ser>
        <c:ser>
          <c:idx val="2"/>
          <c:order val="2"/>
          <c:tx>
            <c:v>A = 6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Dur'!$F$58:$F$70</c:f>
              <c:numCache>
                <c:formatCode>0.00000000</c:formatCode>
                <c:ptCount val="13"/>
                <c:pt idx="0">
                  <c:v>54.389921961660001</c:v>
                </c:pt>
                <c:pt idx="1">
                  <c:v>43.742582393581699</c:v>
                </c:pt>
                <c:pt idx="2">
                  <c:v>37.083142650607101</c:v>
                </c:pt>
                <c:pt idx="3">
                  <c:v>28.3752383521566</c:v>
                </c:pt>
                <c:pt idx="4">
                  <c:v>22.860952528239</c:v>
                </c:pt>
                <c:pt idx="5">
                  <c:v>17.519794324518902</c:v>
                </c:pt>
                <c:pt idx="6">
                  <c:v>9.3006745700912798</c:v>
                </c:pt>
                <c:pt idx="7">
                  <c:v>5.9583989103741004</c:v>
                </c:pt>
                <c:pt idx="8">
                  <c:v>3.13178335956614</c:v>
                </c:pt>
                <c:pt idx="9">
                  <c:v>1.1245272417714001</c:v>
                </c:pt>
                <c:pt idx="10">
                  <c:v>0.33740174934098199</c:v>
                </c:pt>
                <c:pt idx="11">
                  <c:v>0.15324447329665999</c:v>
                </c:pt>
                <c:pt idx="12">
                  <c:v>5.17816751398971E-2</c:v>
                </c:pt>
              </c:numCache>
            </c:numRef>
          </c:yVal>
          <c:smooth val="0"/>
          <c:extLst>
            <c:ext xmlns:c16="http://schemas.microsoft.com/office/drawing/2014/chart" uri="{C3380CC4-5D6E-409C-BE32-E72D297353CC}">
              <c16:uniqueId val="{00000002-4C42-4CA4-910B-2167531B95E2}"/>
            </c:ext>
          </c:extLst>
        </c:ser>
        <c:ser>
          <c:idx val="3"/>
          <c:order val="3"/>
          <c:tx>
            <c:v>A = 9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Dur'!$G$58:$G$70</c:f>
              <c:numCache>
                <c:formatCode>0.00000000</c:formatCode>
                <c:ptCount val="13"/>
                <c:pt idx="0">
                  <c:v>21.939310123450099</c:v>
                </c:pt>
                <c:pt idx="1">
                  <c:v>17.506532423823199</c:v>
                </c:pt>
                <c:pt idx="2">
                  <c:v>14.6634944508352</c:v>
                </c:pt>
                <c:pt idx="3">
                  <c:v>11.0193150376435</c:v>
                </c:pt>
                <c:pt idx="4">
                  <c:v>8.7576182569869907</c:v>
                </c:pt>
                <c:pt idx="5">
                  <c:v>6.6053809474188903</c:v>
                </c:pt>
                <c:pt idx="6">
                  <c:v>3.3851960125826102</c:v>
                </c:pt>
                <c:pt idx="7">
                  <c:v>2.1191016631004</c:v>
                </c:pt>
                <c:pt idx="8">
                  <c:v>1.0790416073043301</c:v>
                </c:pt>
                <c:pt idx="9">
                  <c:v>0.36947530969160602</c:v>
                </c:pt>
                <c:pt idx="10">
                  <c:v>0.10518666444833601</c:v>
                </c:pt>
                <c:pt idx="11">
                  <c:v>4.6224785585188798E-2</c:v>
                </c:pt>
                <c:pt idx="12">
                  <c:v>1.4948659707561001E-2</c:v>
                </c:pt>
              </c:numCache>
            </c:numRef>
          </c:yVal>
          <c:smooth val="0"/>
          <c:extLst>
            <c:ext xmlns:c16="http://schemas.microsoft.com/office/drawing/2014/chart" uri="{C3380CC4-5D6E-409C-BE32-E72D297353CC}">
              <c16:uniqueId val="{00000003-4C42-4CA4-910B-2167531B95E2}"/>
            </c:ext>
          </c:extLst>
        </c:ser>
        <c:ser>
          <c:idx val="4"/>
          <c:order val="4"/>
          <c:tx>
            <c:v>A = 12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Dur'!$H$58:$H$70</c:f>
              <c:numCache>
                <c:formatCode>0.00000000</c:formatCode>
                <c:ptCount val="13"/>
                <c:pt idx="0">
                  <c:v>10.7576676606599</c:v>
                </c:pt>
                <c:pt idx="1">
                  <c:v>8.5184350239909197</c:v>
                </c:pt>
                <c:pt idx="2">
                  <c:v>7.0704721438832197</c:v>
                </c:pt>
                <c:pt idx="3">
                  <c:v>5.2417738336600701</c:v>
                </c:pt>
                <c:pt idx="4">
                  <c:v>4.1236615814160196</c:v>
                </c:pt>
                <c:pt idx="5">
                  <c:v>3.0735198472937402</c:v>
                </c:pt>
                <c:pt idx="6">
                  <c:v>1.5344822698677301</c:v>
                </c:pt>
                <c:pt idx="7">
                  <c:v>0.94426125408378103</c:v>
                </c:pt>
                <c:pt idx="8">
                  <c:v>0.46967960628694999</c:v>
                </c:pt>
                <c:pt idx="9">
                  <c:v>0.15528927664776099</c:v>
                </c:pt>
                <c:pt idx="10">
                  <c:v>4.2534676742980997E-2</c:v>
                </c:pt>
                <c:pt idx="11">
                  <c:v>1.82446199663444E-2</c:v>
                </c:pt>
                <c:pt idx="12">
                  <c:v>5.7130779792959399E-3</c:v>
                </c:pt>
              </c:numCache>
            </c:numRef>
          </c:yVal>
          <c:smooth val="0"/>
          <c:extLst>
            <c:ext xmlns:c16="http://schemas.microsoft.com/office/drawing/2014/chart" uri="{C3380CC4-5D6E-409C-BE32-E72D297353CC}">
              <c16:uniqueId val="{00000004-4C42-4CA4-910B-2167531B95E2}"/>
            </c:ext>
          </c:extLst>
        </c:ser>
        <c:ser>
          <c:idx val="5"/>
          <c:order val="5"/>
          <c:tx>
            <c:v>A = 15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Dur'!$I$58:$I$70</c:f>
              <c:numCache>
                <c:formatCode>0.00000000</c:formatCode>
                <c:ptCount val="13"/>
                <c:pt idx="0">
                  <c:v>5.5288975389169401</c:v>
                </c:pt>
                <c:pt idx="1">
                  <c:v>4.3463924036595198</c:v>
                </c:pt>
                <c:pt idx="2">
                  <c:v>3.5810861873142699</c:v>
                </c:pt>
                <c:pt idx="3">
                  <c:v>2.6259589380592798</c:v>
                </c:pt>
                <c:pt idx="4">
                  <c:v>2.0489276532907299</c:v>
                </c:pt>
                <c:pt idx="5">
                  <c:v>1.5126286488807399</c:v>
                </c:pt>
                <c:pt idx="6">
                  <c:v>0.73951894698624498</c:v>
                </c:pt>
                <c:pt idx="7">
                  <c:v>0.44887851416337199</c:v>
                </c:pt>
                <c:pt idx="8">
                  <c:v>0.21913313795959299</c:v>
                </c:pt>
                <c:pt idx="9">
                  <c:v>7.0455996209964095E-2</c:v>
                </c:pt>
                <c:pt idx="10">
                  <c:v>1.8713722218109401E-2</c:v>
                </c:pt>
                <c:pt idx="11">
                  <c:v>7.8737037626468893E-3</c:v>
                </c:pt>
                <c:pt idx="12">
                  <c:v>2.4031922246012401E-3</c:v>
                </c:pt>
              </c:numCache>
            </c:numRef>
          </c:yVal>
          <c:smooth val="0"/>
          <c:extLst>
            <c:ext xmlns:c16="http://schemas.microsoft.com/office/drawing/2014/chart" uri="{C3380CC4-5D6E-409C-BE32-E72D297353CC}">
              <c16:uniqueId val="{00000005-4C42-4CA4-910B-2167531B95E2}"/>
            </c:ext>
          </c:extLst>
        </c:ser>
        <c:dLbls>
          <c:showLegendKey val="0"/>
          <c:showVal val="0"/>
          <c:showCatName val="0"/>
          <c:showSerName val="0"/>
          <c:showPercent val="0"/>
          <c:showBubbleSize val="0"/>
        </c:dLbls>
        <c:axId val="457650704"/>
        <c:axId val="457652272"/>
      </c:scatterChart>
      <c:valAx>
        <c:axId val="457650704"/>
        <c:scaling>
          <c:logBase val="10"/>
          <c:orientation val="minMax"/>
          <c:min val="10"/>
        </c:scaling>
        <c:delete val="0"/>
        <c:axPos val="b"/>
        <c:title>
          <c:tx>
            <c:rich>
              <a:bodyPr/>
              <a:lstStyle/>
              <a:p>
                <a:pPr>
                  <a:defRPr sz="1800"/>
                </a:pPr>
                <a:r>
                  <a:rPr lang="en-US" sz="1800"/>
                  <a:t>Fade duration, D</a:t>
                </a:r>
                <a:r>
                  <a:rPr lang="en-US" sz="1800" baseline="0"/>
                  <a:t> (</a:t>
                </a:r>
                <a:r>
                  <a:rPr lang="en-US" sz="1800"/>
                  <a:t>secs)</a:t>
                </a:r>
              </a:p>
            </c:rich>
          </c:tx>
          <c:overlay val="0"/>
        </c:title>
        <c:numFmt formatCode="General" sourceLinked="1"/>
        <c:majorTickMark val="in"/>
        <c:minorTickMark val="in"/>
        <c:tickLblPos val="nextTo"/>
        <c:txPr>
          <a:bodyPr/>
          <a:lstStyle/>
          <a:p>
            <a:pPr>
              <a:defRPr sz="1400"/>
            </a:pPr>
            <a:endParaRPr lang="en-US"/>
          </a:p>
        </c:txPr>
        <c:crossAx val="457652272"/>
        <c:crossesAt val="1.0000000000000002E-3"/>
        <c:crossBetween val="midCat"/>
        <c:minorUnit val="10"/>
      </c:valAx>
      <c:valAx>
        <c:axId val="457652272"/>
        <c:scaling>
          <c:logBase val="10"/>
          <c:orientation val="minMax"/>
        </c:scaling>
        <c:delete val="0"/>
        <c:axPos val="l"/>
        <c:majorGridlines>
          <c:spPr>
            <a:ln w="28575"/>
          </c:spPr>
        </c:majorGridlines>
        <c:minorGridlines>
          <c:spPr>
            <a:ln>
              <a:prstDash val="sysDash"/>
            </a:ln>
          </c:spPr>
        </c:minorGridlines>
        <c:title>
          <c:tx>
            <c:rich>
              <a:bodyPr rot="-5400000" vert="horz"/>
              <a:lstStyle/>
              <a:p>
                <a:pPr>
                  <a:defRPr sz="1800"/>
                </a:pPr>
                <a:r>
                  <a:rPr lang="en-US" sz="1800"/>
                  <a:t>Number of fades of duration</a:t>
                </a:r>
                <a:r>
                  <a:rPr lang="en-US" sz="1800" baseline="0"/>
                  <a:t> D per year at 14 GHz</a:t>
                </a:r>
                <a:endParaRPr lang="en-US" sz="1800"/>
              </a:p>
            </c:rich>
          </c:tx>
          <c:overlay val="0"/>
        </c:title>
        <c:numFmt formatCode="0.000" sourceLinked="0"/>
        <c:majorTickMark val="in"/>
        <c:minorTickMark val="in"/>
        <c:tickLblPos val="nextTo"/>
        <c:txPr>
          <a:bodyPr/>
          <a:lstStyle/>
          <a:p>
            <a:pPr>
              <a:defRPr sz="1400"/>
            </a:pPr>
            <a:endParaRPr lang="en-US"/>
          </a:p>
        </c:txPr>
        <c:crossAx val="457650704"/>
        <c:crosses val="autoZero"/>
        <c:crossBetween val="midCat"/>
      </c:valAx>
      <c:spPr>
        <a:solidFill>
          <a:schemeClr val="bg1">
            <a:lumMod val="95000"/>
          </a:schemeClr>
        </a:solidFill>
      </c:spPr>
    </c:plotArea>
    <c:legend>
      <c:legendPos val="r"/>
      <c:layout>
        <c:manualLayout>
          <c:xMode val="edge"/>
          <c:yMode val="edge"/>
          <c:x val="0.13557469628479074"/>
          <c:y val="0.12254880639408644"/>
          <c:w val="0.84832055084023583"/>
          <c:h val="5.0676556119881283E-2"/>
        </c:manualLayout>
      </c:layout>
      <c:overlay val="0"/>
      <c:spPr>
        <a:solidFill>
          <a:srgbClr val="FFFFFF"/>
        </a:solidFill>
      </c:spPr>
      <c:txPr>
        <a:bodyPr/>
        <a:lstStyle/>
        <a:p>
          <a:pPr>
            <a:defRPr sz="1600"/>
          </a:pPr>
          <a:endParaRPr lang="en-US"/>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15</xdr:col>
      <xdr:colOff>476250</xdr:colOff>
      <xdr:row>1</xdr:row>
      <xdr:rowOff>27213</xdr:rowOff>
    </xdr:from>
    <xdr:to>
      <xdr:col>17</xdr:col>
      <xdr:colOff>1013732</xdr:colOff>
      <xdr:row>1</xdr:row>
      <xdr:rowOff>770163</xdr:rowOff>
    </xdr:to>
    <xdr:pic>
      <xdr:nvPicPr>
        <xdr:cNvPr id="10249" name="Picture 1">
          <a:extLst>
            <a:ext uri="{FF2B5EF4-FFF2-40B4-BE49-F238E27FC236}">
              <a16:creationId xmlns:a16="http://schemas.microsoft.com/office/drawing/2014/main" id="{00000000-0008-0000-0000-000009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12786" y="190499"/>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613682</xdr:colOff>
      <xdr:row>9</xdr:row>
      <xdr:rowOff>63953</xdr:rowOff>
    </xdr:from>
    <xdr:to>
      <xdr:col>19</xdr:col>
      <xdr:colOff>81643</xdr:colOff>
      <xdr:row>39</xdr:row>
      <xdr:rowOff>81642</xdr:rowOff>
    </xdr:to>
    <xdr:sp macro="" textlink="">
      <xdr:nvSpPr>
        <xdr:cNvPr id="10242" name="Text Box 2">
          <a:extLst>
            <a:ext uri="{FF2B5EF4-FFF2-40B4-BE49-F238E27FC236}">
              <a16:creationId xmlns:a16="http://schemas.microsoft.com/office/drawing/2014/main" id="{00000000-0008-0000-0000-000002280000}"/>
            </a:ext>
          </a:extLst>
        </xdr:cNvPr>
        <xdr:cNvSpPr txBox="1">
          <a:spLocks noChangeArrowheads="1"/>
        </xdr:cNvSpPr>
      </xdr:nvSpPr>
      <xdr:spPr bwMode="auto">
        <a:xfrm>
          <a:off x="1838325" y="2744560"/>
          <a:ext cx="15510782" cy="4916261"/>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The example values in the tables on this file can be used to verify the correct implementation of software for the prediction methods for Earth-to-space propagation statistics including scintillation, rain attenuation, gaseous attenuation and cloud attenuation. </a:t>
          </a:r>
        </a:p>
        <a:p>
          <a:pPr algn="l" rtl="0">
            <a:defRPr sz="1000"/>
          </a:pPr>
          <a:endParaRPr lang="en-US" sz="14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400" b="0" i="0" u="none" strike="noStrike" baseline="0">
              <a:solidFill>
                <a:srgbClr val="000000"/>
              </a:solidFill>
              <a:latin typeface="Arial"/>
              <a:cs typeface="Arial"/>
            </a:rPr>
            <a:t>For each of the cases shown, the intermediate and final results listed should be obtained if the given input values are used. The user is advised that the number of digits used in the examples is large to facilitate detailed checking of implementations and does not reflect the accuracy of the </a:t>
          </a:r>
          <a:r>
            <a:rPr lang="en-US" sz="1400" b="0" i="0" u="none" strike="noStrike" baseline="0">
              <a:solidFill>
                <a:srgbClr val="000000"/>
              </a:solidFill>
              <a:latin typeface="Arial"/>
              <a:ea typeface="+mn-ea"/>
              <a:cs typeface="Arial"/>
            </a:rPr>
            <a:t>models. Moreover,and to assist users in tracing potential problems with their implementations of the prediction methods, intermediate and final results for the calculations part of a prediction method are provided. </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It must be noted that the examples are not meant to represent any particular measurement programme, system, satellite, earth station location or frequency allocation, but are provided to demonstrate the range of computational possibilities in each of the prediction methods.</a:t>
          </a:r>
        </a:p>
        <a:p>
          <a:pPr algn="l" rtl="0">
            <a:defRPr sz="1000"/>
          </a:pPr>
          <a:r>
            <a:rPr lang="en-US" sz="1400" b="0" i="0" u="none" strike="noStrike" baseline="0">
              <a:solidFill>
                <a:srgbClr val="000000"/>
              </a:solidFill>
              <a:latin typeface="Arial"/>
              <a:cs typeface="Arial"/>
            </a:rPr>
            <a:t>  </a:t>
          </a:r>
        </a:p>
        <a:p>
          <a:pPr algn="l" rtl="0">
            <a:defRPr sz="1000"/>
          </a:pPr>
          <a:r>
            <a:rPr lang="en-US" sz="1400" b="0" i="0" u="none" strike="noStrike" baseline="0">
              <a:solidFill>
                <a:srgbClr val="000000"/>
              </a:solidFill>
              <a:latin typeface="Arial"/>
              <a:cs typeface="Arial"/>
            </a:rPr>
            <a:t>The Earth station to satellite view angle calculations follow the methodology described in Soler, T, and Eisemann, D. "Determination of look angles to     </a:t>
          </a:r>
        </a:p>
        <a:p>
          <a:pPr algn="l" rtl="0">
            <a:defRPr sz="1000"/>
          </a:pPr>
          <a:r>
            <a:rPr lang="en-US" sz="1400" b="0" i="0" u="none" strike="noStrike" baseline="0">
              <a:solidFill>
                <a:srgbClr val="000000"/>
              </a:solidFill>
              <a:latin typeface="Arial"/>
              <a:cs typeface="Arial"/>
            </a:rPr>
            <a:t>       geostationary satellites", Journal of Surveying Engineering, 120(3), 115-127.</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The following WGS84 parameters have been used:</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a = 6378.137 km (semi-major axis)</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1/f = 298.257223563 (inverse of earth's flattening)</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R</a:t>
          </a:r>
          <a:r>
            <a:rPr lang="en-US" sz="1400" b="0" i="0" u="none" strike="noStrike" baseline="-25000">
              <a:solidFill>
                <a:srgbClr val="000000"/>
              </a:solidFill>
              <a:latin typeface="Arial"/>
              <a:cs typeface="Arial"/>
            </a:rPr>
            <a:t>G</a:t>
          </a:r>
          <a:r>
            <a:rPr lang="en-US" sz="1400" b="0" i="0" u="none" strike="noStrike" baseline="0">
              <a:solidFill>
                <a:srgbClr val="000000"/>
              </a:solidFill>
              <a:latin typeface="Arial"/>
              <a:cs typeface="Arial"/>
            </a:rPr>
            <a:t> = 42164.2 (Geostationary orbital height, km) </a:t>
          </a:r>
        </a:p>
        <a:p>
          <a:pPr algn="l" rtl="0">
            <a:defRPr sz="1000"/>
          </a:pPr>
          <a:r>
            <a:rPr lang="en-US" sz="1400" b="0" i="0" u="none" strike="noStrike" baseline="0">
              <a:solidFill>
                <a:srgbClr val="000000"/>
              </a:solidFill>
              <a:latin typeface="Arial"/>
              <a:cs typeface="Arial"/>
            </a:rPr>
            <a:t>	Note that the height relative to the WGS-84 ellipsoid is assumed to be equal to the height relative to mean sea level.</a:t>
          </a:r>
        </a:p>
        <a:p>
          <a:pPr algn="l" rtl="0">
            <a:defRPr sz="1000"/>
          </a:pPr>
          <a:endParaRPr lang="en-US" sz="1400" b="0"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This file has been prepared with the following system configuration:</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Windows 7, 64 bit OS.</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Microsoft Office Professional 2010. Excel version 14.0.7188.5002 (64 bits)</a:t>
          </a:r>
        </a:p>
        <a:p>
          <a:pPr marL="742950" lvl="1" indent="-285750" algn="l" rtl="0">
            <a:buFont typeface="Arial" panose="020B0604020202020204" pitchFamily="34" charset="0"/>
            <a:buChar char="•"/>
            <a:defRPr sz="1000"/>
          </a:pPr>
          <a:r>
            <a:rPr lang="en-US" sz="1400" b="0" i="0" u="none" strike="noStrike" baseline="0">
              <a:solidFill>
                <a:srgbClr val="000000"/>
              </a:solidFill>
              <a:latin typeface="Arial"/>
              <a:cs typeface="Arial"/>
            </a:rPr>
            <a:t>Regional settings English (U.S format)</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11</xdr:col>
      <xdr:colOff>40823</xdr:colOff>
      <xdr:row>4</xdr:row>
      <xdr:rowOff>78920</xdr:rowOff>
    </xdr:from>
    <xdr:to>
      <xdr:col>12</xdr:col>
      <xdr:colOff>932091</xdr:colOff>
      <xdr:row>4</xdr:row>
      <xdr:rowOff>821870</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84430" y="759277"/>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85</xdr:row>
      <xdr:rowOff>1</xdr:rowOff>
    </xdr:from>
    <xdr:to>
      <xdr:col>14</xdr:col>
      <xdr:colOff>449036</xdr:colOff>
      <xdr:row>88</xdr:row>
      <xdr:rowOff>27215</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870857" y="16206108"/>
          <a:ext cx="13920108"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the values above were</a:t>
          </a:r>
          <a:r>
            <a:rPr lang="en-GB" sz="1600" baseline="0">
              <a:latin typeface="Times New Roman" panose="02020603050405020304" pitchFamily="18" charset="0"/>
              <a:cs typeface="Times New Roman" panose="02020603050405020304" pitchFamily="18" charset="0"/>
            </a:rPr>
            <a:t> obtained by using MATLAB(R) implementation of the bivariate normal integral (mvncdf).</a:t>
          </a:r>
          <a:r>
            <a:rPr lang="en-GB" sz="1600">
              <a:latin typeface="Times New Roman" panose="02020603050405020304" pitchFamily="18" charset="0"/>
              <a:cs typeface="Times New Roman" panose="02020603050405020304" pitchFamily="18" charset="0"/>
            </a:rPr>
            <a:t> Differences in the values of the P(A&gt;0) are to be expected as they</a:t>
          </a:r>
          <a:r>
            <a:rPr lang="en-GB" sz="1600" baseline="0">
              <a:latin typeface="Times New Roman" panose="02020603050405020304" pitchFamily="18" charset="0"/>
              <a:cs typeface="Times New Roman" panose="02020603050405020304" pitchFamily="18" charset="0"/>
            </a:rPr>
            <a:t> may originate in</a:t>
          </a:r>
          <a:r>
            <a:rPr lang="en-GB" sz="1600">
              <a:solidFill>
                <a:schemeClr val="dk1"/>
              </a:solidFill>
              <a:effectLst/>
              <a:latin typeface="Times New Roman" panose="02020603050405020304" pitchFamily="18" charset="0"/>
              <a:ea typeface="+mn-ea"/>
              <a:cs typeface="Times New Roman" panose="02020603050405020304" pitchFamily="18" charset="0"/>
            </a:rPr>
            <a:t> the numerical implementation of the bivariate</a:t>
          </a:r>
          <a:r>
            <a:rPr lang="en-GB" sz="1600" baseline="0">
              <a:solidFill>
                <a:schemeClr val="dk1"/>
              </a:solidFill>
              <a:effectLst/>
              <a:latin typeface="Times New Roman" panose="02020603050405020304" pitchFamily="18" charset="0"/>
              <a:ea typeface="+mn-ea"/>
              <a:cs typeface="Times New Roman" panose="02020603050405020304" pitchFamily="18" charset="0"/>
            </a:rPr>
            <a:t> normal integral.</a:t>
          </a:r>
          <a:endParaRPr lang="en-GB" sz="1600">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15</xdr:col>
      <xdr:colOff>1057276</xdr:colOff>
      <xdr:row>4</xdr:row>
      <xdr:rowOff>92530</xdr:rowOff>
    </xdr:from>
    <xdr:to>
      <xdr:col>16</xdr:col>
      <xdr:colOff>968829</xdr:colOff>
      <xdr:row>4</xdr:row>
      <xdr:rowOff>835480</xdr:rowOff>
    </xdr:to>
    <xdr:pic>
      <xdr:nvPicPr>
        <xdr:cNvPr id="2" name="Picture 1">
          <a:extLst>
            <a:ext uri="{FF2B5EF4-FFF2-40B4-BE49-F238E27FC236}">
              <a16:creationId xmlns:a16="http://schemas.microsoft.com/office/drawing/2014/main" id="{E060D9E9-F406-49CE-B4FF-F373FF534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39826" y="768805"/>
          <a:ext cx="1759403"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353784</xdr:colOff>
      <xdr:row>54</xdr:row>
      <xdr:rowOff>54428</xdr:rowOff>
    </xdr:from>
    <xdr:to>
      <xdr:col>15</xdr:col>
      <xdr:colOff>1823356</xdr:colOff>
      <xdr:row>61</xdr:row>
      <xdr:rowOff>149679</xdr:rowOff>
    </xdr:to>
    <xdr:sp macro="" textlink="">
      <xdr:nvSpPr>
        <xdr:cNvPr id="3" name="TextBox 2">
          <a:extLst>
            <a:ext uri="{FF2B5EF4-FFF2-40B4-BE49-F238E27FC236}">
              <a16:creationId xmlns:a16="http://schemas.microsoft.com/office/drawing/2014/main" id="{AF26DE71-15DB-4729-9CFD-5FE5A3B6D8D7}"/>
            </a:ext>
          </a:extLst>
        </xdr:cNvPr>
        <xdr:cNvSpPr txBox="1"/>
      </xdr:nvSpPr>
      <xdr:spPr>
        <a:xfrm>
          <a:off x="763359" y="11865428"/>
          <a:ext cx="13852072" cy="1266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the values above were</a:t>
          </a:r>
          <a:r>
            <a:rPr lang="en-GB" sz="1600" baseline="0">
              <a:latin typeface="Times New Roman" panose="02020603050405020304" pitchFamily="18" charset="0"/>
              <a:cs typeface="Times New Roman" panose="02020603050405020304" pitchFamily="18" charset="0"/>
            </a:rPr>
            <a:t> obtained by using the matlab statistics toolbox built-in function </a:t>
          </a:r>
          <a:r>
            <a:rPr lang="en-GB" sz="1600" i="1" baseline="0">
              <a:latin typeface="Times New Roman" panose="02020603050405020304" pitchFamily="18" charset="0"/>
              <a:cs typeface="Times New Roman" panose="02020603050405020304" pitchFamily="18" charset="0"/>
            </a:rPr>
            <a:t>mvncdf</a:t>
          </a:r>
          <a:r>
            <a:rPr lang="en-GB" sz="1600" baseline="0">
              <a:latin typeface="Times New Roman" panose="02020603050405020304" pitchFamily="18" charset="0"/>
              <a:cs typeface="Times New Roman" panose="02020603050405020304" pitchFamily="18" charset="0"/>
            </a:rPr>
            <a:t>.</a:t>
          </a:r>
          <a:endParaRPr lang="en-GB" sz="1600">
            <a:latin typeface="Times New Roman" panose="02020603050405020304" pitchFamily="18" charset="0"/>
            <a:cs typeface="Times New Roman" panose="02020603050405020304" pitchFamily="18" charset="0"/>
          </a:endParaRPr>
        </a:p>
        <a:p>
          <a:endParaRPr lang="en-GB" sz="1600">
            <a:latin typeface="Times New Roman" panose="02020603050405020304" pitchFamily="18" charset="0"/>
            <a:cs typeface="Times New Roman" panose="02020603050405020304" pitchFamily="18" charset="0"/>
          </a:endParaRPr>
        </a:p>
        <a:p>
          <a:r>
            <a:rPr lang="en-GB" sz="1600">
              <a:latin typeface="Times New Roman" panose="02020603050405020304" pitchFamily="18" charset="0"/>
              <a:cs typeface="Times New Roman" panose="02020603050405020304" pitchFamily="18" charset="0"/>
            </a:rPr>
            <a:t>NOTE: Differences in the values of the P</a:t>
          </a:r>
          <a:r>
            <a:rPr lang="en-GB" sz="1600" baseline="-25000">
              <a:latin typeface="Times New Roman" panose="02020603050405020304" pitchFamily="18" charset="0"/>
              <a:cs typeface="Times New Roman" panose="02020603050405020304" pitchFamily="18" charset="0"/>
            </a:rPr>
            <a:t>A</a:t>
          </a:r>
          <a:r>
            <a:rPr lang="en-GB" sz="1600">
              <a:latin typeface="Times New Roman" panose="02020603050405020304" pitchFamily="18" charset="0"/>
              <a:cs typeface="Times New Roman" panose="02020603050405020304" pitchFamily="18" charset="0"/>
            </a:rPr>
            <a:t>, P</a:t>
          </a:r>
          <a:r>
            <a:rPr lang="en-GB" sz="1600" baseline="-25000">
              <a:latin typeface="Times New Roman" panose="02020603050405020304" pitchFamily="18" charset="0"/>
              <a:cs typeface="Times New Roman" panose="02020603050405020304" pitchFamily="18" charset="0"/>
            </a:rPr>
            <a:t>R</a:t>
          </a:r>
          <a:r>
            <a:rPr lang="en-GB" sz="1600">
              <a:latin typeface="Times New Roman" panose="02020603050405020304" pitchFamily="18" charset="0"/>
              <a:cs typeface="Times New Roman" panose="02020603050405020304" pitchFamily="18" charset="0"/>
            </a:rPr>
            <a:t> and Pr (A1 ≥a1, A2 ≥ a2) are to be expected whenever other</a:t>
          </a:r>
          <a:r>
            <a:rPr lang="en-GB" sz="1600">
              <a:solidFill>
                <a:schemeClr val="dk1"/>
              </a:solidFill>
              <a:effectLst/>
              <a:latin typeface="Times New Roman" panose="02020603050405020304" pitchFamily="18" charset="0"/>
              <a:ea typeface="+mn-ea"/>
              <a:cs typeface="Times New Roman" panose="02020603050405020304" pitchFamily="18" charset="0"/>
            </a:rPr>
            <a:t> numerical implementation of the bivariate</a:t>
          </a:r>
          <a:r>
            <a:rPr lang="en-GB" sz="1600" baseline="0">
              <a:solidFill>
                <a:schemeClr val="dk1"/>
              </a:solidFill>
              <a:effectLst/>
              <a:latin typeface="Times New Roman" panose="02020603050405020304" pitchFamily="18" charset="0"/>
              <a:ea typeface="+mn-ea"/>
              <a:cs typeface="Times New Roman" panose="02020603050405020304" pitchFamily="18" charset="0"/>
            </a:rPr>
            <a:t> normal integral is used.</a:t>
          </a:r>
          <a:endParaRPr lang="en-GB" sz="1600">
            <a:latin typeface="Times New Roman" panose="02020603050405020304" pitchFamily="18" charset="0"/>
            <a:cs typeface="Times New Roman" panose="02020603050405020304" pitchFamily="18" charset="0"/>
          </a:endParaRPr>
        </a:p>
      </xdr:txBody>
    </xdr:sp>
    <xdr:clientData/>
  </xdr:twoCellAnchor>
  <xdr:twoCellAnchor>
    <xdr:from>
      <xdr:col>2</xdr:col>
      <xdr:colOff>0</xdr:colOff>
      <xdr:row>26</xdr:row>
      <xdr:rowOff>68036</xdr:rowOff>
    </xdr:from>
    <xdr:to>
      <xdr:col>11</xdr:col>
      <xdr:colOff>13607</xdr:colOff>
      <xdr:row>35</xdr:row>
      <xdr:rowOff>149679</xdr:rowOff>
    </xdr:to>
    <xdr:sp macro="" textlink="">
      <xdr:nvSpPr>
        <xdr:cNvPr id="4" name="TextBox 3">
          <a:extLst>
            <a:ext uri="{FF2B5EF4-FFF2-40B4-BE49-F238E27FC236}">
              <a16:creationId xmlns:a16="http://schemas.microsoft.com/office/drawing/2014/main" id="{928A0B1D-1EDB-4C36-AA88-B9764DCC301C}"/>
            </a:ext>
          </a:extLst>
        </xdr:cNvPr>
        <xdr:cNvSpPr txBox="1"/>
      </xdr:nvSpPr>
      <xdr:spPr>
        <a:xfrm>
          <a:off x="781050" y="6573611"/>
          <a:ext cx="8395607" cy="1596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a:t>
          </a:r>
        </a:p>
        <a:p>
          <a:r>
            <a:rPr lang="en-GB" sz="1600">
              <a:latin typeface="Times New Roman" panose="02020603050405020304" pitchFamily="18" charset="0"/>
              <a:cs typeface="Times New Roman" panose="02020603050405020304" pitchFamily="18" charset="0"/>
            </a:rPr>
            <a:t>Attenuation</a:t>
          </a:r>
          <a:r>
            <a:rPr lang="en-GB" sz="1600" baseline="0">
              <a:latin typeface="Times New Roman" panose="02020603050405020304" pitchFamily="18" charset="0"/>
              <a:cs typeface="Times New Roman" panose="02020603050405020304" pitchFamily="18" charset="0"/>
            </a:rPr>
            <a:t> distributions are computed using the pre-calculated R</a:t>
          </a:r>
          <a:r>
            <a:rPr lang="en-GB" sz="1600" baseline="-25000">
              <a:latin typeface="Times New Roman" panose="02020603050405020304" pitchFamily="18" charset="0"/>
              <a:cs typeface="Times New Roman" panose="02020603050405020304" pitchFamily="18" charset="0"/>
            </a:rPr>
            <a:t>001% </a:t>
          </a:r>
          <a:r>
            <a:rPr lang="en-GB" sz="1600" baseline="0">
              <a:latin typeface="Times New Roman" panose="02020603050405020304" pitchFamily="18" charset="0"/>
              <a:cs typeface="Times New Roman" panose="02020603050405020304" pitchFamily="18" charset="0"/>
            </a:rPr>
            <a:t>data set in Rec. P.837-7.</a:t>
          </a:r>
        </a:p>
        <a:p>
          <a:r>
            <a:rPr lang="en-GB" sz="1600">
              <a:latin typeface="Times New Roman" panose="02020603050405020304" pitchFamily="18" charset="0"/>
              <a:cs typeface="Times New Roman" panose="02020603050405020304" pitchFamily="18" charset="0"/>
            </a:rPr>
            <a:t>CDF values not used in the regression to </a:t>
          </a:r>
          <a:r>
            <a:rPr lang="en-GB" sz="1600">
              <a:solidFill>
                <a:schemeClr val="dk1"/>
              </a:solidFill>
              <a:latin typeface="Times New Roman" panose="02020603050405020304" pitchFamily="18" charset="0"/>
              <a:ea typeface="+mn-ea"/>
              <a:cs typeface="Times New Roman" panose="02020603050405020304" pitchFamily="18" charset="0"/>
            </a:rPr>
            <a:t>compute </a:t>
          </a:r>
          <a:r>
            <a:rPr lang="el-GR" sz="1600" i="1">
              <a:solidFill>
                <a:schemeClr val="dk1"/>
              </a:solidFill>
              <a:latin typeface="Times New Roman" panose="02020603050405020304" pitchFamily="18" charset="0"/>
              <a:ea typeface="+mn-ea"/>
              <a:cs typeface="Times New Roman" panose="02020603050405020304" pitchFamily="18" charset="0"/>
            </a:rPr>
            <a:t>σ</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i="1">
              <a:solidFill>
                <a:schemeClr val="dk1"/>
              </a:solidFill>
              <a:latin typeface="Times New Roman" panose="02020603050405020304" pitchFamily="18" charset="0"/>
              <a:ea typeface="+mn-ea"/>
              <a:cs typeface="Times New Roman" panose="02020603050405020304" pitchFamily="18" charset="0"/>
            </a:rPr>
            <a:t> </a:t>
          </a:r>
          <a:r>
            <a:rPr lang="en-GB" sz="1600">
              <a:solidFill>
                <a:schemeClr val="dk1"/>
              </a:solidFill>
              <a:latin typeface="Times New Roman" panose="02020603050405020304" pitchFamily="18" charset="0"/>
              <a:ea typeface="+mn-ea"/>
              <a:cs typeface="Times New Roman" panose="02020603050405020304" pitchFamily="18" charset="0"/>
            </a:rPr>
            <a:t>and </a:t>
          </a:r>
          <a:r>
            <a:rPr lang="en-GB" sz="1600" i="1">
              <a:solidFill>
                <a:schemeClr val="dk1"/>
              </a:solidFill>
              <a:latin typeface="Times New Roman" panose="02020603050405020304" pitchFamily="18" charset="0"/>
              <a:ea typeface="+mn-ea"/>
              <a:cs typeface="Times New Roman" panose="02020603050405020304" pitchFamily="18" charset="0"/>
            </a:rPr>
            <a:t>m</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a:solidFill>
                <a:schemeClr val="dk1"/>
              </a:solidFill>
              <a:latin typeface="Times New Roman" panose="02020603050405020304" pitchFamily="18" charset="0"/>
              <a:ea typeface="+mn-ea"/>
              <a:cs typeface="Times New Roman" panose="02020603050405020304" pitchFamily="18" charset="0"/>
            </a:rPr>
            <a:t>, are shown in gray. </a:t>
          </a: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11</xdr:col>
      <xdr:colOff>23133</xdr:colOff>
      <xdr:row>4</xdr:row>
      <xdr:rowOff>78922</xdr:rowOff>
    </xdr:from>
    <xdr:to>
      <xdr:col>12</xdr:col>
      <xdr:colOff>982437</xdr:colOff>
      <xdr:row>4</xdr:row>
      <xdr:rowOff>821872</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0919" y="759279"/>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11</xdr:col>
      <xdr:colOff>774248</xdr:colOff>
      <xdr:row>4</xdr:row>
      <xdr:rowOff>77560</xdr:rowOff>
    </xdr:from>
    <xdr:to>
      <xdr:col>13</xdr:col>
      <xdr:colOff>889909</xdr:colOff>
      <xdr:row>4</xdr:row>
      <xdr:rowOff>820510</xdr:rowOff>
    </xdr:to>
    <xdr:pic>
      <xdr:nvPicPr>
        <xdr:cNvPr id="5132" name="Picture 8">
          <a:extLst>
            <a:ext uri="{FF2B5EF4-FFF2-40B4-BE49-F238E27FC236}">
              <a16:creationId xmlns:a16="http://schemas.microsoft.com/office/drawing/2014/main" id="{00000000-0008-0000-0C00-00000C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75498" y="757917"/>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12</xdr:col>
      <xdr:colOff>121103</xdr:colOff>
      <xdr:row>4</xdr:row>
      <xdr:rowOff>77560</xdr:rowOff>
    </xdr:from>
    <xdr:to>
      <xdr:col>13</xdr:col>
      <xdr:colOff>917121</xdr:colOff>
      <xdr:row>4</xdr:row>
      <xdr:rowOff>820510</xdr:rowOff>
    </xdr:to>
    <xdr:pic>
      <xdr:nvPicPr>
        <xdr:cNvPr id="2" name="Picture 8">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65403" y="753835"/>
          <a:ext cx="1758043"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54426</xdr:colOff>
      <xdr:row>85</xdr:row>
      <xdr:rowOff>104773</xdr:rowOff>
    </xdr:from>
    <xdr:to>
      <xdr:col>21</xdr:col>
      <xdr:colOff>449035</xdr:colOff>
      <xdr:row>130</xdr:row>
      <xdr:rowOff>68036</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0.07212</cdr:x>
      <cdr:y>0.00725</cdr:y>
    </cdr:from>
    <cdr:to>
      <cdr:x>0.97661</cdr:x>
      <cdr:y>0.14562</cdr:y>
    </cdr:to>
    <cdr:sp macro="" textlink="">
      <cdr:nvSpPr>
        <cdr:cNvPr id="2" name="TextBox 1"/>
        <cdr:cNvSpPr txBox="1"/>
      </cdr:nvSpPr>
      <cdr:spPr>
        <a:xfrm xmlns:a="http://schemas.openxmlformats.org/drawingml/2006/main">
          <a:off x="503466" y="44905"/>
          <a:ext cx="6313714" cy="857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600" b="1">
              <a:latin typeface="Times New Roman" panose="02020603050405020304" pitchFamily="18" charset="0"/>
              <a:cs typeface="Times New Roman" panose="02020603050405020304" pitchFamily="18" charset="0"/>
            </a:rPr>
            <a:t>Complementary</a:t>
          </a:r>
          <a:r>
            <a:rPr lang="en-GB" sz="1600" b="1" baseline="0">
              <a:latin typeface="Times New Roman" panose="02020603050405020304" pitchFamily="18" charset="0"/>
              <a:cs typeface="Times New Roman" panose="02020603050405020304" pitchFamily="18" charset="0"/>
            </a:rPr>
            <a:t> Cumulative Distribution of Total Attenuation</a:t>
          </a:r>
          <a:r>
            <a:rPr lang="en-GB" sz="1400" baseline="0">
              <a:latin typeface="Times New Roman" panose="02020603050405020304" pitchFamily="18" charset="0"/>
              <a:cs typeface="Times New Roman" panose="02020603050405020304" pitchFamily="18" charset="0"/>
            </a:rPr>
            <a:t>. </a:t>
          </a:r>
        </a:p>
        <a:p xmlns:a="http://schemas.openxmlformats.org/drawingml/2006/main">
          <a:pPr algn="ctr"/>
          <a:r>
            <a:rPr lang="en-GB" sz="1400" baseline="0">
              <a:latin typeface="Times New Roman" panose="02020603050405020304" pitchFamily="18" charset="0"/>
              <a:cs typeface="Times New Roman" panose="02020603050405020304" pitchFamily="18" charset="0"/>
            </a:rPr>
            <a:t>Lat: 46.221 deg. N,  Lon 6.137deg. E, F=19.5 GHz, El. Angle: 36.614 deg</a:t>
          </a:r>
        </a:p>
        <a:p xmlns:a="http://schemas.openxmlformats.org/drawingml/2006/main">
          <a:pPr algn="ctr"/>
          <a:r>
            <a:rPr lang="en-GB" sz="1400" baseline="0">
              <a:latin typeface="Times New Roman" panose="02020603050405020304" pitchFamily="18" charset="0"/>
              <a:cs typeface="Times New Roman" panose="02020603050405020304" pitchFamily="18" charset="0"/>
            </a:rPr>
            <a:t> Pol. Angle=0 deg, Ant. diam: 1.2m, Ant. Eff: 0.65 </a:t>
          </a:r>
          <a:endParaRPr lang="en-GB" sz="1400">
            <a:latin typeface="Times New Roman" panose="02020603050405020304" pitchFamily="18" charset="0"/>
            <a:cs typeface="Times New Roman" panose="02020603050405020304" pitchFamily="18" charset="0"/>
          </a:endParaRPr>
        </a:p>
      </cdr:txBody>
    </cdr:sp>
  </cdr:relSizeAnchor>
</c:userShapes>
</file>

<file path=xl/drawings/drawing16.xml><?xml version="1.0" encoding="utf-8"?>
<xdr:wsDr xmlns:xdr="http://schemas.openxmlformats.org/drawingml/2006/spreadsheetDrawing" xmlns:a="http://schemas.openxmlformats.org/drawingml/2006/main">
  <xdr:twoCellAnchor editAs="absolute">
    <xdr:from>
      <xdr:col>12</xdr:col>
      <xdr:colOff>576865</xdr:colOff>
      <xdr:row>4</xdr:row>
      <xdr:rowOff>64931</xdr:rowOff>
    </xdr:from>
    <xdr:to>
      <xdr:col>13</xdr:col>
      <xdr:colOff>1413321</xdr:colOff>
      <xdr:row>4</xdr:row>
      <xdr:rowOff>807881</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97147" y="749121"/>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258534</xdr:colOff>
      <xdr:row>30</xdr:row>
      <xdr:rowOff>70757</xdr:rowOff>
    </xdr:from>
    <xdr:to>
      <xdr:col>19</xdr:col>
      <xdr:colOff>762000</xdr:colOff>
      <xdr:row>86</xdr:row>
      <xdr:rowOff>40822</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36741</xdr:colOff>
      <xdr:row>4</xdr:row>
      <xdr:rowOff>92529</xdr:rowOff>
    </xdr:from>
    <xdr:to>
      <xdr:col>13</xdr:col>
      <xdr:colOff>846366</xdr:colOff>
      <xdr:row>4</xdr:row>
      <xdr:rowOff>835479</xdr:rowOff>
    </xdr:to>
    <xdr:pic>
      <xdr:nvPicPr>
        <xdr:cNvPr id="4" name="Picture 3">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97812" y="772886"/>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c:userShapes xmlns:c="http://schemas.openxmlformats.org/drawingml/2006/chart">
  <cdr:relSizeAnchor xmlns:cdr="http://schemas.openxmlformats.org/drawingml/2006/chartDrawing">
    <cdr:from>
      <cdr:x>0.0698</cdr:x>
      <cdr:y>0.01021</cdr:y>
    </cdr:from>
    <cdr:to>
      <cdr:x>0.95584</cdr:x>
      <cdr:y>0.07175</cdr:y>
    </cdr:to>
    <cdr:sp macro="" textlink="">
      <cdr:nvSpPr>
        <cdr:cNvPr id="3" name="TextBox 2"/>
        <cdr:cNvSpPr txBox="1"/>
      </cdr:nvSpPr>
      <cdr:spPr>
        <a:xfrm xmlns:a="http://schemas.openxmlformats.org/drawingml/2006/main">
          <a:off x="666751" y="106137"/>
          <a:ext cx="8463643" cy="6395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800" b="1">
              <a:latin typeface="Times New Roman" panose="02020603050405020304" pitchFamily="18" charset="0"/>
              <a:cs typeface="Times New Roman" panose="02020603050405020304" pitchFamily="18" charset="0"/>
            </a:rPr>
            <a:t>Specific attenuation due to atmospheric gases. Eq. 1</a:t>
          </a:r>
          <a:r>
            <a:rPr lang="en-GB" sz="1800" b="1" baseline="0">
              <a:latin typeface="Times New Roman" panose="02020603050405020304" pitchFamily="18" charset="0"/>
              <a:cs typeface="Times New Roman" panose="02020603050405020304" pitchFamily="18" charset="0"/>
            </a:rPr>
            <a:t> - 9</a:t>
          </a:r>
          <a:r>
            <a:rPr lang="en-GB" sz="1800" b="1">
              <a:latin typeface="Times New Roman" panose="02020603050405020304" pitchFamily="18" charset="0"/>
              <a:cs typeface="Times New Roman" panose="02020603050405020304" pitchFamily="18" charset="0"/>
            </a:rPr>
            <a:t> of Annex 1</a:t>
          </a:r>
          <a:r>
            <a:rPr lang="en-GB" sz="1800" b="1" baseline="0">
              <a:latin typeface="Times New Roman" panose="02020603050405020304" pitchFamily="18" charset="0"/>
              <a:cs typeface="Times New Roman" panose="02020603050405020304" pitchFamily="18" charset="0"/>
            </a:rPr>
            <a:t> in Rec. P.676-12</a:t>
          </a:r>
          <a:r>
            <a:rPr lang="en-GB" sz="1800" b="1">
              <a:latin typeface="Times New Roman" panose="02020603050405020304" pitchFamily="18" charset="0"/>
              <a:cs typeface="Times New Roman" panose="02020603050405020304" pitchFamily="18" charset="0"/>
            </a:rPr>
            <a:t>.</a:t>
          </a:r>
        </a:p>
        <a:p xmlns:a="http://schemas.openxmlformats.org/drawingml/2006/main">
          <a:pPr algn="ctr"/>
          <a:r>
            <a:rPr lang="en-GB" sz="1400">
              <a:latin typeface="Times New Roman" panose="02020603050405020304" pitchFamily="18" charset="0"/>
              <a:cs typeface="Times New Roman" panose="02020603050405020304" pitchFamily="18" charset="0"/>
            </a:rPr>
            <a:t>Dry</a:t>
          </a:r>
          <a:r>
            <a:rPr lang="en-GB" sz="1400" baseline="0">
              <a:latin typeface="Times New Roman" panose="02020603050405020304" pitchFamily="18" charset="0"/>
              <a:cs typeface="Times New Roman" panose="02020603050405020304" pitchFamily="18" charset="0"/>
            </a:rPr>
            <a:t> air p</a:t>
          </a:r>
          <a:r>
            <a:rPr lang="en-GB" sz="1400">
              <a:latin typeface="Times New Roman" panose="02020603050405020304" pitchFamily="18" charset="0"/>
              <a:cs typeface="Times New Roman" panose="02020603050405020304" pitchFamily="18" charset="0"/>
            </a:rPr>
            <a:t>ressure: 1013.25 hPa. Temperature: 15C. Water vapour density: 7.5 gm/m</a:t>
          </a:r>
          <a:r>
            <a:rPr lang="en-GB" sz="1400" baseline="30000">
              <a:latin typeface="Times New Roman" panose="02020603050405020304" pitchFamily="18" charset="0"/>
              <a:cs typeface="Times New Roman" panose="02020603050405020304" pitchFamily="18" charset="0"/>
            </a:rPr>
            <a:t>3</a:t>
          </a:r>
        </a:p>
      </cdr:txBody>
    </cdr:sp>
  </cdr:relSizeAnchor>
</c:userShapes>
</file>

<file path=xl/drawings/drawing19.xml><?xml version="1.0" encoding="utf-8"?>
<xdr:wsDr xmlns:xdr="http://schemas.openxmlformats.org/drawingml/2006/spreadsheetDrawing" xmlns:a="http://schemas.openxmlformats.org/drawingml/2006/main">
  <xdr:twoCellAnchor editAs="absolute">
    <xdr:from>
      <xdr:col>15</xdr:col>
      <xdr:colOff>479425</xdr:colOff>
      <xdr:row>4</xdr:row>
      <xdr:rowOff>63500</xdr:rowOff>
    </xdr:from>
    <xdr:to>
      <xdr:col>17</xdr:col>
      <xdr:colOff>95250</xdr:colOff>
      <xdr:row>4</xdr:row>
      <xdr:rowOff>806450</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75025" y="723900"/>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104777</xdr:colOff>
      <xdr:row>4</xdr:row>
      <xdr:rowOff>92531</xdr:rowOff>
    </xdr:from>
    <xdr:to>
      <xdr:col>13</xdr:col>
      <xdr:colOff>1064080</xdr:colOff>
      <xdr:row>4</xdr:row>
      <xdr:rowOff>835481</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1741" y="77288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11</xdr:col>
      <xdr:colOff>730705</xdr:colOff>
      <xdr:row>4</xdr:row>
      <xdr:rowOff>51708</xdr:rowOff>
    </xdr:from>
    <xdr:to>
      <xdr:col>14</xdr:col>
      <xdr:colOff>2723</xdr:colOff>
      <xdr:row>4</xdr:row>
      <xdr:rowOff>794658</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14491" y="732065"/>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209549</xdr:colOff>
      <xdr:row>39</xdr:row>
      <xdr:rowOff>95249</xdr:rowOff>
    </xdr:from>
    <xdr:to>
      <xdr:col>18</xdr:col>
      <xdr:colOff>887184</xdr:colOff>
      <xdr:row>80</xdr:row>
      <xdr:rowOff>27215</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12</xdr:col>
      <xdr:colOff>285753</xdr:colOff>
      <xdr:row>4</xdr:row>
      <xdr:rowOff>92531</xdr:rowOff>
    </xdr:from>
    <xdr:to>
      <xdr:col>13</xdr:col>
      <xdr:colOff>1013735</xdr:colOff>
      <xdr:row>4</xdr:row>
      <xdr:rowOff>835481</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62860" y="77288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77562</xdr:colOff>
      <xdr:row>4</xdr:row>
      <xdr:rowOff>65316</xdr:rowOff>
    </xdr:from>
    <xdr:to>
      <xdr:col>13</xdr:col>
      <xdr:colOff>873580</xdr:colOff>
      <xdr:row>4</xdr:row>
      <xdr:rowOff>808266</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75598" y="745673"/>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12</xdr:col>
      <xdr:colOff>349704</xdr:colOff>
      <xdr:row>4</xdr:row>
      <xdr:rowOff>51707</xdr:rowOff>
    </xdr:from>
    <xdr:to>
      <xdr:col>13</xdr:col>
      <xdr:colOff>1023257</xdr:colOff>
      <xdr:row>4</xdr:row>
      <xdr:rowOff>794657</xdr:rowOff>
    </xdr:to>
    <xdr:pic>
      <xdr:nvPicPr>
        <xdr:cNvPr id="5" name="Picture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15775" y="732064"/>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12</xdr:col>
      <xdr:colOff>104778</xdr:colOff>
      <xdr:row>4</xdr:row>
      <xdr:rowOff>106138</xdr:rowOff>
    </xdr:from>
    <xdr:to>
      <xdr:col>13</xdr:col>
      <xdr:colOff>1064082</xdr:colOff>
      <xdr:row>4</xdr:row>
      <xdr:rowOff>849088</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44528" y="786495"/>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11</xdr:col>
      <xdr:colOff>734785</xdr:colOff>
      <xdr:row>4</xdr:row>
      <xdr:rowOff>51708</xdr:rowOff>
    </xdr:from>
    <xdr:to>
      <xdr:col>13</xdr:col>
      <xdr:colOff>727982</xdr:colOff>
      <xdr:row>4</xdr:row>
      <xdr:rowOff>794658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93678" y="732065"/>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11</xdr:col>
      <xdr:colOff>285752</xdr:colOff>
      <xdr:row>4</xdr:row>
      <xdr:rowOff>92531</xdr:rowOff>
    </xdr:from>
    <xdr:to>
      <xdr:col>11</xdr:col>
      <xdr:colOff>2047877</xdr:colOff>
      <xdr:row>4</xdr:row>
      <xdr:rowOff>835481</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30252" y="77288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12</xdr:col>
      <xdr:colOff>108859</xdr:colOff>
      <xdr:row>4</xdr:row>
      <xdr:rowOff>92529</xdr:rowOff>
    </xdr:from>
    <xdr:to>
      <xdr:col>13</xdr:col>
      <xdr:colOff>1000127</xdr:colOff>
      <xdr:row>4</xdr:row>
      <xdr:rowOff>835479</xdr:rowOff>
    </xdr:to>
    <xdr:pic>
      <xdr:nvPicPr>
        <xdr:cNvPr id="4" name="Picture 3">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4466" y="772886"/>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6.xml"/><Relationship Id="rId1" Type="http://schemas.openxmlformats.org/officeDocument/2006/relationships/printerSettings" Target="../printerSettings/printerSettings15.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9.xml"/><Relationship Id="rId1" Type="http://schemas.openxmlformats.org/officeDocument/2006/relationships/printerSettings" Target="../printerSettings/printerSettings17.bin"/><Relationship Id="rId4" Type="http://schemas.openxmlformats.org/officeDocument/2006/relationships/comments" Target="../comments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Y103"/>
  <sheetViews>
    <sheetView zoomScale="70" zoomScaleNormal="70" workbookViewId="0">
      <selection activeCell="D44" sqref="D44"/>
    </sheetView>
  </sheetViews>
  <sheetFormatPr defaultColWidth="9.140625" defaultRowHeight="12.75"/>
  <cols>
    <col min="1" max="2" width="9.140625" style="4"/>
    <col min="3" max="3" width="11.5703125" style="4" customWidth="1"/>
    <col min="4" max="15" width="16" style="4" customWidth="1"/>
    <col min="16" max="17" width="9.140625" style="4"/>
    <col min="18" max="18" width="18.85546875" style="4" customWidth="1"/>
    <col min="19" max="16384" width="9.140625" style="4"/>
  </cols>
  <sheetData>
    <row r="2" spans="4:19" ht="60.75" customHeight="1">
      <c r="D2" s="629" t="s">
        <v>34</v>
      </c>
      <c r="E2" s="630"/>
      <c r="F2" s="630"/>
      <c r="G2" s="630"/>
      <c r="H2" s="630"/>
      <c r="I2" s="630"/>
      <c r="J2" s="630"/>
      <c r="K2" s="631"/>
      <c r="L2" s="631"/>
      <c r="M2" s="631"/>
      <c r="N2" s="631"/>
      <c r="O2" s="631"/>
      <c r="P2" s="631"/>
      <c r="Q2" s="631"/>
      <c r="R2" s="631"/>
      <c r="S2" s="632"/>
    </row>
    <row r="3" spans="4:19" ht="20.25" customHeight="1">
      <c r="D3" s="633"/>
      <c r="E3" s="634"/>
      <c r="F3" s="635"/>
      <c r="G3" s="635"/>
      <c r="H3" s="635"/>
      <c r="I3" s="635"/>
      <c r="J3" s="635"/>
      <c r="K3" s="635"/>
      <c r="L3" s="635"/>
      <c r="M3" s="635"/>
      <c r="N3" s="635"/>
      <c r="O3" s="635"/>
      <c r="P3" s="635"/>
      <c r="Q3" s="643"/>
      <c r="R3" s="643"/>
      <c r="S3" s="636"/>
    </row>
    <row r="4" spans="4:19" ht="22.5" customHeight="1">
      <c r="D4" s="640"/>
      <c r="E4" s="631"/>
      <c r="F4" s="631"/>
      <c r="G4" s="631"/>
      <c r="H4" s="631"/>
      <c r="I4" s="631"/>
      <c r="J4" s="631"/>
      <c r="K4" s="631"/>
      <c r="L4" s="30"/>
      <c r="M4" s="641"/>
      <c r="N4" s="641"/>
      <c r="O4" s="641"/>
      <c r="P4" s="631"/>
      <c r="Q4" s="638"/>
      <c r="R4" s="737">
        <v>43742</v>
      </c>
      <c r="S4" s="632"/>
    </row>
    <row r="5" spans="4:19" ht="18">
      <c r="D5" s="637"/>
      <c r="E5" s="635"/>
      <c r="F5" s="635"/>
      <c r="G5" s="635"/>
      <c r="H5" s="635"/>
      <c r="I5" s="635"/>
      <c r="J5" s="635"/>
      <c r="K5" s="635"/>
      <c r="L5" s="34"/>
      <c r="M5" s="638"/>
      <c r="N5" s="638"/>
      <c r="O5" s="638"/>
      <c r="P5" s="635"/>
      <c r="Q5" s="635"/>
      <c r="R5" s="638" t="s">
        <v>35</v>
      </c>
      <c r="S5" s="636"/>
    </row>
    <row r="6" spans="4:19" ht="18">
      <c r="D6" s="642"/>
      <c r="E6" s="643"/>
      <c r="F6" s="643"/>
      <c r="G6" s="643"/>
      <c r="H6" s="643"/>
      <c r="I6" s="643"/>
      <c r="J6" s="643"/>
      <c r="K6" s="643"/>
      <c r="L6" s="644"/>
      <c r="M6" s="644"/>
      <c r="N6" s="644"/>
      <c r="O6" s="644"/>
      <c r="P6" s="643"/>
      <c r="Q6" s="643"/>
      <c r="R6" s="644" t="s">
        <v>375</v>
      </c>
      <c r="S6" s="645"/>
    </row>
    <row r="7" spans="4:19">
      <c r="D7" s="639"/>
      <c r="E7" s="635"/>
      <c r="F7" s="635"/>
      <c r="G7" s="635"/>
      <c r="H7" s="635"/>
      <c r="I7" s="635"/>
      <c r="J7" s="635"/>
      <c r="K7" s="635"/>
      <c r="L7" s="635"/>
      <c r="M7" s="635"/>
      <c r="N7" s="635"/>
      <c r="O7" s="635"/>
      <c r="P7" s="635"/>
      <c r="Q7" s="635"/>
      <c r="R7" s="635"/>
      <c r="S7" s="636"/>
    </row>
    <row r="8" spans="4:19" ht="23.25" customHeight="1">
      <c r="D8" s="790" t="s">
        <v>295</v>
      </c>
      <c r="E8" s="791"/>
      <c r="F8" s="791"/>
      <c r="G8" s="791"/>
      <c r="H8" s="791"/>
      <c r="I8" s="791"/>
      <c r="J8" s="791"/>
      <c r="K8" s="791"/>
      <c r="L8" s="791"/>
      <c r="M8" s="791"/>
      <c r="N8" s="791"/>
      <c r="O8" s="791"/>
      <c r="P8" s="791"/>
      <c r="Q8" s="791"/>
      <c r="R8" s="791"/>
      <c r="S8" s="792"/>
    </row>
    <row r="9" spans="4:19">
      <c r="D9" s="34"/>
      <c r="E9" s="34"/>
      <c r="F9" s="34"/>
      <c r="G9" s="34"/>
      <c r="H9" s="34"/>
      <c r="I9" s="34"/>
      <c r="J9" s="34"/>
      <c r="K9" s="34"/>
      <c r="L9" s="34"/>
      <c r="M9" s="34"/>
      <c r="N9" s="34"/>
      <c r="O9" s="34"/>
    </row>
    <row r="40" spans="1:25">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row>
    <row r="41" spans="1:25" ht="22.5">
      <c r="A41" s="252"/>
      <c r="B41" s="252"/>
      <c r="C41" s="252"/>
      <c r="D41" s="319" t="s">
        <v>118</v>
      </c>
      <c r="E41" s="252"/>
      <c r="F41" s="252"/>
      <c r="G41" s="252"/>
      <c r="H41" s="252"/>
      <c r="I41" s="252"/>
      <c r="J41" s="252"/>
      <c r="K41" s="252"/>
      <c r="L41" s="252"/>
      <c r="M41" s="252"/>
      <c r="N41" s="252"/>
      <c r="O41" s="252"/>
      <c r="P41" s="252"/>
      <c r="Q41" s="252"/>
      <c r="R41" s="252"/>
      <c r="S41" s="252"/>
      <c r="T41" s="252"/>
      <c r="U41" s="252"/>
      <c r="V41" s="252"/>
      <c r="W41" s="252"/>
      <c r="X41" s="252"/>
      <c r="Y41" s="252"/>
    </row>
    <row r="42" spans="1:25" ht="13.5" customHeight="1">
      <c r="A42" s="252"/>
      <c r="B42" s="252"/>
      <c r="C42" s="282"/>
      <c r="D42" s="282"/>
      <c r="E42" s="623"/>
      <c r="F42" s="252"/>
      <c r="G42" s="252"/>
      <c r="H42" s="252"/>
      <c r="I42" s="252"/>
      <c r="J42" s="252"/>
      <c r="K42" s="252"/>
      <c r="L42" s="252"/>
      <c r="M42" s="252"/>
      <c r="N42" s="252"/>
      <c r="O42" s="252"/>
      <c r="P42" s="252"/>
      <c r="Q42" s="252"/>
      <c r="R42" s="252"/>
      <c r="S42" s="252"/>
      <c r="T42" s="252"/>
      <c r="U42" s="252"/>
      <c r="V42" s="252"/>
      <c r="W42" s="252"/>
      <c r="X42" s="252"/>
      <c r="Y42" s="252"/>
    </row>
    <row r="43" spans="1:25" ht="20.25">
      <c r="A43" s="252"/>
      <c r="B43" s="252"/>
      <c r="C43" s="621">
        <v>1</v>
      </c>
      <c r="D43" s="283" t="s">
        <v>378</v>
      </c>
      <c r="E43" s="623"/>
      <c r="F43" s="252"/>
      <c r="G43" s="252"/>
      <c r="H43" s="252"/>
      <c r="I43" s="252"/>
      <c r="J43" s="252"/>
      <c r="K43" s="252"/>
      <c r="L43" s="252"/>
      <c r="M43" s="252"/>
      <c r="N43" s="252"/>
      <c r="O43" s="252"/>
      <c r="P43" s="252"/>
      <c r="Q43" s="252"/>
      <c r="R43" s="252"/>
      <c r="S43" s="252"/>
      <c r="T43" s="252"/>
      <c r="U43" s="252"/>
      <c r="V43" s="252"/>
      <c r="W43" s="252"/>
      <c r="X43" s="252"/>
      <c r="Y43" s="252"/>
    </row>
    <row r="44" spans="1:25" ht="20.25">
      <c r="A44" s="252"/>
      <c r="B44" s="252"/>
      <c r="C44" s="621">
        <v>2</v>
      </c>
      <c r="D44" s="283" t="s">
        <v>341</v>
      </c>
      <c r="E44" s="623"/>
      <c r="F44" s="252"/>
      <c r="G44" s="252"/>
      <c r="H44" s="252"/>
      <c r="I44" s="252"/>
      <c r="J44" s="252"/>
      <c r="K44" s="252"/>
      <c r="L44" s="252"/>
      <c r="M44" s="252"/>
      <c r="N44" s="252"/>
      <c r="O44" s="252"/>
      <c r="P44" s="252"/>
      <c r="Q44" s="252"/>
      <c r="R44" s="252"/>
      <c r="S44" s="252"/>
      <c r="T44" s="252"/>
      <c r="U44" s="252"/>
      <c r="V44" s="252"/>
      <c r="W44" s="252"/>
      <c r="X44" s="252"/>
      <c r="Y44" s="252"/>
    </row>
    <row r="45" spans="1:25" ht="20.25">
      <c r="A45" s="252"/>
      <c r="B45" s="252"/>
      <c r="C45" s="621">
        <v>3</v>
      </c>
      <c r="D45" s="283" t="s">
        <v>279</v>
      </c>
      <c r="E45" s="623"/>
      <c r="F45" s="252"/>
      <c r="G45" s="252"/>
      <c r="H45" s="252"/>
      <c r="I45" s="252"/>
      <c r="J45" s="252"/>
      <c r="K45" s="252"/>
      <c r="L45" s="252"/>
      <c r="M45" s="252"/>
      <c r="N45" s="252"/>
      <c r="O45" s="252"/>
      <c r="P45" s="252"/>
      <c r="Q45" s="252"/>
      <c r="R45" s="252"/>
      <c r="S45" s="252"/>
      <c r="T45" s="252"/>
      <c r="U45" s="252"/>
      <c r="V45" s="252"/>
      <c r="W45" s="252"/>
      <c r="X45" s="252"/>
      <c r="Y45" s="252"/>
    </row>
    <row r="46" spans="1:25" ht="20.25">
      <c r="A46" s="252"/>
      <c r="B46" s="252"/>
      <c r="C46" s="621">
        <v>4</v>
      </c>
      <c r="D46" s="283" t="s">
        <v>175</v>
      </c>
      <c r="E46" s="623"/>
      <c r="F46" s="252"/>
      <c r="G46" s="252"/>
      <c r="H46" s="252"/>
      <c r="I46" s="252"/>
      <c r="J46" s="252"/>
      <c r="K46" s="252"/>
      <c r="L46" s="252"/>
      <c r="M46" s="252"/>
      <c r="N46" s="252"/>
      <c r="O46" s="252"/>
      <c r="P46" s="252"/>
      <c r="Q46" s="252"/>
      <c r="R46" s="252"/>
      <c r="S46" s="252"/>
      <c r="T46" s="252"/>
      <c r="U46" s="252"/>
      <c r="V46" s="252"/>
      <c r="W46" s="252"/>
      <c r="X46" s="252"/>
      <c r="Y46" s="252"/>
    </row>
    <row r="47" spans="1:25" ht="20.25">
      <c r="A47" s="252"/>
      <c r="B47" s="252"/>
      <c r="C47" s="621">
        <v>5</v>
      </c>
      <c r="D47" s="283" t="s">
        <v>174</v>
      </c>
      <c r="E47" s="623"/>
      <c r="F47" s="252"/>
      <c r="G47" s="252"/>
      <c r="H47" s="252"/>
      <c r="I47" s="252"/>
      <c r="J47" s="252"/>
      <c r="K47" s="252"/>
      <c r="L47" s="252"/>
      <c r="M47" s="252"/>
      <c r="N47" s="252"/>
      <c r="O47" s="252"/>
      <c r="P47" s="252"/>
      <c r="Q47" s="252"/>
      <c r="R47" s="252"/>
      <c r="S47" s="252"/>
      <c r="T47" s="252"/>
      <c r="U47" s="252"/>
      <c r="V47" s="252"/>
      <c r="W47" s="252"/>
      <c r="X47" s="252"/>
      <c r="Y47" s="252"/>
    </row>
    <row r="48" spans="1:25" ht="20.25">
      <c r="A48" s="252"/>
      <c r="B48" s="252"/>
      <c r="C48" s="621">
        <v>6</v>
      </c>
      <c r="D48" s="283" t="s">
        <v>370</v>
      </c>
      <c r="E48" s="623"/>
      <c r="F48" s="252"/>
      <c r="G48" s="252"/>
      <c r="H48" s="252"/>
      <c r="I48" s="252"/>
      <c r="J48" s="252"/>
      <c r="K48" s="252"/>
      <c r="L48" s="252"/>
      <c r="M48" s="252"/>
      <c r="N48" s="252"/>
      <c r="O48" s="252"/>
      <c r="P48" s="252"/>
      <c r="Q48" s="252"/>
      <c r="R48" s="252"/>
      <c r="S48" s="252"/>
      <c r="T48" s="252"/>
      <c r="U48" s="252"/>
      <c r="V48" s="252"/>
      <c r="W48" s="252"/>
      <c r="X48" s="252"/>
      <c r="Y48" s="252"/>
    </row>
    <row r="49" spans="1:25" ht="20.25">
      <c r="A49" s="252"/>
      <c r="B49" s="252"/>
      <c r="C49" s="621">
        <v>7</v>
      </c>
      <c r="D49" s="283" t="s">
        <v>371</v>
      </c>
      <c r="E49" s="623"/>
      <c r="F49" s="252"/>
      <c r="G49" s="252"/>
      <c r="H49" s="252"/>
      <c r="I49" s="252"/>
      <c r="J49" s="252"/>
      <c r="K49" s="252"/>
      <c r="L49" s="252"/>
      <c r="M49" s="252"/>
      <c r="N49" s="252"/>
      <c r="O49" s="252"/>
      <c r="P49" s="252"/>
      <c r="Q49" s="252"/>
      <c r="R49" s="252"/>
      <c r="S49" s="252"/>
      <c r="T49" s="252"/>
      <c r="U49" s="252"/>
      <c r="V49" s="252"/>
      <c r="W49" s="252"/>
      <c r="X49" s="252"/>
      <c r="Y49" s="252"/>
    </row>
    <row r="50" spans="1:25" ht="20.25">
      <c r="A50" s="252"/>
      <c r="B50" s="252"/>
      <c r="C50" s="621">
        <v>8</v>
      </c>
      <c r="D50" s="620" t="s">
        <v>340</v>
      </c>
      <c r="E50" s="623"/>
      <c r="F50" s="252"/>
      <c r="G50" s="252"/>
      <c r="H50" s="252"/>
      <c r="I50" s="252"/>
      <c r="J50" s="252"/>
      <c r="K50" s="252"/>
      <c r="L50" s="252"/>
      <c r="M50" s="252"/>
      <c r="N50" s="252"/>
      <c r="O50" s="252"/>
      <c r="P50" s="252"/>
      <c r="Q50" s="252"/>
      <c r="R50" s="252"/>
      <c r="S50" s="252"/>
      <c r="T50" s="252"/>
      <c r="U50" s="252"/>
      <c r="V50" s="252"/>
      <c r="W50" s="252"/>
      <c r="X50" s="252"/>
      <c r="Y50" s="252"/>
    </row>
    <row r="51" spans="1:25" ht="20.25">
      <c r="A51" s="252"/>
      <c r="B51" s="252"/>
      <c r="C51" s="628">
        <v>8.1</v>
      </c>
      <c r="D51" s="765" t="s">
        <v>297</v>
      </c>
      <c r="E51" s="623"/>
      <c r="F51" s="252"/>
      <c r="G51" s="252"/>
      <c r="H51" s="252"/>
      <c r="I51" s="252"/>
      <c r="J51" s="252"/>
      <c r="K51" s="252"/>
      <c r="L51" s="252"/>
      <c r="M51" s="252"/>
      <c r="N51" s="252"/>
      <c r="O51" s="252"/>
      <c r="P51" s="252"/>
      <c r="Q51" s="252"/>
      <c r="R51" s="252"/>
      <c r="S51" s="252"/>
      <c r="T51" s="252"/>
      <c r="U51" s="252"/>
      <c r="V51" s="252"/>
      <c r="W51" s="252"/>
      <c r="X51" s="252"/>
      <c r="Y51" s="252"/>
    </row>
    <row r="52" spans="1:25" ht="20.25">
      <c r="A52" s="252"/>
      <c r="B52" s="252"/>
      <c r="C52" s="628">
        <v>8.1999999999999993</v>
      </c>
      <c r="D52" s="765" t="s">
        <v>298</v>
      </c>
      <c r="E52" s="623"/>
      <c r="F52" s="252"/>
      <c r="G52" s="252"/>
      <c r="H52" s="252"/>
      <c r="I52" s="252"/>
      <c r="J52" s="252"/>
      <c r="K52" s="252"/>
      <c r="L52" s="252"/>
      <c r="M52" s="252"/>
      <c r="N52" s="252"/>
      <c r="O52" s="252"/>
      <c r="P52" s="252"/>
      <c r="Q52" s="252"/>
      <c r="R52" s="252"/>
      <c r="S52" s="252"/>
      <c r="T52" s="252"/>
      <c r="U52" s="252"/>
      <c r="V52" s="252"/>
      <c r="W52" s="252"/>
      <c r="X52" s="252"/>
      <c r="Y52" s="252"/>
    </row>
    <row r="53" spans="1:25" ht="20.25">
      <c r="A53" s="252"/>
      <c r="B53" s="252"/>
      <c r="C53" s="628">
        <v>8.3000000000000007</v>
      </c>
      <c r="D53" s="765" t="s">
        <v>299</v>
      </c>
      <c r="E53" s="623"/>
      <c r="F53" s="252"/>
      <c r="G53" s="252"/>
      <c r="H53" s="252"/>
      <c r="I53" s="252"/>
      <c r="J53" s="252"/>
      <c r="K53" s="252"/>
      <c r="L53" s="252"/>
      <c r="M53" s="252"/>
      <c r="N53" s="252"/>
      <c r="O53" s="252"/>
      <c r="P53" s="252"/>
      <c r="Q53" s="252"/>
      <c r="R53" s="252"/>
      <c r="S53" s="252"/>
      <c r="T53" s="252"/>
      <c r="U53" s="252"/>
      <c r="V53" s="252"/>
      <c r="W53" s="252"/>
      <c r="X53" s="252"/>
      <c r="Y53" s="252"/>
    </row>
    <row r="54" spans="1:25" ht="20.25">
      <c r="A54" s="252"/>
      <c r="B54" s="252"/>
      <c r="C54" s="628">
        <v>8.4</v>
      </c>
      <c r="D54" s="765" t="s">
        <v>300</v>
      </c>
      <c r="E54" s="623"/>
      <c r="F54" s="252"/>
      <c r="G54" s="252"/>
      <c r="H54" s="252"/>
      <c r="I54" s="252"/>
      <c r="J54" s="252"/>
      <c r="K54" s="252"/>
      <c r="L54" s="252"/>
      <c r="M54" s="252"/>
      <c r="N54" s="252"/>
      <c r="O54" s="252"/>
      <c r="P54" s="252"/>
      <c r="Q54" s="252"/>
      <c r="R54" s="252"/>
      <c r="S54" s="252"/>
      <c r="T54" s="252"/>
      <c r="U54" s="252"/>
      <c r="V54" s="252"/>
      <c r="W54" s="252"/>
      <c r="X54" s="252"/>
      <c r="Y54" s="252"/>
    </row>
    <row r="55" spans="1:25" ht="20.25">
      <c r="A55" s="252"/>
      <c r="B55" s="252"/>
      <c r="C55" s="628">
        <v>8.5</v>
      </c>
      <c r="D55" s="765" t="s">
        <v>338</v>
      </c>
      <c r="E55" s="623"/>
      <c r="F55" s="252"/>
      <c r="G55" s="252"/>
      <c r="H55" s="252"/>
      <c r="I55" s="252"/>
      <c r="J55" s="252"/>
      <c r="K55" s="252"/>
      <c r="L55" s="252"/>
      <c r="M55" s="252"/>
      <c r="N55" s="252"/>
      <c r="O55" s="252"/>
      <c r="P55" s="252"/>
      <c r="Q55" s="252"/>
      <c r="R55" s="252"/>
      <c r="S55" s="252"/>
      <c r="T55" s="252"/>
      <c r="U55" s="252"/>
      <c r="V55" s="252"/>
      <c r="W55" s="252"/>
      <c r="X55" s="252"/>
      <c r="Y55" s="252"/>
    </row>
    <row r="56" spans="1:25" ht="20.25">
      <c r="A56" s="252"/>
      <c r="B56" s="252"/>
      <c r="C56" s="628">
        <v>8.6</v>
      </c>
      <c r="D56" s="766" t="s">
        <v>301</v>
      </c>
      <c r="E56" s="623"/>
      <c r="F56" s="252"/>
      <c r="G56" s="252"/>
      <c r="H56" s="252"/>
      <c r="I56" s="252"/>
      <c r="J56" s="252"/>
      <c r="K56" s="252"/>
      <c r="L56" s="252"/>
      <c r="M56" s="252"/>
      <c r="N56" s="252"/>
      <c r="O56" s="252"/>
      <c r="P56" s="252"/>
      <c r="Q56" s="252"/>
      <c r="R56" s="252"/>
      <c r="S56" s="252"/>
      <c r="T56" s="252"/>
      <c r="U56" s="252"/>
      <c r="V56" s="252"/>
      <c r="W56" s="252"/>
      <c r="X56" s="252"/>
      <c r="Y56" s="252"/>
    </row>
    <row r="57" spans="1:25" ht="20.25">
      <c r="A57" s="252"/>
      <c r="B57" s="252"/>
      <c r="C57" s="628">
        <v>8.6999999999999993</v>
      </c>
      <c r="D57" s="765" t="s">
        <v>302</v>
      </c>
      <c r="E57" s="623"/>
      <c r="F57" s="252"/>
      <c r="G57" s="252"/>
      <c r="H57" s="252"/>
      <c r="I57" s="252"/>
      <c r="J57" s="252"/>
      <c r="K57" s="252"/>
      <c r="L57" s="252"/>
      <c r="M57" s="252"/>
      <c r="N57" s="252"/>
      <c r="O57" s="252"/>
      <c r="P57" s="252"/>
      <c r="Q57" s="252"/>
      <c r="R57" s="252"/>
      <c r="S57" s="252"/>
      <c r="T57" s="252"/>
      <c r="U57" s="252"/>
      <c r="V57" s="252"/>
      <c r="W57" s="252"/>
      <c r="X57" s="252"/>
      <c r="Y57" s="252"/>
    </row>
    <row r="58" spans="1:25" ht="20.25">
      <c r="A58" s="252"/>
      <c r="B58" s="252"/>
      <c r="C58" s="621">
        <v>9</v>
      </c>
      <c r="D58" s="622" t="s">
        <v>366</v>
      </c>
      <c r="E58" s="623"/>
      <c r="F58" s="252"/>
      <c r="G58" s="252"/>
      <c r="H58" s="252"/>
      <c r="I58" s="252"/>
      <c r="J58" s="252"/>
      <c r="K58" s="252"/>
      <c r="L58" s="252"/>
      <c r="M58" s="252"/>
      <c r="N58" s="252"/>
      <c r="O58" s="252"/>
      <c r="P58" s="252"/>
      <c r="Q58" s="252"/>
      <c r="R58" s="252"/>
      <c r="S58" s="252"/>
      <c r="T58" s="252"/>
      <c r="U58" s="252"/>
      <c r="V58" s="252"/>
      <c r="W58" s="252"/>
      <c r="X58" s="252"/>
      <c r="Y58" s="252"/>
    </row>
    <row r="59" spans="1:25" ht="20.25">
      <c r="A59" s="252"/>
      <c r="B59" s="252"/>
      <c r="C59" s="628">
        <v>9.1</v>
      </c>
      <c r="D59" s="767" t="s">
        <v>303</v>
      </c>
      <c r="E59" s="623"/>
      <c r="F59" s="252"/>
      <c r="G59" s="252"/>
      <c r="H59" s="252"/>
      <c r="I59" s="252"/>
      <c r="J59" s="252"/>
      <c r="K59" s="252"/>
      <c r="L59" s="252"/>
      <c r="M59" s="252"/>
      <c r="N59" s="252"/>
      <c r="O59" s="252"/>
      <c r="P59" s="252"/>
      <c r="Q59" s="252"/>
      <c r="R59" s="252"/>
      <c r="S59" s="252"/>
      <c r="T59" s="252"/>
      <c r="U59" s="252"/>
      <c r="V59" s="252"/>
      <c r="W59" s="252"/>
      <c r="X59" s="252"/>
      <c r="Y59" s="252"/>
    </row>
    <row r="60" spans="1:25" ht="20.25">
      <c r="A60" s="252"/>
      <c r="B60" s="252"/>
      <c r="C60" s="628">
        <v>9.1999999999999993</v>
      </c>
      <c r="D60" s="767" t="s">
        <v>304</v>
      </c>
      <c r="E60" s="623"/>
      <c r="F60" s="252"/>
      <c r="G60" s="252"/>
      <c r="H60" s="252"/>
      <c r="I60" s="252"/>
      <c r="J60" s="252"/>
      <c r="K60" s="252"/>
      <c r="L60" s="252"/>
      <c r="M60" s="252"/>
      <c r="N60" s="252"/>
      <c r="O60" s="252"/>
      <c r="P60" s="252"/>
      <c r="Q60" s="252"/>
      <c r="R60" s="252"/>
      <c r="S60" s="252"/>
      <c r="T60" s="252"/>
      <c r="U60" s="252"/>
      <c r="V60" s="252"/>
      <c r="W60" s="252"/>
      <c r="X60" s="252"/>
      <c r="Y60" s="252"/>
    </row>
    <row r="61" spans="1:25" ht="20.25">
      <c r="A61" s="252"/>
      <c r="B61" s="252"/>
      <c r="C61" s="621">
        <v>10</v>
      </c>
      <c r="D61" s="284" t="s">
        <v>306</v>
      </c>
      <c r="E61" s="623"/>
      <c r="F61" s="252"/>
      <c r="G61" s="252"/>
      <c r="H61" s="252"/>
      <c r="I61" s="252"/>
      <c r="J61" s="252"/>
      <c r="K61" s="252"/>
      <c r="L61" s="252"/>
      <c r="M61" s="252"/>
      <c r="N61" s="252"/>
      <c r="O61" s="252"/>
      <c r="P61" s="252"/>
      <c r="Q61" s="252"/>
      <c r="R61" s="252"/>
      <c r="S61" s="252"/>
      <c r="T61" s="252"/>
      <c r="U61" s="252"/>
      <c r="V61" s="252"/>
      <c r="W61" s="252"/>
      <c r="X61" s="252"/>
      <c r="Y61" s="252"/>
    </row>
    <row r="62" spans="1:25" ht="18">
      <c r="A62" s="252"/>
      <c r="B62" s="252"/>
      <c r="C62" s="253"/>
      <c r="D62" s="252"/>
      <c r="E62" s="252"/>
      <c r="F62" s="252"/>
      <c r="G62" s="252"/>
      <c r="H62" s="252"/>
      <c r="I62" s="252"/>
      <c r="J62" s="252"/>
      <c r="K62" s="252"/>
      <c r="L62" s="252"/>
      <c r="M62" s="252"/>
      <c r="N62" s="252"/>
      <c r="O62" s="252"/>
      <c r="P62" s="252"/>
      <c r="Q62" s="252"/>
      <c r="R62" s="252"/>
      <c r="S62" s="252"/>
      <c r="T62" s="252"/>
      <c r="U62" s="252"/>
      <c r="V62" s="252"/>
      <c r="W62" s="252"/>
      <c r="X62" s="252"/>
      <c r="Y62" s="252"/>
    </row>
    <row r="63" spans="1:25" ht="22.5">
      <c r="A63" s="252"/>
      <c r="B63" s="252"/>
      <c r="C63" s="252"/>
      <c r="D63" s="319" t="s">
        <v>319</v>
      </c>
      <c r="E63" s="252"/>
      <c r="F63" s="252"/>
      <c r="G63" s="252"/>
      <c r="H63" s="252"/>
      <c r="I63" s="252"/>
      <c r="J63" s="252"/>
      <c r="K63" s="252"/>
      <c r="L63" s="252"/>
      <c r="M63" s="252"/>
      <c r="N63" s="252"/>
      <c r="O63" s="252"/>
      <c r="P63" s="252"/>
      <c r="Q63" s="252"/>
      <c r="R63" s="252"/>
      <c r="S63" s="252"/>
      <c r="T63" s="252"/>
      <c r="U63" s="252"/>
      <c r="V63" s="252"/>
      <c r="W63" s="252"/>
      <c r="X63" s="252"/>
      <c r="Y63" s="252"/>
    </row>
    <row r="64" spans="1:25" ht="22.5">
      <c r="A64" s="252"/>
      <c r="B64" s="252"/>
      <c r="C64" s="252"/>
      <c r="D64" s="319"/>
      <c r="E64" s="252"/>
      <c r="F64" s="252"/>
      <c r="G64" s="252"/>
      <c r="H64" s="252"/>
      <c r="I64" s="252"/>
      <c r="J64" s="252"/>
      <c r="K64" s="252"/>
      <c r="L64" s="252"/>
      <c r="M64" s="252"/>
      <c r="N64" s="252"/>
      <c r="O64" s="252"/>
      <c r="P64" s="252"/>
      <c r="Q64" s="252"/>
      <c r="R64" s="252"/>
      <c r="S64" s="252"/>
      <c r="T64" s="252"/>
      <c r="U64" s="252"/>
      <c r="V64" s="252"/>
      <c r="W64" s="252"/>
      <c r="X64" s="252"/>
      <c r="Y64" s="252"/>
    </row>
    <row r="65" spans="1:25" ht="18.75">
      <c r="A65" s="252"/>
      <c r="B65" s="252"/>
      <c r="C65" s="252"/>
      <c r="D65" s="647" t="s">
        <v>373</v>
      </c>
      <c r="E65" s="623"/>
      <c r="F65" s="252"/>
      <c r="G65" s="252"/>
      <c r="H65" s="252"/>
      <c r="I65" s="252"/>
      <c r="J65" s="252"/>
      <c r="K65" s="252"/>
      <c r="L65" s="252"/>
      <c r="M65" s="252"/>
      <c r="N65" s="252"/>
      <c r="O65" s="252"/>
      <c r="P65" s="252"/>
      <c r="Q65" s="252"/>
      <c r="R65" s="252"/>
      <c r="S65" s="252"/>
      <c r="T65" s="252"/>
      <c r="U65" s="252"/>
      <c r="V65" s="252"/>
      <c r="W65" s="252"/>
      <c r="X65" s="252"/>
      <c r="Y65" s="252"/>
    </row>
    <row r="66" spans="1:25" ht="18.75">
      <c r="A66" s="252"/>
      <c r="B66" s="252"/>
      <c r="C66" s="252"/>
      <c r="D66" s="624" t="s">
        <v>374</v>
      </c>
      <c r="E66" s="623"/>
      <c r="F66" s="252"/>
      <c r="G66" s="252"/>
      <c r="H66" s="252"/>
      <c r="I66" s="252"/>
      <c r="J66" s="252"/>
      <c r="K66" s="252"/>
      <c r="L66" s="252"/>
      <c r="M66" s="252"/>
      <c r="N66" s="252"/>
      <c r="O66" s="252"/>
      <c r="P66" s="252"/>
      <c r="Q66" s="252"/>
      <c r="R66" s="252"/>
      <c r="S66" s="252"/>
      <c r="T66" s="252"/>
      <c r="U66" s="252"/>
      <c r="V66" s="252"/>
      <c r="W66" s="252"/>
      <c r="X66" s="252"/>
      <c r="Y66" s="252"/>
    </row>
    <row r="67" spans="1:25" ht="18.75">
      <c r="A67" s="252"/>
      <c r="B67" s="252"/>
      <c r="C67" s="252"/>
      <c r="D67" s="624" t="s">
        <v>372</v>
      </c>
      <c r="E67" s="623"/>
      <c r="F67" s="252"/>
      <c r="G67" s="252"/>
      <c r="H67" s="252"/>
      <c r="I67" s="252"/>
      <c r="J67" s="252"/>
      <c r="K67" s="252"/>
      <c r="L67" s="252"/>
      <c r="M67" s="252"/>
      <c r="N67" s="252"/>
      <c r="O67" s="252"/>
      <c r="P67" s="252"/>
      <c r="Q67" s="252"/>
      <c r="R67" s="252"/>
      <c r="S67" s="252"/>
      <c r="T67" s="252"/>
      <c r="U67" s="252"/>
      <c r="V67" s="252"/>
      <c r="W67" s="252"/>
      <c r="X67" s="252"/>
      <c r="Y67" s="252"/>
    </row>
    <row r="68" spans="1:25" ht="18.75">
      <c r="A68" s="252"/>
      <c r="B68" s="252"/>
      <c r="C68" s="252"/>
      <c r="D68" s="623"/>
      <c r="E68" s="623"/>
      <c r="F68" s="252"/>
      <c r="G68" s="252"/>
      <c r="H68" s="252"/>
      <c r="I68" s="252"/>
      <c r="J68" s="252"/>
      <c r="K68" s="252"/>
      <c r="L68" s="252"/>
      <c r="M68" s="252"/>
      <c r="N68" s="252"/>
      <c r="O68" s="252"/>
      <c r="P68" s="252"/>
      <c r="Q68" s="252"/>
      <c r="R68" s="252"/>
      <c r="S68" s="252"/>
      <c r="T68" s="252"/>
      <c r="U68" s="252"/>
      <c r="V68" s="252"/>
      <c r="W68" s="252"/>
      <c r="X68" s="252"/>
      <c r="Y68" s="252"/>
    </row>
    <row r="69" spans="1:25" ht="18.75">
      <c r="A69" s="252"/>
      <c r="B69" s="252"/>
      <c r="C69" s="252"/>
      <c r="D69" s="647" t="s">
        <v>354</v>
      </c>
      <c r="E69" s="623"/>
      <c r="F69" s="252"/>
      <c r="G69" s="252"/>
      <c r="H69" s="252"/>
      <c r="I69" s="252"/>
      <c r="J69" s="252"/>
      <c r="K69" s="252"/>
      <c r="L69" s="252"/>
      <c r="M69" s="252"/>
      <c r="N69" s="252"/>
      <c r="O69" s="252"/>
      <c r="P69" s="252"/>
      <c r="Q69" s="252"/>
      <c r="R69" s="252"/>
      <c r="S69" s="252"/>
      <c r="T69" s="252"/>
      <c r="U69" s="252"/>
      <c r="V69" s="252"/>
      <c r="W69" s="252"/>
      <c r="X69" s="252"/>
      <c r="Y69" s="252"/>
    </row>
    <row r="70" spans="1:25" ht="18.75">
      <c r="A70" s="252"/>
      <c r="B70" s="252"/>
      <c r="C70" s="252"/>
      <c r="D70" s="624" t="s">
        <v>355</v>
      </c>
      <c r="E70" s="623"/>
      <c r="F70" s="252"/>
      <c r="G70" s="252"/>
      <c r="H70" s="252"/>
      <c r="I70" s="252"/>
      <c r="J70" s="252"/>
      <c r="K70" s="252"/>
      <c r="L70" s="252"/>
      <c r="M70" s="252"/>
      <c r="N70" s="252"/>
      <c r="O70" s="252"/>
      <c r="P70" s="252"/>
      <c r="Q70" s="252"/>
      <c r="R70" s="252"/>
      <c r="S70" s="252"/>
      <c r="T70" s="252"/>
      <c r="U70" s="252"/>
      <c r="V70" s="252"/>
      <c r="W70" s="252"/>
      <c r="X70" s="252"/>
      <c r="Y70" s="252"/>
    </row>
    <row r="71" spans="1:25" ht="18.75">
      <c r="A71" s="252"/>
      <c r="B71" s="252"/>
      <c r="C71" s="252"/>
      <c r="D71" s="624" t="s">
        <v>356</v>
      </c>
      <c r="E71" s="623"/>
      <c r="F71" s="252"/>
      <c r="G71" s="252"/>
      <c r="H71" s="252"/>
      <c r="I71" s="252"/>
      <c r="J71" s="252"/>
      <c r="K71" s="252"/>
      <c r="L71" s="252"/>
      <c r="M71" s="252"/>
      <c r="N71" s="252"/>
      <c r="O71" s="252"/>
      <c r="P71" s="252"/>
      <c r="Q71" s="252"/>
      <c r="R71" s="252"/>
      <c r="S71" s="252"/>
      <c r="T71" s="252"/>
      <c r="U71" s="252"/>
      <c r="V71" s="252"/>
      <c r="W71" s="252"/>
      <c r="X71" s="252"/>
      <c r="Y71" s="252"/>
    </row>
    <row r="72" spans="1:25" ht="18.75">
      <c r="A72" s="252"/>
      <c r="B72" s="252"/>
      <c r="C72" s="252"/>
      <c r="D72" s="624"/>
      <c r="E72" s="623"/>
      <c r="F72" s="252"/>
      <c r="G72" s="252"/>
      <c r="H72" s="252"/>
      <c r="I72" s="252"/>
      <c r="J72" s="252"/>
      <c r="K72" s="252"/>
      <c r="L72" s="252"/>
      <c r="M72" s="252"/>
      <c r="N72" s="252"/>
      <c r="O72" s="252"/>
      <c r="P72" s="252"/>
      <c r="Q72" s="252"/>
      <c r="R72" s="252"/>
      <c r="S72" s="252"/>
      <c r="T72" s="252"/>
      <c r="U72" s="252"/>
      <c r="V72" s="252"/>
      <c r="W72" s="252"/>
      <c r="X72" s="252"/>
      <c r="Y72" s="252"/>
    </row>
    <row r="73" spans="1:25" ht="18.75">
      <c r="A73" s="252"/>
      <c r="B73" s="252"/>
      <c r="C73" s="252"/>
      <c r="D73" s="647" t="s">
        <v>351</v>
      </c>
      <c r="F73" s="252"/>
      <c r="G73" s="252"/>
      <c r="H73" s="252"/>
      <c r="I73" s="252"/>
      <c r="J73" s="252"/>
      <c r="K73" s="252"/>
      <c r="L73" s="252"/>
      <c r="M73" s="252"/>
      <c r="N73" s="252"/>
      <c r="O73" s="252"/>
      <c r="P73" s="252"/>
      <c r="Q73" s="252"/>
      <c r="R73" s="252"/>
      <c r="S73" s="252"/>
      <c r="T73" s="252"/>
      <c r="U73" s="252"/>
      <c r="V73" s="252"/>
      <c r="W73" s="252"/>
      <c r="X73" s="252"/>
      <c r="Y73" s="252"/>
    </row>
    <row r="74" spans="1:25" ht="18.75">
      <c r="A74" s="252"/>
      <c r="B74" s="252"/>
      <c r="C74" s="252"/>
      <c r="D74" s="624" t="s">
        <v>352</v>
      </c>
      <c r="F74" s="252"/>
      <c r="G74" s="252"/>
      <c r="H74" s="252"/>
      <c r="I74" s="252"/>
      <c r="J74" s="252"/>
      <c r="K74" s="252"/>
      <c r="L74" s="252"/>
      <c r="M74" s="252"/>
      <c r="N74" s="252"/>
      <c r="O74" s="252"/>
      <c r="P74" s="252"/>
      <c r="Q74" s="252"/>
      <c r="R74" s="252"/>
      <c r="S74" s="252"/>
      <c r="T74" s="252"/>
      <c r="U74" s="252"/>
      <c r="V74" s="252"/>
      <c r="W74" s="252"/>
      <c r="X74" s="252"/>
      <c r="Y74" s="252"/>
    </row>
    <row r="75" spans="1:25" ht="18.75">
      <c r="A75" s="252"/>
      <c r="B75" s="252"/>
      <c r="C75" s="252"/>
      <c r="D75" s="624" t="s">
        <v>353</v>
      </c>
      <c r="F75" s="252"/>
      <c r="G75" s="252"/>
      <c r="H75" s="252"/>
      <c r="I75" s="252"/>
      <c r="J75" s="252"/>
      <c r="K75" s="252"/>
      <c r="L75" s="252"/>
      <c r="M75" s="252"/>
      <c r="N75" s="252"/>
      <c r="O75" s="252"/>
      <c r="P75" s="252"/>
      <c r="Q75" s="252"/>
      <c r="R75" s="252"/>
      <c r="S75" s="252"/>
      <c r="T75" s="252"/>
      <c r="U75" s="252"/>
      <c r="V75" s="252"/>
      <c r="W75" s="252"/>
      <c r="X75" s="252"/>
      <c r="Y75" s="252"/>
    </row>
    <row r="77" spans="1:25" ht="18.75">
      <c r="A77" s="252"/>
      <c r="B77" s="252"/>
      <c r="C77" s="252"/>
      <c r="D77" s="647" t="s">
        <v>349</v>
      </c>
      <c r="F77" s="252"/>
      <c r="G77" s="252"/>
      <c r="H77" s="252"/>
      <c r="I77" s="252"/>
      <c r="J77" s="252"/>
      <c r="K77" s="252"/>
      <c r="L77" s="252"/>
      <c r="M77" s="252"/>
      <c r="N77" s="252"/>
      <c r="O77" s="252"/>
      <c r="P77" s="252"/>
      <c r="Q77" s="252"/>
      <c r="R77" s="252"/>
      <c r="S77" s="252"/>
      <c r="T77" s="252"/>
      <c r="U77" s="252"/>
      <c r="V77" s="252"/>
      <c r="W77" s="252"/>
      <c r="X77" s="252"/>
      <c r="Y77" s="252"/>
    </row>
    <row r="78" spans="1:25" ht="18.75">
      <c r="A78" s="252"/>
      <c r="B78" s="252"/>
      <c r="C78" s="252"/>
      <c r="D78" s="624" t="s">
        <v>348</v>
      </c>
      <c r="F78" s="252"/>
      <c r="G78" s="252"/>
      <c r="H78" s="252"/>
      <c r="I78" s="252"/>
      <c r="J78" s="252"/>
      <c r="K78" s="252"/>
      <c r="L78" s="252"/>
      <c r="M78" s="252"/>
      <c r="N78" s="252"/>
      <c r="O78" s="252"/>
      <c r="P78" s="252"/>
      <c r="Q78" s="252"/>
      <c r="R78" s="252"/>
      <c r="S78" s="252"/>
      <c r="T78" s="252"/>
      <c r="U78" s="252"/>
      <c r="V78" s="252"/>
      <c r="W78" s="252"/>
      <c r="X78" s="252"/>
      <c r="Y78" s="252"/>
    </row>
    <row r="79" spans="1:25" ht="18.75">
      <c r="A79" s="252"/>
      <c r="B79" s="252"/>
      <c r="C79" s="252"/>
      <c r="D79" s="624" t="s">
        <v>350</v>
      </c>
      <c r="F79" s="252"/>
      <c r="G79" s="252"/>
      <c r="H79" s="252"/>
      <c r="I79" s="252"/>
      <c r="J79" s="252"/>
      <c r="K79" s="252"/>
      <c r="L79" s="252"/>
      <c r="M79" s="252"/>
      <c r="N79" s="252"/>
      <c r="O79" s="252"/>
      <c r="P79" s="252"/>
      <c r="Q79" s="252"/>
      <c r="R79" s="252"/>
      <c r="S79" s="252"/>
      <c r="T79" s="252"/>
      <c r="U79" s="252"/>
      <c r="V79" s="252"/>
      <c r="W79" s="252"/>
      <c r="X79" s="252"/>
      <c r="Y79" s="252"/>
    </row>
    <row r="81" spans="4:4" ht="18.75">
      <c r="D81" s="647" t="s">
        <v>339</v>
      </c>
    </row>
    <row r="82" spans="4:4" ht="18.75">
      <c r="D82" s="624" t="s">
        <v>352</v>
      </c>
    </row>
    <row r="83" spans="4:4" ht="18.75">
      <c r="D83" s="624" t="s">
        <v>332</v>
      </c>
    </row>
    <row r="84" spans="4:4" ht="18.75">
      <c r="D84" s="624" t="s">
        <v>333</v>
      </c>
    </row>
    <row r="86" spans="4:4" ht="18.75">
      <c r="D86" s="647" t="s">
        <v>317</v>
      </c>
    </row>
    <row r="87" spans="4:4" ht="18.75">
      <c r="D87" s="624" t="s">
        <v>318</v>
      </c>
    </row>
    <row r="88" spans="4:4" ht="18.75">
      <c r="D88" s="624" t="s">
        <v>305</v>
      </c>
    </row>
    <row r="89" spans="4:4" ht="18.75">
      <c r="D89" s="624" t="s">
        <v>307</v>
      </c>
    </row>
    <row r="90" spans="4:4" ht="20.25">
      <c r="D90" s="624" t="s">
        <v>308</v>
      </c>
    </row>
    <row r="91" spans="4:4" ht="18.75">
      <c r="D91" s="624" t="s">
        <v>309</v>
      </c>
    </row>
    <row r="93" spans="4:4" ht="18.75">
      <c r="D93" s="647" t="s">
        <v>314</v>
      </c>
    </row>
    <row r="94" spans="4:4" ht="18.75">
      <c r="D94" s="646" t="s">
        <v>315</v>
      </c>
    </row>
    <row r="95" spans="4:4" ht="18.75">
      <c r="D95" s="646" t="s">
        <v>316</v>
      </c>
    </row>
    <row r="98" spans="4:4" ht="18.75">
      <c r="D98" s="623" t="s">
        <v>310</v>
      </c>
    </row>
    <row r="99" spans="4:4" ht="18.75">
      <c r="D99" s="646" t="s">
        <v>311</v>
      </c>
    </row>
    <row r="100" spans="4:4" ht="18.75">
      <c r="D100" s="646" t="s">
        <v>336</v>
      </c>
    </row>
    <row r="101" spans="4:4" ht="18.75">
      <c r="D101" s="646" t="s">
        <v>312</v>
      </c>
    </row>
    <row r="102" spans="4:4" ht="18.75">
      <c r="D102" s="686" t="s">
        <v>313</v>
      </c>
    </row>
    <row r="103" spans="4:4" ht="18.75">
      <c r="D103" s="686" t="s">
        <v>367</v>
      </c>
    </row>
  </sheetData>
  <sheetProtection sheet="1" formatCells="0" formatColumns="0" formatRows="0" selectLockedCells="1" selectUnlockedCells="1"/>
  <mergeCells count="1">
    <mergeCell ref="D8:S8"/>
  </mergeCells>
  <phoneticPr fontId="2" type="noConversion"/>
  <hyperlinks>
    <hyperlink ref="D43" location="'P453-13 Nwet'!A1" display="Recommendation ITU-R P 453-13 The radio refractive index: Its formula and refractivity data. Section 2.2 Wet term of the surface of refractivity, median value." xr:uid="{00000000-0004-0000-0000-000000000000}"/>
    <hyperlink ref="D44" location="'P836-6 WV'!A1" display="Recommendation ITU-R P 836-6 Water Vapour: surface density and total columnar content" xr:uid="{00000000-0004-0000-0000-000001000000}"/>
    <hyperlink ref="D54" location="'P618-13 SD-Gain'!A1" display=" Section 2.2, Attenuation by precipitation and clouds,  2.2.4, Site Diversity, 2.2.4.2 Diversity gain" xr:uid="{00000000-0004-0000-0000-000002000000}"/>
    <hyperlink ref="D51" location="'P618-13 A_Rain'!A1" display="Section 2.2, Attenuation by precipitation and clouds, 2.2.1 Prediction of attenuation statistics for an average year" xr:uid="{00000000-0004-0000-0000-000003000000}"/>
    <hyperlink ref="D45" location="'P837-7 Rp'!A1" display="Recommendation ITU-R P 837-7  Characteristics of precipitation for propagation modelling" xr:uid="{00000000-0004-0000-0000-000004000000}"/>
    <hyperlink ref="D47" location="'P839-4 Rain_Height'!A1" display="Recommendation ITU-R P 839-4 :  Rain height model for prediction methods" xr:uid="{00000000-0004-0000-0000-000005000000}"/>
    <hyperlink ref="D49" location="'P840-8 Lred'!A1" display="Recommendation ITU-R P 840-8  Attenuation due to clouds and fog. Total columnar content of reduced cloud liquid water, Lred" xr:uid="{00000000-0004-0000-0000-000006000000}"/>
    <hyperlink ref="D46" location="'P838-3 Sp.Att'!A1" display="Recommendation ITU-R P.838-3. Specific attenuation model for rain for use in prediction methods " xr:uid="{00000000-0004-0000-0000-000007000000}"/>
    <hyperlink ref="D48" location="'P840-8 A_Clouds'!A1" display="Recommendation ITU-R P 840-8 Attenuation due to clouds and fog." xr:uid="{00000000-0004-0000-0000-000008000000}"/>
    <hyperlink ref="D55" location="'P618-13 A_Scint'!A1" display=" Section 2.4, Scintillation and multipath fading. 2.4.1 Calculation of monthly and long-term statistics of amplitude scintillations at elevation angles greater than 5°" xr:uid="{00000000-0004-0000-0000-000009000000}"/>
    <hyperlink ref="D56" location="'P618-13 Att_Tot'!A1" display=" Section 2.5, Estimation of total attenuation due to multiple sources of simultaneously occurring atmospheric attenuation" xr:uid="{00000000-0004-0000-0000-00000A000000}"/>
    <hyperlink ref="D57" location="'P618-13 XPD'!A1" display=" Section 4.1, Calculation of long-term statistics of hydrometeor-induced cross-polarization." xr:uid="{00000000-0004-0000-0000-00000B000000}"/>
    <hyperlink ref="D53" location="'P618-13 SD-JP'!A1" display=" Section 2.2, Attenuation by precipitation and clouds, 2.2.4, Site Diversity, 2.2.4.1 Prediction of outage probability due to rain attenuation with site diversity" xr:uid="{00000000-0004-0000-0000-00000C000000}"/>
    <hyperlink ref="D52" location="'P618-13 PofA'!A1" display=" Section 2.2, Attenuation by precipitation and clouds , 2.2.1.2 Probability of rain attenuation on a slant path" xr:uid="{00000000-0004-0000-0000-00000D000000}"/>
    <hyperlink ref="D61" location="'P1623-1 Fade Dur'!A1" display="Recommendation ITU-R P 1623-1: Prediction method of fade dynamics on Earth-space paths. Section 2.2 Fade duration prediction method" xr:uid="{00000000-0004-0000-0000-00000E000000}"/>
    <hyperlink ref="D60" location="'P676-12 A_Gas '!A1" display="Slant Path Attenuation" xr:uid="{00000000-0004-0000-0000-00000F000000}"/>
    <hyperlink ref="D59" location="'P676-12 SpAtt'!A1" display="Specific attenuation due to water vapour and Oxygen" xr:uid="{00000000-0004-0000-0000-000010000000}"/>
  </hyperlinks>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2"/>
  <dimension ref="A2:Q214"/>
  <sheetViews>
    <sheetView zoomScale="70" zoomScaleNormal="60" workbookViewId="0"/>
  </sheetViews>
  <sheetFormatPr defaultColWidth="7.140625" defaultRowHeight="12.75"/>
  <cols>
    <col min="1" max="1" width="6.140625" style="1" customWidth="1"/>
    <col min="2" max="2" width="6.85546875" style="1" customWidth="1"/>
    <col min="3" max="3" width="15.28515625" style="1" customWidth="1"/>
    <col min="4" max="4" width="17.85546875" style="1" customWidth="1"/>
    <col min="5" max="5" width="15.28515625" style="1" customWidth="1"/>
    <col min="6" max="6" width="13" style="1" customWidth="1"/>
    <col min="7" max="7" width="26.7109375" style="1" customWidth="1"/>
    <col min="8" max="8" width="23.85546875" style="1" customWidth="1"/>
    <col min="9" max="9" width="17.42578125" style="1" customWidth="1"/>
    <col min="10" max="11" width="14.42578125" style="1" customWidth="1"/>
    <col min="12" max="12" width="13" style="1" customWidth="1"/>
    <col min="13" max="13" width="16.28515625" style="1" customWidth="1"/>
    <col min="14" max="14" width="15.85546875" style="1" customWidth="1"/>
    <col min="15" max="15" width="8.85546875" style="1" bestFit="1" customWidth="1"/>
    <col min="16" max="16" width="7.140625" style="1"/>
    <col min="17" max="17" width="10" style="1" bestFit="1" customWidth="1"/>
    <col min="18" max="16384" width="7.140625" style="1"/>
  </cols>
  <sheetData>
    <row r="2" spans="1:14" ht="15">
      <c r="N2" s="498" t="s">
        <v>256</v>
      </c>
    </row>
    <row r="5" spans="1:14" ht="69" customHeight="1">
      <c r="C5" s="794" t="s">
        <v>34</v>
      </c>
      <c r="D5" s="795"/>
      <c r="E5" s="795"/>
      <c r="F5" s="795"/>
      <c r="G5" s="795"/>
      <c r="H5" s="795"/>
      <c r="I5" s="795"/>
      <c r="J5" s="30"/>
      <c r="K5" s="30"/>
      <c r="L5" s="30"/>
      <c r="M5" s="31"/>
    </row>
    <row r="6" spans="1:14" ht="15">
      <c r="A6" s="5"/>
      <c r="C6" s="32"/>
      <c r="D6" s="33"/>
      <c r="E6" s="30"/>
      <c r="F6" s="30"/>
      <c r="G6" s="30"/>
      <c r="H6" s="30"/>
      <c r="I6" s="30"/>
      <c r="J6" s="30"/>
      <c r="K6" s="30"/>
      <c r="L6" s="30"/>
      <c r="M6" s="31"/>
    </row>
    <row r="7" spans="1:14" ht="18">
      <c r="A7" s="16"/>
      <c r="C7" s="796"/>
      <c r="D7" s="34"/>
      <c r="E7" s="34"/>
      <c r="F7" s="34"/>
      <c r="G7" s="34"/>
      <c r="H7" s="34"/>
      <c r="I7" s="34"/>
      <c r="J7" s="799">
        <v>43742</v>
      </c>
      <c r="K7" s="799"/>
      <c r="L7" s="799"/>
      <c r="M7" s="800"/>
    </row>
    <row r="8" spans="1:14" ht="18">
      <c r="A8" s="5"/>
      <c r="C8" s="796"/>
      <c r="D8" s="34"/>
      <c r="E8" s="34"/>
      <c r="F8" s="34"/>
      <c r="G8" s="34"/>
      <c r="H8" s="34"/>
      <c r="I8" s="34"/>
      <c r="J8" s="801" t="s">
        <v>35</v>
      </c>
      <c r="K8" s="801"/>
      <c r="L8" s="801"/>
      <c r="M8" s="802"/>
    </row>
    <row r="9" spans="1:14" ht="18">
      <c r="A9" s="5"/>
      <c r="C9" s="797"/>
      <c r="D9" s="35"/>
      <c r="E9" s="35"/>
      <c r="F9" s="35"/>
      <c r="G9" s="35"/>
      <c r="H9" s="35"/>
      <c r="I9" s="35"/>
      <c r="J9" s="41"/>
      <c r="K9" s="41"/>
      <c r="L9" s="41"/>
      <c r="M9" s="42"/>
    </row>
    <row r="10" spans="1:14">
      <c r="A10" s="5"/>
      <c r="C10" s="37"/>
      <c r="D10" s="30"/>
      <c r="E10" s="30"/>
      <c r="F10" s="30"/>
      <c r="G10" s="30"/>
      <c r="H10" s="30"/>
      <c r="I10" s="30"/>
      <c r="J10" s="30"/>
      <c r="K10" s="30"/>
      <c r="L10" s="30"/>
      <c r="M10" s="31"/>
    </row>
    <row r="11" spans="1:14" ht="61.5" customHeight="1">
      <c r="A11" s="16"/>
      <c r="C11" s="38"/>
      <c r="D11" s="803" t="s">
        <v>36</v>
      </c>
      <c r="E11" s="803"/>
      <c r="F11" s="803"/>
      <c r="G11" s="803"/>
      <c r="H11" s="803"/>
      <c r="I11" s="803"/>
      <c r="J11" s="803"/>
      <c r="K11" s="803"/>
      <c r="L11" s="34"/>
      <c r="M11" s="39"/>
    </row>
    <row r="12" spans="1:14">
      <c r="A12" s="5"/>
      <c r="C12" s="40"/>
      <c r="D12" s="35"/>
      <c r="E12" s="35"/>
      <c r="F12" s="35"/>
      <c r="G12" s="35"/>
      <c r="H12" s="35"/>
      <c r="I12" s="35"/>
      <c r="J12" s="35"/>
      <c r="K12" s="35"/>
      <c r="L12" s="35"/>
      <c r="M12" s="36"/>
    </row>
    <row r="13" spans="1:14" ht="18.75" customHeight="1"/>
    <row r="14" spans="1:14" ht="18.75" customHeight="1">
      <c r="C14" s="44" t="s">
        <v>343</v>
      </c>
      <c r="D14" s="45"/>
    </row>
    <row r="15" spans="1:14" ht="18.75" customHeight="1">
      <c r="C15" s="45"/>
      <c r="D15" s="44" t="s">
        <v>182</v>
      </c>
      <c r="E15" s="45"/>
      <c r="F15" s="45"/>
      <c r="G15" s="45"/>
    </row>
    <row r="16" spans="1:14" ht="18.75" customHeight="1">
      <c r="E16" s="45"/>
      <c r="F16" s="45"/>
      <c r="G16" s="45"/>
    </row>
    <row r="17" spans="3:17" ht="17.100000000000001" customHeight="1" thickBot="1"/>
    <row r="18" spans="3:17" ht="23.25" customHeight="1" thickBot="1">
      <c r="C18" s="303" t="s">
        <v>293</v>
      </c>
      <c r="D18" s="544"/>
      <c r="E18" s="544"/>
      <c r="F18" s="544"/>
      <c r="G18" s="543" t="s">
        <v>3</v>
      </c>
      <c r="H18" s="648"/>
      <c r="I18" s="649"/>
      <c r="J18" s="808" t="s">
        <v>4</v>
      </c>
      <c r="K18" s="809"/>
      <c r="L18" s="809"/>
      <c r="M18" s="809"/>
      <c r="N18" s="597" t="s">
        <v>5</v>
      </c>
    </row>
    <row r="19" spans="3:17" ht="20.25">
      <c r="C19" s="549" t="s">
        <v>1</v>
      </c>
      <c r="D19" s="550" t="s">
        <v>130</v>
      </c>
      <c r="E19" s="582" t="s">
        <v>294</v>
      </c>
      <c r="F19" s="551" t="s">
        <v>8</v>
      </c>
      <c r="G19" s="288" t="s">
        <v>82</v>
      </c>
      <c r="H19" s="289" t="s">
        <v>280</v>
      </c>
      <c r="I19" s="373" t="s">
        <v>185</v>
      </c>
      <c r="J19" s="403" t="s">
        <v>183</v>
      </c>
      <c r="K19" s="404" t="s">
        <v>184</v>
      </c>
      <c r="L19" s="54" t="s">
        <v>186</v>
      </c>
      <c r="M19" s="54" t="s">
        <v>187</v>
      </c>
      <c r="N19" s="598" t="s">
        <v>189</v>
      </c>
    </row>
    <row r="20" spans="3:17" ht="21" customHeight="1" thickBot="1">
      <c r="C20" s="552" t="s">
        <v>131</v>
      </c>
      <c r="D20" s="553" t="s">
        <v>9</v>
      </c>
      <c r="E20" s="583" t="s">
        <v>119</v>
      </c>
      <c r="F20" s="554" t="s">
        <v>9</v>
      </c>
      <c r="G20" s="293" t="s">
        <v>100</v>
      </c>
      <c r="H20" s="654" t="s">
        <v>134</v>
      </c>
      <c r="I20" s="80" t="s">
        <v>15</v>
      </c>
      <c r="J20" s="328"/>
      <c r="K20" s="53"/>
      <c r="L20" s="53" t="s">
        <v>15</v>
      </c>
      <c r="M20" s="53"/>
      <c r="N20" s="599" t="s">
        <v>134</v>
      </c>
    </row>
    <row r="21" spans="3:17">
      <c r="C21" s="584">
        <v>51.5</v>
      </c>
      <c r="D21" s="585">
        <v>-0.14000000000000001</v>
      </c>
      <c r="E21" s="586">
        <v>3.1382983999999003E-2</v>
      </c>
      <c r="F21" s="651">
        <v>1</v>
      </c>
      <c r="G21" s="179">
        <v>31.076991235657001</v>
      </c>
      <c r="H21" s="655">
        <v>5.3615096037104504</v>
      </c>
      <c r="I21" s="181">
        <v>4.6908173920984702</v>
      </c>
      <c r="J21" s="20">
        <v>1.61076848674895</v>
      </c>
      <c r="K21" s="21">
        <v>0.926230316999199</v>
      </c>
      <c r="L21" s="21">
        <v>4.0175652193582101</v>
      </c>
      <c r="M21" s="19">
        <v>3.7076342423710301E-2</v>
      </c>
      <c r="N21" s="173">
        <v>7.3419415689383696</v>
      </c>
      <c r="O21" s="448"/>
      <c r="Q21" s="14"/>
    </row>
    <row r="22" spans="3:17">
      <c r="C22" s="587">
        <v>41.9</v>
      </c>
      <c r="D22" s="588">
        <v>12.49</v>
      </c>
      <c r="E22" s="589">
        <v>4.6122988010001503E-2</v>
      </c>
      <c r="F22" s="652">
        <v>1</v>
      </c>
      <c r="G22" s="593">
        <v>40.232035996361603</v>
      </c>
      <c r="H22" s="656">
        <v>5.2697190718659703</v>
      </c>
      <c r="I22" s="594">
        <v>4.6469138744987104</v>
      </c>
      <c r="J22" s="182">
        <v>1.61924582693425</v>
      </c>
      <c r="K22" s="23">
        <v>0.93438688118457902</v>
      </c>
      <c r="L22" s="23">
        <v>3.5476167503300502</v>
      </c>
      <c r="M22" s="22">
        <v>3.7296466743207503E-2</v>
      </c>
      <c r="N22" s="24">
        <v>7.0935007862259196</v>
      </c>
      <c r="O22" s="448"/>
      <c r="Q22" s="14"/>
    </row>
    <row r="23" spans="3:17">
      <c r="C23" s="587">
        <v>33.94</v>
      </c>
      <c r="D23" s="588">
        <v>18.43</v>
      </c>
      <c r="E23" s="589">
        <v>0</v>
      </c>
      <c r="F23" s="652">
        <v>1</v>
      </c>
      <c r="G23" s="593">
        <v>46.359692611863402</v>
      </c>
      <c r="H23" s="656">
        <v>1.27567390907754</v>
      </c>
      <c r="I23" s="594">
        <v>3.5420069651954602</v>
      </c>
      <c r="J23" s="182">
        <v>2.23353813876935</v>
      </c>
      <c r="K23" s="23">
        <v>0.95401287254053802</v>
      </c>
      <c r="L23" s="23">
        <v>2.44444110684926</v>
      </c>
      <c r="M23" s="22">
        <v>8.8332594973667897E-3</v>
      </c>
      <c r="N23" s="24">
        <v>1.7446798500145</v>
      </c>
      <c r="O23" s="448"/>
      <c r="Q23" s="14"/>
    </row>
    <row r="24" spans="3:17">
      <c r="C24" s="587">
        <v>51.5</v>
      </c>
      <c r="D24" s="588">
        <v>-0.14000000000000001</v>
      </c>
      <c r="E24" s="589">
        <v>3.1382983999999003E-2</v>
      </c>
      <c r="F24" s="652">
        <v>1</v>
      </c>
      <c r="G24" s="593">
        <v>31.076991235657001</v>
      </c>
      <c r="H24" s="656">
        <v>5.3615096037104504</v>
      </c>
      <c r="I24" s="594">
        <v>4.6908173920984702</v>
      </c>
      <c r="J24" s="182">
        <v>1.61076848674895</v>
      </c>
      <c r="K24" s="23">
        <v>0.926230316999199</v>
      </c>
      <c r="L24" s="23">
        <v>4.0175652193582101</v>
      </c>
      <c r="M24" s="22">
        <v>3.7076342423710301E-2</v>
      </c>
      <c r="N24" s="24">
        <v>7.3419415689383696</v>
      </c>
      <c r="O24" s="448"/>
      <c r="Q24" s="14"/>
    </row>
    <row r="25" spans="3:17">
      <c r="C25" s="587">
        <v>41.9</v>
      </c>
      <c r="D25" s="588">
        <v>12.49</v>
      </c>
      <c r="E25" s="589">
        <v>4.6122988010001503E-2</v>
      </c>
      <c r="F25" s="652">
        <v>1</v>
      </c>
      <c r="G25" s="593">
        <v>40.232035996361603</v>
      </c>
      <c r="H25" s="656">
        <v>5.2697190718659703</v>
      </c>
      <c r="I25" s="594">
        <v>4.6469138744987104</v>
      </c>
      <c r="J25" s="182">
        <v>1.61924582693425</v>
      </c>
      <c r="K25" s="23">
        <v>0.93438688118457902</v>
      </c>
      <c r="L25" s="23">
        <v>3.5476167503300502</v>
      </c>
      <c r="M25" s="22">
        <v>3.7296466743207503E-2</v>
      </c>
      <c r="N25" s="24">
        <v>7.0935007862259196</v>
      </c>
      <c r="O25" s="448"/>
      <c r="Q25" s="14"/>
    </row>
    <row r="26" spans="3:17">
      <c r="C26" s="587">
        <v>33.94</v>
      </c>
      <c r="D26" s="588">
        <v>18.43</v>
      </c>
      <c r="E26" s="589">
        <v>0</v>
      </c>
      <c r="F26" s="652">
        <v>1</v>
      </c>
      <c r="G26" s="593">
        <v>46.359692611863402</v>
      </c>
      <c r="H26" s="656">
        <v>1.27567390907754</v>
      </c>
      <c r="I26" s="594">
        <v>3.5420069651954602</v>
      </c>
      <c r="J26" s="182">
        <v>2.23353813876935</v>
      </c>
      <c r="K26" s="23">
        <v>0.95401287254053802</v>
      </c>
      <c r="L26" s="23">
        <v>2.44444110684926</v>
      </c>
      <c r="M26" s="22">
        <v>8.8332594973667897E-3</v>
      </c>
      <c r="N26" s="24">
        <v>1.7446798500145</v>
      </c>
      <c r="O26" s="448"/>
      <c r="Q26" s="14"/>
    </row>
    <row r="27" spans="3:17">
      <c r="C27" s="587">
        <v>51.5</v>
      </c>
      <c r="D27" s="588">
        <v>-0.14000000000000001</v>
      </c>
      <c r="E27" s="589">
        <v>3.1382983999999003E-2</v>
      </c>
      <c r="F27" s="652">
        <v>1</v>
      </c>
      <c r="G27" s="593">
        <v>31.076991235657001</v>
      </c>
      <c r="H27" s="656">
        <v>5.3615096037104504</v>
      </c>
      <c r="I27" s="594">
        <v>4.6908173920984702</v>
      </c>
      <c r="J27" s="182">
        <v>1.61076848674895</v>
      </c>
      <c r="K27" s="23">
        <v>0.926230316999199</v>
      </c>
      <c r="L27" s="23">
        <v>4.0175652193582101</v>
      </c>
      <c r="M27" s="22">
        <v>3.7076342423710301E-2</v>
      </c>
      <c r="N27" s="24">
        <v>7.3419415689383696</v>
      </c>
      <c r="O27" s="448"/>
      <c r="Q27" s="14"/>
    </row>
    <row r="28" spans="3:17">
      <c r="C28" s="587">
        <v>41.9</v>
      </c>
      <c r="D28" s="588">
        <v>12.49</v>
      </c>
      <c r="E28" s="589">
        <v>4.6122988010001503E-2</v>
      </c>
      <c r="F28" s="652">
        <v>1</v>
      </c>
      <c r="G28" s="593">
        <v>40.232035996361603</v>
      </c>
      <c r="H28" s="656">
        <v>5.2697190718659703</v>
      </c>
      <c r="I28" s="594">
        <v>4.6469138744987104</v>
      </c>
      <c r="J28" s="182">
        <v>1.61924582693425</v>
      </c>
      <c r="K28" s="23">
        <v>0.93438688118457902</v>
      </c>
      <c r="L28" s="23">
        <v>3.5476167503300502</v>
      </c>
      <c r="M28" s="22">
        <v>3.7296466743207503E-2</v>
      </c>
      <c r="N28" s="24">
        <v>7.0935007862259196</v>
      </c>
      <c r="O28" s="448"/>
      <c r="Q28" s="14"/>
    </row>
    <row r="29" spans="3:17">
      <c r="C29" s="587">
        <v>33.94</v>
      </c>
      <c r="D29" s="588">
        <v>18.43</v>
      </c>
      <c r="E29" s="589">
        <v>0</v>
      </c>
      <c r="F29" s="652">
        <v>1</v>
      </c>
      <c r="G29" s="593">
        <v>46.359692611863402</v>
      </c>
      <c r="H29" s="656">
        <v>1.27567390907754</v>
      </c>
      <c r="I29" s="594">
        <v>3.5420069651954602</v>
      </c>
      <c r="J29" s="182">
        <v>2.23353813876935</v>
      </c>
      <c r="K29" s="23">
        <v>0.95401287254053802</v>
      </c>
      <c r="L29" s="23">
        <v>2.44444110684926</v>
      </c>
      <c r="M29" s="22">
        <v>8.8332594973667897E-3</v>
      </c>
      <c r="N29" s="24">
        <v>1.7446798500145</v>
      </c>
      <c r="O29" s="448"/>
      <c r="Q29" s="14"/>
    </row>
    <row r="30" spans="3:17">
      <c r="C30" s="587">
        <v>51.5</v>
      </c>
      <c r="D30" s="588">
        <v>-0.14000000000000001</v>
      </c>
      <c r="E30" s="589">
        <v>3.1382983999999003E-2</v>
      </c>
      <c r="F30" s="652">
        <v>1</v>
      </c>
      <c r="G30" s="593">
        <v>31.076991235657001</v>
      </c>
      <c r="H30" s="656">
        <v>5.3615096037104504</v>
      </c>
      <c r="I30" s="594">
        <v>4.6908173920984702</v>
      </c>
      <c r="J30" s="182">
        <v>1.61076848674895</v>
      </c>
      <c r="K30" s="23">
        <v>0.926230316999199</v>
      </c>
      <c r="L30" s="23">
        <v>4.0175652193582101</v>
      </c>
      <c r="M30" s="22">
        <v>3.7076342423710301E-2</v>
      </c>
      <c r="N30" s="24">
        <v>7.3419415689383696</v>
      </c>
      <c r="O30" s="448"/>
      <c r="Q30" s="14"/>
    </row>
    <row r="31" spans="3:17">
      <c r="C31" s="587">
        <v>41.9</v>
      </c>
      <c r="D31" s="588">
        <v>12.49</v>
      </c>
      <c r="E31" s="589">
        <v>4.6122988010001503E-2</v>
      </c>
      <c r="F31" s="652">
        <v>1</v>
      </c>
      <c r="G31" s="593">
        <v>40.232035996361603</v>
      </c>
      <c r="H31" s="656">
        <v>5.2697190718659703</v>
      </c>
      <c r="I31" s="594">
        <v>4.6469138744987104</v>
      </c>
      <c r="J31" s="182">
        <v>1.61924582693425</v>
      </c>
      <c r="K31" s="23">
        <v>0.93438688118457902</v>
      </c>
      <c r="L31" s="23">
        <v>3.5476167503300502</v>
      </c>
      <c r="M31" s="22">
        <v>3.7296466743207503E-2</v>
      </c>
      <c r="N31" s="24">
        <v>7.0935007862259196</v>
      </c>
      <c r="O31" s="448"/>
      <c r="Q31" s="14"/>
    </row>
    <row r="32" spans="3:17">
      <c r="C32" s="587">
        <v>33.94</v>
      </c>
      <c r="D32" s="588">
        <v>18.43</v>
      </c>
      <c r="E32" s="589">
        <v>0</v>
      </c>
      <c r="F32" s="652">
        <v>1</v>
      </c>
      <c r="G32" s="593">
        <v>46.359692611863402</v>
      </c>
      <c r="H32" s="656">
        <v>1.27567390907754</v>
      </c>
      <c r="I32" s="594">
        <v>3.5420069651954602</v>
      </c>
      <c r="J32" s="182">
        <v>2.23353813876935</v>
      </c>
      <c r="K32" s="23">
        <v>0.95401287254053802</v>
      </c>
      <c r="L32" s="23">
        <v>2.44444110684926</v>
      </c>
      <c r="M32" s="22">
        <v>8.8332594973667897E-3</v>
      </c>
      <c r="N32" s="24">
        <v>1.7446798500145</v>
      </c>
      <c r="O32" s="448"/>
      <c r="Q32" s="14"/>
    </row>
    <row r="33" spans="3:17">
      <c r="C33" s="587">
        <v>51.5</v>
      </c>
      <c r="D33" s="588">
        <v>-0.14000000000000001</v>
      </c>
      <c r="E33" s="589">
        <v>3.1382983999999003E-2</v>
      </c>
      <c r="F33" s="652">
        <v>1</v>
      </c>
      <c r="G33" s="593">
        <v>31.076991235657001</v>
      </c>
      <c r="H33" s="656">
        <v>5.3615096037104504</v>
      </c>
      <c r="I33" s="594">
        <v>4.6908173920984702</v>
      </c>
      <c r="J33" s="182">
        <v>1.61076848674895</v>
      </c>
      <c r="K33" s="23">
        <v>0.926230316999199</v>
      </c>
      <c r="L33" s="23">
        <v>4.0175652193582101</v>
      </c>
      <c r="M33" s="22">
        <v>3.7076342423710301E-2</v>
      </c>
      <c r="N33" s="24">
        <v>7.3419415689383696</v>
      </c>
      <c r="O33" s="448"/>
      <c r="Q33" s="14"/>
    </row>
    <row r="34" spans="3:17">
      <c r="C34" s="587">
        <v>41.9</v>
      </c>
      <c r="D34" s="588">
        <v>12.49</v>
      </c>
      <c r="E34" s="589">
        <v>4.6122988010001503E-2</v>
      </c>
      <c r="F34" s="652">
        <v>1</v>
      </c>
      <c r="G34" s="593">
        <v>40.232035996361603</v>
      </c>
      <c r="H34" s="656">
        <v>5.2697190718659703</v>
      </c>
      <c r="I34" s="594">
        <v>4.6469138744987104</v>
      </c>
      <c r="J34" s="182">
        <v>1.61924582693425</v>
      </c>
      <c r="K34" s="23">
        <v>0.93438688118457902</v>
      </c>
      <c r="L34" s="23">
        <v>3.5476167503300502</v>
      </c>
      <c r="M34" s="22">
        <v>3.7296466743207503E-2</v>
      </c>
      <c r="N34" s="24">
        <v>7.0935007862259196</v>
      </c>
      <c r="O34" s="448"/>
      <c r="Q34" s="14"/>
    </row>
    <row r="35" spans="3:17">
      <c r="C35" s="587">
        <v>33.94</v>
      </c>
      <c r="D35" s="588">
        <v>18.43</v>
      </c>
      <c r="E35" s="589">
        <v>0</v>
      </c>
      <c r="F35" s="652">
        <v>1</v>
      </c>
      <c r="G35" s="593">
        <v>46.359692611863402</v>
      </c>
      <c r="H35" s="656">
        <v>1.27567390907754</v>
      </c>
      <c r="I35" s="594">
        <v>3.5420069651954602</v>
      </c>
      <c r="J35" s="182">
        <v>2.23353813876935</v>
      </c>
      <c r="K35" s="23">
        <v>0.95401287254053802</v>
      </c>
      <c r="L35" s="23">
        <v>2.44444110684926</v>
      </c>
      <c r="M35" s="22">
        <v>8.8332594973667897E-3</v>
      </c>
      <c r="N35" s="24">
        <v>1.7446798500145</v>
      </c>
      <c r="O35" s="448"/>
      <c r="Q35" s="14"/>
    </row>
    <row r="36" spans="3:17">
      <c r="C36" s="587">
        <v>51.5</v>
      </c>
      <c r="D36" s="588">
        <v>-0.14000000000000001</v>
      </c>
      <c r="E36" s="589">
        <v>3.1382983999999003E-2</v>
      </c>
      <c r="F36" s="652">
        <v>1</v>
      </c>
      <c r="G36" s="593">
        <v>31.076991235657001</v>
      </c>
      <c r="H36" s="656">
        <v>5.3615096037104504</v>
      </c>
      <c r="I36" s="594">
        <v>4.6908173920984702</v>
      </c>
      <c r="J36" s="182">
        <v>1.61076848674895</v>
      </c>
      <c r="K36" s="23">
        <v>0.926230316999199</v>
      </c>
      <c r="L36" s="23">
        <v>4.0175652193582101</v>
      </c>
      <c r="M36" s="22">
        <v>3.7076342423710301E-2</v>
      </c>
      <c r="N36" s="24">
        <v>7.3419415689383696</v>
      </c>
      <c r="O36" s="448"/>
      <c r="Q36" s="14"/>
    </row>
    <row r="37" spans="3:17">
      <c r="C37" s="587">
        <v>41.9</v>
      </c>
      <c r="D37" s="588">
        <v>12.49</v>
      </c>
      <c r="E37" s="589">
        <v>4.6122988010001503E-2</v>
      </c>
      <c r="F37" s="652">
        <v>1</v>
      </c>
      <c r="G37" s="593">
        <v>40.232035996361603</v>
      </c>
      <c r="H37" s="656">
        <v>5.2697190718659703</v>
      </c>
      <c r="I37" s="594">
        <v>4.6469138744987104</v>
      </c>
      <c r="J37" s="182">
        <v>1.61924582693425</v>
      </c>
      <c r="K37" s="23">
        <v>0.93438688118457902</v>
      </c>
      <c r="L37" s="23">
        <v>3.5476167503300502</v>
      </c>
      <c r="M37" s="22">
        <v>3.7296466743207503E-2</v>
      </c>
      <c r="N37" s="24">
        <v>7.0935007862259196</v>
      </c>
      <c r="O37" s="448"/>
      <c r="Q37" s="14"/>
    </row>
    <row r="38" spans="3:17">
      <c r="C38" s="587">
        <v>33.94</v>
      </c>
      <c r="D38" s="588">
        <v>18.43</v>
      </c>
      <c r="E38" s="589">
        <v>0</v>
      </c>
      <c r="F38" s="652">
        <v>1</v>
      </c>
      <c r="G38" s="593">
        <v>46.359692611863402</v>
      </c>
      <c r="H38" s="656">
        <v>1.27567390907754</v>
      </c>
      <c r="I38" s="594">
        <v>3.5420069651954602</v>
      </c>
      <c r="J38" s="182">
        <v>2.23353813876935</v>
      </c>
      <c r="K38" s="23">
        <v>0.95401287254053802</v>
      </c>
      <c r="L38" s="23">
        <v>2.44444110684926</v>
      </c>
      <c r="M38" s="22">
        <v>8.8332594973667897E-3</v>
      </c>
      <c r="N38" s="24">
        <v>1.7446798500145</v>
      </c>
      <c r="O38" s="448"/>
      <c r="Q38" s="14"/>
    </row>
    <row r="39" spans="3:17">
      <c r="C39" s="587">
        <v>51.5</v>
      </c>
      <c r="D39" s="588">
        <v>-0.14000000000000001</v>
      </c>
      <c r="E39" s="589">
        <v>3.1382983999999003E-2</v>
      </c>
      <c r="F39" s="652">
        <v>1</v>
      </c>
      <c r="G39" s="593">
        <v>31.076991235657001</v>
      </c>
      <c r="H39" s="656">
        <v>5.3615096037104504</v>
      </c>
      <c r="I39" s="594">
        <v>4.6908173920984702</v>
      </c>
      <c r="J39" s="182">
        <v>1.61076848674895</v>
      </c>
      <c r="K39" s="23">
        <v>0.926230316999199</v>
      </c>
      <c r="L39" s="23">
        <v>4.0175652193582101</v>
      </c>
      <c r="M39" s="22">
        <v>3.7076342423710301E-2</v>
      </c>
      <c r="N39" s="24">
        <v>7.3419415689383696</v>
      </c>
      <c r="O39" s="448"/>
      <c r="Q39" s="14"/>
    </row>
    <row r="40" spans="3:17">
      <c r="C40" s="587">
        <v>41.9</v>
      </c>
      <c r="D40" s="588">
        <v>12.49</v>
      </c>
      <c r="E40" s="589">
        <v>4.6122988010001503E-2</v>
      </c>
      <c r="F40" s="652">
        <v>1</v>
      </c>
      <c r="G40" s="593">
        <v>40.232035996361603</v>
      </c>
      <c r="H40" s="656">
        <v>5.2697190718659703</v>
      </c>
      <c r="I40" s="594">
        <v>4.6469138744987104</v>
      </c>
      <c r="J40" s="182">
        <v>1.61924582693425</v>
      </c>
      <c r="K40" s="23">
        <v>0.93438688118457902</v>
      </c>
      <c r="L40" s="23">
        <v>3.5476167503300502</v>
      </c>
      <c r="M40" s="22">
        <v>3.7296466743207503E-2</v>
      </c>
      <c r="N40" s="24">
        <v>7.0935007862259196</v>
      </c>
      <c r="O40" s="448"/>
      <c r="Q40" s="14"/>
    </row>
    <row r="41" spans="3:17">
      <c r="C41" s="587">
        <v>33.94</v>
      </c>
      <c r="D41" s="588">
        <v>18.43</v>
      </c>
      <c r="E41" s="589">
        <v>0</v>
      </c>
      <c r="F41" s="652">
        <v>1</v>
      </c>
      <c r="G41" s="593">
        <v>46.359692611863402</v>
      </c>
      <c r="H41" s="656">
        <v>1.27567390907754</v>
      </c>
      <c r="I41" s="594">
        <v>3.5420069651954602</v>
      </c>
      <c r="J41" s="182">
        <v>2.23353813876935</v>
      </c>
      <c r="K41" s="23">
        <v>0.95401287254053802</v>
      </c>
      <c r="L41" s="23">
        <v>2.44444110684926</v>
      </c>
      <c r="M41" s="22">
        <v>8.8332594973667897E-3</v>
      </c>
      <c r="N41" s="24">
        <v>1.7446798500145</v>
      </c>
      <c r="O41" s="448"/>
      <c r="Q41" s="14"/>
    </row>
    <row r="42" spans="3:17">
      <c r="C42" s="587">
        <v>51.5</v>
      </c>
      <c r="D42" s="588">
        <v>-0.14000000000000001</v>
      </c>
      <c r="E42" s="589">
        <v>3.1382983999999003E-2</v>
      </c>
      <c r="F42" s="652">
        <v>1</v>
      </c>
      <c r="G42" s="593">
        <v>31.076991235657001</v>
      </c>
      <c r="H42" s="656">
        <v>5.3615096037104504</v>
      </c>
      <c r="I42" s="594">
        <v>4.6908173920984702</v>
      </c>
      <c r="J42" s="182">
        <v>1.61076848674895</v>
      </c>
      <c r="K42" s="23">
        <v>0.926230316999199</v>
      </c>
      <c r="L42" s="23">
        <v>4.0175652193582101</v>
      </c>
      <c r="M42" s="22">
        <v>3.7076342423710301E-2</v>
      </c>
      <c r="N42" s="24">
        <v>7.3419415689383696</v>
      </c>
      <c r="O42" s="448"/>
      <c r="Q42" s="14"/>
    </row>
    <row r="43" spans="3:17">
      <c r="C43" s="587">
        <v>41.9</v>
      </c>
      <c r="D43" s="588">
        <v>12.49</v>
      </c>
      <c r="E43" s="589">
        <v>4.6122988010001503E-2</v>
      </c>
      <c r="F43" s="652">
        <v>1</v>
      </c>
      <c r="G43" s="593">
        <v>40.232035996361603</v>
      </c>
      <c r="H43" s="656">
        <v>5.2697190718659703</v>
      </c>
      <c r="I43" s="594">
        <v>4.6469138744987104</v>
      </c>
      <c r="J43" s="182">
        <v>1.61924582693425</v>
      </c>
      <c r="K43" s="23">
        <v>0.93438688118457902</v>
      </c>
      <c r="L43" s="23">
        <v>3.5476167503300502</v>
      </c>
      <c r="M43" s="22">
        <v>3.7296466743207503E-2</v>
      </c>
      <c r="N43" s="24">
        <v>7.0935007862259196</v>
      </c>
      <c r="O43" s="448"/>
      <c r="Q43" s="14"/>
    </row>
    <row r="44" spans="3:17">
      <c r="C44" s="587">
        <v>33.94</v>
      </c>
      <c r="D44" s="588">
        <v>18.43</v>
      </c>
      <c r="E44" s="589">
        <v>0</v>
      </c>
      <c r="F44" s="652">
        <v>1</v>
      </c>
      <c r="G44" s="593">
        <v>46.359692611863402</v>
      </c>
      <c r="H44" s="656">
        <v>1.27567390907754</v>
      </c>
      <c r="I44" s="594">
        <v>3.5420069651954602</v>
      </c>
      <c r="J44" s="182">
        <v>2.23353813876935</v>
      </c>
      <c r="K44" s="23">
        <v>0.95401287254053802</v>
      </c>
      <c r="L44" s="23">
        <v>2.44444110684926</v>
      </c>
      <c r="M44" s="22">
        <v>8.8332594973667897E-3</v>
      </c>
      <c r="N44" s="24">
        <v>1.7446798500145</v>
      </c>
      <c r="O44" s="448"/>
      <c r="Q44" s="14"/>
    </row>
    <row r="45" spans="3:17">
      <c r="C45" s="587">
        <v>22.9</v>
      </c>
      <c r="D45" s="588">
        <v>-43.23</v>
      </c>
      <c r="E45" s="589">
        <v>0</v>
      </c>
      <c r="F45" s="652">
        <v>-100</v>
      </c>
      <c r="G45" s="593">
        <v>22.2783346840557</v>
      </c>
      <c r="H45" s="656">
        <v>1.4177335289502899</v>
      </c>
      <c r="I45" s="594">
        <v>10.9699545110118</v>
      </c>
      <c r="J45" s="182">
        <v>2.19234408779695</v>
      </c>
      <c r="K45" s="23">
        <v>0.83007663339325899</v>
      </c>
      <c r="L45" s="23">
        <v>10.1510818130555</v>
      </c>
      <c r="M45" s="22">
        <v>6.2429551575677398E-3</v>
      </c>
      <c r="N45" s="24">
        <v>2.5829013859790599</v>
      </c>
      <c r="O45" s="448"/>
      <c r="Q45" s="14"/>
    </row>
    <row r="46" spans="3:17">
      <c r="C46" s="587">
        <v>25.78</v>
      </c>
      <c r="D46" s="588">
        <v>-80.22</v>
      </c>
      <c r="E46" s="589">
        <v>8.6172799950875803E-3</v>
      </c>
      <c r="F46" s="652">
        <v>-100</v>
      </c>
      <c r="G46" s="593">
        <v>52.678984859030599</v>
      </c>
      <c r="H46" s="656">
        <v>2.9078519204197102</v>
      </c>
      <c r="I46" s="594">
        <v>5.7350988942637997</v>
      </c>
      <c r="J46" s="182">
        <v>1.8945123369279</v>
      </c>
      <c r="K46" s="23">
        <v>0.93562160452933996</v>
      </c>
      <c r="L46" s="23">
        <v>3.47707648004973</v>
      </c>
      <c r="M46" s="22">
        <v>1.9720455929094199E-2</v>
      </c>
      <c r="N46" s="24">
        <v>4.0380431452860099</v>
      </c>
      <c r="O46" s="448"/>
      <c r="Q46" s="14"/>
    </row>
    <row r="47" spans="3:17">
      <c r="C47" s="587">
        <v>22.9</v>
      </c>
      <c r="D47" s="588">
        <v>-43.23</v>
      </c>
      <c r="E47" s="589">
        <v>0</v>
      </c>
      <c r="F47" s="652">
        <v>-100</v>
      </c>
      <c r="G47" s="593">
        <v>22.2783346840557</v>
      </c>
      <c r="H47" s="656">
        <v>1.4177335289502899</v>
      </c>
      <c r="I47" s="594">
        <v>10.9699545110118</v>
      </c>
      <c r="J47" s="182">
        <v>2.19234408779695</v>
      </c>
      <c r="K47" s="23">
        <v>0.83007663339325899</v>
      </c>
      <c r="L47" s="23">
        <v>10.1510818130555</v>
      </c>
      <c r="M47" s="22">
        <v>6.2429551575677398E-3</v>
      </c>
      <c r="N47" s="24">
        <v>2.5829013859790599</v>
      </c>
      <c r="O47" s="448"/>
      <c r="Q47" s="14"/>
    </row>
    <row r="48" spans="3:17">
      <c r="C48" s="587">
        <v>25.78</v>
      </c>
      <c r="D48" s="588">
        <v>-80.22</v>
      </c>
      <c r="E48" s="589">
        <v>8.6172799950875803E-3</v>
      </c>
      <c r="F48" s="652">
        <v>-100</v>
      </c>
      <c r="G48" s="593">
        <v>52.678984859030599</v>
      </c>
      <c r="H48" s="656">
        <v>2.9078519204197102</v>
      </c>
      <c r="I48" s="594">
        <v>5.7350988942637997</v>
      </c>
      <c r="J48" s="182">
        <v>1.8945123369279</v>
      </c>
      <c r="K48" s="23">
        <v>0.93562160452933996</v>
      </c>
      <c r="L48" s="23">
        <v>3.47707648004973</v>
      </c>
      <c r="M48" s="22">
        <v>1.9720455929094199E-2</v>
      </c>
      <c r="N48" s="24">
        <v>4.0380431452860099</v>
      </c>
      <c r="O48" s="448"/>
      <c r="Q48" s="14"/>
    </row>
    <row r="49" spans="3:17">
      <c r="C49" s="587">
        <v>22.9</v>
      </c>
      <c r="D49" s="588">
        <v>-43.23</v>
      </c>
      <c r="E49" s="589">
        <v>0</v>
      </c>
      <c r="F49" s="652">
        <v>-100</v>
      </c>
      <c r="G49" s="593">
        <v>22.2783346840557</v>
      </c>
      <c r="H49" s="656">
        <v>1.4177335289502899</v>
      </c>
      <c r="I49" s="594">
        <v>10.9699545110118</v>
      </c>
      <c r="J49" s="182">
        <v>2.19234408779695</v>
      </c>
      <c r="K49" s="23">
        <v>0.83007663339325899</v>
      </c>
      <c r="L49" s="23">
        <v>10.1510818130555</v>
      </c>
      <c r="M49" s="22">
        <v>6.2429551575677398E-3</v>
      </c>
      <c r="N49" s="24">
        <v>2.5829013859790599</v>
      </c>
      <c r="O49" s="448"/>
      <c r="Q49" s="14"/>
    </row>
    <row r="50" spans="3:17">
      <c r="C50" s="587">
        <v>25.78</v>
      </c>
      <c r="D50" s="588">
        <v>-80.22</v>
      </c>
      <c r="E50" s="589">
        <v>8.6172799950875803E-3</v>
      </c>
      <c r="F50" s="652">
        <v>-100</v>
      </c>
      <c r="G50" s="593">
        <v>52.678984859030599</v>
      </c>
      <c r="H50" s="656">
        <v>2.9078519204197102</v>
      </c>
      <c r="I50" s="594">
        <v>5.7350988942637997</v>
      </c>
      <c r="J50" s="182">
        <v>1.8945123369279</v>
      </c>
      <c r="K50" s="23">
        <v>0.93562160452933996</v>
      </c>
      <c r="L50" s="23">
        <v>3.47707648004973</v>
      </c>
      <c r="M50" s="22">
        <v>1.9720455929094199E-2</v>
      </c>
      <c r="N50" s="24">
        <v>4.0380431452860099</v>
      </c>
      <c r="O50" s="448"/>
      <c r="Q50" s="14"/>
    </row>
    <row r="51" spans="3:17">
      <c r="C51" s="587">
        <v>22.9</v>
      </c>
      <c r="D51" s="588">
        <v>-43.23</v>
      </c>
      <c r="E51" s="589">
        <v>0</v>
      </c>
      <c r="F51" s="652">
        <v>-100</v>
      </c>
      <c r="G51" s="593">
        <v>22.2783346840557</v>
      </c>
      <c r="H51" s="656">
        <v>1.4177335289502899</v>
      </c>
      <c r="I51" s="594">
        <v>10.9699545110118</v>
      </c>
      <c r="J51" s="182">
        <v>2.19234408779695</v>
      </c>
      <c r="K51" s="23">
        <v>0.83007663339325899</v>
      </c>
      <c r="L51" s="23">
        <v>10.1510818130555</v>
      </c>
      <c r="M51" s="22">
        <v>6.2429551575677398E-3</v>
      </c>
      <c r="N51" s="24">
        <v>2.5829013859790599</v>
      </c>
      <c r="O51" s="448"/>
      <c r="Q51" s="14"/>
    </row>
    <row r="52" spans="3:17" ht="14.25" customHeight="1">
      <c r="C52" s="587">
        <v>25.78</v>
      </c>
      <c r="D52" s="588">
        <v>-80.22</v>
      </c>
      <c r="E52" s="589">
        <v>8.6172799950875803E-3</v>
      </c>
      <c r="F52" s="652">
        <v>-100</v>
      </c>
      <c r="G52" s="593">
        <v>52.678984859030599</v>
      </c>
      <c r="H52" s="656">
        <v>2.9078519204197102</v>
      </c>
      <c r="I52" s="594">
        <v>5.7350988942637997</v>
      </c>
      <c r="J52" s="182">
        <v>1.8945123369279</v>
      </c>
      <c r="K52" s="23">
        <v>0.93562160452933996</v>
      </c>
      <c r="L52" s="23">
        <v>3.47707648004973</v>
      </c>
      <c r="M52" s="22">
        <v>1.9720455929094199E-2</v>
      </c>
      <c r="N52" s="24">
        <v>4.0380431452860099</v>
      </c>
      <c r="O52" s="448"/>
      <c r="Q52" s="14"/>
    </row>
    <row r="53" spans="3:17" ht="14.25" customHeight="1">
      <c r="C53" s="587">
        <v>22.9</v>
      </c>
      <c r="D53" s="588">
        <v>-43.23</v>
      </c>
      <c r="E53" s="589">
        <v>0</v>
      </c>
      <c r="F53" s="652">
        <v>-100</v>
      </c>
      <c r="G53" s="593">
        <v>22.2783346840557</v>
      </c>
      <c r="H53" s="656">
        <v>1.4177335289502899</v>
      </c>
      <c r="I53" s="594">
        <v>10.9699545110118</v>
      </c>
      <c r="J53" s="182">
        <v>2.19234408779695</v>
      </c>
      <c r="K53" s="23">
        <v>0.83007663339325899</v>
      </c>
      <c r="L53" s="23">
        <v>10.1510818130555</v>
      </c>
      <c r="M53" s="22">
        <v>6.2429551575677398E-3</v>
      </c>
      <c r="N53" s="24">
        <v>2.5829013859790599</v>
      </c>
      <c r="O53" s="448"/>
      <c r="Q53" s="14"/>
    </row>
    <row r="54" spans="3:17">
      <c r="C54" s="587">
        <v>25.78</v>
      </c>
      <c r="D54" s="588">
        <v>-80.22</v>
      </c>
      <c r="E54" s="589">
        <v>8.6172799950875803E-3</v>
      </c>
      <c r="F54" s="652">
        <v>-100</v>
      </c>
      <c r="G54" s="593">
        <v>52.678984859030599</v>
      </c>
      <c r="H54" s="656">
        <v>2.9078519204197102</v>
      </c>
      <c r="I54" s="594">
        <v>5.7350988942637997</v>
      </c>
      <c r="J54" s="182">
        <v>1.8945123369279</v>
      </c>
      <c r="K54" s="23">
        <v>0.93562160452933996</v>
      </c>
      <c r="L54" s="23">
        <v>3.47707648004973</v>
      </c>
      <c r="M54" s="22">
        <v>1.9720455929094199E-2</v>
      </c>
      <c r="N54" s="24">
        <v>4.0380431452860099</v>
      </c>
      <c r="O54" s="448"/>
      <c r="Q54" s="14"/>
    </row>
    <row r="55" spans="3:17">
      <c r="C55" s="587">
        <v>22.9</v>
      </c>
      <c r="D55" s="588">
        <v>-43.23</v>
      </c>
      <c r="E55" s="589">
        <v>0</v>
      </c>
      <c r="F55" s="652">
        <v>-100</v>
      </c>
      <c r="G55" s="593">
        <v>22.2783346840557</v>
      </c>
      <c r="H55" s="656">
        <v>1.4177335289502899</v>
      </c>
      <c r="I55" s="594">
        <v>10.9699545110118</v>
      </c>
      <c r="J55" s="182">
        <v>2.19234408779695</v>
      </c>
      <c r="K55" s="23">
        <v>0.83007663339325899</v>
      </c>
      <c r="L55" s="23">
        <v>10.1510818130555</v>
      </c>
      <c r="M55" s="22">
        <v>6.2429551575677398E-3</v>
      </c>
      <c r="N55" s="24">
        <v>2.5829013859790599</v>
      </c>
      <c r="O55" s="448"/>
      <c r="Q55" s="14"/>
    </row>
    <row r="56" spans="3:17">
      <c r="C56" s="587">
        <v>25.78</v>
      </c>
      <c r="D56" s="588">
        <v>-80.22</v>
      </c>
      <c r="E56" s="589">
        <v>8.6172799950875803E-3</v>
      </c>
      <c r="F56" s="652">
        <v>-100</v>
      </c>
      <c r="G56" s="593">
        <v>52.678984859030599</v>
      </c>
      <c r="H56" s="656">
        <v>2.9078519204197102</v>
      </c>
      <c r="I56" s="594">
        <v>5.7350988942637997</v>
      </c>
      <c r="J56" s="182">
        <v>1.8945123369279</v>
      </c>
      <c r="K56" s="23">
        <v>0.93562160452933996</v>
      </c>
      <c r="L56" s="23">
        <v>3.47707648004973</v>
      </c>
      <c r="M56" s="22">
        <v>1.9720455929094199E-2</v>
      </c>
      <c r="N56" s="24">
        <v>4.0380431452860099</v>
      </c>
      <c r="O56" s="448"/>
      <c r="Q56" s="14"/>
    </row>
    <row r="57" spans="3:17">
      <c r="C57" s="587">
        <v>22.9</v>
      </c>
      <c r="D57" s="588">
        <v>-43.23</v>
      </c>
      <c r="E57" s="589">
        <v>0</v>
      </c>
      <c r="F57" s="652">
        <v>-100</v>
      </c>
      <c r="G57" s="593">
        <v>22.2783346840557</v>
      </c>
      <c r="H57" s="656">
        <v>1.4177335289502899</v>
      </c>
      <c r="I57" s="594">
        <v>10.9699545110118</v>
      </c>
      <c r="J57" s="182">
        <v>2.19234408779695</v>
      </c>
      <c r="K57" s="23">
        <v>0.83007663339325899</v>
      </c>
      <c r="L57" s="23">
        <v>10.1510818130555</v>
      </c>
      <c r="M57" s="22">
        <v>6.2429551575677398E-3</v>
      </c>
      <c r="N57" s="24">
        <v>2.5829013859790599</v>
      </c>
      <c r="O57" s="448"/>
      <c r="Q57" s="14"/>
    </row>
    <row r="58" spans="3:17">
      <c r="C58" s="587">
        <v>25.78</v>
      </c>
      <c r="D58" s="588">
        <v>-80.22</v>
      </c>
      <c r="E58" s="589">
        <v>8.6172799950875803E-3</v>
      </c>
      <c r="F58" s="652">
        <v>-100</v>
      </c>
      <c r="G58" s="593">
        <v>52.678984859030599</v>
      </c>
      <c r="H58" s="656">
        <v>2.9078519204197102</v>
      </c>
      <c r="I58" s="594">
        <v>5.7350988942637997</v>
      </c>
      <c r="J58" s="182">
        <v>1.8945123369279</v>
      </c>
      <c r="K58" s="23">
        <v>0.93562160452933996</v>
      </c>
      <c r="L58" s="23">
        <v>3.47707648004973</v>
      </c>
      <c r="M58" s="22">
        <v>1.9720455929094199E-2</v>
      </c>
      <c r="N58" s="24">
        <v>4.0380431452860099</v>
      </c>
      <c r="O58" s="448"/>
      <c r="Q58" s="14"/>
    </row>
    <row r="59" spans="3:17">
      <c r="C59" s="587">
        <v>22.9</v>
      </c>
      <c r="D59" s="588">
        <v>-43.23</v>
      </c>
      <c r="E59" s="589">
        <v>0</v>
      </c>
      <c r="F59" s="652">
        <v>-100</v>
      </c>
      <c r="G59" s="593">
        <v>22.2783346840557</v>
      </c>
      <c r="H59" s="656">
        <v>1.4177335289502899</v>
      </c>
      <c r="I59" s="594">
        <v>10.9699545110118</v>
      </c>
      <c r="J59" s="182">
        <v>2.19234408779695</v>
      </c>
      <c r="K59" s="23">
        <v>0.83007663339325899</v>
      </c>
      <c r="L59" s="23">
        <v>10.1510818130555</v>
      </c>
      <c r="M59" s="22">
        <v>6.2429551575677398E-3</v>
      </c>
      <c r="N59" s="24">
        <v>2.5829013859790599</v>
      </c>
      <c r="O59" s="448"/>
      <c r="Q59" s="14"/>
    </row>
    <row r="60" spans="3:17">
      <c r="C60" s="587">
        <v>25.78</v>
      </c>
      <c r="D60" s="588">
        <v>-80.22</v>
      </c>
      <c r="E60" s="589">
        <v>8.6172799950875803E-3</v>
      </c>
      <c r="F60" s="652">
        <v>-100</v>
      </c>
      <c r="G60" s="593">
        <v>52.678984859030599</v>
      </c>
      <c r="H60" s="656">
        <v>2.9078519204197102</v>
      </c>
      <c r="I60" s="594">
        <v>5.7350988942637997</v>
      </c>
      <c r="J60" s="182">
        <v>1.8945123369279</v>
      </c>
      <c r="K60" s="23">
        <v>0.93562160452933996</v>
      </c>
      <c r="L60" s="23">
        <v>3.47707648004973</v>
      </c>
      <c r="M60" s="22">
        <v>1.9720455929094199E-2</v>
      </c>
      <c r="N60" s="24">
        <v>4.0380431452860099</v>
      </c>
      <c r="O60" s="448"/>
      <c r="Q60" s="14"/>
    </row>
    <row r="61" spans="3:17">
      <c r="C61" s="587">
        <v>28.716999999999999</v>
      </c>
      <c r="D61" s="588">
        <v>77.3</v>
      </c>
      <c r="E61" s="589">
        <v>0.20938369895270401</v>
      </c>
      <c r="F61" s="652">
        <v>100</v>
      </c>
      <c r="G61" s="593">
        <v>48.241170540511497</v>
      </c>
      <c r="H61" s="656">
        <v>1.0708936334883401</v>
      </c>
      <c r="I61" s="594">
        <v>6.7682662167618899</v>
      </c>
      <c r="J61" s="182">
        <v>2.3005359911786698</v>
      </c>
      <c r="K61" s="23">
        <v>0.917851387535076</v>
      </c>
      <c r="L61" s="23">
        <v>4.5076424769394601</v>
      </c>
      <c r="M61" s="22">
        <v>6.2684710505637002E-3</v>
      </c>
      <c r="N61" s="24">
        <v>1.6447490941665299</v>
      </c>
      <c r="O61" s="448"/>
      <c r="Q61" s="14"/>
    </row>
    <row r="62" spans="3:17">
      <c r="C62" s="587">
        <v>3.133</v>
      </c>
      <c r="D62" s="588">
        <v>101.7</v>
      </c>
      <c r="E62" s="589">
        <v>5.1251455952894501E-2</v>
      </c>
      <c r="F62" s="652">
        <v>100</v>
      </c>
      <c r="G62" s="593">
        <v>85.804595657500798</v>
      </c>
      <c r="H62" s="656">
        <v>4.53654368497509</v>
      </c>
      <c r="I62" s="594">
        <v>4.91990657956101</v>
      </c>
      <c r="J62" s="182">
        <v>1.6915548898538699</v>
      </c>
      <c r="K62" s="23">
        <v>0.99300488189249503</v>
      </c>
      <c r="L62" s="23">
        <v>0.35993152400070699</v>
      </c>
      <c r="M62" s="22">
        <v>4.0868421234781203E-2</v>
      </c>
      <c r="N62" s="24">
        <v>5.0101684615459403</v>
      </c>
      <c r="O62" s="448"/>
      <c r="Q62" s="14"/>
    </row>
    <row r="63" spans="3:17">
      <c r="C63" s="587">
        <v>9.0500000000000007</v>
      </c>
      <c r="D63" s="588">
        <v>38.700000000000003</v>
      </c>
      <c r="E63" s="589">
        <v>2.5398618774999999</v>
      </c>
      <c r="F63" s="652">
        <v>100</v>
      </c>
      <c r="G63" s="593">
        <v>20.143358086261198</v>
      </c>
      <c r="H63" s="656">
        <v>4.7124667551181503</v>
      </c>
      <c r="I63" s="594">
        <v>6.5163724361281901</v>
      </c>
      <c r="J63" s="182">
        <v>1.67339615086914</v>
      </c>
      <c r="K63" s="23">
        <v>0.89121043142273904</v>
      </c>
      <c r="L63" s="23">
        <v>6.1177914896264003</v>
      </c>
      <c r="M63" s="22">
        <v>2.9126976616604801E-2</v>
      </c>
      <c r="N63" s="24">
        <v>6.98476629059674</v>
      </c>
      <c r="O63" s="448"/>
      <c r="Q63" s="14"/>
    </row>
    <row r="64" spans="3:17">
      <c r="C64" s="587">
        <v>28.716999999999999</v>
      </c>
      <c r="D64" s="588">
        <v>77.3</v>
      </c>
      <c r="E64" s="589">
        <v>0.20938369895270401</v>
      </c>
      <c r="F64" s="652">
        <v>100</v>
      </c>
      <c r="G64" s="593">
        <v>48.241170540511497</v>
      </c>
      <c r="H64" s="656">
        <v>1.0708936334883401</v>
      </c>
      <c r="I64" s="594">
        <v>6.7682662167618899</v>
      </c>
      <c r="J64" s="182">
        <v>2.3005359911786698</v>
      </c>
      <c r="K64" s="23">
        <v>0.917851387535076</v>
      </c>
      <c r="L64" s="23">
        <v>4.5076424769394601</v>
      </c>
      <c r="M64" s="22">
        <v>6.2684710505637002E-3</v>
      </c>
      <c r="N64" s="24">
        <v>1.6447490941665299</v>
      </c>
      <c r="O64" s="448"/>
      <c r="Q64" s="14"/>
    </row>
    <row r="65" spans="3:17">
      <c r="C65" s="587">
        <v>3.133</v>
      </c>
      <c r="D65" s="588">
        <v>101.7</v>
      </c>
      <c r="E65" s="589">
        <v>5.1251455952894501E-2</v>
      </c>
      <c r="F65" s="652">
        <v>100</v>
      </c>
      <c r="G65" s="593">
        <v>85.804595657500798</v>
      </c>
      <c r="H65" s="656">
        <v>4.53654368497509</v>
      </c>
      <c r="I65" s="594">
        <v>4.91990657956101</v>
      </c>
      <c r="J65" s="182">
        <v>1.6915548898538699</v>
      </c>
      <c r="K65" s="23">
        <v>0.99300488189249503</v>
      </c>
      <c r="L65" s="23">
        <v>0.35993152400070699</v>
      </c>
      <c r="M65" s="22">
        <v>4.0868421234781203E-2</v>
      </c>
      <c r="N65" s="24">
        <v>5.0101684615459403</v>
      </c>
      <c r="O65" s="448"/>
      <c r="Q65" s="14"/>
    </row>
    <row r="66" spans="3:17">
      <c r="C66" s="587">
        <v>9.0500000000000007</v>
      </c>
      <c r="D66" s="588">
        <v>38.700000000000003</v>
      </c>
      <c r="E66" s="589">
        <v>2.5398618774999999</v>
      </c>
      <c r="F66" s="652">
        <v>100</v>
      </c>
      <c r="G66" s="593">
        <v>20.143358086261198</v>
      </c>
      <c r="H66" s="656">
        <v>4.7124667551181503</v>
      </c>
      <c r="I66" s="594">
        <v>6.5163724361281901</v>
      </c>
      <c r="J66" s="182">
        <v>1.67339615086914</v>
      </c>
      <c r="K66" s="23">
        <v>0.89121043142273904</v>
      </c>
      <c r="L66" s="23">
        <v>6.1177914896264003</v>
      </c>
      <c r="M66" s="22">
        <v>2.9126976616604801E-2</v>
      </c>
      <c r="N66" s="24">
        <v>6.98476629059674</v>
      </c>
      <c r="O66" s="448"/>
      <c r="Q66" s="14"/>
    </row>
    <row r="67" spans="3:17">
      <c r="C67" s="587">
        <v>28.716999999999999</v>
      </c>
      <c r="D67" s="588">
        <v>77.3</v>
      </c>
      <c r="E67" s="589">
        <v>0.20938369895270401</v>
      </c>
      <c r="F67" s="652">
        <v>100</v>
      </c>
      <c r="G67" s="593">
        <v>48.241170540511497</v>
      </c>
      <c r="H67" s="656">
        <v>1.0708936334883401</v>
      </c>
      <c r="I67" s="594">
        <v>6.7682662167618899</v>
      </c>
      <c r="J67" s="182">
        <v>2.3005359911786698</v>
      </c>
      <c r="K67" s="23">
        <v>0.917851387535076</v>
      </c>
      <c r="L67" s="23">
        <v>4.5076424769394601</v>
      </c>
      <c r="M67" s="22">
        <v>6.2684710505637002E-3</v>
      </c>
      <c r="N67" s="24">
        <v>1.6447490941665299</v>
      </c>
      <c r="O67" s="448"/>
      <c r="Q67" s="14"/>
    </row>
    <row r="68" spans="3:17">
      <c r="C68" s="587">
        <v>3.133</v>
      </c>
      <c r="D68" s="588">
        <v>101.7</v>
      </c>
      <c r="E68" s="589">
        <v>5.1251455952894501E-2</v>
      </c>
      <c r="F68" s="652">
        <v>100</v>
      </c>
      <c r="G68" s="593">
        <v>85.804595657500798</v>
      </c>
      <c r="H68" s="656">
        <v>4.53654368497509</v>
      </c>
      <c r="I68" s="594">
        <v>4.91990657956101</v>
      </c>
      <c r="J68" s="182">
        <v>1.6915548898538699</v>
      </c>
      <c r="K68" s="23">
        <v>0.99300488189249503</v>
      </c>
      <c r="L68" s="23">
        <v>0.35993152400070699</v>
      </c>
      <c r="M68" s="22">
        <v>4.0868421234781203E-2</v>
      </c>
      <c r="N68" s="24">
        <v>5.0101684615459403</v>
      </c>
      <c r="O68" s="448"/>
      <c r="Q68" s="14"/>
    </row>
    <row r="69" spans="3:17">
      <c r="C69" s="587">
        <v>9.0500000000000007</v>
      </c>
      <c r="D69" s="588">
        <v>38.700000000000003</v>
      </c>
      <c r="E69" s="589">
        <v>2.5398618774999999</v>
      </c>
      <c r="F69" s="652">
        <v>100</v>
      </c>
      <c r="G69" s="593">
        <v>20.143358086261198</v>
      </c>
      <c r="H69" s="656">
        <v>4.7124667551181503</v>
      </c>
      <c r="I69" s="594">
        <v>6.5163724361281901</v>
      </c>
      <c r="J69" s="182">
        <v>1.67339615086914</v>
      </c>
      <c r="K69" s="23">
        <v>0.89121043142273904</v>
      </c>
      <c r="L69" s="23">
        <v>6.1177914896264003</v>
      </c>
      <c r="M69" s="22">
        <v>2.9126976616604801E-2</v>
      </c>
      <c r="N69" s="24">
        <v>6.98476629059674</v>
      </c>
      <c r="O69" s="448"/>
      <c r="Q69" s="14"/>
    </row>
    <row r="70" spans="3:17">
      <c r="C70" s="587">
        <v>28.716999999999999</v>
      </c>
      <c r="D70" s="588">
        <v>77.3</v>
      </c>
      <c r="E70" s="589">
        <v>0.20938369895270401</v>
      </c>
      <c r="F70" s="652">
        <v>100</v>
      </c>
      <c r="G70" s="593">
        <v>48.241170540511497</v>
      </c>
      <c r="H70" s="656">
        <v>1.0708936334883401</v>
      </c>
      <c r="I70" s="594">
        <v>6.7682662167618899</v>
      </c>
      <c r="J70" s="182">
        <v>2.3005359911786698</v>
      </c>
      <c r="K70" s="23">
        <v>0.917851387535076</v>
      </c>
      <c r="L70" s="23">
        <v>4.5076424769394601</v>
      </c>
      <c r="M70" s="22">
        <v>6.2684710505637002E-3</v>
      </c>
      <c r="N70" s="24">
        <v>1.6447490941665299</v>
      </c>
      <c r="O70" s="448"/>
      <c r="Q70" s="14"/>
    </row>
    <row r="71" spans="3:17">
      <c r="C71" s="587">
        <v>3.133</v>
      </c>
      <c r="D71" s="588">
        <v>101.7</v>
      </c>
      <c r="E71" s="589">
        <v>5.1251455952894501E-2</v>
      </c>
      <c r="F71" s="652">
        <v>100</v>
      </c>
      <c r="G71" s="593">
        <v>85.804595657500798</v>
      </c>
      <c r="H71" s="656">
        <v>4.53654368497509</v>
      </c>
      <c r="I71" s="594">
        <v>4.91990657956101</v>
      </c>
      <c r="J71" s="182">
        <v>1.6915548898538699</v>
      </c>
      <c r="K71" s="23">
        <v>0.99300488189249503</v>
      </c>
      <c r="L71" s="23">
        <v>0.35993152400070699</v>
      </c>
      <c r="M71" s="22">
        <v>4.0868421234781203E-2</v>
      </c>
      <c r="N71" s="24">
        <v>5.0101684615459403</v>
      </c>
      <c r="O71" s="448"/>
      <c r="Q71" s="14"/>
    </row>
    <row r="72" spans="3:17">
      <c r="C72" s="587">
        <v>9.0500000000000007</v>
      </c>
      <c r="D72" s="588">
        <v>38.700000000000003</v>
      </c>
      <c r="E72" s="589">
        <v>2.5398618774999999</v>
      </c>
      <c r="F72" s="652">
        <v>100</v>
      </c>
      <c r="G72" s="593">
        <v>20.143358086261198</v>
      </c>
      <c r="H72" s="656">
        <v>4.7124667551181503</v>
      </c>
      <c r="I72" s="594">
        <v>6.5163724361281901</v>
      </c>
      <c r="J72" s="182">
        <v>1.67339615086914</v>
      </c>
      <c r="K72" s="23">
        <v>0.89121043142273904</v>
      </c>
      <c r="L72" s="23">
        <v>6.1177914896264003</v>
      </c>
      <c r="M72" s="22">
        <v>2.9126976616604801E-2</v>
      </c>
      <c r="N72" s="24">
        <v>6.98476629059674</v>
      </c>
      <c r="O72" s="448"/>
      <c r="Q72" s="14"/>
    </row>
    <row r="73" spans="3:17">
      <c r="C73" s="587">
        <v>28.716999999999999</v>
      </c>
      <c r="D73" s="588">
        <v>77.3</v>
      </c>
      <c r="E73" s="589">
        <v>0.20938369895270401</v>
      </c>
      <c r="F73" s="652">
        <v>100</v>
      </c>
      <c r="G73" s="593">
        <v>48.241170540511497</v>
      </c>
      <c r="H73" s="656">
        <v>1.0708936334883401</v>
      </c>
      <c r="I73" s="594">
        <v>6.7682662167618899</v>
      </c>
      <c r="J73" s="182">
        <v>2.3005359911786698</v>
      </c>
      <c r="K73" s="23">
        <v>0.917851387535076</v>
      </c>
      <c r="L73" s="23">
        <v>4.5076424769394601</v>
      </c>
      <c r="M73" s="22">
        <v>6.2684710505637002E-3</v>
      </c>
      <c r="N73" s="24">
        <v>1.6447490941665299</v>
      </c>
      <c r="O73" s="448"/>
      <c r="Q73" s="14"/>
    </row>
    <row r="74" spans="3:17">
      <c r="C74" s="587">
        <v>3.133</v>
      </c>
      <c r="D74" s="588">
        <v>101.7</v>
      </c>
      <c r="E74" s="589">
        <v>5.1251455952894501E-2</v>
      </c>
      <c r="F74" s="652">
        <v>100</v>
      </c>
      <c r="G74" s="593">
        <v>85.804595657500798</v>
      </c>
      <c r="H74" s="656">
        <v>4.53654368497509</v>
      </c>
      <c r="I74" s="594">
        <v>4.91990657956101</v>
      </c>
      <c r="J74" s="182">
        <v>1.6915548898538699</v>
      </c>
      <c r="K74" s="23">
        <v>0.99300488189249503</v>
      </c>
      <c r="L74" s="23">
        <v>0.35993152400070699</v>
      </c>
      <c r="M74" s="22">
        <v>4.0868421234781203E-2</v>
      </c>
      <c r="N74" s="24">
        <v>5.0101684615459403</v>
      </c>
      <c r="O74" s="448"/>
      <c r="Q74" s="14"/>
    </row>
    <row r="75" spans="3:17">
      <c r="C75" s="587">
        <v>9.0500000000000007</v>
      </c>
      <c r="D75" s="588">
        <v>38.700000000000003</v>
      </c>
      <c r="E75" s="589">
        <v>2.5398618774999999</v>
      </c>
      <c r="F75" s="652">
        <v>100</v>
      </c>
      <c r="G75" s="593">
        <v>20.143358086261198</v>
      </c>
      <c r="H75" s="656">
        <v>4.7124667551181503</v>
      </c>
      <c r="I75" s="594">
        <v>6.5163724361281901</v>
      </c>
      <c r="J75" s="182">
        <v>1.67339615086914</v>
      </c>
      <c r="K75" s="23">
        <v>0.89121043142273904</v>
      </c>
      <c r="L75" s="23">
        <v>6.1177914896264003</v>
      </c>
      <c r="M75" s="22">
        <v>2.9126976616604801E-2</v>
      </c>
      <c r="N75" s="24">
        <v>6.98476629059674</v>
      </c>
      <c r="O75" s="448"/>
      <c r="Q75" s="14"/>
    </row>
    <row r="76" spans="3:17">
      <c r="C76" s="587">
        <v>28.716999999999999</v>
      </c>
      <c r="D76" s="588">
        <v>77.3</v>
      </c>
      <c r="E76" s="589">
        <v>0.20938369895270401</v>
      </c>
      <c r="F76" s="652">
        <v>100</v>
      </c>
      <c r="G76" s="593">
        <v>48.241170540511497</v>
      </c>
      <c r="H76" s="656">
        <v>1.0708936334883401</v>
      </c>
      <c r="I76" s="594">
        <v>6.7682662167618899</v>
      </c>
      <c r="J76" s="182">
        <v>2.3005359911786698</v>
      </c>
      <c r="K76" s="23">
        <v>0.917851387535076</v>
      </c>
      <c r="L76" s="23">
        <v>4.5076424769394601</v>
      </c>
      <c r="M76" s="22">
        <v>6.2684710505637002E-3</v>
      </c>
      <c r="N76" s="24">
        <v>1.6447490941665299</v>
      </c>
      <c r="O76" s="448"/>
      <c r="Q76" s="14"/>
    </row>
    <row r="77" spans="3:17">
      <c r="C77" s="587">
        <v>3.133</v>
      </c>
      <c r="D77" s="588">
        <v>101.7</v>
      </c>
      <c r="E77" s="589">
        <v>5.1251455952894501E-2</v>
      </c>
      <c r="F77" s="652">
        <v>100</v>
      </c>
      <c r="G77" s="593">
        <v>85.804595657500798</v>
      </c>
      <c r="H77" s="656">
        <v>4.53654368497509</v>
      </c>
      <c r="I77" s="594">
        <v>4.91990657956101</v>
      </c>
      <c r="J77" s="182">
        <v>1.6915548898538699</v>
      </c>
      <c r="K77" s="23">
        <v>0.99300488189249503</v>
      </c>
      <c r="L77" s="23">
        <v>0.35993152400070699</v>
      </c>
      <c r="M77" s="22">
        <v>4.0868421234781203E-2</v>
      </c>
      <c r="N77" s="24">
        <v>5.0101684615459403</v>
      </c>
      <c r="O77" s="448"/>
      <c r="Q77" s="14"/>
    </row>
    <row r="78" spans="3:17">
      <c r="C78" s="587">
        <v>9.0500000000000007</v>
      </c>
      <c r="D78" s="588">
        <v>38.700000000000003</v>
      </c>
      <c r="E78" s="589">
        <v>2.5398618774999999</v>
      </c>
      <c r="F78" s="652">
        <v>100</v>
      </c>
      <c r="G78" s="593">
        <v>20.143358086261198</v>
      </c>
      <c r="H78" s="656">
        <v>4.7124667551181503</v>
      </c>
      <c r="I78" s="594">
        <v>6.5163724361281901</v>
      </c>
      <c r="J78" s="182">
        <v>1.67339615086914</v>
      </c>
      <c r="K78" s="23">
        <v>0.89121043142273904</v>
      </c>
      <c r="L78" s="23">
        <v>6.1177914896264003</v>
      </c>
      <c r="M78" s="22">
        <v>2.9126976616604801E-2</v>
      </c>
      <c r="N78" s="24">
        <v>6.98476629059674</v>
      </c>
      <c r="O78" s="448"/>
      <c r="Q78" s="14"/>
    </row>
    <row r="79" spans="3:17">
      <c r="C79" s="587">
        <v>28.716999999999999</v>
      </c>
      <c r="D79" s="588">
        <v>77.3</v>
      </c>
      <c r="E79" s="589">
        <v>0.20938369895270401</v>
      </c>
      <c r="F79" s="652">
        <v>100</v>
      </c>
      <c r="G79" s="593">
        <v>48.241170540511497</v>
      </c>
      <c r="H79" s="656">
        <v>1.0708936334883401</v>
      </c>
      <c r="I79" s="594">
        <v>6.7682662167618899</v>
      </c>
      <c r="J79" s="182">
        <v>2.3005359911786698</v>
      </c>
      <c r="K79" s="23">
        <v>0.917851387535076</v>
      </c>
      <c r="L79" s="23">
        <v>4.5076424769394601</v>
      </c>
      <c r="M79" s="22">
        <v>6.2684710505637002E-3</v>
      </c>
      <c r="N79" s="24">
        <v>1.6447490941665299</v>
      </c>
      <c r="O79" s="448"/>
      <c r="Q79" s="14"/>
    </row>
    <row r="80" spans="3:17">
      <c r="C80" s="587">
        <v>3.133</v>
      </c>
      <c r="D80" s="588">
        <v>101.7</v>
      </c>
      <c r="E80" s="589">
        <v>5.1251455952894501E-2</v>
      </c>
      <c r="F80" s="652">
        <v>100</v>
      </c>
      <c r="G80" s="593">
        <v>85.804595657500798</v>
      </c>
      <c r="H80" s="656">
        <v>4.53654368497509</v>
      </c>
      <c r="I80" s="594">
        <v>4.91990657956101</v>
      </c>
      <c r="J80" s="182">
        <v>1.6915548898538699</v>
      </c>
      <c r="K80" s="23">
        <v>0.99300488189249503</v>
      </c>
      <c r="L80" s="23">
        <v>0.35993152400070699</v>
      </c>
      <c r="M80" s="22">
        <v>4.0868421234781203E-2</v>
      </c>
      <c r="N80" s="24">
        <v>5.0101684615459403</v>
      </c>
      <c r="O80" s="448"/>
      <c r="Q80" s="14"/>
    </row>
    <row r="81" spans="3:17">
      <c r="C81" s="587">
        <v>9.0500000000000007</v>
      </c>
      <c r="D81" s="588">
        <v>38.700000000000003</v>
      </c>
      <c r="E81" s="589">
        <v>2.5398618774999999</v>
      </c>
      <c r="F81" s="652">
        <v>100</v>
      </c>
      <c r="G81" s="593">
        <v>20.143358086261198</v>
      </c>
      <c r="H81" s="656">
        <v>4.7124667551181503</v>
      </c>
      <c r="I81" s="594">
        <v>6.5163724361281901</v>
      </c>
      <c r="J81" s="182">
        <v>1.67339615086914</v>
      </c>
      <c r="K81" s="23">
        <v>0.89121043142273904</v>
      </c>
      <c r="L81" s="23">
        <v>6.1177914896264003</v>
      </c>
      <c r="M81" s="22">
        <v>2.9126976616604801E-2</v>
      </c>
      <c r="N81" s="24">
        <v>6.98476629059674</v>
      </c>
      <c r="O81" s="448"/>
      <c r="Q81" s="14"/>
    </row>
    <row r="82" spans="3:17">
      <c r="C82" s="587">
        <v>28.716999999999999</v>
      </c>
      <c r="D82" s="588">
        <v>77.3</v>
      </c>
      <c r="E82" s="589">
        <v>0.20938369895270401</v>
      </c>
      <c r="F82" s="652">
        <v>100</v>
      </c>
      <c r="G82" s="593">
        <v>48.241170540511497</v>
      </c>
      <c r="H82" s="656">
        <v>1.0708936334883401</v>
      </c>
      <c r="I82" s="594">
        <v>6.7682662167618899</v>
      </c>
      <c r="J82" s="182">
        <v>2.3005359911786698</v>
      </c>
      <c r="K82" s="23">
        <v>0.917851387535076</v>
      </c>
      <c r="L82" s="23">
        <v>4.5076424769394601</v>
      </c>
      <c r="M82" s="22">
        <v>6.2684710505637002E-3</v>
      </c>
      <c r="N82" s="24">
        <v>1.6447490941665299</v>
      </c>
      <c r="O82" s="448"/>
      <c r="Q82" s="14"/>
    </row>
    <row r="83" spans="3:17">
      <c r="C83" s="587">
        <v>3.133</v>
      </c>
      <c r="D83" s="588">
        <v>101.7</v>
      </c>
      <c r="E83" s="589">
        <v>5.1251455952894501E-2</v>
      </c>
      <c r="F83" s="652">
        <v>100</v>
      </c>
      <c r="G83" s="593">
        <v>85.804595657500798</v>
      </c>
      <c r="H83" s="656">
        <v>4.53654368497509</v>
      </c>
      <c r="I83" s="594">
        <v>4.91990657956101</v>
      </c>
      <c r="J83" s="182">
        <v>1.6915548898538699</v>
      </c>
      <c r="K83" s="23">
        <v>0.99300488189249503</v>
      </c>
      <c r="L83" s="23">
        <v>0.35993152400070699</v>
      </c>
      <c r="M83" s="22">
        <v>4.0868421234781203E-2</v>
      </c>
      <c r="N83" s="24">
        <v>5.0101684615459403</v>
      </c>
      <c r="O83" s="448"/>
      <c r="Q83" s="14"/>
    </row>
    <row r="84" spans="3:17" ht="13.5" thickBot="1">
      <c r="C84" s="590">
        <v>9.0500000000000007</v>
      </c>
      <c r="D84" s="591">
        <v>38.700000000000003</v>
      </c>
      <c r="E84" s="592">
        <v>2.5398618774999999</v>
      </c>
      <c r="F84" s="653">
        <v>100</v>
      </c>
      <c r="G84" s="595">
        <v>20.143358086261198</v>
      </c>
      <c r="H84" s="657">
        <v>4.7124667551181503</v>
      </c>
      <c r="I84" s="596">
        <v>6.5163724361281901</v>
      </c>
      <c r="J84" s="184">
        <v>1.67339615086914</v>
      </c>
      <c r="K84" s="59">
        <v>0.89121043142273904</v>
      </c>
      <c r="L84" s="59">
        <v>6.1177914896264003</v>
      </c>
      <c r="M84" s="63">
        <v>2.9126976616604801E-2</v>
      </c>
      <c r="N84" s="64">
        <v>6.98476629059674</v>
      </c>
      <c r="O84" s="448"/>
      <c r="Q84" s="14"/>
    </row>
    <row r="85" spans="3:17" s="5" customFormat="1">
      <c r="C85" s="3"/>
      <c r="D85" s="3"/>
      <c r="E85" s="3"/>
      <c r="F85" s="3"/>
      <c r="G85" s="3"/>
      <c r="H85" s="3"/>
      <c r="I85" s="3"/>
      <c r="J85" s="3"/>
      <c r="K85" s="3"/>
      <c r="L85" s="3"/>
      <c r="M85" s="3"/>
    </row>
    <row r="86" spans="3:17" s="5" customFormat="1" ht="18">
      <c r="C86" s="372"/>
      <c r="D86" s="3"/>
      <c r="E86" s="3"/>
      <c r="F86" s="3"/>
      <c r="G86" s="3"/>
      <c r="H86" s="3"/>
      <c r="I86" s="3"/>
      <c r="J86" s="3"/>
      <c r="K86" s="3"/>
      <c r="L86" s="3"/>
      <c r="M86" s="3"/>
    </row>
    <row r="87" spans="3:17" s="5" customFormat="1">
      <c r="C87" s="3"/>
      <c r="D87" s="3"/>
      <c r="E87" s="3"/>
      <c r="F87" s="3"/>
      <c r="G87" s="3"/>
      <c r="H87" s="3"/>
      <c r="I87" s="3"/>
      <c r="J87" s="3"/>
      <c r="K87" s="3"/>
      <c r="L87" s="3"/>
      <c r="M87" s="3"/>
    </row>
    <row r="88" spans="3:17" s="5" customFormat="1" ht="18.75">
      <c r="C88" s="807"/>
      <c r="D88" s="807"/>
      <c r="E88" s="807"/>
      <c r="F88" s="807"/>
      <c r="G88" s="807"/>
      <c r="H88" s="807"/>
      <c r="I88" s="807"/>
      <c r="J88" s="807"/>
      <c r="K88" s="807"/>
      <c r="L88" s="807"/>
      <c r="M88" s="807"/>
      <c r="N88" s="371"/>
    </row>
    <row r="89" spans="3:17" s="5" customFormat="1" ht="18.75">
      <c r="C89" s="264"/>
      <c r="D89" s="264"/>
      <c r="E89" s="67"/>
      <c r="F89" s="247"/>
      <c r="G89" s="287"/>
      <c r="H89" s="264"/>
      <c r="I89" s="53"/>
      <c r="J89" s="54"/>
      <c r="K89" s="54"/>
      <c r="L89" s="54"/>
      <c r="M89" s="54"/>
      <c r="N89" s="54"/>
    </row>
    <row r="90" spans="3:17" s="5" customFormat="1" ht="18.75">
      <c r="C90" s="264"/>
      <c r="D90" s="264"/>
      <c r="E90" s="67"/>
      <c r="F90" s="247"/>
      <c r="G90" s="287"/>
      <c r="H90" s="264"/>
      <c r="I90" s="115"/>
      <c r="J90" s="53"/>
      <c r="K90" s="53"/>
      <c r="L90" s="53"/>
      <c r="M90" s="53"/>
      <c r="N90" s="54"/>
    </row>
    <row r="91" spans="3:17" s="5" customFormat="1">
      <c r="C91" s="3"/>
      <c r="D91" s="3"/>
      <c r="E91" s="3"/>
      <c r="F91" s="3"/>
      <c r="G91" s="3"/>
      <c r="H91" s="69"/>
      <c r="I91" s="3"/>
      <c r="J91" s="69"/>
      <c r="K91" s="69"/>
      <c r="L91" s="69"/>
      <c r="M91" s="69"/>
      <c r="N91" s="194"/>
    </row>
    <row r="92" spans="3:17" s="5" customFormat="1">
      <c r="C92" s="3"/>
      <c r="D92" s="3"/>
      <c r="E92" s="3"/>
      <c r="F92" s="3"/>
      <c r="G92" s="3"/>
      <c r="H92" s="69"/>
      <c r="I92" s="3"/>
      <c r="J92" s="69"/>
      <c r="K92" s="69"/>
      <c r="L92" s="69"/>
      <c r="M92" s="69"/>
      <c r="N92" s="194"/>
    </row>
    <row r="93" spans="3:17" s="5" customFormat="1">
      <c r="C93" s="3"/>
      <c r="D93" s="3"/>
      <c r="E93" s="3"/>
      <c r="F93" s="3"/>
      <c r="G93" s="3"/>
      <c r="H93" s="69"/>
      <c r="I93" s="3"/>
      <c r="J93" s="69"/>
      <c r="K93" s="69"/>
      <c r="L93" s="69"/>
      <c r="M93" s="69"/>
      <c r="N93" s="194"/>
    </row>
    <row r="94" spans="3:17" s="5" customFormat="1">
      <c r="C94" s="3"/>
      <c r="D94" s="3"/>
      <c r="E94" s="3"/>
      <c r="F94" s="3"/>
      <c r="G94" s="3"/>
      <c r="H94" s="69"/>
      <c r="I94" s="3"/>
      <c r="J94" s="69"/>
      <c r="K94" s="69"/>
      <c r="L94" s="69"/>
      <c r="M94" s="69"/>
      <c r="N94" s="194"/>
    </row>
    <row r="95" spans="3:17" s="5" customFormat="1">
      <c r="C95" s="3"/>
      <c r="D95" s="3"/>
      <c r="E95" s="3"/>
      <c r="F95" s="3"/>
      <c r="G95" s="3"/>
      <c r="H95" s="69"/>
      <c r="I95" s="3"/>
      <c r="J95" s="69"/>
      <c r="K95" s="69"/>
      <c r="L95" s="69"/>
      <c r="M95" s="69"/>
      <c r="N95" s="194"/>
    </row>
    <row r="96" spans="3:17" s="5" customFormat="1">
      <c r="C96" s="3"/>
      <c r="D96" s="3"/>
      <c r="E96" s="3"/>
      <c r="F96" s="3"/>
      <c r="G96" s="3"/>
      <c r="H96" s="69"/>
      <c r="I96" s="3"/>
      <c r="J96" s="69"/>
      <c r="K96" s="69"/>
      <c r="L96" s="69"/>
      <c r="M96" s="69"/>
      <c r="N96" s="194"/>
    </row>
    <row r="97" spans="3:14" s="5" customFormat="1">
      <c r="C97" s="3"/>
      <c r="D97" s="3"/>
      <c r="E97" s="3"/>
      <c r="F97" s="3"/>
      <c r="G97" s="3"/>
      <c r="H97" s="69"/>
      <c r="I97" s="3"/>
      <c r="J97" s="69"/>
      <c r="K97" s="69"/>
      <c r="L97" s="69"/>
      <c r="M97" s="69"/>
      <c r="N97" s="194"/>
    </row>
    <row r="98" spans="3:14" s="5" customFormat="1">
      <c r="C98" s="3"/>
      <c r="D98" s="3"/>
      <c r="E98" s="3"/>
      <c r="F98" s="3"/>
      <c r="G98" s="3"/>
      <c r="H98" s="69"/>
      <c r="I98" s="3"/>
      <c r="J98" s="69"/>
      <c r="K98" s="69"/>
      <c r="L98" s="69"/>
      <c r="M98" s="69"/>
      <c r="N98" s="194"/>
    </row>
    <row r="99" spans="3:14" s="5" customFormat="1">
      <c r="C99" s="3"/>
      <c r="D99" s="3"/>
      <c r="E99" s="3"/>
      <c r="F99" s="3"/>
      <c r="G99" s="3"/>
      <c r="H99" s="69"/>
      <c r="I99" s="3"/>
      <c r="J99" s="69"/>
      <c r="K99" s="69"/>
      <c r="L99" s="69"/>
      <c r="M99" s="69"/>
      <c r="N99" s="194"/>
    </row>
    <row r="100" spans="3:14" s="5" customFormat="1">
      <c r="C100" s="3"/>
      <c r="D100" s="3"/>
      <c r="E100" s="3"/>
      <c r="F100" s="3"/>
      <c r="G100" s="3"/>
      <c r="H100" s="3"/>
      <c r="I100" s="3"/>
      <c r="J100" s="3"/>
      <c r="K100" s="3"/>
      <c r="L100" s="3"/>
      <c r="M100" s="3"/>
    </row>
    <row r="101" spans="3:14" s="5" customFormat="1">
      <c r="C101" s="3"/>
      <c r="D101" s="3"/>
      <c r="E101" s="3"/>
      <c r="F101" s="3"/>
      <c r="G101" s="3"/>
      <c r="H101" s="3"/>
      <c r="I101" s="3"/>
      <c r="J101" s="3"/>
      <c r="K101" s="3"/>
      <c r="L101" s="3"/>
      <c r="M101" s="3"/>
    </row>
    <row r="102" spans="3:14" s="5" customFormat="1">
      <c r="C102" s="3"/>
      <c r="D102" s="3"/>
      <c r="E102" s="3"/>
      <c r="F102" s="3"/>
      <c r="G102" s="3"/>
      <c r="H102" s="3"/>
      <c r="I102" s="3"/>
      <c r="J102" s="3"/>
      <c r="K102" s="3"/>
      <c r="L102" s="3"/>
      <c r="M102" s="3"/>
    </row>
    <row r="103" spans="3:14" s="5" customFormat="1">
      <c r="C103" s="124"/>
      <c r="D103" s="124"/>
      <c r="E103" s="124"/>
      <c r="F103" s="124"/>
      <c r="G103" s="124"/>
      <c r="H103" s="124"/>
      <c r="I103" s="124"/>
      <c r="J103" s="124"/>
      <c r="K103" s="124"/>
    </row>
    <row r="104" spans="3:14" s="5" customFormat="1">
      <c r="C104" s="124"/>
      <c r="D104" s="124"/>
      <c r="E104" s="124"/>
      <c r="F104" s="124"/>
      <c r="G104" s="124"/>
      <c r="H104" s="124"/>
      <c r="I104" s="124"/>
      <c r="J104" s="124"/>
      <c r="K104" s="124"/>
    </row>
    <row r="105" spans="3:14" s="5" customFormat="1">
      <c r="C105" s="124"/>
      <c r="D105" s="124"/>
      <c r="E105" s="124"/>
      <c r="F105" s="124"/>
      <c r="G105" s="124"/>
      <c r="H105" s="124"/>
      <c r="I105" s="124"/>
      <c r="J105" s="124"/>
      <c r="K105" s="124"/>
    </row>
    <row r="106" spans="3:14" s="5" customFormat="1">
      <c r="C106" s="124"/>
      <c r="D106" s="124"/>
      <c r="E106" s="124"/>
      <c r="F106" s="124"/>
      <c r="G106" s="124"/>
      <c r="H106" s="124"/>
      <c r="I106" s="124"/>
      <c r="J106" s="124"/>
      <c r="K106" s="124"/>
    </row>
    <row r="107" spans="3:14" s="5" customFormat="1">
      <c r="C107" s="124"/>
      <c r="D107" s="124"/>
      <c r="E107" s="124"/>
      <c r="F107" s="124"/>
      <c r="G107" s="124"/>
      <c r="H107" s="124"/>
      <c r="I107" s="124"/>
      <c r="J107" s="124"/>
      <c r="K107" s="124"/>
    </row>
    <row r="108" spans="3:14" s="5" customFormat="1">
      <c r="C108" s="124"/>
      <c r="D108" s="124"/>
      <c r="E108" s="124"/>
      <c r="F108" s="124"/>
      <c r="G108" s="124"/>
      <c r="H108" s="124"/>
      <c r="I108" s="124"/>
      <c r="J108" s="124"/>
      <c r="K108" s="124"/>
    </row>
    <row r="109" spans="3:14" s="5" customFormat="1">
      <c r="C109" s="124"/>
      <c r="D109" s="124"/>
      <c r="E109" s="124"/>
      <c r="F109" s="124"/>
      <c r="G109" s="124"/>
      <c r="H109" s="124"/>
      <c r="I109" s="124"/>
      <c r="J109" s="124"/>
      <c r="K109" s="124"/>
    </row>
    <row r="110" spans="3:14" s="5" customFormat="1">
      <c r="C110" s="124"/>
      <c r="D110" s="124"/>
      <c r="E110" s="124"/>
      <c r="F110" s="124"/>
      <c r="G110" s="124"/>
      <c r="H110" s="124"/>
      <c r="I110" s="124"/>
      <c r="J110" s="124"/>
      <c r="K110" s="124"/>
    </row>
    <row r="111" spans="3:14" s="5" customFormat="1">
      <c r="C111" s="124"/>
      <c r="D111" s="124"/>
      <c r="E111" s="124"/>
      <c r="F111" s="124"/>
      <c r="G111" s="124"/>
      <c r="H111" s="124"/>
      <c r="I111" s="124"/>
      <c r="J111" s="124"/>
      <c r="K111" s="124"/>
    </row>
    <row r="112" spans="3:14" s="5" customFormat="1">
      <c r="C112" s="124"/>
      <c r="D112" s="124"/>
      <c r="E112" s="124"/>
      <c r="F112" s="124"/>
      <c r="G112" s="124"/>
      <c r="H112" s="124"/>
      <c r="I112" s="124"/>
      <c r="J112" s="124"/>
      <c r="K112" s="124"/>
    </row>
    <row r="113" spans="3:11" s="5" customFormat="1">
      <c r="C113" s="124"/>
      <c r="D113" s="124"/>
      <c r="E113" s="124"/>
      <c r="F113" s="124"/>
      <c r="G113" s="124"/>
      <c r="H113" s="124"/>
      <c r="I113" s="124"/>
      <c r="J113" s="124"/>
      <c r="K113" s="124"/>
    </row>
    <row r="114" spans="3:11" s="5" customFormat="1">
      <c r="C114" s="124"/>
      <c r="D114" s="124"/>
      <c r="E114" s="124"/>
      <c r="F114" s="124"/>
      <c r="G114" s="124"/>
      <c r="H114" s="124"/>
      <c r="I114" s="124"/>
      <c r="J114" s="124"/>
      <c r="K114" s="124"/>
    </row>
    <row r="115" spans="3:11" s="5" customFormat="1">
      <c r="C115" s="124"/>
      <c r="D115" s="124"/>
      <c r="E115" s="124"/>
      <c r="F115" s="124"/>
      <c r="G115" s="124"/>
      <c r="H115" s="124"/>
      <c r="I115" s="124"/>
      <c r="J115" s="124"/>
      <c r="K115" s="124"/>
    </row>
    <row r="116" spans="3:11" s="5" customFormat="1">
      <c r="C116" s="124"/>
      <c r="D116" s="124"/>
      <c r="E116" s="124"/>
      <c r="F116" s="124"/>
      <c r="G116" s="124"/>
      <c r="H116" s="124"/>
      <c r="I116" s="124"/>
      <c r="J116" s="124"/>
      <c r="K116" s="124"/>
    </row>
    <row r="117" spans="3:11" s="5" customFormat="1">
      <c r="C117" s="124"/>
      <c r="D117" s="124"/>
      <c r="E117" s="124"/>
      <c r="F117" s="124"/>
      <c r="G117" s="124"/>
      <c r="H117" s="124"/>
      <c r="I117" s="124"/>
      <c r="J117" s="124"/>
      <c r="K117" s="124"/>
    </row>
    <row r="118" spans="3:11" s="5" customFormat="1">
      <c r="C118" s="124"/>
      <c r="D118" s="124"/>
      <c r="E118" s="124"/>
      <c r="F118" s="124"/>
      <c r="G118" s="124"/>
      <c r="H118" s="124"/>
      <c r="I118" s="124"/>
      <c r="J118" s="124"/>
      <c r="K118" s="124"/>
    </row>
    <row r="119" spans="3:11" s="5" customFormat="1">
      <c r="C119" s="124"/>
      <c r="D119" s="124"/>
      <c r="E119" s="124"/>
      <c r="F119" s="124"/>
      <c r="G119" s="124"/>
      <c r="H119" s="124"/>
      <c r="I119" s="124"/>
      <c r="J119" s="124"/>
      <c r="K119" s="124"/>
    </row>
    <row r="120" spans="3:11" s="5" customFormat="1">
      <c r="C120" s="124"/>
      <c r="D120" s="124"/>
      <c r="E120" s="124"/>
      <c r="F120" s="124"/>
      <c r="G120" s="124"/>
      <c r="H120" s="124"/>
      <c r="I120" s="124"/>
      <c r="J120" s="124"/>
      <c r="K120" s="124"/>
    </row>
    <row r="121" spans="3:11" s="5" customFormat="1">
      <c r="C121" s="124"/>
      <c r="D121" s="124"/>
      <c r="E121" s="124"/>
      <c r="F121" s="124"/>
      <c r="G121" s="124"/>
      <c r="H121" s="124"/>
      <c r="I121" s="124"/>
      <c r="J121" s="124"/>
      <c r="K121" s="124"/>
    </row>
    <row r="122" spans="3:11" s="5" customFormat="1">
      <c r="C122" s="124"/>
      <c r="D122" s="124"/>
      <c r="E122" s="124"/>
      <c r="F122" s="124"/>
      <c r="G122" s="124"/>
      <c r="H122" s="124"/>
      <c r="I122" s="124"/>
      <c r="J122" s="124"/>
      <c r="K122" s="124"/>
    </row>
    <row r="123" spans="3:11" s="5" customFormat="1">
      <c r="C123" s="124"/>
      <c r="D123" s="124"/>
      <c r="E123" s="124"/>
      <c r="F123" s="124"/>
      <c r="G123" s="124"/>
      <c r="H123" s="124"/>
      <c r="I123" s="124"/>
      <c r="J123" s="124"/>
      <c r="K123" s="124"/>
    </row>
    <row r="124" spans="3:11" s="5" customFormat="1">
      <c r="C124" s="124"/>
      <c r="D124" s="124"/>
      <c r="E124" s="124"/>
      <c r="F124" s="124"/>
      <c r="G124" s="124"/>
      <c r="H124" s="124"/>
      <c r="I124" s="124"/>
      <c r="J124" s="124"/>
      <c r="K124" s="124"/>
    </row>
    <row r="125" spans="3:11" s="5" customFormat="1"/>
    <row r="126" spans="3:11" s="5" customFormat="1"/>
    <row r="127" spans="3:11" s="5" customFormat="1"/>
    <row r="128" spans="3:11" s="5" customFormat="1"/>
    <row r="129" spans="3:13" s="5" customFormat="1"/>
    <row r="130" spans="3:13" s="5" customFormat="1"/>
    <row r="131" spans="3:13" s="5" customFormat="1"/>
    <row r="132" spans="3:13" s="5" customFormat="1"/>
    <row r="133" spans="3:13" s="5" customFormat="1"/>
    <row r="134" spans="3:13" s="5" customFormat="1"/>
    <row r="135" spans="3:13" s="5" customFormat="1"/>
    <row r="136" spans="3:13" s="5" customFormat="1"/>
    <row r="137" spans="3:13" s="5" customFormat="1"/>
    <row r="138" spans="3:13" s="5" customFormat="1"/>
    <row r="139" spans="3:13" s="5" customFormat="1"/>
    <row r="140" spans="3:13" s="5" customFormat="1"/>
    <row r="141" spans="3:13" s="5" customFormat="1" ht="18.75">
      <c r="L141" s="264"/>
    </row>
    <row r="142" spans="3:13" s="5" customFormat="1"/>
    <row r="143" spans="3:13" s="5" customFormat="1" ht="18">
      <c r="C143" s="372"/>
      <c r="D143" s="3"/>
      <c r="E143" s="3"/>
      <c r="F143" s="3"/>
      <c r="G143" s="3"/>
      <c r="H143" s="3"/>
      <c r="I143" s="3"/>
      <c r="J143" s="3"/>
      <c r="K143" s="3"/>
      <c r="L143" s="3"/>
      <c r="M143" s="3"/>
    </row>
    <row r="144" spans="3:13" s="5" customFormat="1">
      <c r="C144" s="3"/>
      <c r="D144" s="3"/>
      <c r="E144" s="3"/>
      <c r="F144" s="3"/>
      <c r="G144" s="3"/>
      <c r="H144" s="3"/>
      <c r="I144" s="3"/>
      <c r="J144" s="3"/>
      <c r="K144" s="3"/>
      <c r="L144" s="3"/>
      <c r="M144" s="3"/>
    </row>
    <row r="145" spans="3:13" s="5" customFormat="1" ht="18.75">
      <c r="C145" s="807"/>
      <c r="D145" s="807"/>
      <c r="E145" s="807"/>
      <c r="F145" s="807"/>
      <c r="G145" s="807"/>
      <c r="H145" s="807"/>
      <c r="I145" s="371"/>
    </row>
    <row r="146" spans="3:13" s="5" customFormat="1" ht="18.75">
      <c r="C146" s="264"/>
      <c r="D146" s="264"/>
      <c r="E146" s="67"/>
      <c r="F146" s="287"/>
      <c r="G146" s="54"/>
      <c r="H146" s="53"/>
      <c r="I146" s="53"/>
    </row>
    <row r="147" spans="3:13" s="5" customFormat="1" ht="18.75">
      <c r="C147" s="264"/>
      <c r="D147" s="264"/>
      <c r="E147" s="67"/>
      <c r="F147" s="287"/>
      <c r="G147" s="141"/>
      <c r="H147" s="115"/>
      <c r="I147" s="115"/>
    </row>
    <row r="148" spans="3:13" s="5" customFormat="1" ht="15">
      <c r="C148" s="405"/>
      <c r="D148" s="405"/>
      <c r="E148" s="405"/>
      <c r="F148" s="405"/>
      <c r="G148" s="405"/>
      <c r="H148" s="406"/>
      <c r="I148" s="3"/>
    </row>
    <row r="149" spans="3:13" s="5" customFormat="1"/>
    <row r="150" spans="3:13" s="5" customFormat="1" ht="18.75">
      <c r="C150" s="376"/>
      <c r="D150" s="376"/>
      <c r="E150" s="376"/>
      <c r="F150" s="376"/>
      <c r="G150" s="376"/>
      <c r="H150" s="376"/>
      <c r="I150" s="376"/>
      <c r="J150" s="376"/>
      <c r="K150" s="376"/>
      <c r="L150" s="376"/>
      <c r="M150" s="376"/>
    </row>
    <row r="151" spans="3:13" s="5" customFormat="1" ht="18.75">
      <c r="C151" s="264"/>
      <c r="D151" s="54"/>
      <c r="E151" s="54"/>
      <c r="F151" s="54"/>
      <c r="G151" s="54"/>
      <c r="H151" s="232"/>
      <c r="I151" s="54"/>
      <c r="J151" s="54"/>
      <c r="K151" s="54"/>
      <c r="L151" s="54"/>
      <c r="M151" s="54"/>
    </row>
    <row r="152" spans="3:13" s="5" customFormat="1" ht="18.75">
      <c r="C152" s="264"/>
      <c r="D152" s="53"/>
      <c r="E152" s="53"/>
      <c r="F152" s="53"/>
      <c r="G152" s="53"/>
      <c r="H152" s="53"/>
      <c r="I152" s="54"/>
      <c r="J152" s="53"/>
      <c r="K152" s="53"/>
      <c r="L152" s="54"/>
      <c r="M152" s="54"/>
    </row>
    <row r="153" spans="3:13" s="5" customFormat="1">
      <c r="C153" s="3"/>
      <c r="D153" s="69"/>
      <c r="E153" s="69"/>
      <c r="F153" s="69"/>
      <c r="G153" s="69"/>
      <c r="H153" s="69"/>
      <c r="I153" s="69"/>
      <c r="J153" s="69"/>
      <c r="K153" s="69"/>
      <c r="L153" s="69"/>
      <c r="M153" s="69"/>
    </row>
    <row r="154" spans="3:13" s="5" customFormat="1">
      <c r="C154" s="3"/>
      <c r="D154" s="69"/>
      <c r="E154" s="69"/>
      <c r="F154" s="69"/>
      <c r="G154" s="69"/>
      <c r="H154" s="69"/>
      <c r="I154" s="69"/>
      <c r="J154" s="69"/>
      <c r="K154" s="69"/>
      <c r="L154" s="69"/>
      <c r="M154" s="69"/>
    </row>
    <row r="155" spans="3:13" s="5" customFormat="1">
      <c r="C155" s="3"/>
      <c r="D155" s="69"/>
      <c r="E155" s="69"/>
      <c r="F155" s="69"/>
      <c r="G155" s="69"/>
      <c r="H155" s="69"/>
      <c r="I155" s="69"/>
      <c r="J155" s="69"/>
      <c r="K155" s="69"/>
      <c r="L155" s="69"/>
      <c r="M155" s="69"/>
    </row>
    <row r="156" spans="3:13" s="5" customFormat="1">
      <c r="C156" s="3"/>
      <c r="D156" s="69"/>
      <c r="E156" s="69"/>
      <c r="F156" s="69"/>
      <c r="G156" s="69"/>
      <c r="H156" s="69"/>
      <c r="I156" s="69"/>
      <c r="J156" s="69"/>
      <c r="K156" s="69"/>
      <c r="L156" s="69"/>
      <c r="M156" s="69"/>
    </row>
    <row r="157" spans="3:13" s="5" customFormat="1">
      <c r="C157" s="3"/>
      <c r="D157" s="69"/>
      <c r="E157" s="69"/>
      <c r="F157" s="69"/>
      <c r="G157" s="69"/>
      <c r="H157" s="69"/>
      <c r="I157" s="69"/>
      <c r="J157" s="69"/>
      <c r="K157" s="69"/>
      <c r="L157" s="69"/>
      <c r="M157" s="69"/>
    </row>
    <row r="158" spans="3:13" s="5" customFormat="1">
      <c r="C158" s="3"/>
      <c r="D158" s="69"/>
      <c r="E158" s="69"/>
      <c r="F158" s="69"/>
      <c r="G158" s="69"/>
      <c r="H158" s="69"/>
      <c r="I158" s="69"/>
      <c r="J158" s="69"/>
      <c r="K158" s="69"/>
      <c r="L158" s="69"/>
      <c r="M158" s="69"/>
    </row>
    <row r="159" spans="3:13" s="5" customFormat="1">
      <c r="C159" s="3"/>
      <c r="D159" s="69"/>
      <c r="E159" s="69"/>
      <c r="F159" s="69"/>
      <c r="G159" s="69"/>
      <c r="H159" s="69"/>
      <c r="I159" s="69"/>
      <c r="J159" s="69"/>
      <c r="K159" s="69"/>
      <c r="L159" s="69"/>
      <c r="M159" s="69"/>
    </row>
    <row r="160" spans="3:13" s="5" customFormat="1">
      <c r="C160" s="3"/>
      <c r="D160" s="69"/>
      <c r="E160" s="69"/>
      <c r="F160" s="69"/>
      <c r="G160" s="69"/>
      <c r="H160" s="69"/>
      <c r="I160" s="69"/>
      <c r="J160" s="69"/>
      <c r="K160" s="69"/>
      <c r="L160" s="69"/>
      <c r="M160" s="69"/>
    </row>
    <row r="161" spans="3:13" s="5" customFormat="1">
      <c r="C161" s="3"/>
      <c r="D161" s="69"/>
      <c r="E161" s="69"/>
      <c r="F161" s="69"/>
      <c r="G161" s="69"/>
      <c r="H161" s="69"/>
      <c r="I161" s="69"/>
      <c r="J161" s="69"/>
      <c r="K161" s="69"/>
      <c r="L161" s="69"/>
      <c r="M161" s="69"/>
    </row>
    <row r="162" spans="3:13" s="5" customFormat="1">
      <c r="C162" s="3"/>
      <c r="D162" s="69"/>
      <c r="E162" s="69"/>
      <c r="F162" s="69"/>
      <c r="G162" s="69"/>
      <c r="H162" s="69"/>
      <c r="I162" s="69"/>
      <c r="J162" s="69"/>
      <c r="K162" s="69"/>
      <c r="L162" s="69"/>
      <c r="M162" s="69"/>
    </row>
    <row r="163" spans="3:13" s="5" customFormat="1">
      <c r="C163" s="3"/>
      <c r="D163" s="69"/>
      <c r="E163" s="69"/>
      <c r="F163" s="69"/>
      <c r="G163" s="69"/>
      <c r="H163" s="69"/>
      <c r="I163" s="69"/>
      <c r="J163" s="69"/>
      <c r="K163" s="69"/>
      <c r="L163" s="69"/>
      <c r="M163" s="69"/>
    </row>
    <row r="164" spans="3:13" s="5" customFormat="1">
      <c r="C164" s="3"/>
      <c r="D164" s="69"/>
      <c r="E164" s="69"/>
      <c r="F164" s="69"/>
      <c r="G164" s="69"/>
      <c r="H164" s="69"/>
      <c r="I164" s="69"/>
      <c r="J164" s="69"/>
      <c r="K164" s="69"/>
      <c r="L164" s="69"/>
      <c r="M164" s="69"/>
    </row>
    <row r="165" spans="3:13" s="5" customFormat="1">
      <c r="C165" s="3"/>
      <c r="D165" s="69"/>
      <c r="E165" s="69"/>
      <c r="F165" s="69"/>
      <c r="G165" s="69"/>
      <c r="H165" s="69"/>
      <c r="I165" s="69"/>
      <c r="J165" s="69"/>
      <c r="K165" s="69"/>
      <c r="L165" s="69"/>
      <c r="M165" s="69"/>
    </row>
    <row r="166" spans="3:13" s="5" customFormat="1">
      <c r="C166" s="3"/>
      <c r="D166" s="69"/>
      <c r="E166" s="69"/>
      <c r="F166" s="69"/>
      <c r="G166" s="69"/>
      <c r="H166" s="69"/>
      <c r="I166" s="69"/>
      <c r="J166" s="69"/>
      <c r="K166" s="69"/>
      <c r="L166" s="69"/>
      <c r="M166" s="69"/>
    </row>
    <row r="167" spans="3:13" s="5" customFormat="1">
      <c r="C167" s="3"/>
      <c r="D167" s="69"/>
      <c r="E167" s="69"/>
      <c r="F167" s="69"/>
      <c r="G167" s="69"/>
      <c r="H167" s="69"/>
      <c r="I167" s="69"/>
      <c r="J167" s="69"/>
      <c r="K167" s="69"/>
      <c r="L167" s="69"/>
      <c r="M167" s="69"/>
    </row>
    <row r="168" spans="3:13" s="5" customFormat="1">
      <c r="C168" s="3"/>
      <c r="D168" s="69"/>
      <c r="E168" s="69"/>
      <c r="F168" s="69"/>
      <c r="G168" s="69"/>
      <c r="H168" s="69"/>
      <c r="I168" s="69"/>
      <c r="J168" s="69"/>
      <c r="K168" s="69"/>
      <c r="L168" s="69"/>
      <c r="M168" s="69"/>
    </row>
    <row r="169" spans="3:13" s="5" customFormat="1">
      <c r="C169" s="3"/>
      <c r="D169" s="69"/>
      <c r="E169" s="69"/>
      <c r="F169" s="69"/>
      <c r="G169" s="69"/>
      <c r="H169" s="69"/>
      <c r="I169" s="69"/>
      <c r="J169" s="69"/>
      <c r="K169" s="69"/>
      <c r="L169" s="69"/>
      <c r="M169" s="69"/>
    </row>
    <row r="170" spans="3:13" s="5" customFormat="1">
      <c r="C170" s="3"/>
      <c r="D170" s="69"/>
      <c r="E170" s="69"/>
      <c r="F170" s="69"/>
      <c r="G170" s="69"/>
      <c r="H170" s="69"/>
      <c r="I170" s="69"/>
      <c r="J170" s="69"/>
      <c r="K170" s="69"/>
      <c r="L170" s="69"/>
      <c r="M170" s="69"/>
    </row>
    <row r="171" spans="3:13" s="5" customFormat="1">
      <c r="C171" s="3"/>
      <c r="D171" s="69"/>
      <c r="E171" s="69"/>
      <c r="F171" s="69"/>
      <c r="G171" s="69"/>
      <c r="H171" s="69"/>
      <c r="I171" s="69"/>
      <c r="J171" s="69"/>
      <c r="K171" s="69"/>
      <c r="L171" s="69"/>
      <c r="M171" s="69"/>
    </row>
    <row r="172" spans="3:13" s="5" customFormat="1">
      <c r="C172" s="3"/>
      <c r="D172" s="69"/>
      <c r="E172" s="69"/>
      <c r="F172" s="69"/>
      <c r="G172" s="69"/>
      <c r="H172" s="69"/>
      <c r="I172" s="69"/>
      <c r="J172" s="69"/>
      <c r="K172" s="69"/>
      <c r="L172" s="69"/>
      <c r="M172" s="69"/>
    </row>
    <row r="173" spans="3:13" s="5" customFormat="1">
      <c r="C173" s="3"/>
      <c r="D173" s="69"/>
      <c r="E173" s="69"/>
      <c r="F173" s="69"/>
      <c r="G173" s="69"/>
      <c r="H173" s="69"/>
      <c r="I173" s="69"/>
      <c r="J173" s="69"/>
      <c r="K173" s="69"/>
      <c r="L173" s="69"/>
      <c r="M173" s="69"/>
    </row>
    <row r="174" spans="3:13" s="5" customFormat="1">
      <c r="C174" s="3"/>
      <c r="D174" s="69"/>
      <c r="E174" s="69"/>
      <c r="F174" s="69"/>
      <c r="G174" s="69"/>
      <c r="H174" s="69"/>
      <c r="I174" s="69"/>
      <c r="J174" s="69"/>
      <c r="K174" s="69"/>
      <c r="L174" s="69"/>
      <c r="M174" s="69"/>
    </row>
    <row r="175" spans="3:13" s="5" customFormat="1">
      <c r="C175" s="3"/>
      <c r="D175" s="69"/>
      <c r="E175" s="69"/>
      <c r="F175" s="69"/>
      <c r="G175" s="69"/>
      <c r="H175" s="69"/>
      <c r="I175" s="69"/>
      <c r="J175" s="69"/>
      <c r="K175" s="69"/>
      <c r="L175" s="69"/>
      <c r="M175" s="69"/>
    </row>
    <row r="176" spans="3:13" s="5" customFormat="1">
      <c r="C176" s="3"/>
      <c r="D176" s="69"/>
      <c r="E176" s="69"/>
      <c r="F176" s="69"/>
      <c r="G176" s="69"/>
      <c r="H176" s="69"/>
      <c r="I176" s="69"/>
      <c r="J176" s="69"/>
      <c r="K176" s="69"/>
      <c r="L176" s="69"/>
      <c r="M176" s="69"/>
    </row>
    <row r="177" spans="3:13" s="5" customFormat="1">
      <c r="C177" s="3"/>
      <c r="D177" s="69"/>
      <c r="E177" s="69"/>
      <c r="F177" s="69"/>
      <c r="G177" s="69"/>
      <c r="H177" s="69"/>
      <c r="I177" s="69"/>
      <c r="J177" s="69"/>
      <c r="K177" s="69"/>
      <c r="L177" s="69"/>
      <c r="M177" s="69"/>
    </row>
    <row r="178" spans="3:13" s="5" customFormat="1">
      <c r="C178" s="3"/>
      <c r="D178" s="69"/>
      <c r="E178" s="69"/>
      <c r="F178" s="69"/>
      <c r="G178" s="69"/>
      <c r="H178" s="69"/>
      <c r="I178" s="69"/>
      <c r="J178" s="69"/>
      <c r="K178" s="69"/>
      <c r="L178" s="69"/>
      <c r="M178" s="69"/>
    </row>
    <row r="179" spans="3:13" s="5" customFormat="1">
      <c r="C179" s="3"/>
      <c r="D179" s="69"/>
      <c r="E179" s="69"/>
      <c r="F179" s="69"/>
      <c r="G179" s="69"/>
      <c r="H179" s="69"/>
      <c r="I179" s="69"/>
      <c r="J179" s="69"/>
      <c r="K179" s="69"/>
      <c r="L179" s="69"/>
      <c r="M179" s="69"/>
    </row>
    <row r="180" spans="3:13" s="5" customFormat="1">
      <c r="C180" s="3"/>
      <c r="D180" s="69"/>
      <c r="E180" s="69"/>
      <c r="F180" s="69"/>
      <c r="G180" s="69"/>
      <c r="H180" s="69"/>
      <c r="I180" s="69"/>
      <c r="J180" s="69"/>
      <c r="K180" s="69"/>
      <c r="L180" s="69"/>
      <c r="M180" s="69"/>
    </row>
    <row r="181" spans="3:13" s="5" customFormat="1">
      <c r="C181" s="3"/>
      <c r="D181" s="69"/>
      <c r="E181" s="69"/>
      <c r="F181" s="69"/>
      <c r="G181" s="69"/>
      <c r="H181" s="69"/>
      <c r="I181" s="69"/>
      <c r="J181" s="69"/>
      <c r="K181" s="69"/>
      <c r="L181" s="69"/>
      <c r="M181" s="69"/>
    </row>
    <row r="182" spans="3:13" s="5" customFormat="1">
      <c r="C182" s="3"/>
      <c r="D182" s="69"/>
      <c r="E182" s="69"/>
      <c r="F182" s="69"/>
      <c r="G182" s="69"/>
      <c r="H182" s="69"/>
      <c r="I182" s="69"/>
      <c r="J182" s="69"/>
      <c r="K182" s="69"/>
      <c r="L182" s="69"/>
      <c r="M182" s="69"/>
    </row>
    <row r="183" spans="3:13" s="5" customFormat="1">
      <c r="C183" s="3"/>
      <c r="D183" s="69"/>
      <c r="E183" s="69"/>
      <c r="F183" s="69"/>
      <c r="G183" s="69"/>
      <c r="H183" s="69"/>
      <c r="I183" s="69"/>
      <c r="J183" s="69"/>
      <c r="K183" s="69"/>
      <c r="L183" s="69"/>
      <c r="M183" s="69"/>
    </row>
    <row r="184" spans="3:13" s="5" customFormat="1">
      <c r="C184" s="3"/>
      <c r="D184" s="69"/>
      <c r="E184" s="69"/>
      <c r="F184" s="69"/>
      <c r="G184" s="69"/>
      <c r="H184" s="69"/>
      <c r="I184" s="69"/>
      <c r="J184" s="69"/>
      <c r="K184" s="69"/>
      <c r="L184" s="69"/>
      <c r="M184" s="69"/>
    </row>
    <row r="185" spans="3:13" s="5" customFormat="1">
      <c r="C185" s="3"/>
      <c r="D185" s="69"/>
      <c r="E185" s="69"/>
      <c r="F185" s="69"/>
      <c r="G185" s="69"/>
      <c r="H185" s="69"/>
      <c r="I185" s="69"/>
      <c r="J185" s="69"/>
      <c r="K185" s="69"/>
      <c r="L185" s="69"/>
      <c r="M185" s="69"/>
    </row>
    <row r="186" spans="3:13" s="5" customFormat="1">
      <c r="C186" s="3"/>
      <c r="D186" s="69"/>
      <c r="E186" s="69"/>
      <c r="F186" s="69"/>
      <c r="G186" s="69"/>
      <c r="H186" s="69"/>
      <c r="I186" s="69"/>
      <c r="J186" s="69"/>
      <c r="K186" s="69"/>
      <c r="L186" s="69"/>
      <c r="M186" s="69"/>
    </row>
    <row r="187" spans="3:13" s="5" customFormat="1">
      <c r="C187" s="3"/>
      <c r="D187" s="69"/>
      <c r="E187" s="69"/>
      <c r="F187" s="69"/>
      <c r="G187" s="69"/>
      <c r="H187" s="69"/>
      <c r="I187" s="69"/>
      <c r="J187" s="69"/>
      <c r="K187" s="69"/>
      <c r="L187" s="69"/>
      <c r="M187" s="69"/>
    </row>
    <row r="188" spans="3:13" s="5" customFormat="1">
      <c r="C188" s="3"/>
      <c r="D188" s="69"/>
      <c r="E188" s="69"/>
      <c r="F188" s="69"/>
      <c r="G188" s="69"/>
      <c r="H188" s="69"/>
      <c r="I188" s="69"/>
      <c r="J188" s="69"/>
      <c r="K188" s="69"/>
      <c r="L188" s="69"/>
      <c r="M188" s="69"/>
    </row>
    <row r="189" spans="3:13" s="5" customFormat="1">
      <c r="C189" s="3"/>
      <c r="D189" s="69"/>
      <c r="E189" s="69"/>
      <c r="F189" s="69"/>
      <c r="G189" s="69"/>
      <c r="H189" s="69"/>
      <c r="I189" s="69"/>
      <c r="J189" s="69"/>
      <c r="K189" s="69"/>
      <c r="L189" s="69"/>
      <c r="M189" s="69"/>
    </row>
    <row r="190" spans="3:13" s="5" customFormat="1">
      <c r="C190" s="3"/>
      <c r="D190" s="69"/>
      <c r="E190" s="69"/>
      <c r="F190" s="69"/>
      <c r="G190" s="69"/>
      <c r="H190" s="69"/>
      <c r="I190" s="69"/>
      <c r="J190" s="69"/>
      <c r="K190" s="69"/>
      <c r="L190" s="69"/>
      <c r="M190" s="69"/>
    </row>
    <row r="191" spans="3:13" s="5" customFormat="1">
      <c r="C191" s="3"/>
      <c r="D191" s="69"/>
      <c r="E191" s="69"/>
      <c r="F191" s="69"/>
      <c r="G191" s="69"/>
      <c r="H191" s="69"/>
      <c r="I191" s="69"/>
      <c r="J191" s="69"/>
      <c r="K191" s="69"/>
      <c r="L191" s="69"/>
      <c r="M191" s="69"/>
    </row>
    <row r="192" spans="3:13" s="5" customFormat="1">
      <c r="C192" s="3"/>
      <c r="D192" s="69"/>
      <c r="E192" s="69"/>
      <c r="F192" s="69"/>
      <c r="G192" s="69"/>
      <c r="H192" s="69"/>
      <c r="I192" s="69"/>
      <c r="J192" s="69"/>
      <c r="K192" s="69"/>
      <c r="L192" s="69"/>
      <c r="M192" s="69"/>
    </row>
    <row r="193" spans="3:13" s="5" customFormat="1">
      <c r="C193" s="3"/>
      <c r="D193" s="69"/>
      <c r="E193" s="69"/>
      <c r="F193" s="69"/>
      <c r="G193" s="69"/>
      <c r="H193" s="69"/>
      <c r="I193" s="69"/>
      <c r="J193" s="69"/>
      <c r="K193" s="69"/>
      <c r="L193" s="69"/>
      <c r="M193" s="69"/>
    </row>
    <row r="194" spans="3:13" s="5" customFormat="1">
      <c r="C194" s="3"/>
      <c r="D194" s="69"/>
      <c r="E194" s="69"/>
      <c r="F194" s="69"/>
      <c r="G194" s="69"/>
      <c r="H194" s="69"/>
      <c r="I194" s="69"/>
      <c r="J194" s="69"/>
      <c r="K194" s="69"/>
      <c r="L194" s="69"/>
      <c r="M194" s="69"/>
    </row>
    <row r="195" spans="3:13" s="5" customFormat="1">
      <c r="C195" s="3"/>
      <c r="D195" s="69"/>
      <c r="E195" s="69"/>
      <c r="F195" s="69"/>
      <c r="G195" s="69"/>
      <c r="H195" s="69"/>
      <c r="I195" s="69"/>
      <c r="J195" s="69"/>
      <c r="K195" s="69"/>
      <c r="L195" s="69"/>
      <c r="M195" s="69"/>
    </row>
    <row r="196" spans="3:13" s="5" customFormat="1">
      <c r="C196" s="3"/>
      <c r="D196" s="69"/>
      <c r="E196" s="69"/>
      <c r="F196" s="69"/>
      <c r="G196" s="69"/>
      <c r="H196" s="69"/>
      <c r="I196" s="69"/>
      <c r="J196" s="69"/>
      <c r="K196" s="69"/>
      <c r="L196" s="69"/>
      <c r="M196" s="69"/>
    </row>
    <row r="197" spans="3:13" s="5" customFormat="1">
      <c r="C197" s="3"/>
      <c r="D197" s="69"/>
      <c r="E197" s="69"/>
      <c r="F197" s="69"/>
      <c r="G197" s="69"/>
      <c r="H197" s="69"/>
      <c r="I197" s="69"/>
      <c r="J197" s="69"/>
      <c r="K197" s="69"/>
      <c r="L197" s="69"/>
      <c r="M197" s="69"/>
    </row>
    <row r="198" spans="3:13" s="5" customFormat="1">
      <c r="C198" s="3"/>
      <c r="D198" s="69"/>
      <c r="E198" s="69"/>
      <c r="F198" s="69"/>
      <c r="G198" s="69"/>
      <c r="H198" s="69"/>
      <c r="I198" s="69"/>
      <c r="J198" s="69"/>
      <c r="K198" s="69"/>
      <c r="L198" s="69"/>
      <c r="M198" s="69"/>
    </row>
    <row r="199" spans="3:13" s="5" customFormat="1">
      <c r="C199" s="3"/>
      <c r="D199" s="69"/>
      <c r="E199" s="69"/>
      <c r="F199" s="69"/>
      <c r="G199" s="69"/>
      <c r="H199" s="69"/>
      <c r="I199" s="69"/>
      <c r="J199" s="69"/>
      <c r="K199" s="69"/>
      <c r="L199" s="69"/>
      <c r="M199" s="69"/>
    </row>
    <row r="200" spans="3:13" s="5" customFormat="1">
      <c r="C200" s="3"/>
      <c r="D200" s="69"/>
      <c r="E200" s="69"/>
      <c r="F200" s="69"/>
      <c r="G200" s="69"/>
      <c r="H200" s="69"/>
      <c r="I200" s="69"/>
      <c r="J200" s="69"/>
      <c r="K200" s="69"/>
      <c r="L200" s="69"/>
      <c r="M200" s="69"/>
    </row>
    <row r="201" spans="3:13" s="5" customFormat="1">
      <c r="C201" s="3"/>
      <c r="D201" s="69"/>
      <c r="E201" s="69"/>
      <c r="F201" s="69"/>
      <c r="G201" s="69"/>
      <c r="H201" s="69"/>
      <c r="I201" s="69"/>
      <c r="J201" s="69"/>
      <c r="K201" s="69"/>
      <c r="L201" s="69"/>
      <c r="M201" s="69"/>
    </row>
    <row r="202" spans="3:13" s="5" customFormat="1">
      <c r="C202" s="3"/>
      <c r="D202" s="69"/>
      <c r="E202" s="69"/>
      <c r="F202" s="69"/>
      <c r="G202" s="69"/>
      <c r="H202" s="69"/>
      <c r="I202" s="69"/>
      <c r="J202" s="69"/>
      <c r="K202" s="69"/>
      <c r="L202" s="69"/>
      <c r="M202" s="69"/>
    </row>
    <row r="203" spans="3:13" s="5" customFormat="1">
      <c r="C203" s="3"/>
      <c r="D203" s="69"/>
      <c r="E203" s="69"/>
      <c r="F203" s="69"/>
      <c r="G203" s="69"/>
      <c r="H203" s="69"/>
      <c r="I203" s="69"/>
      <c r="J203" s="69"/>
      <c r="K203" s="69"/>
      <c r="L203" s="69"/>
      <c r="M203" s="69"/>
    </row>
    <row r="204" spans="3:13" s="5" customFormat="1">
      <c r="C204" s="3"/>
      <c r="D204" s="69"/>
      <c r="E204" s="69"/>
      <c r="F204" s="69"/>
      <c r="G204" s="69"/>
      <c r="H204" s="69"/>
      <c r="I204" s="69"/>
      <c r="J204" s="69"/>
      <c r="K204" s="69"/>
      <c r="L204" s="69"/>
      <c r="M204" s="69"/>
    </row>
    <row r="205" spans="3:13" s="5" customFormat="1">
      <c r="C205" s="3"/>
      <c r="D205" s="69"/>
      <c r="E205" s="69"/>
      <c r="F205" s="69"/>
      <c r="G205" s="69"/>
      <c r="H205" s="69"/>
      <c r="I205" s="69"/>
      <c r="J205" s="69"/>
      <c r="K205" s="69"/>
      <c r="L205" s="69"/>
      <c r="M205" s="69"/>
    </row>
    <row r="206" spans="3:13" s="5" customFormat="1">
      <c r="C206" s="3"/>
      <c r="D206" s="69"/>
      <c r="E206" s="69"/>
      <c r="F206" s="69"/>
      <c r="G206" s="69"/>
      <c r="H206" s="69"/>
      <c r="I206" s="69"/>
      <c r="J206" s="69"/>
      <c r="K206" s="69"/>
      <c r="L206" s="69"/>
      <c r="M206" s="69"/>
    </row>
    <row r="207" spans="3:13" s="5" customFormat="1">
      <c r="C207" s="3"/>
      <c r="D207" s="69"/>
      <c r="E207" s="69"/>
      <c r="F207" s="69"/>
      <c r="G207" s="69"/>
      <c r="H207" s="69"/>
      <c r="I207" s="69"/>
      <c r="J207" s="69"/>
      <c r="K207" s="69"/>
      <c r="L207" s="69"/>
      <c r="M207" s="69"/>
    </row>
    <row r="208" spans="3:13" s="5" customFormat="1">
      <c r="C208" s="3"/>
      <c r="D208" s="69"/>
      <c r="E208" s="69"/>
      <c r="F208" s="69"/>
      <c r="G208" s="69"/>
      <c r="H208" s="69"/>
      <c r="I208" s="69"/>
      <c r="J208" s="69"/>
      <c r="K208" s="69"/>
      <c r="L208" s="69"/>
      <c r="M208" s="69"/>
    </row>
    <row r="209" spans="3:13" s="5" customFormat="1">
      <c r="C209" s="3"/>
      <c r="D209" s="69"/>
      <c r="E209" s="69"/>
      <c r="F209" s="69"/>
      <c r="G209" s="69"/>
      <c r="H209" s="69"/>
      <c r="I209" s="69"/>
      <c r="J209" s="69"/>
      <c r="K209" s="69"/>
      <c r="L209" s="69"/>
      <c r="M209" s="69"/>
    </row>
    <row r="210" spans="3:13" s="5" customFormat="1">
      <c r="C210" s="3"/>
      <c r="D210" s="69"/>
      <c r="E210" s="69"/>
      <c r="F210" s="69"/>
      <c r="G210" s="69"/>
      <c r="H210" s="69"/>
      <c r="I210" s="69"/>
      <c r="J210" s="69"/>
      <c r="K210" s="69"/>
      <c r="L210" s="69"/>
      <c r="M210" s="69"/>
    </row>
    <row r="211" spans="3:13" s="5" customFormat="1">
      <c r="C211" s="3"/>
      <c r="D211" s="69"/>
      <c r="E211" s="69"/>
      <c r="F211" s="69"/>
      <c r="G211" s="69"/>
      <c r="H211" s="69"/>
      <c r="I211" s="69"/>
      <c r="J211" s="69"/>
      <c r="K211" s="69"/>
      <c r="L211" s="69"/>
      <c r="M211" s="69"/>
    </row>
    <row r="212" spans="3:13" s="5" customFormat="1">
      <c r="C212" s="3"/>
      <c r="D212" s="69"/>
      <c r="E212" s="69"/>
      <c r="F212" s="69"/>
      <c r="G212" s="69"/>
      <c r="H212" s="69"/>
      <c r="I212" s="69"/>
      <c r="J212" s="69"/>
      <c r="K212" s="69"/>
      <c r="L212" s="69"/>
      <c r="M212" s="69"/>
    </row>
    <row r="213" spans="3:13" s="5" customFormat="1">
      <c r="C213" s="3"/>
      <c r="D213" s="69"/>
      <c r="E213" s="69"/>
      <c r="F213" s="69"/>
      <c r="G213" s="69"/>
      <c r="H213" s="69"/>
      <c r="I213" s="69"/>
      <c r="J213" s="69"/>
      <c r="K213" s="69"/>
      <c r="L213" s="69"/>
      <c r="M213" s="69"/>
    </row>
    <row r="214" spans="3:13" s="5" customFormat="1"/>
  </sheetData>
  <sheetProtection sheet="1" formatCells="0" formatColumns="0" formatRows="0"/>
  <mergeCells count="9">
    <mergeCell ref="C88:I88"/>
    <mergeCell ref="J88:M88"/>
    <mergeCell ref="C145:H145"/>
    <mergeCell ref="C5:I5"/>
    <mergeCell ref="C7:C9"/>
    <mergeCell ref="J7:M7"/>
    <mergeCell ref="J8:M8"/>
    <mergeCell ref="D11:K11"/>
    <mergeCell ref="J18:M18"/>
  </mergeCells>
  <hyperlinks>
    <hyperlink ref="N2" location="NOTES!A1" display="BACK" xr:uid="{00000000-0004-0000-0900-000000000000}"/>
  </hyperlinks>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65"/>
  <sheetViews>
    <sheetView zoomScale="75" zoomScaleNormal="75" workbookViewId="0"/>
  </sheetViews>
  <sheetFormatPr defaultColWidth="9.140625" defaultRowHeight="12.75"/>
  <cols>
    <col min="1" max="1" width="6.140625" style="4" customWidth="1"/>
    <col min="2" max="2" width="5.5703125" style="4" customWidth="1"/>
    <col min="3" max="3" width="13.28515625" style="34" customWidth="1"/>
    <col min="4" max="4" width="12.85546875" style="34" customWidth="1"/>
    <col min="5" max="5" width="14" style="34" customWidth="1"/>
    <col min="6" max="6" width="11.7109375" style="34" customWidth="1"/>
    <col min="7" max="7" width="12.42578125" style="34" customWidth="1"/>
    <col min="8" max="8" width="15.140625" style="34" customWidth="1"/>
    <col min="9" max="9" width="15.42578125" style="34" customWidth="1"/>
    <col min="10" max="10" width="16.42578125" style="34" customWidth="1"/>
    <col min="11" max="11" width="12.85546875" style="34" customWidth="1"/>
    <col min="12" max="12" width="12" style="34" customWidth="1"/>
    <col min="13" max="13" width="13.5703125" style="34" customWidth="1"/>
    <col min="14" max="14" width="18.28515625" style="34" customWidth="1"/>
    <col min="15" max="15" width="12" style="34" bestFit="1" customWidth="1"/>
    <col min="16" max="16" width="27.7109375" style="34" bestFit="1" customWidth="1"/>
    <col min="17" max="17" width="15.42578125" style="34" customWidth="1"/>
    <col min="18" max="18" width="15" style="4" customWidth="1"/>
    <col min="19" max="19" width="13.140625" style="4" customWidth="1"/>
    <col min="20" max="20" width="12.85546875" style="4" customWidth="1"/>
    <col min="21" max="21" width="16" style="4" customWidth="1"/>
    <col min="22" max="22" width="13.140625" style="4" bestFit="1" customWidth="1"/>
    <col min="23" max="23" width="16.7109375" style="4" customWidth="1"/>
    <col min="24" max="24" width="9.140625" style="4"/>
    <col min="25" max="25" width="13.85546875" style="4" customWidth="1"/>
    <col min="26" max="26" width="16.140625" style="4" customWidth="1"/>
    <col min="27" max="27" width="11" style="4" bestFit="1" customWidth="1"/>
    <col min="28" max="29" width="9.140625" style="4"/>
    <col min="30" max="30" width="9.140625" style="4" customWidth="1"/>
    <col min="31" max="31" width="9.140625" style="4"/>
    <col min="32" max="32" width="11.140625" style="4" bestFit="1" customWidth="1"/>
    <col min="33" max="35" width="10" style="4" bestFit="1" customWidth="1"/>
    <col min="36" max="39" width="10.5703125" style="4" bestFit="1" customWidth="1"/>
    <col min="40" max="40" width="10" style="4" bestFit="1" customWidth="1"/>
    <col min="41" max="16384" width="9.140625" style="4"/>
  </cols>
  <sheetData>
    <row r="1" spans="3:40">
      <c r="C1" s="4"/>
      <c r="D1" s="4"/>
      <c r="E1" s="4"/>
      <c r="F1" s="4"/>
      <c r="G1" s="4"/>
      <c r="H1" s="4"/>
      <c r="I1" s="4"/>
      <c r="J1" s="4"/>
      <c r="K1" s="4"/>
      <c r="L1" s="4"/>
      <c r="M1" s="4"/>
      <c r="N1" s="4"/>
      <c r="O1" s="4"/>
      <c r="P1" s="4"/>
      <c r="Q1" s="4"/>
    </row>
    <row r="2" spans="3:40" ht="15">
      <c r="C2" s="4"/>
      <c r="D2" s="4"/>
      <c r="E2" s="4"/>
      <c r="F2" s="4"/>
      <c r="G2" s="4"/>
      <c r="H2" s="4"/>
      <c r="I2" s="4"/>
      <c r="J2" s="4"/>
      <c r="K2" s="4"/>
      <c r="L2" s="4"/>
      <c r="M2" s="4"/>
      <c r="N2" s="498" t="s">
        <v>256</v>
      </c>
      <c r="O2" s="4"/>
      <c r="P2" s="4"/>
      <c r="Q2" s="4"/>
    </row>
    <row r="3" spans="3:40">
      <c r="C3" s="4"/>
      <c r="D3" s="4"/>
      <c r="E3" s="4"/>
      <c r="F3" s="4"/>
      <c r="G3" s="4"/>
      <c r="H3" s="4"/>
      <c r="I3" s="4"/>
      <c r="J3" s="4"/>
      <c r="K3" s="4"/>
      <c r="L3" s="4"/>
      <c r="M3" s="4"/>
      <c r="N3" s="4"/>
      <c r="O3" s="4"/>
      <c r="P3" s="4"/>
      <c r="Q3" s="4"/>
    </row>
    <row r="4" spans="3:40">
      <c r="C4" s="4"/>
      <c r="D4" s="4"/>
      <c r="E4" s="4"/>
      <c r="F4" s="4"/>
      <c r="G4" s="4"/>
      <c r="H4" s="4"/>
      <c r="I4" s="4"/>
      <c r="J4" s="4"/>
      <c r="K4" s="4"/>
      <c r="L4" s="4"/>
      <c r="M4" s="4"/>
      <c r="N4" s="4"/>
      <c r="O4" s="4"/>
      <c r="P4" s="4"/>
      <c r="Q4" s="4"/>
    </row>
    <row r="5" spans="3:40" ht="69" customHeight="1">
      <c r="C5" s="794" t="s">
        <v>34</v>
      </c>
      <c r="D5" s="795"/>
      <c r="E5" s="795"/>
      <c r="F5" s="795"/>
      <c r="G5" s="795"/>
      <c r="H5" s="795"/>
      <c r="I5" s="795"/>
      <c r="J5" s="30"/>
      <c r="K5" s="30"/>
      <c r="L5" s="30"/>
      <c r="M5" s="30"/>
      <c r="N5" s="30"/>
      <c r="O5" s="30"/>
      <c r="P5" s="30"/>
      <c r="Q5" s="31"/>
    </row>
    <row r="6" spans="3:40" ht="15">
      <c r="C6" s="32"/>
      <c r="D6" s="33"/>
      <c r="E6" s="30"/>
      <c r="F6" s="30"/>
      <c r="G6" s="30"/>
      <c r="H6" s="30"/>
      <c r="I6" s="30"/>
      <c r="J6" s="30"/>
      <c r="K6" s="30"/>
      <c r="L6" s="30"/>
      <c r="M6" s="30"/>
      <c r="N6" s="30"/>
      <c r="O6" s="30"/>
      <c r="P6" s="30"/>
      <c r="Q6" s="31"/>
    </row>
    <row r="7" spans="3:40" ht="18">
      <c r="C7" s="796"/>
      <c r="K7" s="799">
        <v>43742</v>
      </c>
      <c r="L7" s="799"/>
      <c r="M7" s="799"/>
      <c r="N7" s="799"/>
      <c r="O7" s="799"/>
      <c r="P7" s="799"/>
      <c r="Q7" s="800"/>
    </row>
    <row r="8" spans="3:40" ht="18">
      <c r="C8" s="796"/>
      <c r="K8" s="801" t="s">
        <v>35</v>
      </c>
      <c r="L8" s="801"/>
      <c r="M8" s="801"/>
      <c r="N8" s="801"/>
      <c r="O8" s="801"/>
      <c r="P8" s="801"/>
      <c r="Q8" s="802"/>
    </row>
    <row r="9" spans="3:40" ht="18">
      <c r="C9" s="797"/>
      <c r="D9" s="35"/>
      <c r="E9" s="35"/>
      <c r="F9" s="35"/>
      <c r="G9" s="35"/>
      <c r="H9" s="35"/>
      <c r="I9" s="35"/>
      <c r="J9" s="35"/>
      <c r="K9" s="41"/>
      <c r="L9" s="41"/>
      <c r="M9" s="41"/>
      <c r="N9" s="41"/>
      <c r="O9" s="41"/>
      <c r="P9" s="41"/>
      <c r="Q9" s="42"/>
    </row>
    <row r="10" spans="3:40">
      <c r="C10" s="37"/>
      <c r="D10" s="30"/>
      <c r="E10" s="30"/>
      <c r="F10" s="30"/>
      <c r="G10" s="30"/>
      <c r="H10" s="30"/>
      <c r="I10" s="30"/>
      <c r="J10" s="30"/>
      <c r="K10" s="30"/>
      <c r="L10" s="30"/>
      <c r="M10" s="30"/>
      <c r="N10" s="30"/>
      <c r="O10" s="30"/>
      <c r="P10" s="30"/>
      <c r="Q10" s="31"/>
    </row>
    <row r="11" spans="3:40" ht="42" customHeight="1">
      <c r="C11" s="38"/>
      <c r="D11" s="803" t="s">
        <v>36</v>
      </c>
      <c r="E11" s="803"/>
      <c r="F11" s="803"/>
      <c r="G11" s="803"/>
      <c r="H11" s="803"/>
      <c r="I11" s="803"/>
      <c r="J11" s="803"/>
      <c r="K11" s="803"/>
      <c r="Q11" s="39"/>
    </row>
    <row r="12" spans="3:40">
      <c r="C12" s="40"/>
      <c r="D12" s="35"/>
      <c r="E12" s="35"/>
      <c r="F12" s="35"/>
      <c r="G12" s="35"/>
      <c r="H12" s="35"/>
      <c r="I12" s="35"/>
      <c r="J12" s="35"/>
      <c r="K12" s="35"/>
      <c r="L12" s="35"/>
      <c r="M12" s="35"/>
      <c r="N12" s="35"/>
      <c r="O12" s="35"/>
      <c r="P12" s="35"/>
      <c r="Q12" s="36"/>
    </row>
    <row r="13" spans="3:40" ht="17.100000000000001" customHeight="1">
      <c r="C13" s="4"/>
      <c r="D13" s="4"/>
      <c r="E13" s="4"/>
      <c r="F13" s="4"/>
      <c r="G13" s="4"/>
      <c r="H13" s="4"/>
      <c r="I13" s="4"/>
      <c r="J13" s="4"/>
      <c r="K13" s="4"/>
      <c r="L13" s="4"/>
      <c r="M13" s="4"/>
      <c r="N13" s="4"/>
      <c r="O13" s="4"/>
      <c r="P13" s="4"/>
      <c r="Q13" s="4"/>
    </row>
    <row r="14" spans="3:40" ht="18.75" customHeight="1">
      <c r="C14" s="44" t="s">
        <v>344</v>
      </c>
      <c r="D14" s="51"/>
      <c r="E14" s="4"/>
      <c r="F14" s="4"/>
      <c r="G14" s="4"/>
      <c r="H14" s="4"/>
      <c r="I14" s="4"/>
      <c r="J14" s="4"/>
      <c r="K14" s="4"/>
      <c r="L14" s="4"/>
      <c r="M14" s="4"/>
      <c r="N14" s="4"/>
      <c r="O14" s="4"/>
      <c r="P14" s="4"/>
      <c r="Q14" s="4"/>
    </row>
    <row r="15" spans="3:40" ht="18.75" customHeight="1">
      <c r="C15" s="51"/>
      <c r="D15" s="51" t="s">
        <v>173</v>
      </c>
      <c r="E15" s="4"/>
      <c r="F15" s="4"/>
      <c r="G15" s="4"/>
      <c r="H15" s="51"/>
      <c r="J15" s="4"/>
      <c r="K15" s="4"/>
      <c r="L15" s="4"/>
      <c r="M15" s="4"/>
      <c r="N15" s="4"/>
      <c r="O15" s="4"/>
      <c r="P15" s="4"/>
      <c r="Q15" s="4"/>
      <c r="AF15" s="336"/>
      <c r="AG15" s="337"/>
      <c r="AH15" s="336"/>
      <c r="AI15" s="337"/>
      <c r="AJ15" s="337"/>
      <c r="AK15" s="336"/>
      <c r="AL15" s="336"/>
    </row>
    <row r="16" spans="3:40" ht="18.75" customHeight="1">
      <c r="J16" s="4"/>
      <c r="K16" s="4"/>
      <c r="L16" s="4"/>
      <c r="M16" s="4"/>
      <c r="N16" s="4"/>
      <c r="O16" s="4"/>
      <c r="P16" s="4"/>
      <c r="Q16" s="4"/>
      <c r="AB16" s="34"/>
      <c r="AC16" s="34"/>
      <c r="AD16" s="34"/>
      <c r="AE16" s="34"/>
      <c r="AF16" s="34"/>
      <c r="AG16" s="34"/>
      <c r="AH16" s="34"/>
      <c r="AI16" s="34"/>
      <c r="AJ16" s="34"/>
      <c r="AK16" s="34"/>
      <c r="AL16" s="34"/>
      <c r="AM16" s="34"/>
      <c r="AN16" s="34"/>
    </row>
    <row r="17" spans="2:40" ht="20.25" customHeight="1">
      <c r="C17" s="781" t="s">
        <v>334</v>
      </c>
      <c r="E17" s="4"/>
      <c r="F17" s="4"/>
      <c r="G17" s="4"/>
      <c r="H17" s="4"/>
      <c r="I17" s="51"/>
      <c r="J17" s="4"/>
      <c r="K17" s="4"/>
      <c r="M17" s="336" t="s">
        <v>229</v>
      </c>
      <c r="O17" s="336" t="s">
        <v>335</v>
      </c>
      <c r="Q17" s="336"/>
      <c r="AB17" s="34"/>
      <c r="AC17" s="34"/>
      <c r="AD17" s="34"/>
      <c r="AE17" s="34"/>
      <c r="AF17" s="34"/>
      <c r="AG17" s="34"/>
      <c r="AH17" s="34"/>
      <c r="AI17" s="34"/>
      <c r="AJ17" s="34"/>
      <c r="AK17" s="34"/>
      <c r="AL17" s="34"/>
      <c r="AM17" s="34"/>
      <c r="AN17" s="34"/>
    </row>
    <row r="18" spans="2:40" ht="20.25" customHeight="1" thickBot="1">
      <c r="D18" s="53"/>
      <c r="F18" s="336"/>
      <c r="G18" s="336"/>
      <c r="I18" s="53"/>
      <c r="O18" s="336" t="s">
        <v>156</v>
      </c>
      <c r="P18" s="336"/>
      <c r="R18" s="336" t="s">
        <v>158</v>
      </c>
      <c r="U18" s="783" t="s">
        <v>178</v>
      </c>
      <c r="V18" s="783" t="s">
        <v>179</v>
      </c>
      <c r="AB18" s="34"/>
      <c r="AC18" s="34"/>
      <c r="AD18" s="34"/>
      <c r="AE18" s="34"/>
      <c r="AF18" s="34"/>
      <c r="AG18" s="34"/>
      <c r="AH18" s="34"/>
      <c r="AI18" s="34"/>
      <c r="AJ18" s="34"/>
      <c r="AK18" s="34"/>
      <c r="AL18" s="34"/>
      <c r="AM18" s="34"/>
      <c r="AN18" s="34"/>
    </row>
    <row r="19" spans="2:40" ht="17.100000000000001" customHeight="1">
      <c r="B19" s="339"/>
      <c r="C19" s="340" t="s">
        <v>164</v>
      </c>
      <c r="D19" s="340" t="s">
        <v>160</v>
      </c>
      <c r="E19" s="68" t="s">
        <v>159</v>
      </c>
      <c r="F19" s="323" t="s">
        <v>17</v>
      </c>
      <c r="G19" s="68" t="s">
        <v>57</v>
      </c>
      <c r="H19" s="342" t="s">
        <v>82</v>
      </c>
      <c r="I19" s="341" t="s">
        <v>157</v>
      </c>
      <c r="J19" s="347" t="s">
        <v>155</v>
      </c>
      <c r="K19" s="357" t="s">
        <v>8</v>
      </c>
      <c r="M19" s="340" t="s">
        <v>132</v>
      </c>
      <c r="N19" s="340" t="s">
        <v>199</v>
      </c>
      <c r="O19" s="68" t="s">
        <v>161</v>
      </c>
      <c r="P19" s="320" t="s">
        <v>162</v>
      </c>
      <c r="Q19" s="340" t="s">
        <v>199</v>
      </c>
      <c r="R19" s="68" t="s">
        <v>161</v>
      </c>
      <c r="S19" s="349" t="s">
        <v>162</v>
      </c>
      <c r="U19" s="322" t="s">
        <v>162</v>
      </c>
      <c r="V19" s="349" t="s">
        <v>162</v>
      </c>
      <c r="AG19" s="53"/>
      <c r="AH19" s="53"/>
      <c r="AI19" s="53"/>
      <c r="AJ19" s="53"/>
      <c r="AK19" s="53"/>
      <c r="AL19" s="141"/>
      <c r="AM19" s="34"/>
      <c r="AN19" s="34"/>
    </row>
    <row r="20" spans="2:40" ht="33.75" customHeight="1" thickBot="1">
      <c r="B20" s="339"/>
      <c r="C20" s="140"/>
      <c r="D20" s="140" t="s">
        <v>131</v>
      </c>
      <c r="E20" s="137" t="s">
        <v>9</v>
      </c>
      <c r="F20" s="131" t="s">
        <v>119</v>
      </c>
      <c r="G20" s="344" t="s">
        <v>134</v>
      </c>
      <c r="H20" s="345" t="s">
        <v>100</v>
      </c>
      <c r="I20" s="343" t="s">
        <v>83</v>
      </c>
      <c r="J20" s="348" t="s">
        <v>15</v>
      </c>
      <c r="K20" s="358" t="s">
        <v>9</v>
      </c>
      <c r="M20" s="140" t="s">
        <v>134</v>
      </c>
      <c r="N20" s="140" t="s">
        <v>13</v>
      </c>
      <c r="O20" s="137" t="s">
        <v>13</v>
      </c>
      <c r="P20" s="249" t="s">
        <v>13</v>
      </c>
      <c r="Q20" s="140" t="s">
        <v>13</v>
      </c>
      <c r="R20" s="137" t="s">
        <v>13</v>
      </c>
      <c r="S20" s="58" t="s">
        <v>13</v>
      </c>
      <c r="U20" s="140" t="s">
        <v>13</v>
      </c>
      <c r="V20" s="348" t="s">
        <v>13</v>
      </c>
      <c r="AG20" s="53"/>
      <c r="AH20" s="53"/>
      <c r="AI20" s="53"/>
      <c r="AJ20" s="53"/>
      <c r="AK20" s="53"/>
      <c r="AL20" s="141"/>
      <c r="AM20" s="34"/>
      <c r="AN20" s="34"/>
    </row>
    <row r="21" spans="2:40" ht="18.75">
      <c r="C21" s="377" t="s">
        <v>165</v>
      </c>
      <c r="D21" s="378">
        <v>25.768000000000001</v>
      </c>
      <c r="E21" s="378">
        <v>-80.204999999999998</v>
      </c>
      <c r="F21" s="379">
        <v>7.2483234965965799E-3</v>
      </c>
      <c r="G21" s="379">
        <v>2.8954814063663199</v>
      </c>
      <c r="H21" s="380">
        <v>52.409986474262197</v>
      </c>
      <c r="I21" s="381">
        <v>0</v>
      </c>
      <c r="J21" s="810">
        <v>44.025656752782901</v>
      </c>
      <c r="K21" s="812">
        <v>-60</v>
      </c>
      <c r="M21" s="778">
        <v>5</v>
      </c>
      <c r="N21" s="773">
        <v>0.462120775693523</v>
      </c>
      <c r="O21" s="614">
        <v>0.792991720285117</v>
      </c>
      <c r="P21" s="773">
        <v>2.2392441410743902</v>
      </c>
      <c r="Q21" s="773">
        <v>0.47158810655821998</v>
      </c>
      <c r="R21" s="614">
        <v>0.80914491549617096</v>
      </c>
      <c r="S21" s="774">
        <v>2.2839262298587402</v>
      </c>
      <c r="U21" s="779">
        <v>2.2471281208358498</v>
      </c>
      <c r="V21" s="774">
        <v>2.23925810712218</v>
      </c>
      <c r="X21" s="100"/>
      <c r="Y21" s="100"/>
      <c r="Z21" s="100"/>
      <c r="AA21" s="100"/>
      <c r="AB21" s="6"/>
      <c r="AC21" s="6"/>
      <c r="AD21" s="6"/>
      <c r="AE21" s="6"/>
      <c r="AF21" s="141"/>
      <c r="AG21" s="34"/>
      <c r="AH21" s="34"/>
      <c r="AI21" s="34"/>
      <c r="AJ21" s="34"/>
      <c r="AK21" s="34"/>
      <c r="AL21" s="34"/>
      <c r="AM21" s="34"/>
      <c r="AN21" s="34"/>
    </row>
    <row r="22" spans="2:40" ht="14.25" customHeight="1">
      <c r="C22" s="95" t="s">
        <v>166</v>
      </c>
      <c r="D22" s="91">
        <v>25.463000000000001</v>
      </c>
      <c r="E22" s="91">
        <v>-80.486000000000004</v>
      </c>
      <c r="F22" s="90">
        <v>6.21989604366208E-3</v>
      </c>
      <c r="G22" s="90">
        <v>2.8580717994407099</v>
      </c>
      <c r="H22" s="351">
        <v>52.485263761502502</v>
      </c>
      <c r="I22" s="352">
        <v>0</v>
      </c>
      <c r="J22" s="811"/>
      <c r="K22" s="813"/>
      <c r="M22" s="778">
        <v>3</v>
      </c>
      <c r="N22" s="773">
        <v>0.68438010297018703</v>
      </c>
      <c r="O22" s="614">
        <v>1.16304857007433</v>
      </c>
      <c r="P22" s="773">
        <v>3.2235328525254801</v>
      </c>
      <c r="Q22" s="773">
        <v>0.69814641743303296</v>
      </c>
      <c r="R22" s="614">
        <v>1.18630999631545</v>
      </c>
      <c r="S22" s="774">
        <v>3.2866888241251599</v>
      </c>
      <c r="U22" s="779">
        <v>3.2346781087549599</v>
      </c>
      <c r="V22" s="774">
        <v>3.2235525963723299</v>
      </c>
      <c r="X22" s="100"/>
      <c r="Y22" s="100"/>
      <c r="Z22" s="100"/>
      <c r="AA22" s="100"/>
      <c r="AB22" s="6"/>
      <c r="AC22" s="6"/>
      <c r="AD22" s="6"/>
      <c r="AE22" s="6"/>
      <c r="AF22" s="141"/>
      <c r="AG22" s="34"/>
      <c r="AH22" s="34"/>
      <c r="AI22" s="34"/>
      <c r="AJ22" s="34"/>
      <c r="AK22" s="34"/>
      <c r="AL22" s="34"/>
      <c r="AM22" s="34"/>
      <c r="AN22" s="34"/>
    </row>
    <row r="23" spans="2:40" ht="14.25" customHeight="1">
      <c r="C23" s="95"/>
      <c r="D23" s="350"/>
      <c r="E23" s="350"/>
      <c r="F23" s="90"/>
      <c r="G23" s="90"/>
      <c r="H23" s="351"/>
      <c r="I23" s="352"/>
      <c r="J23" s="784"/>
      <c r="K23" s="785"/>
      <c r="M23" s="399">
        <v>2</v>
      </c>
      <c r="N23" s="351">
        <v>0.92329291979535499</v>
      </c>
      <c r="O23" s="353">
        <v>1.5570271594276699</v>
      </c>
      <c r="P23" s="351">
        <v>4.2520881614516703</v>
      </c>
      <c r="Q23" s="351">
        <v>0.94159266141739695</v>
      </c>
      <c r="R23" s="353">
        <v>1.58771173877293</v>
      </c>
      <c r="S23" s="397">
        <v>4.3341745878078601</v>
      </c>
      <c r="U23" s="401">
        <v>4.2665757954890298</v>
      </c>
      <c r="V23" s="397">
        <v>4.2521138269707501</v>
      </c>
      <c r="X23" s="768"/>
      <c r="Y23" s="747"/>
      <c r="Z23" s="747"/>
      <c r="AA23" s="747"/>
      <c r="AB23" s="6"/>
      <c r="AC23" s="6"/>
      <c r="AD23" s="6"/>
      <c r="AE23" s="6"/>
      <c r="AF23" s="6"/>
      <c r="AG23" s="34"/>
      <c r="AH23" s="34"/>
      <c r="AI23" s="34"/>
      <c r="AJ23" s="34"/>
      <c r="AK23" s="34"/>
      <c r="AL23" s="34"/>
      <c r="AM23" s="34"/>
      <c r="AN23" s="34"/>
    </row>
    <row r="24" spans="2:40" ht="14.25" customHeight="1">
      <c r="C24" s="95" t="s">
        <v>176</v>
      </c>
      <c r="D24" s="91">
        <v>25.795999999999999</v>
      </c>
      <c r="E24" s="91">
        <v>-80.287000000000006</v>
      </c>
      <c r="F24" s="90">
        <v>8.0010472755800699E-3</v>
      </c>
      <c r="G24" s="90">
        <v>2.9447490817286002</v>
      </c>
      <c r="H24" s="351">
        <v>52.331410749384503</v>
      </c>
      <c r="I24" s="352">
        <v>0</v>
      </c>
      <c r="J24" s="784">
        <v>10.342490103173899</v>
      </c>
      <c r="K24" s="785">
        <v>-60</v>
      </c>
      <c r="M24" s="399">
        <v>1</v>
      </c>
      <c r="N24" s="351">
        <v>1.50222294880179</v>
      </c>
      <c r="O24" s="353">
        <v>2.5002004064581298</v>
      </c>
      <c r="P24" s="351">
        <v>6.6572038141289198</v>
      </c>
      <c r="Q24" s="351">
        <v>1.5312400267080599</v>
      </c>
      <c r="R24" s="353">
        <v>2.5482194215043301</v>
      </c>
      <c r="S24" s="397">
        <v>6.7824537619321301</v>
      </c>
      <c r="U24" s="401">
        <v>6.6793138762947599</v>
      </c>
      <c r="V24" s="397">
        <v>6.6572429848105497</v>
      </c>
      <c r="X24" s="768"/>
      <c r="Y24" s="747"/>
      <c r="Z24" s="747"/>
      <c r="AA24" s="747"/>
      <c r="AB24" s="6"/>
      <c r="AC24" s="6"/>
      <c r="AD24" s="6"/>
      <c r="AE24" s="6"/>
      <c r="AF24" s="6"/>
      <c r="AG24" s="34"/>
      <c r="AH24" s="34"/>
      <c r="AI24" s="34"/>
      <c r="AJ24" s="34"/>
      <c r="AK24" s="34"/>
      <c r="AL24" s="34"/>
      <c r="AM24" s="34"/>
      <c r="AN24" s="34"/>
    </row>
    <row r="25" spans="2:40" ht="14.25" customHeight="1" thickBot="1">
      <c r="C25" s="97" t="s">
        <v>177</v>
      </c>
      <c r="D25" s="382">
        <v>25.888999999999999</v>
      </c>
      <c r="E25" s="382">
        <v>-80.278000000000006</v>
      </c>
      <c r="F25" s="285">
        <v>8.2091372515283E-3</v>
      </c>
      <c r="G25" s="285">
        <v>2.9825266361971798</v>
      </c>
      <c r="H25" s="383">
        <v>52.256819049563902</v>
      </c>
      <c r="I25" s="384">
        <v>0</v>
      </c>
      <c r="J25" s="385"/>
      <c r="K25" s="386"/>
      <c r="M25" s="400">
        <v>0.5</v>
      </c>
      <c r="N25" s="351">
        <v>2.56327439384025</v>
      </c>
      <c r="O25" s="351">
        <v>4.2103604227799902</v>
      </c>
      <c r="P25" s="351">
        <v>10.9306821576253</v>
      </c>
      <c r="Q25" s="351">
        <v>2.6178916040951101</v>
      </c>
      <c r="R25" s="351">
        <v>4.2996209095305602</v>
      </c>
      <c r="S25" s="397">
        <v>11.1582339077332</v>
      </c>
      <c r="U25" s="401">
        <v>10.9627505417549</v>
      </c>
      <c r="V25" s="397">
        <v>10.9187358332199</v>
      </c>
      <c r="W25" s="70"/>
      <c r="X25" s="768"/>
      <c r="Y25" s="747"/>
      <c r="Z25" s="747"/>
      <c r="AA25" s="747"/>
      <c r="AB25" s="6"/>
      <c r="AC25" s="6"/>
      <c r="AD25" s="6"/>
      <c r="AE25" s="6"/>
      <c r="AF25" s="6"/>
      <c r="AG25" s="34"/>
      <c r="AH25" s="34"/>
      <c r="AI25" s="34"/>
      <c r="AJ25" s="34"/>
      <c r="AK25" s="34"/>
      <c r="AL25" s="34"/>
      <c r="AM25" s="34"/>
      <c r="AN25" s="34"/>
    </row>
    <row r="26" spans="2:40" ht="14.25" customHeight="1">
      <c r="C26" s="6"/>
      <c r="D26" s="91"/>
      <c r="E26" s="91"/>
      <c r="F26" s="90"/>
      <c r="G26" s="90"/>
      <c r="H26" s="351"/>
      <c r="I26" s="375"/>
      <c r="J26" s="784"/>
      <c r="K26" s="359"/>
      <c r="M26" s="400">
        <v>0.3</v>
      </c>
      <c r="N26" s="351">
        <v>3.5735669713250102</v>
      </c>
      <c r="O26" s="351">
        <v>5.8131752898916202</v>
      </c>
      <c r="P26" s="351">
        <v>14.8129946322693</v>
      </c>
      <c r="Q26" s="351">
        <v>3.6503206039038001</v>
      </c>
      <c r="R26" s="351">
        <v>5.93741938601028</v>
      </c>
      <c r="S26" s="397">
        <v>15.124034397500401</v>
      </c>
      <c r="U26" s="401">
        <v>14.8545453013655</v>
      </c>
      <c r="V26" s="397">
        <v>14.793271356350701</v>
      </c>
      <c r="W26" s="70"/>
      <c r="X26" s="768"/>
      <c r="Y26" s="747"/>
      <c r="Z26" s="747"/>
      <c r="AA26" s="747"/>
      <c r="AB26" s="6"/>
      <c r="AC26" s="6"/>
      <c r="AD26" s="6"/>
      <c r="AE26" s="6"/>
      <c r="AF26" s="6"/>
      <c r="AG26" s="34"/>
      <c r="AH26" s="34"/>
      <c r="AI26" s="34"/>
      <c r="AJ26" s="34"/>
      <c r="AK26" s="34"/>
      <c r="AL26" s="34"/>
      <c r="AM26" s="34"/>
      <c r="AN26" s="34"/>
    </row>
    <row r="27" spans="2:40" ht="14.25" customHeight="1">
      <c r="C27" s="160"/>
      <c r="D27" s="83"/>
      <c r="E27" s="161"/>
      <c r="F27" s="147"/>
      <c r="G27" s="166"/>
      <c r="H27" s="733"/>
      <c r="I27" s="166"/>
      <c r="J27" s="166"/>
      <c r="K27" s="53"/>
      <c r="M27" s="400">
        <v>0.2</v>
      </c>
      <c r="N27" s="351">
        <v>4.5358701116569904</v>
      </c>
      <c r="O27" s="351">
        <v>7.3219761340049399</v>
      </c>
      <c r="P27" s="351">
        <v>18.383558396368301</v>
      </c>
      <c r="Q27" s="351">
        <v>4.6320439104932296</v>
      </c>
      <c r="R27" s="351">
        <v>7.47646489762875</v>
      </c>
      <c r="S27" s="397">
        <v>18.764654673831199</v>
      </c>
      <c r="U27" s="401">
        <v>18.4341561227026</v>
      </c>
      <c r="V27" s="397">
        <v>18.358916861048598</v>
      </c>
      <c r="W27" s="70"/>
      <c r="X27" s="769"/>
      <c r="Y27" s="770"/>
      <c r="Z27" s="747"/>
      <c r="AA27" s="747"/>
      <c r="AB27" s="6"/>
      <c r="AC27" s="6"/>
      <c r="AD27" s="6"/>
      <c r="AE27" s="6"/>
      <c r="AF27" s="6"/>
    </row>
    <row r="28" spans="2:40" ht="14.25" customHeight="1">
      <c r="C28" s="83"/>
      <c r="D28" s="83"/>
      <c r="E28" s="161"/>
      <c r="F28" s="534"/>
      <c r="G28" s="166"/>
      <c r="H28" s="733"/>
      <c r="I28" s="166"/>
      <c r="J28" s="166"/>
      <c r="K28" s="346"/>
      <c r="M28" s="400">
        <v>0.1</v>
      </c>
      <c r="N28" s="351">
        <v>6.5553958499069198</v>
      </c>
      <c r="O28" s="351">
        <v>10.443603316214499</v>
      </c>
      <c r="P28" s="351">
        <v>25.565988957960201</v>
      </c>
      <c r="Q28" s="351">
        <v>6.6883684182020398</v>
      </c>
      <c r="R28" s="351">
        <v>10.654394565553201</v>
      </c>
      <c r="S28" s="397">
        <v>26.072839339871202</v>
      </c>
      <c r="U28" s="401">
        <v>25.6354362224216</v>
      </c>
      <c r="V28" s="397">
        <v>25.536369154097599</v>
      </c>
      <c r="W28" s="91"/>
      <c r="X28" s="769"/>
      <c r="Y28" s="770"/>
      <c r="Z28" s="747"/>
      <c r="AA28" s="747"/>
      <c r="AB28" s="6"/>
      <c r="AC28" s="6"/>
      <c r="AD28" s="6"/>
      <c r="AE28" s="6"/>
      <c r="AF28" s="6"/>
    </row>
    <row r="29" spans="2:40" ht="14.25" customHeight="1">
      <c r="C29" s="147"/>
      <c r="D29" s="147"/>
      <c r="E29" s="161"/>
      <c r="F29" s="534"/>
      <c r="G29" s="159"/>
      <c r="H29" s="162"/>
      <c r="I29" s="165"/>
      <c r="J29" s="165"/>
      <c r="K29" s="165"/>
      <c r="M29" s="400">
        <v>0.05</v>
      </c>
      <c r="N29" s="351">
        <v>9.0972123800910492</v>
      </c>
      <c r="O29" s="351">
        <v>14.3035396990721</v>
      </c>
      <c r="P29" s="351">
        <v>34.140251392603801</v>
      </c>
      <c r="Q29" s="351">
        <v>9.2708554043622495</v>
      </c>
      <c r="R29" s="351">
        <v>14.575160762086</v>
      </c>
      <c r="S29" s="397">
        <v>34.776684936068001</v>
      </c>
      <c r="U29" s="401">
        <v>34.232915122510803</v>
      </c>
      <c r="V29" s="397">
        <v>34.111107149684102</v>
      </c>
      <c r="W29" s="91"/>
      <c r="X29" s="769"/>
      <c r="Y29" s="770"/>
      <c r="Z29" s="747"/>
      <c r="AA29" s="747"/>
      <c r="AB29" s="100"/>
      <c r="AC29" s="100"/>
      <c r="AD29" s="100"/>
      <c r="AE29" s="100"/>
      <c r="AF29" s="100"/>
    </row>
    <row r="30" spans="2:40">
      <c r="C30" s="147"/>
      <c r="D30" s="147"/>
      <c r="E30" s="161"/>
      <c r="F30" s="147"/>
      <c r="G30" s="159"/>
      <c r="H30" s="162"/>
      <c r="I30" s="165"/>
      <c r="J30" s="165"/>
      <c r="K30" s="165"/>
      <c r="M30" s="400">
        <v>0.03</v>
      </c>
      <c r="N30" s="351">
        <v>11.320463977800999</v>
      </c>
      <c r="O30" s="351">
        <v>17.627338192219302</v>
      </c>
      <c r="P30" s="351">
        <v>41.296322719618402</v>
      </c>
      <c r="Q30" s="351">
        <v>11.525661310430801</v>
      </c>
      <c r="R30" s="351">
        <v>17.9451713651709</v>
      </c>
      <c r="S30" s="397">
        <v>42.026872496165701</v>
      </c>
      <c r="U30" s="401">
        <v>41.408743057779297</v>
      </c>
      <c r="V30" s="397">
        <v>41.2718096835818</v>
      </c>
      <c r="W30" s="6"/>
      <c r="X30" s="771"/>
      <c r="Y30" s="770"/>
      <c r="Z30" s="747"/>
      <c r="AA30" s="747"/>
      <c r="AB30" s="100"/>
      <c r="AC30" s="100"/>
      <c r="AD30" s="100"/>
      <c r="AE30" s="100"/>
      <c r="AF30" s="100"/>
    </row>
    <row r="31" spans="2:40">
      <c r="C31" s="147"/>
      <c r="D31" s="147"/>
      <c r="E31" s="161"/>
      <c r="F31" s="147"/>
      <c r="G31" s="159"/>
      <c r="H31" s="162"/>
      <c r="I31" s="165"/>
      <c r="J31" s="165"/>
      <c r="K31" s="165"/>
      <c r="M31" s="400">
        <v>0.02</v>
      </c>
      <c r="N31" s="351">
        <v>13.291763180149101</v>
      </c>
      <c r="O31" s="351">
        <v>20.538149485670498</v>
      </c>
      <c r="P31" s="351">
        <v>47.408670696558197</v>
      </c>
      <c r="Q31" s="351">
        <v>13.522244827804499</v>
      </c>
      <c r="R31" s="351">
        <v>20.8923583280082</v>
      </c>
      <c r="S31" s="397">
        <v>48.210460069370598</v>
      </c>
      <c r="U31" s="401">
        <v>47.538170518581801</v>
      </c>
      <c r="V31" s="397">
        <v>47.390814236703598</v>
      </c>
      <c r="W31" s="6"/>
      <c r="X31" s="771"/>
      <c r="Y31" s="770"/>
      <c r="Z31" s="747"/>
      <c r="AA31" s="747"/>
      <c r="AB31" s="100"/>
      <c r="AC31" s="100"/>
      <c r="AD31" s="100"/>
      <c r="AE31" s="100"/>
      <c r="AF31" s="100"/>
    </row>
    <row r="32" spans="2:40">
      <c r="C32" s="147"/>
      <c r="D32" s="147"/>
      <c r="E32" s="161"/>
      <c r="F32" s="147"/>
      <c r="G32" s="159"/>
      <c r="H32" s="162"/>
      <c r="I32" s="165"/>
      <c r="J32" s="165"/>
      <c r="K32" s="165"/>
      <c r="M32" s="400">
        <v>0.01</v>
      </c>
      <c r="N32" s="351">
        <v>17.042082937874401</v>
      </c>
      <c r="O32" s="351">
        <v>25.988734749353501</v>
      </c>
      <c r="P32" s="351">
        <v>58.491473720654199</v>
      </c>
      <c r="Q32" s="351">
        <v>17.314312795194699</v>
      </c>
      <c r="R32" s="351">
        <v>26.401517373335601</v>
      </c>
      <c r="S32" s="397">
        <v>59.401576677642097</v>
      </c>
      <c r="U32" s="401">
        <v>58.652344083544101</v>
      </c>
      <c r="V32" s="397">
        <v>58.491758803210601</v>
      </c>
      <c r="W32" s="6"/>
      <c r="X32" s="771"/>
      <c r="Y32" s="770"/>
      <c r="Z32" s="747"/>
      <c r="AA32" s="747"/>
      <c r="AB32" s="100"/>
      <c r="AC32" s="100"/>
      <c r="AD32" s="100"/>
      <c r="AE32" s="100"/>
      <c r="AF32" s="100"/>
    </row>
    <row r="33" spans="3:42">
      <c r="C33" s="147"/>
      <c r="D33" s="147"/>
      <c r="E33" s="161"/>
      <c r="F33" s="147"/>
      <c r="G33" s="159"/>
      <c r="H33" s="162"/>
      <c r="I33" s="165"/>
      <c r="J33" s="165"/>
      <c r="K33" s="165"/>
      <c r="M33" s="772">
        <v>5.0000000000000001E-3</v>
      </c>
      <c r="N33" s="773">
        <v>21.159639699881598</v>
      </c>
      <c r="O33" s="773">
        <v>31.845969642647201</v>
      </c>
      <c r="P33" s="773">
        <v>69.883212882334107</v>
      </c>
      <c r="Q33" s="773">
        <v>21.4684945177857</v>
      </c>
      <c r="R33" s="773">
        <v>32.308007634750197</v>
      </c>
      <c r="S33" s="774">
        <v>70.875238963404897</v>
      </c>
      <c r="U33" s="401">
        <v>70.076837004241298</v>
      </c>
      <c r="V33" s="397">
        <v>69.910634247658905</v>
      </c>
      <c r="W33" s="6"/>
      <c r="X33" s="771"/>
      <c r="Y33" s="770"/>
      <c r="Z33" s="747"/>
      <c r="AA33" s="747"/>
      <c r="AB33" s="100"/>
      <c r="AC33" s="100"/>
      <c r="AD33" s="100"/>
      <c r="AE33" s="100"/>
      <c r="AF33" s="100"/>
    </row>
    <row r="34" spans="3:42">
      <c r="C34" s="147"/>
      <c r="D34" s="147"/>
      <c r="E34" s="161"/>
      <c r="F34" s="147"/>
      <c r="G34" s="159"/>
      <c r="H34" s="162"/>
      <c r="I34" s="165"/>
      <c r="J34" s="165"/>
      <c r="K34" s="165"/>
      <c r="M34" s="772">
        <v>3.0000000000000001E-3</v>
      </c>
      <c r="N34" s="773">
        <v>24.317321018462099</v>
      </c>
      <c r="O34" s="773">
        <v>36.245095982233103</v>
      </c>
      <c r="P34" s="773">
        <v>78.067288637292094</v>
      </c>
      <c r="Q34" s="773">
        <v>24.647534105653801</v>
      </c>
      <c r="R34" s="773">
        <v>36.734173505453498</v>
      </c>
      <c r="S34" s="774">
        <v>79.096864459298303</v>
      </c>
      <c r="U34" s="779">
        <v>78.284788573867402</v>
      </c>
      <c r="V34" s="774">
        <v>78.120329393708602</v>
      </c>
      <c r="W34" s="6"/>
      <c r="X34" s="771"/>
      <c r="Y34" s="770"/>
      <c r="Z34" s="747"/>
      <c r="AA34" s="747"/>
      <c r="AB34" s="100"/>
      <c r="AC34" s="100"/>
      <c r="AD34" s="100"/>
      <c r="AE34" s="100"/>
      <c r="AF34" s="100"/>
    </row>
    <row r="35" spans="3:42">
      <c r="C35" s="83"/>
      <c r="D35" s="83"/>
      <c r="E35" s="161"/>
      <c r="F35" s="147"/>
      <c r="G35" s="160"/>
      <c r="H35" s="162"/>
      <c r="I35" s="165"/>
      <c r="J35" s="165"/>
      <c r="K35" s="165"/>
      <c r="M35" s="772">
        <v>2E-3</v>
      </c>
      <c r="N35" s="773">
        <v>26.824416734160302</v>
      </c>
      <c r="O35" s="773">
        <v>39.675281756002498</v>
      </c>
      <c r="P35" s="773">
        <v>84.199921175754497</v>
      </c>
      <c r="Q35" s="773">
        <v>27.167021391557601</v>
      </c>
      <c r="R35" s="773">
        <v>40.178686596022899</v>
      </c>
      <c r="S35" s="774">
        <v>85.243069200888897</v>
      </c>
      <c r="U35" s="779">
        <v>84.435541211714707</v>
      </c>
      <c r="V35" s="774">
        <v>84.276341121414106</v>
      </c>
      <c r="W35" s="6"/>
      <c r="X35" s="771"/>
      <c r="Y35" s="770"/>
      <c r="Z35" s="747"/>
      <c r="AA35" s="747"/>
      <c r="AB35" s="100"/>
      <c r="AC35" s="100"/>
      <c r="AD35" s="100"/>
      <c r="AE35" s="100"/>
      <c r="AF35" s="100"/>
    </row>
    <row r="36" spans="3:42" ht="13.5" thickBot="1">
      <c r="C36" s="147"/>
      <c r="D36" s="147"/>
      <c r="E36" s="161"/>
      <c r="F36" s="147"/>
      <c r="G36" s="159"/>
      <c r="H36" s="6"/>
      <c r="I36" s="165"/>
      <c r="J36" s="165"/>
      <c r="K36" s="165"/>
      <c r="M36" s="775">
        <v>1E-3</v>
      </c>
      <c r="N36" s="776">
        <v>30.935878418685501</v>
      </c>
      <c r="O36" s="776">
        <v>45.158128046601099</v>
      </c>
      <c r="P36" s="776">
        <v>93.441231924902596</v>
      </c>
      <c r="Q36" s="776">
        <v>31.288341782787001</v>
      </c>
      <c r="R36" s="776">
        <v>45.668969905798299</v>
      </c>
      <c r="S36" s="777">
        <v>94.471287203565893</v>
      </c>
      <c r="U36" s="780">
        <v>93.704677928888003</v>
      </c>
      <c r="V36" s="777">
        <v>93.562512226627803</v>
      </c>
      <c r="W36" s="6"/>
      <c r="X36" s="771"/>
      <c r="Y36" s="770"/>
      <c r="Z36" s="747"/>
      <c r="AA36" s="747"/>
      <c r="AB36" s="100"/>
      <c r="AC36" s="100"/>
      <c r="AD36" s="100"/>
      <c r="AE36" s="100"/>
      <c r="AF36" s="100"/>
    </row>
    <row r="37" spans="3:42">
      <c r="C37" s="147"/>
      <c r="D37" s="147"/>
      <c r="E37" s="161"/>
      <c r="F37" s="147"/>
      <c r="G37" s="159"/>
      <c r="H37" s="6"/>
      <c r="I37" s="165"/>
      <c r="J37" s="165"/>
      <c r="K37" s="165"/>
      <c r="W37" s="6"/>
      <c r="X37" s="6"/>
      <c r="Y37" s="34"/>
    </row>
    <row r="38" spans="3:42" ht="22.5">
      <c r="C38" s="781" t="s">
        <v>228</v>
      </c>
      <c r="D38" s="147"/>
      <c r="E38" s="147"/>
      <c r="F38" s="147"/>
      <c r="G38" s="147"/>
      <c r="I38" s="147"/>
      <c r="J38" s="147"/>
      <c r="K38" s="147"/>
      <c r="L38" s="142"/>
      <c r="M38" s="142"/>
      <c r="N38" s="142"/>
      <c r="O38" s="142"/>
      <c r="P38" s="142"/>
      <c r="Q38" s="142"/>
      <c r="R38" s="147"/>
      <c r="S38" s="34"/>
      <c r="T38" s="34"/>
      <c r="U38" s="34"/>
      <c r="V38" s="34"/>
      <c r="W38" s="6"/>
      <c r="X38" s="6"/>
      <c r="Y38" s="34"/>
    </row>
    <row r="39" spans="3:42" ht="18.75">
      <c r="C39" s="147"/>
      <c r="D39" s="147"/>
      <c r="E39" s="147"/>
      <c r="F39" s="147"/>
      <c r="G39" s="147"/>
      <c r="I39" s="147"/>
      <c r="J39" s="147"/>
      <c r="K39" s="147"/>
      <c r="L39" s="142"/>
      <c r="M39" s="142"/>
      <c r="N39" s="142"/>
      <c r="O39" s="142"/>
      <c r="P39" s="142"/>
      <c r="Q39" s="142"/>
      <c r="R39" s="363"/>
      <c r="S39" s="336"/>
      <c r="T39" s="390"/>
      <c r="U39" s="390"/>
      <c r="V39" s="34"/>
      <c r="W39" s="6"/>
      <c r="X39" s="6"/>
      <c r="Y39" s="34"/>
    </row>
    <row r="40" spans="3:42" ht="19.5" thickBot="1">
      <c r="D40" s="336" t="s">
        <v>169</v>
      </c>
      <c r="E40" s="336"/>
      <c r="F40" s="336"/>
      <c r="G40" s="336"/>
      <c r="J40" s="336" t="s">
        <v>56</v>
      </c>
      <c r="K40" s="336"/>
      <c r="L40" s="336"/>
      <c r="M40" s="336"/>
      <c r="N40" s="336"/>
      <c r="O40" s="336"/>
      <c r="P40" s="783" t="s">
        <v>5</v>
      </c>
      <c r="Q40" s="142"/>
    </row>
    <row r="41" spans="3:42" ht="18.75">
      <c r="C41" s="355" t="s">
        <v>200</v>
      </c>
      <c r="D41" s="340" t="s">
        <v>167</v>
      </c>
      <c r="E41" s="68" t="s">
        <v>168</v>
      </c>
      <c r="F41" s="68"/>
      <c r="G41" s="68"/>
      <c r="H41" s="68"/>
      <c r="I41" s="68"/>
      <c r="J41" s="68"/>
      <c r="K41" s="323"/>
      <c r="L41" s="68"/>
      <c r="M41" s="320"/>
      <c r="N41" s="68"/>
      <c r="O41" s="68"/>
      <c r="P41" s="347"/>
      <c r="Q41" s="53"/>
      <c r="AA41" s="34"/>
      <c r="AF41" s="34"/>
      <c r="AG41" s="34"/>
      <c r="AH41" s="34"/>
      <c r="AI41" s="34"/>
      <c r="AJ41" s="34"/>
      <c r="AK41" s="34"/>
      <c r="AL41" s="34"/>
      <c r="AM41" s="34"/>
      <c r="AN41" s="34"/>
      <c r="AO41" s="34"/>
      <c r="AP41" s="34"/>
    </row>
    <row r="42" spans="3:42" ht="21.75" customHeight="1" thickBot="1">
      <c r="C42" s="356" t="s">
        <v>129</v>
      </c>
      <c r="D42" s="140" t="s">
        <v>16</v>
      </c>
      <c r="E42" s="137" t="s">
        <v>16</v>
      </c>
      <c r="F42" s="354" t="s">
        <v>201</v>
      </c>
      <c r="G42" s="354" t="s">
        <v>202</v>
      </c>
      <c r="H42" s="354" t="s">
        <v>197</v>
      </c>
      <c r="I42" s="354" t="s">
        <v>198</v>
      </c>
      <c r="J42" s="435" t="s">
        <v>203</v>
      </c>
      <c r="K42" s="435" t="s">
        <v>204</v>
      </c>
      <c r="L42" s="435" t="s">
        <v>205</v>
      </c>
      <c r="M42" s="435" t="s">
        <v>206</v>
      </c>
      <c r="N42" s="131" t="s">
        <v>171</v>
      </c>
      <c r="O42" s="131" t="s">
        <v>172</v>
      </c>
      <c r="P42" s="348" t="s">
        <v>170</v>
      </c>
      <c r="Q42" s="53"/>
      <c r="AA42" s="34"/>
      <c r="AF42" s="786"/>
      <c r="AG42" s="786"/>
      <c r="AH42" s="786"/>
      <c r="AI42" s="786"/>
      <c r="AJ42" s="787"/>
      <c r="AK42" s="787"/>
      <c r="AL42" s="787"/>
      <c r="AM42" s="787"/>
      <c r="AN42" s="54"/>
      <c r="AO42" s="54"/>
      <c r="AP42" s="53"/>
    </row>
    <row r="43" spans="3:42" s="325" customFormat="1" ht="14.25" customHeight="1">
      <c r="C43" s="360"/>
      <c r="D43" s="361">
        <v>9</v>
      </c>
      <c r="E43" s="361">
        <v>9</v>
      </c>
      <c r="F43" s="388">
        <v>0.27620283028456799</v>
      </c>
      <c r="G43" s="388">
        <v>0.63488562740684595</v>
      </c>
      <c r="H43" s="434">
        <v>1.8963814109591799</v>
      </c>
      <c r="I43" s="434">
        <v>1.90207434425658</v>
      </c>
      <c r="J43" s="388">
        <v>0.95647135854865695</v>
      </c>
      <c r="K43" s="388">
        <v>0.94958953529952805</v>
      </c>
      <c r="L43" s="388">
        <v>0.16488750290121401</v>
      </c>
      <c r="M43" s="388">
        <v>0.202596564670291</v>
      </c>
      <c r="N43" s="388">
        <v>8.2453995396907301E-3</v>
      </c>
      <c r="O43" s="388">
        <v>1.2007711852096601E-3</v>
      </c>
      <c r="P43" s="389">
        <v>9.9008381778016401E-4</v>
      </c>
      <c r="Q43" s="362"/>
      <c r="AA43" s="364"/>
      <c r="AF43" s="788"/>
      <c r="AG43" s="788"/>
      <c r="AH43" s="788"/>
      <c r="AI43" s="788"/>
      <c r="AJ43" s="788"/>
      <c r="AK43" s="788"/>
      <c r="AL43" s="788"/>
      <c r="AM43" s="788"/>
      <c r="AN43" s="788"/>
      <c r="AO43" s="788"/>
      <c r="AP43" s="788"/>
    </row>
    <row r="44" spans="3:42" s="325" customFormat="1" ht="14.25" customHeight="1">
      <c r="C44" s="365">
        <v>14.5</v>
      </c>
      <c r="D44" s="363">
        <v>9</v>
      </c>
      <c r="E44" s="363">
        <v>3</v>
      </c>
      <c r="F44" s="390">
        <v>0.27620283028456799</v>
      </c>
      <c r="G44" s="390">
        <v>0.63488562740684595</v>
      </c>
      <c r="H44" s="434">
        <v>1.8963814109591799</v>
      </c>
      <c r="I44" s="434">
        <v>1.90207434425658</v>
      </c>
      <c r="J44" s="390">
        <v>0.95647135854865695</v>
      </c>
      <c r="K44" s="390">
        <v>0.94958953529952805</v>
      </c>
      <c r="L44" s="390">
        <v>0.16488750290121401</v>
      </c>
      <c r="M44" s="390">
        <v>0.202596564670291</v>
      </c>
      <c r="N44" s="390">
        <v>8.2453995396907301E-3</v>
      </c>
      <c r="O44" s="390">
        <v>6.6325209909237999E-3</v>
      </c>
      <c r="P44" s="391">
        <v>5.46877855255522E-3</v>
      </c>
      <c r="Q44" s="362"/>
      <c r="AA44" s="364"/>
      <c r="AF44" s="788"/>
      <c r="AG44" s="788"/>
      <c r="AH44" s="788"/>
      <c r="AI44" s="788"/>
      <c r="AJ44" s="788"/>
      <c r="AK44" s="788"/>
      <c r="AL44" s="788"/>
      <c r="AM44" s="788"/>
      <c r="AN44" s="788"/>
      <c r="AO44" s="788"/>
      <c r="AP44" s="788"/>
    </row>
    <row r="45" spans="3:42" s="325" customFormat="1" ht="14.25" customHeight="1">
      <c r="C45" s="366" t="s">
        <v>180</v>
      </c>
      <c r="D45" s="367">
        <v>3</v>
      </c>
      <c r="E45" s="367">
        <v>9</v>
      </c>
      <c r="F45" s="392">
        <v>0.27620283028456799</v>
      </c>
      <c r="G45" s="392">
        <v>0.63488562740684595</v>
      </c>
      <c r="H45" s="392">
        <v>1.8963814109591799</v>
      </c>
      <c r="I45" s="392">
        <v>1.90207434425658</v>
      </c>
      <c r="J45" s="392">
        <v>0.95647135854865695</v>
      </c>
      <c r="K45" s="392">
        <v>0.94958953529952805</v>
      </c>
      <c r="L45" s="392">
        <v>0.16488750290121401</v>
      </c>
      <c r="M45" s="392">
        <v>0.202596564670291</v>
      </c>
      <c r="N45" s="392">
        <v>8.2453995396907301E-3</v>
      </c>
      <c r="O45" s="392">
        <v>6.7703938963715998E-3</v>
      </c>
      <c r="P45" s="393">
        <v>5.5824602716667299E-3</v>
      </c>
      <c r="Q45" s="362"/>
      <c r="AA45" s="364"/>
      <c r="AF45" s="782"/>
      <c r="AG45" s="782"/>
      <c r="AH45" s="782"/>
      <c r="AI45" s="782"/>
      <c r="AJ45" s="782"/>
      <c r="AK45" s="782"/>
      <c r="AL45" s="782"/>
      <c r="AM45" s="782"/>
      <c r="AN45" s="782"/>
      <c r="AO45" s="782"/>
      <c r="AP45" s="782"/>
    </row>
    <row r="46" spans="3:42" s="325" customFormat="1" ht="14.25" customHeight="1">
      <c r="C46" s="365"/>
      <c r="D46" s="363">
        <v>9</v>
      </c>
      <c r="E46" s="363">
        <v>9</v>
      </c>
      <c r="F46" s="390">
        <v>0.27620283028456799</v>
      </c>
      <c r="G46" s="390">
        <v>0.63488562740684595</v>
      </c>
      <c r="H46" s="434">
        <v>1.8963814109591799</v>
      </c>
      <c r="I46" s="434">
        <v>1.90207434425658</v>
      </c>
      <c r="J46" s="390">
        <v>0.92424647893204803</v>
      </c>
      <c r="K46" s="390">
        <v>0.91757826199931103</v>
      </c>
      <c r="L46" s="390">
        <v>0.68440021432256404</v>
      </c>
      <c r="M46" s="390">
        <v>0.72141327014377499</v>
      </c>
      <c r="N46" s="390">
        <v>8.2453995396907301E-3</v>
      </c>
      <c r="O46" s="390">
        <v>7.1599291128497302E-3</v>
      </c>
      <c r="P46" s="391">
        <v>5.9036476211309398E-3</v>
      </c>
      <c r="Q46" s="362"/>
      <c r="AA46" s="364"/>
      <c r="AF46" s="782"/>
      <c r="AG46" s="782"/>
      <c r="AH46" s="782"/>
      <c r="AI46" s="782"/>
      <c r="AJ46" s="782"/>
      <c r="AK46" s="782"/>
      <c r="AL46" s="782"/>
      <c r="AM46" s="782"/>
      <c r="AN46" s="782"/>
      <c r="AO46" s="782"/>
      <c r="AP46" s="782"/>
    </row>
    <row r="47" spans="3:42" s="325" customFormat="1" ht="14.25" customHeight="1">
      <c r="C47" s="368">
        <v>18</v>
      </c>
      <c r="D47" s="363">
        <v>9</v>
      </c>
      <c r="E47" s="363">
        <v>3</v>
      </c>
      <c r="F47" s="390">
        <v>0.27620283028456799</v>
      </c>
      <c r="G47" s="390">
        <v>0.63488562740684595</v>
      </c>
      <c r="H47" s="434">
        <v>1.8963814109591799</v>
      </c>
      <c r="I47" s="434">
        <v>1.90207434425658</v>
      </c>
      <c r="J47" s="390">
        <v>0.92424647893204803</v>
      </c>
      <c r="K47" s="390">
        <v>0.91757826199931103</v>
      </c>
      <c r="L47" s="390">
        <v>0.68440021432256404</v>
      </c>
      <c r="M47" s="390">
        <v>0.72141327014377499</v>
      </c>
      <c r="N47" s="390">
        <v>8.2453995396907301E-3</v>
      </c>
      <c r="O47" s="390">
        <v>2.8685557290499899E-2</v>
      </c>
      <c r="P47" s="391">
        <v>2.3652388087886E-2</v>
      </c>
      <c r="Q47" s="362"/>
      <c r="AF47" s="782"/>
      <c r="AG47" s="782"/>
      <c r="AH47" s="782"/>
      <c r="AI47" s="782"/>
      <c r="AJ47" s="782"/>
      <c r="AK47" s="782"/>
      <c r="AL47" s="782"/>
      <c r="AM47" s="782"/>
      <c r="AN47" s="782"/>
      <c r="AO47" s="782"/>
      <c r="AP47" s="782"/>
    </row>
    <row r="48" spans="3:42" s="325" customFormat="1" ht="14.25" customHeight="1">
      <c r="C48" s="366" t="s">
        <v>180</v>
      </c>
      <c r="D48" s="367">
        <v>3</v>
      </c>
      <c r="E48" s="367">
        <v>9</v>
      </c>
      <c r="F48" s="392">
        <v>0.27620283028456799</v>
      </c>
      <c r="G48" s="392">
        <v>0.63488562740684595</v>
      </c>
      <c r="H48" s="392">
        <v>1.8963814109591799</v>
      </c>
      <c r="I48" s="392">
        <v>1.90207434425658</v>
      </c>
      <c r="J48" s="392">
        <v>0.92424647893204803</v>
      </c>
      <c r="K48" s="392">
        <v>0.91757826199931103</v>
      </c>
      <c r="L48" s="392">
        <v>0.68440021432256404</v>
      </c>
      <c r="M48" s="392">
        <v>0.72141327014377499</v>
      </c>
      <c r="N48" s="392">
        <v>8.2453995396907301E-3</v>
      </c>
      <c r="O48" s="392">
        <v>2.9436486761067599E-2</v>
      </c>
      <c r="P48" s="393">
        <v>2.4271559438981901E-2</v>
      </c>
      <c r="Q48" s="362"/>
      <c r="AF48" s="782"/>
      <c r="AG48" s="782"/>
      <c r="AH48" s="782"/>
      <c r="AI48" s="782"/>
      <c r="AJ48" s="782"/>
      <c r="AK48" s="782"/>
      <c r="AL48" s="782"/>
      <c r="AM48" s="782"/>
      <c r="AN48" s="782"/>
      <c r="AO48" s="782"/>
      <c r="AP48" s="782"/>
    </row>
    <row r="49" spans="3:42" s="325" customFormat="1" ht="14.25" customHeight="1">
      <c r="C49" s="368"/>
      <c r="D49" s="363">
        <v>9</v>
      </c>
      <c r="E49" s="363">
        <v>9</v>
      </c>
      <c r="F49" s="390">
        <v>0.27620283028456799</v>
      </c>
      <c r="G49" s="390">
        <v>0.63488562740684595</v>
      </c>
      <c r="H49" s="434">
        <v>1.8963814109591799</v>
      </c>
      <c r="I49" s="434">
        <v>1.90207434425658</v>
      </c>
      <c r="J49" s="390">
        <v>0.86229672499429899</v>
      </c>
      <c r="K49" s="390">
        <v>0.85605027623196295</v>
      </c>
      <c r="L49" s="390">
        <v>1.6831218549612601</v>
      </c>
      <c r="M49" s="390">
        <v>1.7186165544636101</v>
      </c>
      <c r="N49" s="390">
        <v>8.2453995396907301E-3</v>
      </c>
      <c r="O49" s="390">
        <v>0.112537278375831</v>
      </c>
      <c r="P49" s="391">
        <v>9.2791482331812794E-2</v>
      </c>
      <c r="Q49" s="362"/>
      <c r="AF49" s="782"/>
      <c r="AG49" s="782"/>
      <c r="AH49" s="782"/>
      <c r="AI49" s="782"/>
      <c r="AJ49" s="782"/>
      <c r="AK49" s="782"/>
      <c r="AL49" s="782"/>
      <c r="AM49" s="782"/>
      <c r="AN49" s="782"/>
      <c r="AO49" s="782"/>
      <c r="AP49" s="782"/>
    </row>
    <row r="50" spans="3:42" s="325" customFormat="1" ht="14.25" customHeight="1">
      <c r="C50" s="365">
        <v>29</v>
      </c>
      <c r="D50" s="363">
        <v>9</v>
      </c>
      <c r="E50" s="363">
        <v>3</v>
      </c>
      <c r="F50" s="390">
        <v>0.27620283028456799</v>
      </c>
      <c r="G50" s="390">
        <v>0.63488562740684595</v>
      </c>
      <c r="H50" s="434">
        <v>1.8963814109591799</v>
      </c>
      <c r="I50" s="434">
        <v>1.90207434425658</v>
      </c>
      <c r="J50" s="390">
        <v>0.86229672499429899</v>
      </c>
      <c r="K50" s="390">
        <v>0.85605027623196295</v>
      </c>
      <c r="L50" s="390">
        <v>1.6831218549612601</v>
      </c>
      <c r="M50" s="390">
        <v>1.7186165544636101</v>
      </c>
      <c r="N50" s="390">
        <v>8.2453995396907301E-3</v>
      </c>
      <c r="O50" s="390">
        <v>0.237583512884536</v>
      </c>
      <c r="P50" s="391">
        <v>0.19589709877762601</v>
      </c>
      <c r="Q50" s="362"/>
      <c r="AF50" s="782"/>
      <c r="AG50" s="782"/>
      <c r="AH50" s="782"/>
      <c r="AI50" s="782"/>
      <c r="AJ50" s="782"/>
      <c r="AK50" s="782"/>
      <c r="AL50" s="782"/>
      <c r="AM50" s="782"/>
      <c r="AN50" s="782"/>
      <c r="AO50" s="782"/>
      <c r="AP50" s="782"/>
    </row>
    <row r="51" spans="3:42" s="325" customFormat="1" ht="14.25" customHeight="1" thickBot="1">
      <c r="C51" s="369" t="s">
        <v>180</v>
      </c>
      <c r="D51" s="370">
        <v>3</v>
      </c>
      <c r="E51" s="370">
        <v>9</v>
      </c>
      <c r="F51" s="394">
        <v>0.27620283028456799</v>
      </c>
      <c r="G51" s="394">
        <v>0.63488562740684595</v>
      </c>
      <c r="H51" s="394">
        <v>1.8963814109591799</v>
      </c>
      <c r="I51" s="394">
        <v>1.90207434425658</v>
      </c>
      <c r="J51" s="394">
        <v>0.86229672499429899</v>
      </c>
      <c r="K51" s="394">
        <v>0.85605027623196295</v>
      </c>
      <c r="L51" s="394">
        <v>1.6831218549612601</v>
      </c>
      <c r="M51" s="394">
        <v>1.7186165544636101</v>
      </c>
      <c r="N51" s="394">
        <v>8.2453995396907301E-3</v>
      </c>
      <c r="O51" s="394">
        <v>0.24473327432922701</v>
      </c>
      <c r="P51" s="395">
        <v>0.201792362750121</v>
      </c>
      <c r="Q51" s="362"/>
      <c r="AF51" s="782"/>
      <c r="AG51" s="782"/>
      <c r="AH51" s="782"/>
      <c r="AI51" s="782"/>
      <c r="AJ51" s="782"/>
      <c r="AK51" s="782"/>
      <c r="AL51" s="782"/>
      <c r="AM51" s="782"/>
      <c r="AN51" s="782"/>
      <c r="AO51" s="782"/>
      <c r="AP51" s="782"/>
    </row>
    <row r="52" spans="3:42" ht="14.25" customHeight="1">
      <c r="C52" s="387"/>
      <c r="D52" s="153">
        <v>9</v>
      </c>
      <c r="E52" s="153">
        <v>9</v>
      </c>
      <c r="F52" s="380">
        <v>0.72586813790996196</v>
      </c>
      <c r="G52" s="380">
        <v>0.88909905738751405</v>
      </c>
      <c r="H52" s="351">
        <v>1.88897647034785</v>
      </c>
      <c r="I52" s="351">
        <v>1.8833678607621001</v>
      </c>
      <c r="J52" s="380">
        <v>0.86875936632328898</v>
      </c>
      <c r="K52" s="380">
        <v>0.87386794943574198</v>
      </c>
      <c r="L52" s="380">
        <v>1.66671337376828</v>
      </c>
      <c r="M52" s="380">
        <v>1.64822874598418</v>
      </c>
      <c r="N52" s="380">
        <v>1.7284855010432199E-2</v>
      </c>
      <c r="O52" s="380">
        <v>0.169112409319819</v>
      </c>
      <c r="P52" s="396">
        <v>0.29230834755579499</v>
      </c>
      <c r="Q52" s="142"/>
      <c r="AF52" s="782"/>
      <c r="AG52" s="782"/>
      <c r="AH52" s="782"/>
      <c r="AI52" s="782"/>
      <c r="AJ52" s="782"/>
      <c r="AK52" s="782"/>
      <c r="AL52" s="782"/>
      <c r="AM52" s="782"/>
      <c r="AN52" s="782"/>
      <c r="AO52" s="782"/>
      <c r="AP52" s="782"/>
    </row>
    <row r="53" spans="3:42" ht="14.25" customHeight="1">
      <c r="C53" s="156">
        <v>29</v>
      </c>
      <c r="D53" s="147">
        <v>9</v>
      </c>
      <c r="E53" s="147">
        <v>3</v>
      </c>
      <c r="F53" s="351">
        <v>0.72586813790996196</v>
      </c>
      <c r="G53" s="351">
        <v>0.88909905738751405</v>
      </c>
      <c r="H53" s="351">
        <v>1.88897647034785</v>
      </c>
      <c r="I53" s="351">
        <v>1.8833678607621001</v>
      </c>
      <c r="J53" s="351">
        <v>0.86875936632328898</v>
      </c>
      <c r="K53" s="351">
        <v>0.87386794943574198</v>
      </c>
      <c r="L53" s="351">
        <v>1.66671337376828</v>
      </c>
      <c r="M53" s="351">
        <v>1.64822874598418</v>
      </c>
      <c r="N53" s="351">
        <v>1.7284855010432199E-2</v>
      </c>
      <c r="O53" s="351">
        <v>0.26464133203838103</v>
      </c>
      <c r="P53" s="397">
        <v>0.45742870540510699</v>
      </c>
      <c r="Q53" s="142"/>
      <c r="AF53" s="782"/>
      <c r="AG53" s="782"/>
      <c r="AH53" s="782"/>
      <c r="AI53" s="782"/>
      <c r="AJ53" s="782"/>
      <c r="AK53" s="782"/>
      <c r="AL53" s="782"/>
      <c r="AM53" s="782"/>
      <c r="AN53" s="782"/>
      <c r="AO53" s="782"/>
      <c r="AP53" s="782"/>
    </row>
    <row r="54" spans="3:42" ht="14.25" customHeight="1" thickBot="1">
      <c r="C54" s="157" t="s">
        <v>181</v>
      </c>
      <c r="D54" s="148">
        <v>3</v>
      </c>
      <c r="E54" s="148">
        <v>9</v>
      </c>
      <c r="F54" s="383">
        <v>0.72586813790996196</v>
      </c>
      <c r="G54" s="383">
        <v>0.88909905738751405</v>
      </c>
      <c r="H54" s="383">
        <v>1.88897647034785</v>
      </c>
      <c r="I54" s="383">
        <v>1.8833678607621001</v>
      </c>
      <c r="J54" s="383">
        <v>0.86875936632328898</v>
      </c>
      <c r="K54" s="383">
        <v>0.87386794943574198</v>
      </c>
      <c r="L54" s="383">
        <v>1.66671337376828</v>
      </c>
      <c r="M54" s="383">
        <v>1.64822874598418</v>
      </c>
      <c r="N54" s="383">
        <v>1.7284855010432199E-2</v>
      </c>
      <c r="O54" s="383">
        <v>0.25964312836662001</v>
      </c>
      <c r="P54" s="398">
        <v>0.44878938282720698</v>
      </c>
      <c r="Q54" s="142"/>
      <c r="AF54" s="782"/>
      <c r="AG54" s="782"/>
      <c r="AH54" s="782"/>
      <c r="AI54" s="782"/>
      <c r="AJ54" s="782"/>
      <c r="AK54" s="782"/>
      <c r="AL54" s="782"/>
      <c r="AM54" s="782"/>
      <c r="AN54" s="782"/>
      <c r="AO54" s="782"/>
      <c r="AP54" s="782"/>
    </row>
    <row r="55" spans="3:42">
      <c r="O55" s="142"/>
      <c r="P55" s="142"/>
      <c r="Q55" s="142"/>
      <c r="AO55" s="782"/>
      <c r="AP55" s="782"/>
    </row>
    <row r="56" spans="3:42">
      <c r="D56" s="6"/>
      <c r="E56" s="6"/>
      <c r="F56" s="6"/>
      <c r="G56" s="6"/>
      <c r="H56" s="6"/>
      <c r="I56" s="6"/>
      <c r="J56" s="6"/>
      <c r="K56" s="6"/>
      <c r="L56" s="6"/>
      <c r="M56" s="6"/>
      <c r="N56" s="6"/>
      <c r="O56" s="6"/>
      <c r="P56" s="6"/>
    </row>
    <row r="57" spans="3:42" ht="15.75">
      <c r="D57" s="734"/>
      <c r="E57" s="6"/>
      <c r="F57" s="6"/>
      <c r="G57" s="6"/>
      <c r="H57" s="6"/>
      <c r="I57" s="6"/>
      <c r="J57" s="6"/>
      <c r="K57" s="6"/>
      <c r="L57" s="6"/>
      <c r="M57" s="6"/>
      <c r="N57" s="6"/>
      <c r="O57" s="6"/>
      <c r="P57" s="6"/>
    </row>
    <row r="58" spans="3:42">
      <c r="D58" s="6"/>
      <c r="E58" s="6"/>
      <c r="F58" s="6"/>
      <c r="G58" s="6"/>
      <c r="H58" s="6"/>
      <c r="I58" s="6"/>
      <c r="J58" s="6"/>
      <c r="K58" s="6"/>
      <c r="L58" s="6"/>
      <c r="M58" s="6"/>
      <c r="N58" s="6"/>
      <c r="O58" s="6"/>
      <c r="P58" s="6"/>
    </row>
    <row r="63" spans="3:42">
      <c r="D63" s="363"/>
      <c r="E63" s="363"/>
      <c r="F63" s="390"/>
      <c r="G63" s="390"/>
      <c r="H63" s="390"/>
      <c r="I63" s="390"/>
      <c r="J63" s="390"/>
      <c r="K63" s="390"/>
      <c r="L63" s="390"/>
      <c r="M63" s="390"/>
      <c r="N63" s="390"/>
      <c r="O63" s="390"/>
      <c r="P63" s="390"/>
    </row>
    <row r="64" spans="3:42">
      <c r="D64" s="363"/>
      <c r="E64" s="363"/>
      <c r="F64" s="390"/>
      <c r="G64" s="390"/>
      <c r="H64" s="390"/>
      <c r="I64" s="390"/>
      <c r="J64" s="390"/>
      <c r="K64" s="390"/>
      <c r="L64" s="390"/>
      <c r="M64" s="390"/>
      <c r="N64" s="390"/>
      <c r="O64" s="390"/>
      <c r="P64" s="390"/>
    </row>
    <row r="65" spans="3:16">
      <c r="C65" s="4"/>
      <c r="D65" s="4"/>
      <c r="E65" s="4"/>
      <c r="F65" s="4"/>
      <c r="G65" s="4"/>
      <c r="H65" s="4"/>
      <c r="I65" s="4"/>
      <c r="J65" s="4"/>
      <c r="K65" s="4"/>
      <c r="L65" s="390"/>
      <c r="M65" s="390"/>
      <c r="N65" s="390"/>
      <c r="O65" s="390"/>
      <c r="P65" s="390"/>
    </row>
  </sheetData>
  <sheetProtection sheet="1" formatCells="0" formatColumns="0" formatRows="0"/>
  <mergeCells count="7">
    <mergeCell ref="J21:J22"/>
    <mergeCell ref="K21:K22"/>
    <mergeCell ref="C5:I5"/>
    <mergeCell ref="C7:C9"/>
    <mergeCell ref="K7:Q7"/>
    <mergeCell ref="K8:Q8"/>
    <mergeCell ref="D11:K11"/>
  </mergeCells>
  <hyperlinks>
    <hyperlink ref="N2" location="NOTES!A1" display="BACK" xr:uid="{00000000-0004-0000-0A00-000000000000}"/>
  </hyperlinks>
  <pageMargins left="0.7" right="0.7" top="0.75" bottom="0.75" header="0.3" footer="0.3"/>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dimension ref="C1:U62"/>
  <sheetViews>
    <sheetView zoomScale="70" zoomScaleNormal="70" workbookViewId="0"/>
  </sheetViews>
  <sheetFormatPr defaultColWidth="9.140625" defaultRowHeight="12.75"/>
  <cols>
    <col min="1" max="1" width="6.140625" style="4" customWidth="1"/>
    <col min="2" max="2" width="5.5703125" style="4" customWidth="1"/>
    <col min="3" max="3" width="12.42578125" style="34" customWidth="1"/>
    <col min="4" max="4" width="11.5703125" style="34" bestFit="1" customWidth="1"/>
    <col min="5" max="5" width="12.7109375" style="34" bestFit="1" customWidth="1"/>
    <col min="6" max="6" width="18.5703125" style="34" customWidth="1"/>
    <col min="7" max="7" width="19.5703125" style="34" customWidth="1"/>
    <col min="8" max="8" width="15.7109375" style="34" bestFit="1" customWidth="1"/>
    <col min="9" max="9" width="13" style="34" bestFit="1" customWidth="1"/>
    <col min="10" max="10" width="14" style="34" customWidth="1"/>
    <col min="11" max="11" width="13" style="34" bestFit="1" customWidth="1"/>
    <col min="12" max="12" width="12" style="34" customWidth="1"/>
    <col min="13" max="13" width="15" style="34" customWidth="1"/>
    <col min="14" max="14" width="14.28515625" style="4" customWidth="1"/>
    <col min="15" max="16384" width="9.140625" style="4"/>
  </cols>
  <sheetData>
    <row r="1" spans="3:13">
      <c r="C1" s="4"/>
      <c r="D1" s="4"/>
      <c r="E1" s="4"/>
      <c r="F1" s="4"/>
      <c r="G1" s="4"/>
      <c r="H1" s="4"/>
      <c r="I1" s="4"/>
      <c r="J1" s="4"/>
      <c r="K1" s="4"/>
      <c r="L1" s="4"/>
      <c r="M1" s="4"/>
    </row>
    <row r="2" spans="3:13" ht="15">
      <c r="C2" s="4"/>
      <c r="D2" s="4"/>
      <c r="E2" s="4"/>
      <c r="F2" s="4"/>
      <c r="G2" s="4"/>
      <c r="H2" s="4"/>
      <c r="I2" s="4"/>
      <c r="J2" s="4"/>
      <c r="K2" s="4"/>
      <c r="L2" s="4"/>
      <c r="M2" s="498" t="s">
        <v>256</v>
      </c>
    </row>
    <row r="3" spans="3:13">
      <c r="C3" s="4"/>
      <c r="D3" s="4"/>
      <c r="E3" s="4"/>
      <c r="F3" s="4"/>
      <c r="G3" s="4"/>
      <c r="H3" s="4"/>
      <c r="I3" s="4"/>
      <c r="J3" s="4"/>
      <c r="K3" s="4"/>
      <c r="L3" s="4"/>
      <c r="M3" s="4"/>
    </row>
    <row r="4" spans="3:13">
      <c r="C4" s="4"/>
      <c r="D4" s="4"/>
      <c r="E4" s="4"/>
      <c r="F4" s="4"/>
      <c r="G4" s="4"/>
      <c r="H4" s="4"/>
      <c r="I4" s="4"/>
      <c r="J4" s="4"/>
      <c r="K4" s="4"/>
      <c r="L4" s="4"/>
      <c r="M4" s="4"/>
    </row>
    <row r="5" spans="3:13" ht="69" customHeight="1">
      <c r="C5" s="794" t="s">
        <v>34</v>
      </c>
      <c r="D5" s="795"/>
      <c r="E5" s="795"/>
      <c r="F5" s="795"/>
      <c r="G5" s="795"/>
      <c r="H5" s="795"/>
      <c r="I5" s="30"/>
      <c r="J5" s="30"/>
      <c r="K5" s="30"/>
      <c r="L5" s="30"/>
      <c r="M5" s="31"/>
    </row>
    <row r="6" spans="3:13" ht="15">
      <c r="C6" s="32"/>
      <c r="D6" s="33"/>
      <c r="E6" s="30"/>
      <c r="F6" s="30"/>
      <c r="G6" s="30"/>
      <c r="H6" s="30"/>
      <c r="I6" s="30"/>
      <c r="J6" s="30"/>
      <c r="K6" s="30"/>
      <c r="L6" s="30"/>
      <c r="M6" s="31"/>
    </row>
    <row r="7" spans="3:13" ht="18">
      <c r="C7" s="796"/>
      <c r="J7" s="799">
        <v>43742</v>
      </c>
      <c r="K7" s="799"/>
      <c r="L7" s="799"/>
      <c r="M7" s="800"/>
    </row>
    <row r="8" spans="3:13" ht="18">
      <c r="C8" s="796"/>
      <c r="J8" s="801" t="s">
        <v>35</v>
      </c>
      <c r="K8" s="801"/>
      <c r="L8" s="801"/>
      <c r="M8" s="802"/>
    </row>
    <row r="9" spans="3:13" ht="18">
      <c r="C9" s="797"/>
      <c r="D9" s="35"/>
      <c r="E9" s="35"/>
      <c r="F9" s="35"/>
      <c r="G9" s="35"/>
      <c r="H9" s="35"/>
      <c r="I9" s="35"/>
      <c r="J9" s="41"/>
      <c r="K9" s="41"/>
      <c r="L9" s="41"/>
      <c r="M9" s="42"/>
    </row>
    <row r="10" spans="3:13">
      <c r="C10" s="37"/>
      <c r="D10" s="30"/>
      <c r="E10" s="30"/>
      <c r="F10" s="30"/>
      <c r="G10" s="30"/>
      <c r="H10" s="30"/>
      <c r="I10" s="30"/>
      <c r="J10" s="30"/>
      <c r="K10" s="30"/>
      <c r="L10" s="30"/>
      <c r="M10" s="31"/>
    </row>
    <row r="11" spans="3:13" ht="42" customHeight="1">
      <c r="C11" s="38"/>
      <c r="D11" s="803" t="s">
        <v>36</v>
      </c>
      <c r="E11" s="803"/>
      <c r="F11" s="803"/>
      <c r="G11" s="803"/>
      <c r="H11" s="803"/>
      <c r="I11" s="803"/>
      <c r="J11" s="803"/>
      <c r="K11" s="803"/>
      <c r="M11" s="39"/>
    </row>
    <row r="12" spans="3:13">
      <c r="C12" s="40"/>
      <c r="D12" s="35"/>
      <c r="E12" s="35"/>
      <c r="F12" s="35"/>
      <c r="G12" s="35"/>
      <c r="H12" s="35"/>
      <c r="I12" s="35"/>
      <c r="J12" s="35"/>
      <c r="K12" s="35"/>
      <c r="L12" s="35"/>
      <c r="M12" s="36"/>
    </row>
    <row r="13" spans="3:13" ht="17.100000000000001" customHeight="1">
      <c r="C13" s="4"/>
      <c r="D13" s="4"/>
      <c r="E13" s="4"/>
      <c r="F13" s="4"/>
      <c r="G13" s="4"/>
      <c r="H13" s="4"/>
      <c r="I13" s="4"/>
      <c r="J13" s="4"/>
      <c r="K13" s="4"/>
      <c r="L13" s="4"/>
      <c r="M13" s="4"/>
    </row>
    <row r="14" spans="3:13" ht="18.75" customHeight="1">
      <c r="C14" s="44" t="s">
        <v>344</v>
      </c>
      <c r="D14" s="51"/>
      <c r="E14" s="4"/>
      <c r="F14" s="4"/>
      <c r="G14" s="4"/>
      <c r="H14" s="4"/>
      <c r="I14" s="4"/>
      <c r="J14" s="4"/>
      <c r="K14" s="4"/>
      <c r="L14" s="4"/>
      <c r="M14" s="4"/>
    </row>
    <row r="15" spans="3:13" ht="18.75" customHeight="1">
      <c r="C15" s="51"/>
      <c r="D15" s="51" t="s">
        <v>90</v>
      </c>
      <c r="E15" s="4"/>
      <c r="F15" s="4"/>
      <c r="G15" s="4"/>
      <c r="I15" s="4"/>
      <c r="J15" s="4"/>
      <c r="K15" s="4"/>
      <c r="L15" s="4"/>
      <c r="M15" s="4"/>
    </row>
    <row r="16" spans="3:13" ht="18.75" customHeight="1">
      <c r="I16" s="4"/>
      <c r="J16" s="4"/>
      <c r="K16" s="4"/>
      <c r="L16" s="4"/>
      <c r="M16" s="4"/>
    </row>
    <row r="17" spans="3:21" ht="17.100000000000001" customHeight="1" thickBot="1">
      <c r="C17" s="51"/>
      <c r="E17" s="4"/>
      <c r="F17" s="4"/>
      <c r="G17" s="4"/>
      <c r="H17" s="51"/>
      <c r="I17" s="4"/>
      <c r="J17" s="4"/>
      <c r="K17" s="4"/>
      <c r="L17" s="4"/>
      <c r="M17" s="4"/>
    </row>
    <row r="18" spans="3:21" ht="23.25" customHeight="1" thickBot="1">
      <c r="C18" s="303" t="s">
        <v>3</v>
      </c>
      <c r="D18" s="304"/>
      <c r="E18" s="304"/>
      <c r="F18" s="304"/>
      <c r="G18" s="304"/>
      <c r="H18" s="303"/>
      <c r="I18" s="304" t="s">
        <v>56</v>
      </c>
      <c r="J18" s="305"/>
      <c r="K18" s="304"/>
      <c r="L18" s="305"/>
      <c r="M18" s="305"/>
      <c r="N18" s="510" t="s">
        <v>5</v>
      </c>
      <c r="O18" s="303" t="s">
        <v>52</v>
      </c>
      <c r="P18" s="270"/>
      <c r="Q18" s="270"/>
      <c r="R18" s="270"/>
      <c r="S18" s="306"/>
    </row>
    <row r="19" spans="3:21" ht="17.100000000000001" customHeight="1">
      <c r="C19" s="143"/>
      <c r="D19" s="144"/>
      <c r="E19" s="144"/>
      <c r="F19" s="145" t="s">
        <v>82</v>
      </c>
      <c r="G19" s="145" t="s">
        <v>93</v>
      </c>
      <c r="H19" s="143"/>
      <c r="I19" s="144"/>
      <c r="J19" s="144"/>
      <c r="K19" s="144"/>
      <c r="L19" s="144"/>
      <c r="M19" s="144"/>
      <c r="N19" s="511"/>
      <c r="O19" s="219"/>
      <c r="P19" s="220"/>
      <c r="Q19" s="220"/>
      <c r="R19" s="114"/>
      <c r="S19" s="221"/>
    </row>
    <row r="20" spans="3:21" ht="19.5" thickBot="1">
      <c r="C20" s="122" t="s">
        <v>92</v>
      </c>
      <c r="D20" s="123" t="s">
        <v>102</v>
      </c>
      <c r="E20" s="79" t="s">
        <v>21</v>
      </c>
      <c r="F20" s="123" t="s">
        <v>100</v>
      </c>
      <c r="G20" s="123" t="s">
        <v>101</v>
      </c>
      <c r="H20" s="122" t="s">
        <v>24</v>
      </c>
      <c r="I20" s="123" t="s">
        <v>95</v>
      </c>
      <c r="J20" s="123" t="s">
        <v>94</v>
      </c>
      <c r="K20" s="123" t="s">
        <v>96</v>
      </c>
      <c r="L20" s="123" t="s">
        <v>98</v>
      </c>
      <c r="M20" s="123" t="s">
        <v>99</v>
      </c>
      <c r="N20" s="81" t="s">
        <v>97</v>
      </c>
      <c r="O20" s="222"/>
      <c r="P20" s="223"/>
      <c r="Q20" s="223"/>
      <c r="R20" s="146"/>
      <c r="S20" s="224"/>
      <c r="T20" s="71"/>
      <c r="U20" s="34"/>
    </row>
    <row r="21" spans="3:21" ht="18.75">
      <c r="C21" s="150">
        <v>1</v>
      </c>
      <c r="D21" s="151">
        <v>6.7278442460000001</v>
      </c>
      <c r="E21" s="152">
        <v>14.25</v>
      </c>
      <c r="F21" s="153">
        <v>31.07694309</v>
      </c>
      <c r="G21" s="158">
        <v>0</v>
      </c>
      <c r="H21" s="507">
        <v>4.2332613200065197</v>
      </c>
      <c r="I21" s="164">
        <v>0.28893141007345602</v>
      </c>
      <c r="J21" s="164">
        <v>1.0622794327067899</v>
      </c>
      <c r="K21" s="164">
        <v>0.70029752396813905</v>
      </c>
      <c r="L21" s="164">
        <v>1.1864616585400001</v>
      </c>
      <c r="M21" s="164">
        <v>1</v>
      </c>
      <c r="N21" s="512">
        <v>0.88262265776262305</v>
      </c>
      <c r="O21" s="307"/>
      <c r="P21" s="34"/>
      <c r="Q21" s="34"/>
      <c r="R21" s="34"/>
      <c r="S21" s="213"/>
      <c r="T21" s="247"/>
      <c r="U21" s="34"/>
    </row>
    <row r="22" spans="3:21" ht="14.25" customHeight="1">
      <c r="C22" s="154">
        <v>3</v>
      </c>
      <c r="D22" s="83">
        <v>7.5305483430000004</v>
      </c>
      <c r="E22" s="128">
        <v>14.25</v>
      </c>
      <c r="F22" s="147">
        <v>31.07694309</v>
      </c>
      <c r="G22" s="159">
        <v>0</v>
      </c>
      <c r="H22" s="508">
        <v>4.7811515264292703</v>
      </c>
      <c r="I22" s="165">
        <v>0.31215380572044099</v>
      </c>
      <c r="J22" s="165">
        <v>2.9068801110537801</v>
      </c>
      <c r="K22" s="165">
        <v>0.70029752396813905</v>
      </c>
      <c r="L22" s="165">
        <v>1.1864616585400001</v>
      </c>
      <c r="M22" s="165">
        <v>1</v>
      </c>
      <c r="N22" s="513">
        <v>2.41525738936505</v>
      </c>
      <c r="O22" s="307"/>
      <c r="P22" s="34"/>
      <c r="Q22" s="34"/>
      <c r="R22" s="34"/>
      <c r="S22" s="214"/>
      <c r="T22" s="69"/>
      <c r="U22" s="34"/>
    </row>
    <row r="23" spans="3:21" ht="14.25" customHeight="1">
      <c r="C23" s="154">
        <v>5</v>
      </c>
      <c r="D23" s="83">
        <v>7.5305483430000004</v>
      </c>
      <c r="E23" s="128">
        <v>14.25</v>
      </c>
      <c r="F23" s="147">
        <v>31.07694309</v>
      </c>
      <c r="G23" s="160">
        <v>0</v>
      </c>
      <c r="H23" s="509">
        <v>4.7811515264292703</v>
      </c>
      <c r="I23" s="166">
        <v>0.31215380572044099</v>
      </c>
      <c r="J23" s="166">
        <v>3.7772314690261299</v>
      </c>
      <c r="K23" s="165">
        <v>0.70029752396813905</v>
      </c>
      <c r="L23" s="165">
        <v>1.1864616585400001</v>
      </c>
      <c r="M23" s="165">
        <v>1</v>
      </c>
      <c r="N23" s="513">
        <v>3.1384115850585799</v>
      </c>
      <c r="O23" s="307"/>
      <c r="P23" s="34"/>
      <c r="Q23" s="34"/>
      <c r="R23" s="34"/>
      <c r="S23" s="214"/>
      <c r="T23" s="69"/>
      <c r="U23" s="34"/>
    </row>
    <row r="24" spans="3:21" ht="14.25" customHeight="1">
      <c r="C24" s="154">
        <v>10</v>
      </c>
      <c r="D24" s="83">
        <v>7.5305483430000004</v>
      </c>
      <c r="E24" s="128">
        <v>14.25</v>
      </c>
      <c r="F24" s="147">
        <v>31.07694309</v>
      </c>
      <c r="G24" s="160">
        <v>0</v>
      </c>
      <c r="H24" s="509">
        <v>4.7811515264292703</v>
      </c>
      <c r="I24" s="166">
        <v>0.31215380572044099</v>
      </c>
      <c r="J24" s="166">
        <v>4.5703538815345004</v>
      </c>
      <c r="K24" s="165">
        <v>0.70029752396813905</v>
      </c>
      <c r="L24" s="165">
        <v>1.1864616585400001</v>
      </c>
      <c r="M24" s="165">
        <v>1</v>
      </c>
      <c r="N24" s="513">
        <v>3.79739809096833</v>
      </c>
      <c r="O24" s="307"/>
      <c r="P24" s="34"/>
      <c r="Q24" s="34"/>
      <c r="R24" s="34"/>
      <c r="S24" s="214"/>
      <c r="T24" s="69"/>
      <c r="U24" s="34"/>
    </row>
    <row r="25" spans="3:21" ht="14.25" customHeight="1">
      <c r="C25" s="154">
        <v>12</v>
      </c>
      <c r="D25" s="83">
        <v>7.5305483430000004</v>
      </c>
      <c r="E25" s="128">
        <v>14.25</v>
      </c>
      <c r="F25" s="147">
        <v>31.07694309</v>
      </c>
      <c r="G25" s="160">
        <v>0</v>
      </c>
      <c r="H25" s="509">
        <v>4.7811515264292703</v>
      </c>
      <c r="I25" s="166">
        <v>0.31215380572044099</v>
      </c>
      <c r="J25" s="166">
        <v>4.6682415273612801</v>
      </c>
      <c r="K25" s="165">
        <v>0.70029752396813905</v>
      </c>
      <c r="L25" s="165">
        <v>1.1864616585400001</v>
      </c>
      <c r="M25" s="165">
        <v>1</v>
      </c>
      <c r="N25" s="513">
        <v>3.8787306024164798</v>
      </c>
      <c r="O25" s="307"/>
      <c r="P25" s="34"/>
      <c r="Q25" s="34"/>
      <c r="R25" s="34"/>
      <c r="S25" s="215"/>
      <c r="T25" s="69"/>
      <c r="U25" s="34"/>
    </row>
    <row r="26" spans="3:21" ht="14.25" customHeight="1">
      <c r="C26" s="154">
        <v>15</v>
      </c>
      <c r="D26" s="83">
        <v>7.5305483430000004</v>
      </c>
      <c r="E26" s="128">
        <v>14.25</v>
      </c>
      <c r="F26" s="147">
        <v>31.07694309</v>
      </c>
      <c r="G26" s="160">
        <v>0</v>
      </c>
      <c r="H26" s="509">
        <v>4.7811515264292703</v>
      </c>
      <c r="I26" s="166">
        <v>0.31215380572044099</v>
      </c>
      <c r="J26" s="166">
        <v>4.73688938945382</v>
      </c>
      <c r="K26" s="165">
        <v>0.70029752396813905</v>
      </c>
      <c r="L26" s="165">
        <v>1.1864616585400001</v>
      </c>
      <c r="M26" s="165">
        <v>1</v>
      </c>
      <c r="N26" s="513">
        <v>3.93576847458487</v>
      </c>
      <c r="O26" s="307"/>
      <c r="P26" s="34"/>
      <c r="Q26" s="34"/>
      <c r="R26" s="34"/>
      <c r="S26" s="215"/>
      <c r="T26" s="69"/>
      <c r="U26" s="34"/>
    </row>
    <row r="27" spans="3:21" ht="14.25" customHeight="1">
      <c r="C27" s="154">
        <v>20</v>
      </c>
      <c r="D27" s="83">
        <v>7.5305483430000004</v>
      </c>
      <c r="E27" s="161">
        <v>14.25</v>
      </c>
      <c r="F27" s="147">
        <v>31.07694309</v>
      </c>
      <c r="G27" s="160">
        <v>0</v>
      </c>
      <c r="H27" s="509">
        <v>4.7811515264292703</v>
      </c>
      <c r="I27" s="166">
        <v>0.31215380572044099</v>
      </c>
      <c r="J27" s="166">
        <v>4.7718576049027197</v>
      </c>
      <c r="K27" s="165">
        <v>0.70029752396813905</v>
      </c>
      <c r="L27" s="165">
        <v>1.1864616585400001</v>
      </c>
      <c r="M27" s="165">
        <v>1</v>
      </c>
      <c r="N27" s="513">
        <v>3.9648227312205999</v>
      </c>
      <c r="O27" s="307"/>
      <c r="P27" s="34"/>
      <c r="Q27" s="34"/>
      <c r="R27" s="34"/>
      <c r="S27" s="215"/>
      <c r="T27" s="69"/>
      <c r="U27" s="34"/>
    </row>
    <row r="28" spans="3:21" ht="14.25" customHeight="1">
      <c r="C28" s="155">
        <v>1</v>
      </c>
      <c r="D28" s="83">
        <v>7.8083225079999998</v>
      </c>
      <c r="E28" s="161">
        <v>29</v>
      </c>
      <c r="F28" s="147">
        <v>46.359692610000003</v>
      </c>
      <c r="G28" s="160">
        <v>45</v>
      </c>
      <c r="H28" s="509">
        <v>4.9723168021003001</v>
      </c>
      <c r="I28" s="166">
        <v>0.31976544986424199</v>
      </c>
      <c r="J28" s="166">
        <v>1.36082676808513</v>
      </c>
      <c r="K28" s="165">
        <v>0.48432456895536202</v>
      </c>
      <c r="L28" s="165">
        <v>1.2781581556599999</v>
      </c>
      <c r="M28" s="165">
        <v>1.0900000000000001</v>
      </c>
      <c r="N28" s="513">
        <v>0.91822780069781795</v>
      </c>
      <c r="O28" s="307"/>
      <c r="P28" s="34"/>
      <c r="Q28" s="34"/>
      <c r="R28" s="34"/>
      <c r="S28" s="216"/>
      <c r="T28" s="90"/>
      <c r="U28" s="34"/>
    </row>
    <row r="29" spans="3:21" ht="14.25" customHeight="1">
      <c r="C29" s="156">
        <v>3</v>
      </c>
      <c r="D29" s="147">
        <v>12.98824177</v>
      </c>
      <c r="E29" s="161">
        <v>29</v>
      </c>
      <c r="F29" s="147">
        <v>46.359692610000003</v>
      </c>
      <c r="G29" s="159">
        <v>45</v>
      </c>
      <c r="H29" s="508">
        <v>8.6556887537004599</v>
      </c>
      <c r="I29" s="165">
        <v>0.42901706591408401</v>
      </c>
      <c r="J29" s="165">
        <v>6.2659941750310297</v>
      </c>
      <c r="K29" s="165">
        <v>0.48432456895536202</v>
      </c>
      <c r="L29" s="165">
        <v>1.2781581556599999</v>
      </c>
      <c r="M29" s="165">
        <v>1.0900000000000001</v>
      </c>
      <c r="N29" s="514">
        <v>4.2280253339079898</v>
      </c>
      <c r="O29" s="307"/>
      <c r="P29" s="34"/>
      <c r="Q29" s="34"/>
      <c r="R29" s="34"/>
      <c r="S29" s="216"/>
      <c r="T29" s="90"/>
      <c r="U29" s="34"/>
    </row>
    <row r="30" spans="3:21" ht="15.75">
      <c r="C30" s="156">
        <v>5</v>
      </c>
      <c r="D30" s="147">
        <v>12.98824177</v>
      </c>
      <c r="E30" s="161">
        <v>29</v>
      </c>
      <c r="F30" s="147">
        <v>46.359692610000003</v>
      </c>
      <c r="G30" s="159">
        <v>45</v>
      </c>
      <c r="H30" s="508">
        <v>8.6556887537004599</v>
      </c>
      <c r="I30" s="165">
        <v>0.42901706591408401</v>
      </c>
      <c r="J30" s="165">
        <v>7.6424707231879001</v>
      </c>
      <c r="K30" s="165">
        <v>0.48432456895536202</v>
      </c>
      <c r="L30" s="165">
        <v>1.2781581556599999</v>
      </c>
      <c r="M30" s="165">
        <v>1.0900000000000001</v>
      </c>
      <c r="N30" s="514">
        <v>5.1568129380089296</v>
      </c>
      <c r="O30" s="307"/>
      <c r="P30" s="34"/>
      <c r="Q30" s="34"/>
      <c r="R30" s="34"/>
      <c r="S30" s="96"/>
      <c r="T30" s="6"/>
      <c r="U30" s="34"/>
    </row>
    <row r="31" spans="3:21" ht="15.75">
      <c r="C31" s="156">
        <v>10</v>
      </c>
      <c r="D31" s="147">
        <v>12.98824177</v>
      </c>
      <c r="E31" s="161">
        <v>29</v>
      </c>
      <c r="F31" s="147">
        <v>46.359692610000003</v>
      </c>
      <c r="G31" s="159">
        <v>45</v>
      </c>
      <c r="H31" s="508">
        <v>8.6556887537004599</v>
      </c>
      <c r="I31" s="165">
        <v>0.42901706591408401</v>
      </c>
      <c r="J31" s="165">
        <v>8.5370834287438697</v>
      </c>
      <c r="K31" s="165">
        <v>0.48432456895536202</v>
      </c>
      <c r="L31" s="165">
        <v>1.2781581556599999</v>
      </c>
      <c r="M31" s="165">
        <v>1.0900000000000001</v>
      </c>
      <c r="N31" s="514">
        <v>5.7604593949748502</v>
      </c>
      <c r="O31" s="307"/>
      <c r="P31" s="34"/>
      <c r="Q31" s="34"/>
      <c r="R31" s="34"/>
      <c r="S31" s="96"/>
      <c r="T31" s="6"/>
      <c r="U31" s="34"/>
    </row>
    <row r="32" spans="3:21" ht="15.75">
      <c r="C32" s="156">
        <v>12</v>
      </c>
      <c r="D32" s="147">
        <v>12.98824177</v>
      </c>
      <c r="E32" s="161">
        <v>29</v>
      </c>
      <c r="F32" s="147">
        <v>46.359692610000003</v>
      </c>
      <c r="G32" s="159">
        <v>45</v>
      </c>
      <c r="H32" s="508">
        <v>8.6556887537004599</v>
      </c>
      <c r="I32" s="165">
        <v>0.42901706591408401</v>
      </c>
      <c r="J32" s="165">
        <v>8.6054007148717808</v>
      </c>
      <c r="K32" s="165">
        <v>0.48432456895536202</v>
      </c>
      <c r="L32" s="165">
        <v>1.2781581556599999</v>
      </c>
      <c r="M32" s="165">
        <v>1.0900000000000001</v>
      </c>
      <c r="N32" s="514">
        <v>5.8065569827516903</v>
      </c>
      <c r="O32" s="307"/>
      <c r="P32" s="34"/>
      <c r="Q32" s="34"/>
      <c r="R32" s="34"/>
      <c r="S32" s="96"/>
      <c r="T32" s="6"/>
      <c r="U32" s="34"/>
    </row>
    <row r="33" spans="3:21" ht="15.75">
      <c r="C33" s="156">
        <v>15</v>
      </c>
      <c r="D33" s="147">
        <v>12.98824177</v>
      </c>
      <c r="E33" s="161">
        <v>29</v>
      </c>
      <c r="F33" s="147">
        <v>46.359692610000003</v>
      </c>
      <c r="G33" s="159">
        <v>45</v>
      </c>
      <c r="H33" s="508">
        <v>8.6556887537004599</v>
      </c>
      <c r="I33" s="165">
        <v>0.42901706591408401</v>
      </c>
      <c r="J33" s="165">
        <v>8.6418050458661799</v>
      </c>
      <c r="K33" s="165">
        <v>0.48432456895536202</v>
      </c>
      <c r="L33" s="165">
        <v>1.2781581556599999</v>
      </c>
      <c r="M33" s="165">
        <v>1.0900000000000001</v>
      </c>
      <c r="N33" s="514">
        <v>5.8311210709727801</v>
      </c>
      <c r="O33" s="307"/>
      <c r="P33" s="34"/>
      <c r="Q33" s="34"/>
      <c r="R33" s="34"/>
      <c r="S33" s="96"/>
      <c r="T33" s="6"/>
      <c r="U33" s="34"/>
    </row>
    <row r="34" spans="3:21" ht="15.75">
      <c r="C34" s="156">
        <v>20</v>
      </c>
      <c r="D34" s="147">
        <v>12.98824177</v>
      </c>
      <c r="E34" s="161">
        <v>29</v>
      </c>
      <c r="F34" s="147">
        <v>46.359692610000003</v>
      </c>
      <c r="G34" s="159">
        <v>45</v>
      </c>
      <c r="H34" s="508">
        <v>8.6556887537004599</v>
      </c>
      <c r="I34" s="165">
        <v>0.42901706591408401</v>
      </c>
      <c r="J34" s="165">
        <v>8.6540635539609205</v>
      </c>
      <c r="K34" s="165">
        <v>0.48432456895536202</v>
      </c>
      <c r="L34" s="165">
        <v>1.2781581556599999</v>
      </c>
      <c r="M34" s="165">
        <v>1.0900000000000001</v>
      </c>
      <c r="N34" s="514">
        <v>5.8393925888409202</v>
      </c>
      <c r="O34" s="307"/>
      <c r="P34" s="34"/>
      <c r="Q34" s="34"/>
      <c r="R34" s="34"/>
      <c r="S34" s="96"/>
      <c r="T34" s="6"/>
      <c r="U34" s="34"/>
    </row>
    <row r="35" spans="3:21" ht="15.75">
      <c r="C35" s="155">
        <v>1</v>
      </c>
      <c r="D35" s="83">
        <v>52.781941500000002</v>
      </c>
      <c r="E35" s="161">
        <v>29</v>
      </c>
      <c r="F35" s="147">
        <v>48.241162150000001</v>
      </c>
      <c r="G35" s="160">
        <v>90</v>
      </c>
      <c r="H35" s="508">
        <v>39.235752611783603</v>
      </c>
      <c r="I35" s="165">
        <v>0.58699003519229598</v>
      </c>
      <c r="J35" s="165">
        <v>17.4207407055708</v>
      </c>
      <c r="K35" s="165">
        <v>0.48432456895536202</v>
      </c>
      <c r="L35" s="165">
        <v>1.2894469729</v>
      </c>
      <c r="M35" s="165">
        <v>1.18</v>
      </c>
      <c r="N35" s="514">
        <v>12.8377410575303</v>
      </c>
      <c r="O35" s="307"/>
      <c r="P35" s="34"/>
      <c r="Q35" s="34"/>
      <c r="R35" s="34"/>
      <c r="S35" s="96"/>
      <c r="T35" s="6"/>
      <c r="U35" s="34"/>
    </row>
    <row r="36" spans="3:21" ht="15.75">
      <c r="C36" s="156">
        <v>3</v>
      </c>
      <c r="D36" s="147">
        <v>49.791901690000003</v>
      </c>
      <c r="E36" s="161">
        <v>29</v>
      </c>
      <c r="F36" s="147">
        <v>48.241162150000001</v>
      </c>
      <c r="G36" s="159">
        <v>90</v>
      </c>
      <c r="H36" s="508">
        <v>36.905795233992301</v>
      </c>
      <c r="I36" s="165">
        <v>0.58594101733171799</v>
      </c>
      <c r="J36" s="165">
        <v>30.542505234416499</v>
      </c>
      <c r="K36" s="165">
        <v>0.48432456895536202</v>
      </c>
      <c r="L36" s="165">
        <v>1.2894469729</v>
      </c>
      <c r="M36" s="165">
        <v>1.18</v>
      </c>
      <c r="N36" s="514">
        <v>22.507468544223102</v>
      </c>
      <c r="O36" s="307"/>
      <c r="P36" s="34"/>
      <c r="Q36" s="34"/>
      <c r="R36" s="34"/>
      <c r="S36" s="96"/>
      <c r="T36" s="6"/>
      <c r="U36" s="34"/>
    </row>
    <row r="37" spans="3:21" ht="15.75">
      <c r="C37" s="156">
        <v>5</v>
      </c>
      <c r="D37" s="147">
        <v>49.791901690000003</v>
      </c>
      <c r="E37" s="161">
        <v>29</v>
      </c>
      <c r="F37" s="147">
        <v>48.241162150000001</v>
      </c>
      <c r="G37" s="159">
        <v>90</v>
      </c>
      <c r="H37" s="508">
        <v>36.905795233992301</v>
      </c>
      <c r="I37" s="165">
        <v>0.58594101733171799</v>
      </c>
      <c r="J37" s="165">
        <v>34.934553818426203</v>
      </c>
      <c r="K37" s="165">
        <v>0.48432456895536202</v>
      </c>
      <c r="L37" s="165">
        <v>1.2894469729</v>
      </c>
      <c r="M37" s="165">
        <v>1.18</v>
      </c>
      <c r="N37" s="514">
        <v>25.744069294246302</v>
      </c>
      <c r="O37" s="307"/>
      <c r="P37" s="34"/>
      <c r="Q37" s="34"/>
      <c r="R37" s="34"/>
      <c r="S37" s="96"/>
      <c r="T37" s="6"/>
      <c r="U37" s="34"/>
    </row>
    <row r="38" spans="3:21" ht="15.75">
      <c r="C38" s="156">
        <v>10</v>
      </c>
      <c r="D38" s="147">
        <v>49.791901690000003</v>
      </c>
      <c r="E38" s="161">
        <v>29</v>
      </c>
      <c r="F38" s="147">
        <v>48.241162150000001</v>
      </c>
      <c r="G38" s="159">
        <v>90</v>
      </c>
      <c r="H38" s="508">
        <v>36.905795233992301</v>
      </c>
      <c r="I38" s="165">
        <v>0.58594101733171799</v>
      </c>
      <c r="J38" s="165">
        <v>36.800505734231997</v>
      </c>
      <c r="K38" s="165">
        <v>0.48432456895536202</v>
      </c>
      <c r="L38" s="165">
        <v>1.2894469729</v>
      </c>
      <c r="M38" s="165">
        <v>1.18</v>
      </c>
      <c r="N38" s="514">
        <v>27.119131808853201</v>
      </c>
      <c r="O38" s="307"/>
      <c r="P38" s="34"/>
      <c r="Q38" s="34"/>
      <c r="R38" s="34"/>
      <c r="S38" s="96"/>
      <c r="T38" s="6"/>
      <c r="U38" s="34"/>
    </row>
    <row r="39" spans="3:21" ht="15.75">
      <c r="C39" s="156">
        <v>12</v>
      </c>
      <c r="D39" s="147">
        <v>49.791901690000003</v>
      </c>
      <c r="E39" s="161">
        <v>29</v>
      </c>
      <c r="F39" s="147">
        <v>48.241162150000001</v>
      </c>
      <c r="G39" s="159">
        <v>90</v>
      </c>
      <c r="H39" s="508">
        <v>36.905795233992301</v>
      </c>
      <c r="I39" s="165">
        <v>0.58594101733171799</v>
      </c>
      <c r="J39" s="165">
        <v>36.873178298010203</v>
      </c>
      <c r="K39" s="165">
        <v>0.48432456895536202</v>
      </c>
      <c r="L39" s="165">
        <v>1.2894469729</v>
      </c>
      <c r="M39" s="165">
        <v>1.18</v>
      </c>
      <c r="N39" s="514">
        <v>27.1726858781972</v>
      </c>
      <c r="O39" s="307"/>
      <c r="P39" s="34"/>
      <c r="Q39" s="34"/>
      <c r="R39" s="34"/>
      <c r="S39" s="96"/>
      <c r="T39" s="6"/>
      <c r="U39" s="34"/>
    </row>
    <row r="40" spans="3:21" ht="15.75">
      <c r="C40" s="156">
        <v>15</v>
      </c>
      <c r="D40" s="147">
        <v>49.791901690000003</v>
      </c>
      <c r="E40" s="161">
        <v>29</v>
      </c>
      <c r="F40" s="147">
        <v>48.241162150000001</v>
      </c>
      <c r="G40" s="159">
        <v>90</v>
      </c>
      <c r="H40" s="508">
        <v>36.905795233992301</v>
      </c>
      <c r="I40" s="165">
        <v>0.58594101733171799</v>
      </c>
      <c r="J40" s="165">
        <v>36.900171428266503</v>
      </c>
      <c r="K40" s="165">
        <v>0.48432456895536202</v>
      </c>
      <c r="L40" s="165">
        <v>1.2894469729</v>
      </c>
      <c r="M40" s="165">
        <v>1.18</v>
      </c>
      <c r="N40" s="514">
        <v>27.1925777313865</v>
      </c>
      <c r="O40" s="307"/>
      <c r="P40" s="34"/>
      <c r="Q40" s="34"/>
      <c r="R40" s="34"/>
      <c r="S40" s="96"/>
      <c r="T40" s="6"/>
      <c r="U40" s="34"/>
    </row>
    <row r="41" spans="3:21" ht="15.75">
      <c r="C41" s="156">
        <v>20</v>
      </c>
      <c r="D41" s="147">
        <v>49.791901690000003</v>
      </c>
      <c r="E41" s="161">
        <v>29</v>
      </c>
      <c r="F41" s="147">
        <v>48.241162150000001</v>
      </c>
      <c r="G41" s="159">
        <v>90</v>
      </c>
      <c r="H41" s="508">
        <v>36.905795233992301</v>
      </c>
      <c r="I41" s="165">
        <v>0.58594101733171799</v>
      </c>
      <c r="J41" s="165">
        <v>36.9054948508495</v>
      </c>
      <c r="K41" s="165">
        <v>0.48432456895536202</v>
      </c>
      <c r="L41" s="165">
        <v>1.2894469729</v>
      </c>
      <c r="M41" s="165">
        <v>1.18</v>
      </c>
      <c r="N41" s="514">
        <v>27.196500682873701</v>
      </c>
      <c r="O41" s="307"/>
      <c r="P41" s="34"/>
      <c r="Q41" s="34"/>
      <c r="R41" s="34"/>
      <c r="S41" s="96"/>
      <c r="T41" s="6"/>
      <c r="U41" s="34"/>
    </row>
    <row r="42" spans="3:21">
      <c r="C42" s="156"/>
      <c r="D42" s="147"/>
      <c r="E42" s="147"/>
      <c r="F42" s="147"/>
      <c r="G42" s="147"/>
      <c r="H42" s="156"/>
      <c r="I42" s="147"/>
      <c r="J42" s="147"/>
      <c r="K42" s="142"/>
      <c r="L42" s="142"/>
      <c r="M42" s="142"/>
      <c r="N42" s="515"/>
      <c r="O42" s="217"/>
      <c r="P42" s="34"/>
      <c r="Q42" s="34"/>
      <c r="R42" s="34"/>
      <c r="S42" s="96"/>
      <c r="T42" s="6"/>
      <c r="U42" s="34"/>
    </row>
    <row r="43" spans="3:21">
      <c r="C43" s="156"/>
      <c r="D43" s="147"/>
      <c r="E43" s="147"/>
      <c r="F43" s="147"/>
      <c r="G43" s="147"/>
      <c r="H43" s="156"/>
      <c r="I43" s="147"/>
      <c r="J43" s="147"/>
      <c r="K43" s="142"/>
      <c r="L43" s="142"/>
      <c r="M43" s="142"/>
      <c r="N43" s="515"/>
      <c r="O43" s="217"/>
      <c r="P43" s="34"/>
      <c r="Q43" s="34"/>
      <c r="R43" s="34"/>
      <c r="S43" s="96"/>
      <c r="T43" s="6"/>
      <c r="U43" s="34"/>
    </row>
    <row r="44" spans="3:21">
      <c r="C44" s="156"/>
      <c r="D44" s="147"/>
      <c r="E44" s="147"/>
      <c r="F44" s="147"/>
      <c r="G44" s="147"/>
      <c r="H44" s="156"/>
      <c r="I44" s="147"/>
      <c r="J44" s="147"/>
      <c r="K44" s="142"/>
      <c r="L44" s="142"/>
      <c r="M44" s="142"/>
      <c r="N44" s="515"/>
      <c r="O44" s="217"/>
      <c r="P44" s="34"/>
      <c r="Q44" s="34"/>
      <c r="R44" s="34"/>
      <c r="S44" s="96"/>
      <c r="T44" s="6"/>
      <c r="U44" s="34"/>
    </row>
    <row r="45" spans="3:21">
      <c r="C45" s="156"/>
      <c r="D45" s="147"/>
      <c r="E45" s="147"/>
      <c r="F45" s="147"/>
      <c r="G45" s="147"/>
      <c r="H45" s="156"/>
      <c r="I45" s="147"/>
      <c r="J45" s="147"/>
      <c r="K45" s="142"/>
      <c r="L45" s="142"/>
      <c r="M45" s="142"/>
      <c r="N45" s="515"/>
      <c r="O45" s="217"/>
      <c r="P45" s="34"/>
      <c r="Q45" s="34"/>
      <c r="R45" s="34"/>
      <c r="S45" s="96"/>
      <c r="T45" s="6"/>
      <c r="U45" s="34"/>
    </row>
    <row r="46" spans="3:21">
      <c r="C46" s="156"/>
      <c r="D46" s="147"/>
      <c r="E46" s="147"/>
      <c r="F46" s="147"/>
      <c r="G46" s="147"/>
      <c r="H46" s="156"/>
      <c r="I46" s="147"/>
      <c r="J46" s="147"/>
      <c r="K46" s="142"/>
      <c r="L46" s="142"/>
      <c r="M46" s="142"/>
      <c r="N46" s="515"/>
      <c r="O46" s="217"/>
      <c r="P46" s="34"/>
      <c r="Q46" s="34"/>
      <c r="R46" s="34"/>
      <c r="S46" s="96"/>
      <c r="T46" s="6"/>
      <c r="U46" s="34"/>
    </row>
    <row r="47" spans="3:21">
      <c r="C47" s="156"/>
      <c r="D47" s="147"/>
      <c r="E47" s="147"/>
      <c r="F47" s="147"/>
      <c r="G47" s="147"/>
      <c r="H47" s="156"/>
      <c r="I47" s="147"/>
      <c r="J47" s="147"/>
      <c r="K47" s="142"/>
      <c r="L47" s="142"/>
      <c r="M47" s="142"/>
      <c r="N47" s="515"/>
      <c r="O47" s="217"/>
      <c r="P47" s="34"/>
      <c r="Q47" s="34"/>
      <c r="R47" s="34"/>
      <c r="S47" s="96"/>
      <c r="T47" s="6"/>
      <c r="U47" s="34"/>
    </row>
    <row r="48" spans="3:21">
      <c r="C48" s="156"/>
      <c r="D48" s="147"/>
      <c r="E48" s="147"/>
      <c r="F48" s="147"/>
      <c r="G48" s="147"/>
      <c r="H48" s="156"/>
      <c r="I48" s="147"/>
      <c r="J48" s="147"/>
      <c r="K48" s="142"/>
      <c r="L48" s="142"/>
      <c r="M48" s="142"/>
      <c r="N48" s="515"/>
      <c r="O48" s="217"/>
      <c r="P48" s="34"/>
      <c r="Q48" s="34"/>
      <c r="R48" s="34"/>
      <c r="S48" s="96"/>
      <c r="T48" s="6"/>
      <c r="U48" s="34"/>
    </row>
    <row r="49" spans="3:21">
      <c r="C49" s="156"/>
      <c r="D49" s="147"/>
      <c r="E49" s="147"/>
      <c r="F49" s="147"/>
      <c r="G49" s="147"/>
      <c r="H49" s="156"/>
      <c r="I49" s="147"/>
      <c r="J49" s="147"/>
      <c r="K49" s="142"/>
      <c r="L49" s="142"/>
      <c r="M49" s="142"/>
      <c r="N49" s="515"/>
      <c r="O49" s="217"/>
      <c r="P49" s="34"/>
      <c r="Q49" s="34"/>
      <c r="R49" s="34"/>
      <c r="S49" s="96"/>
      <c r="T49" s="6"/>
      <c r="U49" s="34"/>
    </row>
    <row r="50" spans="3:21">
      <c r="C50" s="156"/>
      <c r="D50" s="147"/>
      <c r="E50" s="147"/>
      <c r="F50" s="147"/>
      <c r="G50" s="147"/>
      <c r="H50" s="156"/>
      <c r="I50" s="147"/>
      <c r="J50" s="147"/>
      <c r="K50" s="142"/>
      <c r="L50" s="142"/>
      <c r="M50" s="142"/>
      <c r="N50" s="515"/>
      <c r="O50" s="217"/>
      <c r="P50" s="34"/>
      <c r="Q50" s="34"/>
      <c r="R50" s="34"/>
      <c r="S50" s="96"/>
      <c r="T50" s="6"/>
      <c r="U50" s="34"/>
    </row>
    <row r="51" spans="3:21">
      <c r="C51" s="156"/>
      <c r="D51" s="147"/>
      <c r="E51" s="147"/>
      <c r="F51" s="147"/>
      <c r="G51" s="147"/>
      <c r="H51" s="156"/>
      <c r="I51" s="147"/>
      <c r="J51" s="147"/>
      <c r="K51" s="142"/>
      <c r="L51" s="142"/>
      <c r="M51" s="142"/>
      <c r="N51" s="515"/>
      <c r="O51" s="217"/>
      <c r="P51" s="34"/>
      <c r="Q51" s="34"/>
      <c r="R51" s="34"/>
      <c r="S51" s="96"/>
      <c r="T51" s="6"/>
      <c r="U51" s="34"/>
    </row>
    <row r="52" spans="3:21">
      <c r="C52" s="156"/>
      <c r="D52" s="147"/>
      <c r="E52" s="147"/>
      <c r="F52" s="147"/>
      <c r="G52" s="147"/>
      <c r="H52" s="156"/>
      <c r="I52" s="147"/>
      <c r="J52" s="147"/>
      <c r="K52" s="142"/>
      <c r="L52" s="142"/>
      <c r="M52" s="142"/>
      <c r="N52" s="515"/>
      <c r="O52" s="217"/>
      <c r="P52" s="34"/>
      <c r="Q52" s="34"/>
      <c r="R52" s="34"/>
      <c r="S52" s="96"/>
      <c r="T52" s="6"/>
      <c r="U52" s="34"/>
    </row>
    <row r="53" spans="3:21">
      <c r="C53" s="156"/>
      <c r="D53" s="147"/>
      <c r="E53" s="147"/>
      <c r="F53" s="147"/>
      <c r="G53" s="147"/>
      <c r="H53" s="156"/>
      <c r="I53" s="147"/>
      <c r="J53" s="147"/>
      <c r="K53" s="142"/>
      <c r="L53" s="142"/>
      <c r="M53" s="142"/>
      <c r="N53" s="515"/>
      <c r="O53" s="217"/>
      <c r="P53" s="34"/>
      <c r="Q53" s="34"/>
      <c r="R53" s="34"/>
      <c r="S53" s="96"/>
      <c r="T53" s="6"/>
      <c r="U53" s="34"/>
    </row>
    <row r="54" spans="3:21">
      <c r="C54" s="156"/>
      <c r="D54" s="147"/>
      <c r="E54" s="147"/>
      <c r="F54" s="147"/>
      <c r="G54" s="147"/>
      <c r="H54" s="156"/>
      <c r="I54" s="147"/>
      <c r="J54" s="147"/>
      <c r="K54" s="142"/>
      <c r="L54" s="142"/>
      <c r="M54" s="142"/>
      <c r="N54" s="515"/>
      <c r="O54" s="217"/>
      <c r="P54" s="34"/>
      <c r="Q54" s="34"/>
      <c r="R54" s="34"/>
      <c r="S54" s="96"/>
      <c r="T54" s="6"/>
      <c r="U54" s="34"/>
    </row>
    <row r="55" spans="3:21">
      <c r="C55" s="156"/>
      <c r="D55" s="147"/>
      <c r="E55" s="147"/>
      <c r="F55" s="147"/>
      <c r="G55" s="147"/>
      <c r="H55" s="156"/>
      <c r="I55" s="147"/>
      <c r="J55" s="147"/>
      <c r="K55" s="142"/>
      <c r="L55" s="142"/>
      <c r="M55" s="142"/>
      <c r="N55" s="515"/>
      <c r="O55" s="217"/>
      <c r="P55" s="34"/>
      <c r="Q55" s="34"/>
      <c r="R55" s="34"/>
      <c r="S55" s="96"/>
      <c r="T55" s="6"/>
      <c r="U55" s="34"/>
    </row>
    <row r="56" spans="3:21">
      <c r="C56" s="156"/>
      <c r="D56" s="147"/>
      <c r="E56" s="147"/>
      <c r="F56" s="147"/>
      <c r="G56" s="147"/>
      <c r="H56" s="156"/>
      <c r="I56" s="147"/>
      <c r="J56" s="147"/>
      <c r="K56" s="142"/>
      <c r="L56" s="142"/>
      <c r="M56" s="142"/>
      <c r="N56" s="515"/>
      <c r="O56" s="217"/>
      <c r="P56" s="34"/>
      <c r="Q56" s="34"/>
      <c r="R56" s="34"/>
      <c r="S56" s="96"/>
      <c r="T56" s="6"/>
      <c r="U56" s="34"/>
    </row>
    <row r="57" spans="3:21">
      <c r="C57" s="156"/>
      <c r="D57" s="147"/>
      <c r="E57" s="147"/>
      <c r="F57" s="147"/>
      <c r="G57" s="147"/>
      <c r="H57" s="156"/>
      <c r="I57" s="147"/>
      <c r="J57" s="147"/>
      <c r="K57" s="142"/>
      <c r="L57" s="142"/>
      <c r="M57" s="142"/>
      <c r="N57" s="515"/>
      <c r="O57" s="217"/>
      <c r="P57" s="34"/>
      <c r="Q57" s="34"/>
      <c r="R57" s="34"/>
      <c r="S57" s="96"/>
      <c r="T57" s="6"/>
      <c r="U57" s="34"/>
    </row>
    <row r="58" spans="3:21">
      <c r="C58" s="156"/>
      <c r="D58" s="147"/>
      <c r="E58" s="147"/>
      <c r="F58" s="147"/>
      <c r="G58" s="147"/>
      <c r="H58" s="156"/>
      <c r="I58" s="147"/>
      <c r="J58" s="147"/>
      <c r="K58" s="142"/>
      <c r="L58" s="142"/>
      <c r="M58" s="142"/>
      <c r="N58" s="515"/>
      <c r="O58" s="217"/>
      <c r="P58" s="34"/>
      <c r="Q58" s="34"/>
      <c r="R58" s="34"/>
      <c r="S58" s="96"/>
      <c r="T58" s="6"/>
      <c r="U58" s="34"/>
    </row>
    <row r="59" spans="3:21">
      <c r="C59" s="156"/>
      <c r="D59" s="147"/>
      <c r="E59" s="147"/>
      <c r="F59" s="147"/>
      <c r="G59" s="147"/>
      <c r="H59" s="156"/>
      <c r="I59" s="147"/>
      <c r="J59" s="147"/>
      <c r="K59" s="142"/>
      <c r="L59" s="142"/>
      <c r="M59" s="142"/>
      <c r="N59" s="515"/>
      <c r="O59" s="217"/>
      <c r="P59" s="34"/>
      <c r="Q59" s="34"/>
      <c r="R59" s="34"/>
      <c r="S59" s="96"/>
      <c r="T59" s="6"/>
      <c r="U59" s="34"/>
    </row>
    <row r="60" spans="3:21" ht="13.5" thickBot="1">
      <c r="C60" s="157"/>
      <c r="D60" s="148"/>
      <c r="E60" s="148"/>
      <c r="F60" s="148"/>
      <c r="G60" s="148"/>
      <c r="H60" s="157"/>
      <c r="I60" s="148"/>
      <c r="J60" s="148"/>
      <c r="K60" s="149"/>
      <c r="L60" s="149"/>
      <c r="M60" s="149"/>
      <c r="N60" s="516"/>
      <c r="O60" s="218"/>
      <c r="P60" s="146"/>
      <c r="Q60" s="146"/>
      <c r="R60" s="146"/>
      <c r="S60" s="99"/>
      <c r="T60" s="6"/>
      <c r="U60" s="34"/>
    </row>
    <row r="61" spans="3:21">
      <c r="G61" s="6"/>
      <c r="H61" s="6"/>
      <c r="I61" s="6"/>
      <c r="J61" s="6"/>
      <c r="K61" s="6"/>
      <c r="L61" s="6"/>
    </row>
    <row r="62" spans="3:21" ht="15.75">
      <c r="C62" s="171" t="s">
        <v>91</v>
      </c>
    </row>
  </sheetData>
  <sheetProtection sheet="1" objects="1" scenarios="1" formatCells="0" formatColumns="0" formatRows="0"/>
  <mergeCells count="5">
    <mergeCell ref="C5:H5"/>
    <mergeCell ref="C7:C9"/>
    <mergeCell ref="J7:M7"/>
    <mergeCell ref="J8:M8"/>
    <mergeCell ref="D11:K11"/>
  </mergeCells>
  <hyperlinks>
    <hyperlink ref="M2" location="NOTES!A1" display="BACK" xr:uid="{00000000-0004-0000-0B00-000000000000}"/>
  </hyperlinks>
  <pageMargins left="0.7" right="0.7" top="0.75" bottom="0.75" header="0.3" footer="0.3"/>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2:AN126"/>
  <sheetViews>
    <sheetView zoomScale="70" zoomScaleNormal="70" workbookViewId="0"/>
  </sheetViews>
  <sheetFormatPr defaultColWidth="9.140625" defaultRowHeight="12.75"/>
  <cols>
    <col min="1" max="1" width="6.140625" style="1" customWidth="1"/>
    <col min="2" max="2" width="6.85546875" style="2" customWidth="1"/>
    <col min="3" max="3" width="13.28515625" style="2" customWidth="1"/>
    <col min="4" max="4" width="15.7109375" style="2" customWidth="1"/>
    <col min="5" max="5" width="12.85546875" style="2" customWidth="1"/>
    <col min="6" max="6" width="13.42578125" style="2" customWidth="1"/>
    <col min="7" max="7" width="11.42578125" style="2" customWidth="1"/>
    <col min="8" max="8" width="22.140625" style="2" customWidth="1"/>
    <col min="9" max="9" width="20.28515625" style="2" customWidth="1"/>
    <col min="10" max="10" width="18" style="2" customWidth="1"/>
    <col min="11" max="11" width="9.85546875" style="2" customWidth="1"/>
    <col min="12" max="12" width="13.28515625" style="2" customWidth="1"/>
    <col min="13" max="13" width="11.42578125" style="2" customWidth="1"/>
    <col min="14" max="14" width="14.5703125" style="2" customWidth="1"/>
    <col min="15" max="15" width="11.42578125" style="2" customWidth="1"/>
    <col min="16" max="16" width="12" style="1" customWidth="1"/>
    <col min="17" max="17" width="13.5703125" style="1" customWidth="1"/>
    <col min="18" max="18" width="12.7109375" style="1" customWidth="1"/>
    <col min="19" max="37" width="9.140625" style="1"/>
    <col min="38" max="38" width="14.42578125" style="1" customWidth="1"/>
    <col min="39" max="39" width="9.140625" style="1"/>
    <col min="40" max="40" width="11" style="1" bestFit="1" customWidth="1"/>
    <col min="41" max="16384" width="9.140625" style="1"/>
  </cols>
  <sheetData>
    <row r="2" spans="1:18" ht="15">
      <c r="N2" s="498" t="s">
        <v>256</v>
      </c>
    </row>
    <row r="4" spans="1:18">
      <c r="A4" s="5"/>
    </row>
    <row r="5" spans="1:18" ht="69" customHeight="1">
      <c r="A5" s="5"/>
      <c r="C5" s="794" t="s">
        <v>34</v>
      </c>
      <c r="D5" s="795"/>
      <c r="E5" s="795"/>
      <c r="F5" s="795"/>
      <c r="G5" s="795"/>
      <c r="H5" s="795"/>
      <c r="I5" s="795"/>
      <c r="J5" s="30"/>
      <c r="K5" s="30"/>
      <c r="L5" s="30"/>
      <c r="M5" s="30"/>
      <c r="N5" s="31"/>
    </row>
    <row r="6" spans="1:18" ht="18" customHeight="1">
      <c r="C6" s="32"/>
      <c r="D6" s="33"/>
      <c r="E6" s="30"/>
      <c r="F6" s="30"/>
      <c r="G6" s="30"/>
      <c r="H6" s="30"/>
      <c r="I6" s="30"/>
      <c r="J6" s="30"/>
      <c r="K6" s="30"/>
      <c r="L6" s="30"/>
      <c r="M6" s="30"/>
      <c r="N6" s="31"/>
    </row>
    <row r="7" spans="1:18" ht="18" customHeight="1">
      <c r="C7" s="796"/>
      <c r="D7" s="34"/>
      <c r="E7" s="34"/>
      <c r="F7" s="34"/>
      <c r="G7" s="34"/>
      <c r="H7" s="34"/>
      <c r="I7" s="34"/>
      <c r="J7" s="34"/>
      <c r="K7" s="814">
        <v>43742</v>
      </c>
      <c r="L7" s="814"/>
      <c r="M7" s="814"/>
      <c r="N7" s="815"/>
    </row>
    <row r="8" spans="1:18" ht="18" customHeight="1">
      <c r="C8" s="796"/>
      <c r="D8" s="34"/>
      <c r="E8" s="34"/>
      <c r="F8" s="34"/>
      <c r="G8" s="34"/>
      <c r="H8" s="34"/>
      <c r="I8" s="34"/>
      <c r="J8" s="34"/>
      <c r="K8" s="816" t="s">
        <v>35</v>
      </c>
      <c r="L8" s="816"/>
      <c r="M8" s="816"/>
      <c r="N8" s="817"/>
    </row>
    <row r="9" spans="1:18" ht="18" customHeight="1">
      <c r="C9" s="797"/>
      <c r="D9" s="35"/>
      <c r="E9" s="35"/>
      <c r="F9" s="35"/>
      <c r="G9" s="35"/>
      <c r="H9" s="35"/>
      <c r="I9" s="35"/>
      <c r="J9" s="35"/>
      <c r="K9" s="41"/>
      <c r="L9" s="41"/>
      <c r="M9" s="41"/>
      <c r="N9" s="42"/>
    </row>
    <row r="10" spans="1:18">
      <c r="C10" s="37"/>
      <c r="D10" s="30"/>
      <c r="E10" s="30"/>
      <c r="F10" s="30"/>
      <c r="G10" s="30"/>
      <c r="H10" s="30"/>
      <c r="I10" s="30"/>
      <c r="J10" s="30"/>
      <c r="K10" s="30"/>
      <c r="L10" s="30"/>
      <c r="M10" s="30"/>
      <c r="N10" s="31"/>
    </row>
    <row r="11" spans="1:18" ht="47.25" customHeight="1">
      <c r="C11" s="38"/>
      <c r="D11" s="803" t="s">
        <v>36</v>
      </c>
      <c r="E11" s="803"/>
      <c r="F11" s="803"/>
      <c r="G11" s="803"/>
      <c r="H11" s="803"/>
      <c r="I11" s="803"/>
      <c r="J11" s="803"/>
      <c r="K11" s="803"/>
      <c r="L11" s="803"/>
      <c r="M11" s="34"/>
      <c r="N11" s="39"/>
    </row>
    <row r="12" spans="1:18">
      <c r="C12" s="40"/>
      <c r="D12" s="35"/>
      <c r="E12" s="35"/>
      <c r="F12" s="35"/>
      <c r="G12" s="35"/>
      <c r="H12" s="35"/>
      <c r="I12" s="35"/>
      <c r="J12" s="35"/>
      <c r="K12" s="35"/>
      <c r="L12" s="35"/>
      <c r="M12" s="35"/>
      <c r="N12" s="36"/>
    </row>
    <row r="13" spans="1:18" ht="17.100000000000001" customHeight="1"/>
    <row r="14" spans="1:18" ht="18" customHeight="1">
      <c r="C14" s="44" t="s">
        <v>345</v>
      </c>
      <c r="D14" s="45"/>
    </row>
    <row r="15" spans="1:18" ht="18" customHeight="1">
      <c r="C15" s="45"/>
      <c r="D15" s="44" t="s">
        <v>86</v>
      </c>
      <c r="E15" s="1"/>
      <c r="F15" s="1"/>
      <c r="G15" s="1"/>
      <c r="H15" s="1"/>
      <c r="I15" s="1"/>
      <c r="J15" s="1"/>
      <c r="K15" s="1"/>
      <c r="P15" s="2"/>
      <c r="Q15" s="2"/>
      <c r="R15" s="2"/>
    </row>
    <row r="16" spans="1:18" ht="18" customHeight="1">
      <c r="D16" s="52" t="s">
        <v>324</v>
      </c>
      <c r="P16" s="2"/>
      <c r="Q16" s="2"/>
      <c r="R16" s="2"/>
    </row>
    <row r="17" spans="2:40" ht="17.100000000000001" customHeight="1" thickBot="1">
      <c r="B17" s="1"/>
    </row>
    <row r="18" spans="2:40" ht="19.5" thickBot="1">
      <c r="B18" s="1"/>
      <c r="C18" s="303" t="s">
        <v>293</v>
      </c>
      <c r="D18" s="304"/>
      <c r="E18" s="304"/>
      <c r="F18" s="304"/>
      <c r="G18" s="304"/>
      <c r="H18" s="304" t="s">
        <v>3</v>
      </c>
      <c r="I18" s="304"/>
      <c r="J18" s="305"/>
      <c r="K18" s="304"/>
      <c r="L18" s="430"/>
      <c r="M18" s="305"/>
      <c r="N18" s="310" t="s">
        <v>56</v>
      </c>
      <c r="O18" s="305"/>
      <c r="P18" s="308"/>
      <c r="Q18" s="308"/>
      <c r="R18" s="682" t="s">
        <v>5</v>
      </c>
    </row>
    <row r="19" spans="2:40" ht="20.25" customHeight="1">
      <c r="B19" s="1"/>
      <c r="C19" s="549" t="s">
        <v>1</v>
      </c>
      <c r="D19" s="550" t="s">
        <v>130</v>
      </c>
      <c r="E19" s="582" t="s">
        <v>294</v>
      </c>
      <c r="F19" s="681" t="s">
        <v>8</v>
      </c>
      <c r="G19" s="574" t="s">
        <v>128</v>
      </c>
      <c r="H19" s="68" t="s">
        <v>82</v>
      </c>
      <c r="I19" s="68" t="s">
        <v>87</v>
      </c>
      <c r="J19" s="331" t="s">
        <v>89</v>
      </c>
      <c r="K19" s="68" t="s">
        <v>132</v>
      </c>
      <c r="L19" s="425" t="s">
        <v>110</v>
      </c>
      <c r="M19" s="679" t="s">
        <v>153</v>
      </c>
      <c r="N19" s="333" t="s">
        <v>141</v>
      </c>
      <c r="O19" s="333" t="s">
        <v>25</v>
      </c>
      <c r="P19" s="333" t="s">
        <v>0</v>
      </c>
      <c r="Q19" s="334" t="s">
        <v>26</v>
      </c>
      <c r="R19" s="335" t="s">
        <v>154</v>
      </c>
    </row>
    <row r="20" spans="2:40" ht="18.75" customHeight="1" thickBot="1">
      <c r="B20" s="1"/>
      <c r="C20" s="552" t="s">
        <v>131</v>
      </c>
      <c r="D20" s="553" t="s">
        <v>9</v>
      </c>
      <c r="E20" s="583" t="s">
        <v>119</v>
      </c>
      <c r="F20" s="611" t="s">
        <v>9</v>
      </c>
      <c r="G20" s="683" t="s">
        <v>129</v>
      </c>
      <c r="H20" s="130" t="s">
        <v>37</v>
      </c>
      <c r="I20" s="123" t="s">
        <v>88</v>
      </c>
      <c r="J20" s="259" t="s">
        <v>2</v>
      </c>
      <c r="K20" s="260" t="s">
        <v>134</v>
      </c>
      <c r="L20" s="684" t="s">
        <v>109</v>
      </c>
      <c r="M20" s="680" t="s">
        <v>16</v>
      </c>
      <c r="N20" s="261" t="s">
        <v>152</v>
      </c>
      <c r="O20" s="261" t="s">
        <v>25</v>
      </c>
      <c r="P20" s="261"/>
      <c r="Q20" s="262"/>
      <c r="R20" s="263" t="s">
        <v>16</v>
      </c>
    </row>
    <row r="21" spans="2:40">
      <c r="B21" s="1"/>
      <c r="C21" s="612">
        <v>51.5</v>
      </c>
      <c r="D21" s="613">
        <v>-0.14000000000000001</v>
      </c>
      <c r="E21" s="614">
        <v>3.1382983999999003E-2</v>
      </c>
      <c r="F21" s="615">
        <v>1</v>
      </c>
      <c r="G21" s="3">
        <v>14.25</v>
      </c>
      <c r="H21" s="69">
        <v>31.076991235657001</v>
      </c>
      <c r="I21" s="3">
        <v>1</v>
      </c>
      <c r="J21" s="3">
        <v>0.65</v>
      </c>
      <c r="K21" s="3">
        <v>1</v>
      </c>
      <c r="L21" s="69">
        <v>50.3892622222222</v>
      </c>
      <c r="M21" s="229">
        <v>8.6389262222222197E-3</v>
      </c>
      <c r="N21" s="69">
        <v>1936.8463424122999</v>
      </c>
      <c r="O21" s="69">
        <v>5.83435544294431E-3</v>
      </c>
      <c r="P21" s="194">
        <v>0.97033034135234697</v>
      </c>
      <c r="Q21" s="194">
        <v>8.7310629657001204E-2</v>
      </c>
      <c r="R21" s="195">
        <v>0.261931888971004</v>
      </c>
      <c r="AL21" s="432"/>
      <c r="AN21" s="432"/>
    </row>
    <row r="22" spans="2:40">
      <c r="B22" s="1"/>
      <c r="C22" s="612">
        <v>41.9</v>
      </c>
      <c r="D22" s="613">
        <v>12.49</v>
      </c>
      <c r="E22" s="614">
        <v>4.6122988010001503E-2</v>
      </c>
      <c r="F22" s="615">
        <v>1</v>
      </c>
      <c r="G22" s="3">
        <v>14.25</v>
      </c>
      <c r="H22" s="69">
        <v>40.232035996361603</v>
      </c>
      <c r="I22" s="3">
        <v>1</v>
      </c>
      <c r="J22" s="3">
        <v>0.65</v>
      </c>
      <c r="K22" s="3">
        <v>1</v>
      </c>
      <c r="L22" s="69">
        <v>61.2189004444445</v>
      </c>
      <c r="M22" s="229">
        <v>9.7218900444444502E-3</v>
      </c>
      <c r="N22" s="69">
        <v>1548.0460906649901</v>
      </c>
      <c r="O22" s="69">
        <v>7.2996857575124002E-3</v>
      </c>
      <c r="P22" s="194">
        <v>0.96517158754223098</v>
      </c>
      <c r="Q22" s="194">
        <v>7.4684064934934999E-2</v>
      </c>
      <c r="R22" s="195">
        <v>0.22405219480480501</v>
      </c>
      <c r="AL22" s="432"/>
    </row>
    <row r="23" spans="2:40">
      <c r="B23" s="1"/>
      <c r="C23" s="612">
        <v>33.94</v>
      </c>
      <c r="D23" s="613">
        <v>18.43</v>
      </c>
      <c r="E23" s="614">
        <v>0</v>
      </c>
      <c r="F23" s="615">
        <v>1</v>
      </c>
      <c r="G23" s="3">
        <v>14.25</v>
      </c>
      <c r="H23" s="69">
        <v>46.359692611863402</v>
      </c>
      <c r="I23" s="3">
        <v>1</v>
      </c>
      <c r="J23" s="3">
        <v>0.65</v>
      </c>
      <c r="K23" s="3">
        <v>1</v>
      </c>
      <c r="L23" s="69">
        <v>80.140159644444395</v>
      </c>
      <c r="M23" s="229">
        <v>1.1614015964444399E-2</v>
      </c>
      <c r="N23" s="69">
        <v>1381.65876509183</v>
      </c>
      <c r="O23" s="69">
        <v>8.1787560615583198E-3</v>
      </c>
      <c r="P23" s="194">
        <v>0.96223276593816798</v>
      </c>
      <c r="Q23" s="194">
        <v>7.7599806573523195E-2</v>
      </c>
      <c r="R23" s="195">
        <v>0.23279941972057</v>
      </c>
      <c r="AL23" s="432"/>
    </row>
    <row r="24" spans="2:40">
      <c r="B24" s="1"/>
      <c r="C24" s="612">
        <v>51.5</v>
      </c>
      <c r="D24" s="613">
        <v>-0.14000000000000001</v>
      </c>
      <c r="E24" s="614">
        <v>3.1382983999999003E-2</v>
      </c>
      <c r="F24" s="615">
        <v>1</v>
      </c>
      <c r="G24" s="3">
        <v>14.25</v>
      </c>
      <c r="H24" s="69">
        <v>31.076991235657001</v>
      </c>
      <c r="I24" s="3">
        <v>1</v>
      </c>
      <c r="J24" s="3">
        <v>0.65</v>
      </c>
      <c r="K24" s="3">
        <v>0.1</v>
      </c>
      <c r="L24" s="69">
        <v>50.3892622222222</v>
      </c>
      <c r="M24" s="229">
        <v>8.6389262222222197E-3</v>
      </c>
      <c r="N24" s="69">
        <v>1936.8463424122999</v>
      </c>
      <c r="O24" s="69">
        <v>5.83435544294431E-3</v>
      </c>
      <c r="P24" s="194">
        <v>0.97033034135234697</v>
      </c>
      <c r="Q24" s="194">
        <v>8.7310629657001204E-2</v>
      </c>
      <c r="R24" s="195">
        <v>0.42284537942885703</v>
      </c>
      <c r="AL24" s="432"/>
    </row>
    <row r="25" spans="2:40">
      <c r="B25" s="1"/>
      <c r="C25" s="612">
        <v>41.9</v>
      </c>
      <c r="D25" s="613">
        <v>12.49</v>
      </c>
      <c r="E25" s="614">
        <v>4.6122988010001503E-2</v>
      </c>
      <c r="F25" s="615">
        <v>1</v>
      </c>
      <c r="G25" s="3">
        <v>14.25</v>
      </c>
      <c r="H25" s="69">
        <v>40.232035996361603</v>
      </c>
      <c r="I25" s="3">
        <v>1</v>
      </c>
      <c r="J25" s="3">
        <v>0.65</v>
      </c>
      <c r="K25" s="3">
        <v>0.1</v>
      </c>
      <c r="L25" s="69">
        <v>61.2189004444445</v>
      </c>
      <c r="M25" s="229">
        <v>9.7218900444444502E-3</v>
      </c>
      <c r="N25" s="69">
        <v>1548.0460906649901</v>
      </c>
      <c r="O25" s="69">
        <v>7.2996857575124002E-3</v>
      </c>
      <c r="P25" s="194">
        <v>0.96517158754223098</v>
      </c>
      <c r="Q25" s="194">
        <v>7.4684064934934999E-2</v>
      </c>
      <c r="R25" s="195">
        <v>0.36169492647988999</v>
      </c>
      <c r="AL25" s="432"/>
    </row>
    <row r="26" spans="2:40">
      <c r="B26" s="1"/>
      <c r="C26" s="612">
        <v>33.94</v>
      </c>
      <c r="D26" s="613">
        <v>18.43</v>
      </c>
      <c r="E26" s="614">
        <v>0</v>
      </c>
      <c r="F26" s="615">
        <v>1</v>
      </c>
      <c r="G26" s="3">
        <v>14.25</v>
      </c>
      <c r="H26" s="69">
        <v>46.359692611863402</v>
      </c>
      <c r="I26" s="3">
        <v>1</v>
      </c>
      <c r="J26" s="3">
        <v>0.65</v>
      </c>
      <c r="K26" s="3">
        <v>0.1</v>
      </c>
      <c r="L26" s="69">
        <v>80.140159644444395</v>
      </c>
      <c r="M26" s="229">
        <v>1.1614015964444399E-2</v>
      </c>
      <c r="N26" s="69">
        <v>1381.65876509183</v>
      </c>
      <c r="O26" s="69">
        <v>8.1787560615583198E-3</v>
      </c>
      <c r="P26" s="194">
        <v>0.96223276593816798</v>
      </c>
      <c r="Q26" s="194">
        <v>7.7599806573523195E-2</v>
      </c>
      <c r="R26" s="195">
        <v>0.37581586323557298</v>
      </c>
      <c r="AL26" s="432"/>
    </row>
    <row r="27" spans="2:40">
      <c r="B27" s="1"/>
      <c r="C27" s="612">
        <v>51.5</v>
      </c>
      <c r="D27" s="613">
        <v>-0.14000000000000001</v>
      </c>
      <c r="E27" s="614">
        <v>3.1382983999999003E-2</v>
      </c>
      <c r="F27" s="615">
        <v>1</v>
      </c>
      <c r="G27" s="3">
        <v>14.25</v>
      </c>
      <c r="H27" s="69">
        <v>31.076991235657001</v>
      </c>
      <c r="I27" s="3">
        <v>1</v>
      </c>
      <c r="J27" s="3">
        <v>0.65</v>
      </c>
      <c r="K27" s="3">
        <v>0.01</v>
      </c>
      <c r="L27" s="69">
        <v>50.3892622222222</v>
      </c>
      <c r="M27" s="229">
        <v>8.6389262222222197E-3</v>
      </c>
      <c r="N27" s="69">
        <v>1936.8463424122999</v>
      </c>
      <c r="O27" s="69">
        <v>5.83435544294431E-3</v>
      </c>
      <c r="P27" s="194">
        <v>0.97033034135234697</v>
      </c>
      <c r="Q27" s="194">
        <v>8.7310629657001204E-2</v>
      </c>
      <c r="R27" s="195">
        <v>0.62828729101178105</v>
      </c>
      <c r="AL27" s="432"/>
    </row>
    <row r="28" spans="2:40">
      <c r="B28" s="1"/>
      <c r="C28" s="612">
        <v>41.9</v>
      </c>
      <c r="D28" s="613">
        <v>12.49</v>
      </c>
      <c r="E28" s="614">
        <v>4.6122988010001503E-2</v>
      </c>
      <c r="F28" s="615">
        <v>1</v>
      </c>
      <c r="G28" s="3">
        <v>14.25</v>
      </c>
      <c r="H28" s="69">
        <v>40.232035996361603</v>
      </c>
      <c r="I28" s="3">
        <v>1</v>
      </c>
      <c r="J28" s="3">
        <v>0.65</v>
      </c>
      <c r="K28" s="3">
        <v>0.01</v>
      </c>
      <c r="L28" s="69">
        <v>61.2189004444445</v>
      </c>
      <c r="M28" s="229">
        <v>9.7218900444444502E-3</v>
      </c>
      <c r="N28" s="69">
        <v>1548.0460906649901</v>
      </c>
      <c r="O28" s="69">
        <v>7.2996857575124002E-3</v>
      </c>
      <c r="P28" s="194">
        <v>0.96517158754223098</v>
      </c>
      <c r="Q28" s="194">
        <v>7.4684064934934999E-2</v>
      </c>
      <c r="R28" s="195">
        <v>0.53742653127179196</v>
      </c>
      <c r="AL28" s="432"/>
    </row>
    <row r="29" spans="2:40">
      <c r="B29" s="1"/>
      <c r="C29" s="612">
        <v>33.94</v>
      </c>
      <c r="D29" s="613">
        <v>18.43</v>
      </c>
      <c r="E29" s="614">
        <v>0</v>
      </c>
      <c r="F29" s="615">
        <v>1</v>
      </c>
      <c r="G29" s="3">
        <v>14.25</v>
      </c>
      <c r="H29" s="69">
        <v>46.359692611863402</v>
      </c>
      <c r="I29" s="3">
        <v>1</v>
      </c>
      <c r="J29" s="3">
        <v>0.65</v>
      </c>
      <c r="K29" s="3">
        <v>0.01</v>
      </c>
      <c r="L29" s="69">
        <v>80.140159644444395</v>
      </c>
      <c r="M29" s="229">
        <v>1.1614015964444399E-2</v>
      </c>
      <c r="N29" s="69">
        <v>1381.65876509183</v>
      </c>
      <c r="O29" s="69">
        <v>8.1787560615583198E-3</v>
      </c>
      <c r="P29" s="194">
        <v>0.96223276593816798</v>
      </c>
      <c r="Q29" s="194">
        <v>7.7599806573523195E-2</v>
      </c>
      <c r="R29" s="195">
        <v>0.55840820810307301</v>
      </c>
      <c r="AL29" s="432"/>
    </row>
    <row r="30" spans="2:40">
      <c r="B30" s="1"/>
      <c r="C30" s="612">
        <v>51.5</v>
      </c>
      <c r="D30" s="613">
        <v>-0.14000000000000001</v>
      </c>
      <c r="E30" s="614">
        <v>3.1382983999999003E-2</v>
      </c>
      <c r="F30" s="615">
        <v>1</v>
      </c>
      <c r="G30" s="3">
        <v>14.25</v>
      </c>
      <c r="H30" s="69">
        <v>31.076991235657001</v>
      </c>
      <c r="I30" s="3">
        <v>1</v>
      </c>
      <c r="J30" s="3">
        <v>0.65</v>
      </c>
      <c r="K30" s="3">
        <v>1E-3</v>
      </c>
      <c r="L30" s="69">
        <v>50.3892622222222</v>
      </c>
      <c r="M30" s="229">
        <v>8.6389262222222197E-3</v>
      </c>
      <c r="N30" s="69">
        <v>1936.8463424122999</v>
      </c>
      <c r="O30" s="69">
        <v>5.83435544294431E-3</v>
      </c>
      <c r="P30" s="194">
        <v>0.97033034135234697</v>
      </c>
      <c r="Q30" s="194">
        <v>8.7310629657001204E-2</v>
      </c>
      <c r="R30" s="195">
        <v>0.91021331417423801</v>
      </c>
      <c r="AL30" s="432"/>
    </row>
    <row r="31" spans="2:40">
      <c r="B31" s="1"/>
      <c r="C31" s="612">
        <v>41.9</v>
      </c>
      <c r="D31" s="613">
        <v>12.49</v>
      </c>
      <c r="E31" s="614">
        <v>4.6122988010001503E-2</v>
      </c>
      <c r="F31" s="615">
        <v>1</v>
      </c>
      <c r="G31" s="3">
        <v>14.25</v>
      </c>
      <c r="H31" s="69">
        <v>40.232035996361603</v>
      </c>
      <c r="I31" s="3">
        <v>1</v>
      </c>
      <c r="J31" s="3">
        <v>0.65</v>
      </c>
      <c r="K31" s="3">
        <v>1E-3</v>
      </c>
      <c r="L31" s="69">
        <v>61.2189004444445</v>
      </c>
      <c r="M31" s="229">
        <v>9.7218900444444502E-3</v>
      </c>
      <c r="N31" s="69">
        <v>1548.0460906649901</v>
      </c>
      <c r="O31" s="69">
        <v>7.2996857575124002E-3</v>
      </c>
      <c r="P31" s="194">
        <v>0.96517158754223098</v>
      </c>
      <c r="Q31" s="194">
        <v>7.4684064934934999E-2</v>
      </c>
      <c r="R31" s="195">
        <v>0.77858137694669705</v>
      </c>
      <c r="AL31" s="432"/>
    </row>
    <row r="32" spans="2:40">
      <c r="B32" s="1"/>
      <c r="C32" s="612">
        <v>33.94</v>
      </c>
      <c r="D32" s="613">
        <v>18.43</v>
      </c>
      <c r="E32" s="614">
        <v>0</v>
      </c>
      <c r="F32" s="615">
        <v>1</v>
      </c>
      <c r="G32" s="3">
        <v>14.25</v>
      </c>
      <c r="H32" s="69">
        <v>46.359692611863402</v>
      </c>
      <c r="I32" s="3">
        <v>1</v>
      </c>
      <c r="J32" s="3">
        <v>0.65</v>
      </c>
      <c r="K32" s="3">
        <v>1E-3</v>
      </c>
      <c r="L32" s="69">
        <v>80.140159644444395</v>
      </c>
      <c r="M32" s="229">
        <v>1.1614015964444399E-2</v>
      </c>
      <c r="N32" s="69">
        <v>1381.65876509183</v>
      </c>
      <c r="O32" s="69">
        <v>8.1787560615583198E-3</v>
      </c>
      <c r="P32" s="194">
        <v>0.96223276593816798</v>
      </c>
      <c r="Q32" s="194">
        <v>7.7599806573523195E-2</v>
      </c>
      <c r="R32" s="195">
        <v>0.80897798352897998</v>
      </c>
      <c r="AL32" s="432"/>
    </row>
    <row r="33" spans="2:38">
      <c r="B33" s="1"/>
      <c r="C33" s="612">
        <v>51.5</v>
      </c>
      <c r="D33" s="613">
        <v>-0.14000000000000001</v>
      </c>
      <c r="E33" s="614">
        <v>3.1382983999999003E-2</v>
      </c>
      <c r="F33" s="615">
        <v>1</v>
      </c>
      <c r="G33" s="3">
        <v>20</v>
      </c>
      <c r="H33" s="69">
        <v>31.076991235657001</v>
      </c>
      <c r="I33" s="3">
        <v>1</v>
      </c>
      <c r="J33" s="3">
        <v>0.65</v>
      </c>
      <c r="K33" s="3">
        <v>1</v>
      </c>
      <c r="L33" s="69">
        <v>50.3892622222222</v>
      </c>
      <c r="M33" s="229">
        <v>8.6389262222222197E-3</v>
      </c>
      <c r="N33" s="69">
        <v>1936.8463424122999</v>
      </c>
      <c r="O33" s="69">
        <v>8.1885690427288497E-3</v>
      </c>
      <c r="P33" s="194">
        <v>0.96220053974329001</v>
      </c>
      <c r="Q33" s="194">
        <v>0.10550877921787</v>
      </c>
      <c r="R33" s="195">
        <v>0.31652633765361099</v>
      </c>
      <c r="AL33" s="432"/>
    </row>
    <row r="34" spans="2:38">
      <c r="B34" s="1"/>
      <c r="C34" s="612">
        <v>41.9</v>
      </c>
      <c r="D34" s="613">
        <v>12.49</v>
      </c>
      <c r="E34" s="614">
        <v>4.6122988010001503E-2</v>
      </c>
      <c r="F34" s="615">
        <v>1</v>
      </c>
      <c r="G34" s="3">
        <v>20</v>
      </c>
      <c r="H34" s="69">
        <v>40.232035996361603</v>
      </c>
      <c r="I34" s="3">
        <v>1</v>
      </c>
      <c r="J34" s="3">
        <v>0.65</v>
      </c>
      <c r="K34" s="3">
        <v>1</v>
      </c>
      <c r="L34" s="69">
        <v>61.2189004444445</v>
      </c>
      <c r="M34" s="229">
        <v>9.7218900444444502E-3</v>
      </c>
      <c r="N34" s="69">
        <v>1548.0460906649901</v>
      </c>
      <c r="O34" s="69">
        <v>1.02451729929999E-2</v>
      </c>
      <c r="P34" s="194">
        <v>0.955692794396932</v>
      </c>
      <c r="Q34" s="194">
        <v>9.0119178455076193E-2</v>
      </c>
      <c r="R34" s="195">
        <v>0.270357535365229</v>
      </c>
      <c r="AL34" s="432"/>
    </row>
    <row r="35" spans="2:38">
      <c r="B35" s="1"/>
      <c r="C35" s="612">
        <v>33.94</v>
      </c>
      <c r="D35" s="613">
        <v>18.43</v>
      </c>
      <c r="E35" s="614">
        <v>0</v>
      </c>
      <c r="F35" s="615">
        <v>1</v>
      </c>
      <c r="G35" s="3">
        <v>20</v>
      </c>
      <c r="H35" s="69">
        <v>46.359692611863402</v>
      </c>
      <c r="I35" s="3">
        <v>1</v>
      </c>
      <c r="J35" s="3">
        <v>0.65</v>
      </c>
      <c r="K35" s="3">
        <v>1</v>
      </c>
      <c r="L35" s="69">
        <v>80.140159644444395</v>
      </c>
      <c r="M35" s="229">
        <v>1.1614015964444399E-2</v>
      </c>
      <c r="N35" s="69">
        <v>1381.65876509183</v>
      </c>
      <c r="O35" s="69">
        <v>1.14789558758713E-2</v>
      </c>
      <c r="P35" s="194">
        <v>0.951993759458583</v>
      </c>
      <c r="Q35" s="194">
        <v>9.3559973921440803E-2</v>
      </c>
      <c r="R35" s="195">
        <v>0.28067992176432199</v>
      </c>
      <c r="AL35" s="432"/>
    </row>
    <row r="36" spans="2:38">
      <c r="B36" s="1"/>
      <c r="C36" s="612">
        <v>51.5</v>
      </c>
      <c r="D36" s="613">
        <v>-0.14000000000000001</v>
      </c>
      <c r="E36" s="614">
        <v>3.1382983999999003E-2</v>
      </c>
      <c r="F36" s="615">
        <v>1</v>
      </c>
      <c r="G36" s="3">
        <v>20</v>
      </c>
      <c r="H36" s="69">
        <v>31.076991235657001</v>
      </c>
      <c r="I36" s="3">
        <v>1</v>
      </c>
      <c r="J36" s="3">
        <v>0.65</v>
      </c>
      <c r="K36" s="3">
        <v>0.1</v>
      </c>
      <c r="L36" s="69">
        <v>50.3892622222222</v>
      </c>
      <c r="M36" s="229">
        <v>8.6389262222222197E-3</v>
      </c>
      <c r="N36" s="69">
        <v>1936.8463424122999</v>
      </c>
      <c r="O36" s="69">
        <v>8.1885690427288497E-3</v>
      </c>
      <c r="P36" s="194">
        <v>0.96220053974329001</v>
      </c>
      <c r="Q36" s="194">
        <v>0.10550877921787</v>
      </c>
      <c r="R36" s="195">
        <v>0.51097901775214605</v>
      </c>
      <c r="AL36" s="432"/>
    </row>
    <row r="37" spans="2:38">
      <c r="B37" s="1"/>
      <c r="C37" s="612">
        <v>41.9</v>
      </c>
      <c r="D37" s="613">
        <v>12.49</v>
      </c>
      <c r="E37" s="614">
        <v>4.6122988010001503E-2</v>
      </c>
      <c r="F37" s="615">
        <v>1</v>
      </c>
      <c r="G37" s="3">
        <v>20</v>
      </c>
      <c r="H37" s="69">
        <v>40.232035996361603</v>
      </c>
      <c r="I37" s="3">
        <v>1</v>
      </c>
      <c r="J37" s="3">
        <v>0.65</v>
      </c>
      <c r="K37" s="3">
        <v>0.1</v>
      </c>
      <c r="L37" s="69">
        <v>61.2189004444445</v>
      </c>
      <c r="M37" s="229">
        <v>9.7218900444444502E-3</v>
      </c>
      <c r="N37" s="69">
        <v>1548.0460906649901</v>
      </c>
      <c r="O37" s="69">
        <v>1.02451729929999E-2</v>
      </c>
      <c r="P37" s="194">
        <v>0.955692794396932</v>
      </c>
      <c r="Q37" s="194">
        <v>9.0119178455076193E-2</v>
      </c>
      <c r="R37" s="195">
        <v>0.43644718125793402</v>
      </c>
      <c r="AL37" s="432"/>
    </row>
    <row r="38" spans="2:38">
      <c r="B38" s="1"/>
      <c r="C38" s="612">
        <v>33.94</v>
      </c>
      <c r="D38" s="613">
        <v>18.43</v>
      </c>
      <c r="E38" s="614">
        <v>0</v>
      </c>
      <c r="F38" s="615">
        <v>1</v>
      </c>
      <c r="G38" s="3">
        <v>20</v>
      </c>
      <c r="H38" s="69">
        <v>46.359692611863402</v>
      </c>
      <c r="I38" s="3">
        <v>1</v>
      </c>
      <c r="J38" s="3">
        <v>0.65</v>
      </c>
      <c r="K38" s="3">
        <v>0.1</v>
      </c>
      <c r="L38" s="69">
        <v>80.140159644444395</v>
      </c>
      <c r="M38" s="229">
        <v>1.1614015964444399E-2</v>
      </c>
      <c r="N38" s="69">
        <v>1381.65876509183</v>
      </c>
      <c r="O38" s="69">
        <v>1.14789558758713E-2</v>
      </c>
      <c r="P38" s="194">
        <v>0.951993759458583</v>
      </c>
      <c r="Q38" s="194">
        <v>9.3559973921440803E-2</v>
      </c>
      <c r="R38" s="195">
        <v>0.45311095370153798</v>
      </c>
      <c r="AL38" s="432"/>
    </row>
    <row r="39" spans="2:38">
      <c r="B39" s="1"/>
      <c r="C39" s="612">
        <v>51.5</v>
      </c>
      <c r="D39" s="613">
        <v>-0.14000000000000001</v>
      </c>
      <c r="E39" s="614">
        <v>3.1382983999999003E-2</v>
      </c>
      <c r="F39" s="615">
        <v>1</v>
      </c>
      <c r="G39" s="3">
        <v>20</v>
      </c>
      <c r="H39" s="69">
        <v>31.076991235657001</v>
      </c>
      <c r="I39" s="3">
        <v>1</v>
      </c>
      <c r="J39" s="3">
        <v>0.65</v>
      </c>
      <c r="K39" s="3">
        <v>0.01</v>
      </c>
      <c r="L39" s="69">
        <v>50.3892622222222</v>
      </c>
      <c r="M39" s="229">
        <v>8.6389262222222197E-3</v>
      </c>
      <c r="N39" s="69">
        <v>1936.8463424122999</v>
      </c>
      <c r="O39" s="69">
        <v>8.1885690427288497E-3</v>
      </c>
      <c r="P39" s="194">
        <v>0.96220053974329001</v>
      </c>
      <c r="Q39" s="194">
        <v>0.10550877921787</v>
      </c>
      <c r="R39" s="195">
        <v>0.75924117525179402</v>
      </c>
      <c r="AL39" s="432"/>
    </row>
    <row r="40" spans="2:38">
      <c r="B40" s="1"/>
      <c r="C40" s="612">
        <v>41.9</v>
      </c>
      <c r="D40" s="613">
        <v>12.49</v>
      </c>
      <c r="E40" s="614">
        <v>4.6122988010001503E-2</v>
      </c>
      <c r="F40" s="615">
        <v>1</v>
      </c>
      <c r="G40" s="3">
        <v>20</v>
      </c>
      <c r="H40" s="69">
        <v>40.232035996361603</v>
      </c>
      <c r="I40" s="3">
        <v>1</v>
      </c>
      <c r="J40" s="3">
        <v>0.65</v>
      </c>
      <c r="K40" s="3">
        <v>0.01</v>
      </c>
      <c r="L40" s="69">
        <v>61.2189004444445</v>
      </c>
      <c r="M40" s="229">
        <v>9.7218900444444502E-3</v>
      </c>
      <c r="N40" s="69">
        <v>1548.0460906649901</v>
      </c>
      <c r="O40" s="69">
        <v>1.02451729929999E-2</v>
      </c>
      <c r="P40" s="194">
        <v>0.955692794396932</v>
      </c>
      <c r="Q40" s="194">
        <v>9.0119178455076193E-2</v>
      </c>
      <c r="R40" s="195">
        <v>0.64849760816272795</v>
      </c>
      <c r="AL40" s="432"/>
    </row>
    <row r="41" spans="2:38">
      <c r="B41" s="1"/>
      <c r="C41" s="612">
        <v>33.94</v>
      </c>
      <c r="D41" s="613">
        <v>18.43</v>
      </c>
      <c r="E41" s="614">
        <v>0</v>
      </c>
      <c r="F41" s="615">
        <v>1</v>
      </c>
      <c r="G41" s="3">
        <v>20</v>
      </c>
      <c r="H41" s="69">
        <v>46.359692611863402</v>
      </c>
      <c r="I41" s="3">
        <v>1</v>
      </c>
      <c r="J41" s="3">
        <v>0.65</v>
      </c>
      <c r="K41" s="3">
        <v>0.01</v>
      </c>
      <c r="L41" s="69">
        <v>80.140159644444395</v>
      </c>
      <c r="M41" s="229">
        <v>1.1614015964444399E-2</v>
      </c>
      <c r="N41" s="69">
        <v>1381.65876509183</v>
      </c>
      <c r="O41" s="69">
        <v>1.14789558758713E-2</v>
      </c>
      <c r="P41" s="194">
        <v>0.951993759458583</v>
      </c>
      <c r="Q41" s="194">
        <v>9.3559973921440803E-2</v>
      </c>
      <c r="R41" s="195">
        <v>0.67325757233868799</v>
      </c>
      <c r="AL41" s="432"/>
    </row>
    <row r="42" spans="2:38">
      <c r="B42" s="1"/>
      <c r="C42" s="612">
        <v>51.5</v>
      </c>
      <c r="D42" s="613">
        <v>-0.14000000000000001</v>
      </c>
      <c r="E42" s="614">
        <v>3.1382983999999003E-2</v>
      </c>
      <c r="F42" s="615">
        <v>1</v>
      </c>
      <c r="G42" s="3">
        <v>20</v>
      </c>
      <c r="H42" s="69">
        <v>31.076991235657001</v>
      </c>
      <c r="I42" s="3">
        <v>1</v>
      </c>
      <c r="J42" s="3">
        <v>0.65</v>
      </c>
      <c r="K42" s="3">
        <v>1E-3</v>
      </c>
      <c r="L42" s="69">
        <v>50.3892622222222</v>
      </c>
      <c r="M42" s="229">
        <v>8.6389262222222197E-3</v>
      </c>
      <c r="N42" s="69">
        <v>1936.8463424122999</v>
      </c>
      <c r="O42" s="69">
        <v>8.1885690427288497E-3</v>
      </c>
      <c r="P42" s="194">
        <v>0.96220053974329001</v>
      </c>
      <c r="Q42" s="194">
        <v>0.10550877921787</v>
      </c>
      <c r="R42" s="195">
        <v>1.0999290233462999</v>
      </c>
      <c r="AL42" s="432"/>
    </row>
    <row r="43" spans="2:38">
      <c r="B43" s="1"/>
      <c r="C43" s="612">
        <v>41.9</v>
      </c>
      <c r="D43" s="613">
        <v>12.49</v>
      </c>
      <c r="E43" s="614">
        <v>4.6122988010001503E-2</v>
      </c>
      <c r="F43" s="615">
        <v>1</v>
      </c>
      <c r="G43" s="3">
        <v>20</v>
      </c>
      <c r="H43" s="69">
        <v>40.232035996361603</v>
      </c>
      <c r="I43" s="3">
        <v>1</v>
      </c>
      <c r="J43" s="3">
        <v>0.65</v>
      </c>
      <c r="K43" s="3">
        <v>1E-3</v>
      </c>
      <c r="L43" s="69">
        <v>61.2189004444445</v>
      </c>
      <c r="M43" s="229">
        <v>9.7218900444444502E-3</v>
      </c>
      <c r="N43" s="69">
        <v>1548.0460906649901</v>
      </c>
      <c r="O43" s="69">
        <v>1.02451729929999E-2</v>
      </c>
      <c r="P43" s="194">
        <v>0.955692794396932</v>
      </c>
      <c r="Q43" s="194">
        <v>9.0119178455076193E-2</v>
      </c>
      <c r="R43" s="195">
        <v>0.93949243539417004</v>
      </c>
      <c r="AL43" s="432"/>
    </row>
    <row r="44" spans="2:38">
      <c r="B44" s="1"/>
      <c r="C44" s="612">
        <v>33.94</v>
      </c>
      <c r="D44" s="613">
        <v>18.43</v>
      </c>
      <c r="E44" s="614">
        <v>0</v>
      </c>
      <c r="F44" s="615">
        <v>1</v>
      </c>
      <c r="G44" s="3">
        <v>20</v>
      </c>
      <c r="H44" s="69">
        <v>46.359692611863402</v>
      </c>
      <c r="I44" s="3">
        <v>1</v>
      </c>
      <c r="J44" s="3">
        <v>0.65</v>
      </c>
      <c r="K44" s="3">
        <v>1E-3</v>
      </c>
      <c r="L44" s="69">
        <v>80.140159644444395</v>
      </c>
      <c r="M44" s="229">
        <v>1.1614015964444399E-2</v>
      </c>
      <c r="N44" s="69">
        <v>1381.65876509183</v>
      </c>
      <c r="O44" s="69">
        <v>1.14789558758713E-2</v>
      </c>
      <c r="P44" s="194">
        <v>0.951993759458583</v>
      </c>
      <c r="Q44" s="194">
        <v>9.3559973921440803E-2</v>
      </c>
      <c r="R44" s="195">
        <v>0.97536272813101998</v>
      </c>
      <c r="AL44" s="432"/>
    </row>
    <row r="45" spans="2:38">
      <c r="B45" s="1"/>
      <c r="C45" s="612">
        <v>22.9</v>
      </c>
      <c r="D45" s="613">
        <v>-43.23</v>
      </c>
      <c r="E45" s="614">
        <v>0</v>
      </c>
      <c r="F45" s="615">
        <v>-100</v>
      </c>
      <c r="G45" s="3">
        <v>14.25</v>
      </c>
      <c r="H45" s="69">
        <v>22.2783346840557</v>
      </c>
      <c r="I45" s="3">
        <v>1</v>
      </c>
      <c r="J45" s="3">
        <v>0.65</v>
      </c>
      <c r="K45" s="3">
        <v>1</v>
      </c>
      <c r="L45" s="69">
        <v>104.35847466666699</v>
      </c>
      <c r="M45" s="229">
        <v>1.4035847466666701E-2</v>
      </c>
      <c r="N45" s="69">
        <v>2636.7053389467801</v>
      </c>
      <c r="O45" s="69">
        <v>4.2857462428903302E-3</v>
      </c>
      <c r="P45" s="194">
        <v>0.97623538932932796</v>
      </c>
      <c r="Q45" s="194">
        <v>0.206699145358132</v>
      </c>
      <c r="R45" s="195">
        <v>0.62009743607439605</v>
      </c>
      <c r="AL45" s="432"/>
    </row>
    <row r="46" spans="2:38">
      <c r="B46" s="1"/>
      <c r="C46" s="612">
        <v>25.78</v>
      </c>
      <c r="D46" s="613">
        <v>-80.22</v>
      </c>
      <c r="E46" s="614">
        <v>8.6172799950875803E-3</v>
      </c>
      <c r="F46" s="615">
        <v>-100</v>
      </c>
      <c r="G46" s="3">
        <v>14.25</v>
      </c>
      <c r="H46" s="69">
        <v>52.678984859030599</v>
      </c>
      <c r="I46" s="3">
        <v>1</v>
      </c>
      <c r="J46" s="3">
        <v>0.65</v>
      </c>
      <c r="K46" s="3">
        <v>1</v>
      </c>
      <c r="L46" s="69">
        <v>113.2738672</v>
      </c>
      <c r="M46" s="229">
        <v>1.492738672E-2</v>
      </c>
      <c r="N46" s="69">
        <v>1257.3475777015201</v>
      </c>
      <c r="O46" s="69">
        <v>8.9873716706539396E-3</v>
      </c>
      <c r="P46" s="194">
        <v>0.95961676590002998</v>
      </c>
      <c r="Q46" s="194">
        <v>8.8824977881804407E-2</v>
      </c>
      <c r="R46" s="195">
        <v>0.26647493364541303</v>
      </c>
      <c r="W46" s="433"/>
      <c r="AL46" s="432"/>
    </row>
    <row r="47" spans="2:38">
      <c r="B47" s="1"/>
      <c r="C47" s="612">
        <v>22.9</v>
      </c>
      <c r="D47" s="613">
        <v>-43.23</v>
      </c>
      <c r="E47" s="614">
        <v>0</v>
      </c>
      <c r="F47" s="615">
        <v>-100</v>
      </c>
      <c r="G47" s="3">
        <v>14.25</v>
      </c>
      <c r="H47" s="69">
        <v>22.2783346840557</v>
      </c>
      <c r="I47" s="3">
        <v>1</v>
      </c>
      <c r="J47" s="3">
        <v>0.65</v>
      </c>
      <c r="K47" s="3">
        <v>0.1</v>
      </c>
      <c r="L47" s="69">
        <v>104.35847466666699</v>
      </c>
      <c r="M47" s="229">
        <v>1.4035847466666701E-2</v>
      </c>
      <c r="N47" s="69">
        <v>2636.7053389467801</v>
      </c>
      <c r="O47" s="69">
        <v>4.2857462428903302E-3</v>
      </c>
      <c r="P47" s="194">
        <v>0.97623538932932796</v>
      </c>
      <c r="Q47" s="194">
        <v>0.206699145358132</v>
      </c>
      <c r="R47" s="195">
        <v>1.0010439609694299</v>
      </c>
      <c r="AL47" s="432"/>
    </row>
    <row r="48" spans="2:38">
      <c r="B48" s="1"/>
      <c r="C48" s="612">
        <v>25.78</v>
      </c>
      <c r="D48" s="613">
        <v>-80.22</v>
      </c>
      <c r="E48" s="614">
        <v>8.6172799950875803E-3</v>
      </c>
      <c r="F48" s="615">
        <v>-100</v>
      </c>
      <c r="G48" s="3">
        <v>14.25</v>
      </c>
      <c r="H48" s="69">
        <v>52.678984859030599</v>
      </c>
      <c r="I48" s="3">
        <v>1</v>
      </c>
      <c r="J48" s="3">
        <v>0.65</v>
      </c>
      <c r="K48" s="3">
        <v>0.1</v>
      </c>
      <c r="L48" s="69">
        <v>113.2738672</v>
      </c>
      <c r="M48" s="229">
        <v>1.492738672E-2</v>
      </c>
      <c r="N48" s="69">
        <v>1257.3475777015201</v>
      </c>
      <c r="O48" s="69">
        <v>8.9873716706539396E-3</v>
      </c>
      <c r="P48" s="194">
        <v>0.95961676590002998</v>
      </c>
      <c r="Q48" s="194">
        <v>8.8824977881804407E-2</v>
      </c>
      <c r="R48" s="195">
        <v>0.43017936788157901</v>
      </c>
      <c r="W48" s="433"/>
      <c r="AL48" s="432"/>
    </row>
    <row r="49" spans="2:38">
      <c r="B49" s="1"/>
      <c r="C49" s="612">
        <v>22.9</v>
      </c>
      <c r="D49" s="613">
        <v>-43.23</v>
      </c>
      <c r="E49" s="614">
        <v>0</v>
      </c>
      <c r="F49" s="615">
        <v>-100</v>
      </c>
      <c r="G49" s="3">
        <v>14.25</v>
      </c>
      <c r="H49" s="69">
        <v>22.2783346840557</v>
      </c>
      <c r="I49" s="3">
        <v>1</v>
      </c>
      <c r="J49" s="3">
        <v>0.65</v>
      </c>
      <c r="K49" s="3">
        <v>0.01</v>
      </c>
      <c r="L49" s="69">
        <v>104.35847466666699</v>
      </c>
      <c r="M49" s="229">
        <v>1.4035847466666701E-2</v>
      </c>
      <c r="N49" s="69">
        <v>2636.7053389467801</v>
      </c>
      <c r="O49" s="69">
        <v>4.2857462428903302E-3</v>
      </c>
      <c r="P49" s="194">
        <v>0.97623538932932796</v>
      </c>
      <c r="Q49" s="194">
        <v>0.206699145358132</v>
      </c>
      <c r="R49" s="195">
        <v>1.4874070499971199</v>
      </c>
      <c r="AL49" s="432"/>
    </row>
    <row r="50" spans="2:38">
      <c r="B50" s="1"/>
      <c r="C50" s="612">
        <v>25.78</v>
      </c>
      <c r="D50" s="613">
        <v>-80.22</v>
      </c>
      <c r="E50" s="614">
        <v>8.6172799950875803E-3</v>
      </c>
      <c r="F50" s="615">
        <v>-100</v>
      </c>
      <c r="G50" s="3">
        <v>14.25</v>
      </c>
      <c r="H50" s="69">
        <v>52.678984859030599</v>
      </c>
      <c r="I50" s="3">
        <v>1</v>
      </c>
      <c r="J50" s="3">
        <v>0.65</v>
      </c>
      <c r="K50" s="3">
        <v>0.01</v>
      </c>
      <c r="L50" s="69">
        <v>113.2738672</v>
      </c>
      <c r="M50" s="229">
        <v>1.492738672E-2</v>
      </c>
      <c r="N50" s="69">
        <v>1257.3475777015201</v>
      </c>
      <c r="O50" s="69">
        <v>8.9873716706539396E-3</v>
      </c>
      <c r="P50" s="194">
        <v>0.95961676590002998</v>
      </c>
      <c r="Q50" s="194">
        <v>8.8824977881804407E-2</v>
      </c>
      <c r="R50" s="195">
        <v>0.63918454083746401</v>
      </c>
      <c r="W50" s="433"/>
      <c r="AL50" s="432"/>
    </row>
    <row r="51" spans="2:38">
      <c r="B51" s="1"/>
      <c r="C51" s="612">
        <v>22.9</v>
      </c>
      <c r="D51" s="613">
        <v>-43.23</v>
      </c>
      <c r="E51" s="614">
        <v>0</v>
      </c>
      <c r="F51" s="615">
        <v>-100</v>
      </c>
      <c r="G51" s="3">
        <v>14.25</v>
      </c>
      <c r="H51" s="69">
        <v>22.2783346840557</v>
      </c>
      <c r="I51" s="3">
        <v>1</v>
      </c>
      <c r="J51" s="3">
        <v>0.65</v>
      </c>
      <c r="K51" s="3">
        <v>1E-3</v>
      </c>
      <c r="L51" s="69">
        <v>104.35847466666699</v>
      </c>
      <c r="M51" s="229">
        <v>1.4035847466666701E-2</v>
      </c>
      <c r="N51" s="69">
        <v>2636.7053389467801</v>
      </c>
      <c r="O51" s="69">
        <v>4.2857462428903302E-3</v>
      </c>
      <c r="P51" s="194">
        <v>0.97623538932932796</v>
      </c>
      <c r="Q51" s="194">
        <v>0.206699145358132</v>
      </c>
      <c r="R51" s="195">
        <v>2.1548385903585201</v>
      </c>
      <c r="AL51" s="432"/>
    </row>
    <row r="52" spans="2:38">
      <c r="B52" s="1"/>
      <c r="C52" s="612">
        <v>25.78</v>
      </c>
      <c r="D52" s="613">
        <v>-80.22</v>
      </c>
      <c r="E52" s="614">
        <v>8.6172799950875803E-3</v>
      </c>
      <c r="F52" s="615">
        <v>-100</v>
      </c>
      <c r="G52" s="3">
        <v>14.25</v>
      </c>
      <c r="H52" s="69">
        <v>52.678984859030599</v>
      </c>
      <c r="I52" s="3">
        <v>1</v>
      </c>
      <c r="J52" s="3">
        <v>0.65</v>
      </c>
      <c r="K52" s="3">
        <v>1E-3</v>
      </c>
      <c r="L52" s="69">
        <v>113.2738672</v>
      </c>
      <c r="M52" s="229">
        <v>1.492738672E-2</v>
      </c>
      <c r="N52" s="69">
        <v>1257.3475777015201</v>
      </c>
      <c r="O52" s="69">
        <v>8.9873716706539396E-3</v>
      </c>
      <c r="P52" s="194">
        <v>0.95961676590002998</v>
      </c>
      <c r="Q52" s="194">
        <v>8.8824977881804407E-2</v>
      </c>
      <c r="R52" s="195">
        <v>0.92600039441781101</v>
      </c>
      <c r="W52" s="433"/>
      <c r="AL52" s="432"/>
    </row>
    <row r="53" spans="2:38">
      <c r="B53" s="1"/>
      <c r="C53" s="612">
        <v>22.9</v>
      </c>
      <c r="D53" s="613">
        <v>-43.23</v>
      </c>
      <c r="E53" s="614">
        <v>0</v>
      </c>
      <c r="F53" s="615">
        <v>-100</v>
      </c>
      <c r="G53" s="3">
        <v>20</v>
      </c>
      <c r="H53" s="69">
        <v>22.2783346840557</v>
      </c>
      <c r="I53" s="3">
        <v>1</v>
      </c>
      <c r="J53" s="3">
        <v>0.65</v>
      </c>
      <c r="K53" s="3">
        <v>1</v>
      </c>
      <c r="L53" s="69">
        <v>104.35847466666699</v>
      </c>
      <c r="M53" s="229">
        <v>1.4035847466666701E-2</v>
      </c>
      <c r="N53" s="69">
        <v>2636.7053389467801</v>
      </c>
      <c r="O53" s="69">
        <v>6.0150824461618598E-3</v>
      </c>
      <c r="P53" s="194">
        <v>0.96967418099733704</v>
      </c>
      <c r="Q53" s="194">
        <v>0.25019893637013801</v>
      </c>
      <c r="R53" s="195">
        <v>0.75059680911041304</v>
      </c>
      <c r="AL53" s="432"/>
    </row>
    <row r="54" spans="2:38">
      <c r="B54" s="1"/>
      <c r="C54" s="612">
        <v>25.78</v>
      </c>
      <c r="D54" s="613">
        <v>-80.22</v>
      </c>
      <c r="E54" s="614">
        <v>8.6172799950875803E-3</v>
      </c>
      <c r="F54" s="615">
        <v>-100</v>
      </c>
      <c r="G54" s="3">
        <v>20</v>
      </c>
      <c r="H54" s="69">
        <v>52.678984859030599</v>
      </c>
      <c r="I54" s="3">
        <v>1</v>
      </c>
      <c r="J54" s="3">
        <v>0.65</v>
      </c>
      <c r="K54" s="3">
        <v>1</v>
      </c>
      <c r="L54" s="69">
        <v>113.2738672</v>
      </c>
      <c r="M54" s="229">
        <v>1.492738672E-2</v>
      </c>
      <c r="N54" s="69">
        <v>1257.3475777015201</v>
      </c>
      <c r="O54" s="69">
        <v>1.2613854976356399E-2</v>
      </c>
      <c r="P54" s="194">
        <v>0.94870587682156704</v>
      </c>
      <c r="Q54" s="194">
        <v>0.107014928344339</v>
      </c>
      <c r="R54" s="195">
        <v>0.32104478503301598</v>
      </c>
      <c r="W54" s="433"/>
      <c r="AL54" s="432"/>
    </row>
    <row r="55" spans="2:38">
      <c r="B55" s="1"/>
      <c r="C55" s="612">
        <v>22.9</v>
      </c>
      <c r="D55" s="613">
        <v>-43.23</v>
      </c>
      <c r="E55" s="614">
        <v>0</v>
      </c>
      <c r="F55" s="615">
        <v>-100</v>
      </c>
      <c r="G55" s="3">
        <v>20</v>
      </c>
      <c r="H55" s="69">
        <v>22.2783346840557</v>
      </c>
      <c r="I55" s="3">
        <v>1</v>
      </c>
      <c r="J55" s="3">
        <v>0.65</v>
      </c>
      <c r="K55" s="3">
        <v>0.1</v>
      </c>
      <c r="L55" s="69">
        <v>104.35847466666699</v>
      </c>
      <c r="M55" s="229">
        <v>1.4035847466666701E-2</v>
      </c>
      <c r="N55" s="69">
        <v>2636.7053389467801</v>
      </c>
      <c r="O55" s="69">
        <v>6.0150824461618598E-3</v>
      </c>
      <c r="P55" s="194">
        <v>0.96967418099733704</v>
      </c>
      <c r="Q55" s="194">
        <v>0.25019893637013801</v>
      </c>
      <c r="R55" s="195">
        <v>1.2117134488405801</v>
      </c>
      <c r="AL55" s="432"/>
    </row>
    <row r="56" spans="2:38">
      <c r="B56" s="1"/>
      <c r="C56" s="612">
        <v>25.78</v>
      </c>
      <c r="D56" s="613">
        <v>-80.22</v>
      </c>
      <c r="E56" s="614">
        <v>8.6172799950875803E-3</v>
      </c>
      <c r="F56" s="615">
        <v>-100</v>
      </c>
      <c r="G56" s="3">
        <v>20</v>
      </c>
      <c r="H56" s="69">
        <v>52.678984859030599</v>
      </c>
      <c r="I56" s="3">
        <v>1</v>
      </c>
      <c r="J56" s="3">
        <v>0.65</v>
      </c>
      <c r="K56" s="3">
        <v>0.1</v>
      </c>
      <c r="L56" s="69">
        <v>113.2738672</v>
      </c>
      <c r="M56" s="229">
        <v>1.492738672E-2</v>
      </c>
      <c r="N56" s="69">
        <v>1257.3475777015201</v>
      </c>
      <c r="O56" s="69">
        <v>1.2613854976356399E-2</v>
      </c>
      <c r="P56" s="194">
        <v>0.94870587682156704</v>
      </c>
      <c r="Q56" s="194">
        <v>0.107014928344339</v>
      </c>
      <c r="R56" s="195">
        <v>0.51827329797163202</v>
      </c>
      <c r="W56" s="433"/>
      <c r="AL56" s="432"/>
    </row>
    <row r="57" spans="2:38">
      <c r="B57" s="1"/>
      <c r="C57" s="612">
        <v>22.9</v>
      </c>
      <c r="D57" s="613">
        <v>-43.23</v>
      </c>
      <c r="E57" s="614">
        <v>0</v>
      </c>
      <c r="F57" s="615">
        <v>-100</v>
      </c>
      <c r="G57" s="3">
        <v>20</v>
      </c>
      <c r="H57" s="69">
        <v>22.2783346840557</v>
      </c>
      <c r="I57" s="3">
        <v>1</v>
      </c>
      <c r="J57" s="3">
        <v>0.65</v>
      </c>
      <c r="K57" s="3">
        <v>0.01</v>
      </c>
      <c r="L57" s="69">
        <v>104.35847466666699</v>
      </c>
      <c r="M57" s="229">
        <v>1.4035847466666701E-2</v>
      </c>
      <c r="N57" s="69">
        <v>2636.7053389467801</v>
      </c>
      <c r="O57" s="69">
        <v>6.0150824461618598E-3</v>
      </c>
      <c r="P57" s="194">
        <v>0.96967418099733704</v>
      </c>
      <c r="Q57" s="194">
        <v>0.25019893637013801</v>
      </c>
      <c r="R57" s="195">
        <v>1.80043154611951</v>
      </c>
      <c r="AL57" s="432"/>
    </row>
    <row r="58" spans="2:38">
      <c r="B58" s="1"/>
      <c r="C58" s="612">
        <v>25.78</v>
      </c>
      <c r="D58" s="613">
        <v>-80.22</v>
      </c>
      <c r="E58" s="614">
        <v>8.6172799950875803E-3</v>
      </c>
      <c r="F58" s="615">
        <v>-100</v>
      </c>
      <c r="G58" s="3">
        <v>20</v>
      </c>
      <c r="H58" s="69">
        <v>52.678984859030599</v>
      </c>
      <c r="I58" s="3">
        <v>1</v>
      </c>
      <c r="J58" s="3">
        <v>0.65</v>
      </c>
      <c r="K58" s="3">
        <v>0.01</v>
      </c>
      <c r="L58" s="69">
        <v>113.2738672</v>
      </c>
      <c r="M58" s="229">
        <v>1.492738672E-2</v>
      </c>
      <c r="N58" s="69">
        <v>1257.3475777015201</v>
      </c>
      <c r="O58" s="69">
        <v>1.2613854976356399E-2</v>
      </c>
      <c r="P58" s="194">
        <v>0.94870587682156704</v>
      </c>
      <c r="Q58" s="194">
        <v>0.107014928344339</v>
      </c>
      <c r="R58" s="195">
        <v>0.77007942436586097</v>
      </c>
      <c r="W58" s="433"/>
      <c r="AL58" s="432"/>
    </row>
    <row r="59" spans="2:38">
      <c r="B59" s="1"/>
      <c r="C59" s="612">
        <v>22.9</v>
      </c>
      <c r="D59" s="613">
        <v>-43.23</v>
      </c>
      <c r="E59" s="614">
        <v>0</v>
      </c>
      <c r="F59" s="615">
        <v>-100</v>
      </c>
      <c r="G59" s="3">
        <v>20</v>
      </c>
      <c r="H59" s="69">
        <v>22.2783346840557</v>
      </c>
      <c r="I59" s="3">
        <v>1</v>
      </c>
      <c r="J59" s="3">
        <v>0.65</v>
      </c>
      <c r="K59" s="3">
        <v>1E-3</v>
      </c>
      <c r="L59" s="69">
        <v>104.35847466666699</v>
      </c>
      <c r="M59" s="229">
        <v>1.4035847466666701E-2</v>
      </c>
      <c r="N59" s="69">
        <v>2636.7053389467801</v>
      </c>
      <c r="O59" s="69">
        <v>6.0150824461618598E-3</v>
      </c>
      <c r="P59" s="194">
        <v>0.96967418099733704</v>
      </c>
      <c r="Q59" s="194">
        <v>0.25019893637013801</v>
      </c>
      <c r="R59" s="195">
        <v>2.6083239116586898</v>
      </c>
      <c r="AL59" s="432"/>
    </row>
    <row r="60" spans="2:38">
      <c r="B60" s="1"/>
      <c r="C60" s="612">
        <v>25.78</v>
      </c>
      <c r="D60" s="613">
        <v>-80.22</v>
      </c>
      <c r="E60" s="614">
        <v>8.6172799950875803E-3</v>
      </c>
      <c r="F60" s="615">
        <v>-100</v>
      </c>
      <c r="G60" s="3">
        <v>20</v>
      </c>
      <c r="H60" s="69">
        <v>52.678984859030599</v>
      </c>
      <c r="I60" s="3">
        <v>1</v>
      </c>
      <c r="J60" s="3">
        <v>0.65</v>
      </c>
      <c r="K60" s="3">
        <v>1E-3</v>
      </c>
      <c r="L60" s="69">
        <v>113.2738672</v>
      </c>
      <c r="M60" s="229">
        <v>1.492738672E-2</v>
      </c>
      <c r="N60" s="69">
        <v>1257.3475777015201</v>
      </c>
      <c r="O60" s="69">
        <v>1.2613854976356399E-2</v>
      </c>
      <c r="P60" s="194">
        <v>0.94870587682156704</v>
      </c>
      <c r="Q60" s="194">
        <v>0.107014928344339</v>
      </c>
      <c r="R60" s="195">
        <v>1.1156306279897299</v>
      </c>
      <c r="W60" s="433"/>
      <c r="AL60" s="432"/>
    </row>
    <row r="61" spans="2:38">
      <c r="B61" s="1"/>
      <c r="C61" s="612">
        <v>28.716999999999999</v>
      </c>
      <c r="D61" s="613">
        <v>77.3</v>
      </c>
      <c r="E61" s="614">
        <v>0.20938369895270401</v>
      </c>
      <c r="F61" s="615">
        <v>100</v>
      </c>
      <c r="G61" s="3">
        <v>14.25</v>
      </c>
      <c r="H61" s="69">
        <v>48.241170540511497</v>
      </c>
      <c r="I61" s="3">
        <v>1</v>
      </c>
      <c r="J61" s="3">
        <v>0.65</v>
      </c>
      <c r="K61" s="3">
        <v>1</v>
      </c>
      <c r="L61" s="69">
        <v>75.660135466666702</v>
      </c>
      <c r="M61" s="229">
        <v>1.11660135466667E-2</v>
      </c>
      <c r="N61" s="69">
        <v>1340.42237768785</v>
      </c>
      <c r="O61" s="69">
        <v>8.4303650760383705E-3</v>
      </c>
      <c r="P61" s="194">
        <v>0.96141029298357505</v>
      </c>
      <c r="Q61" s="194">
        <v>7.1880420156137798E-2</v>
      </c>
      <c r="R61" s="195">
        <v>0.215641260468414</v>
      </c>
      <c r="AL61" s="432"/>
    </row>
    <row r="62" spans="2:38">
      <c r="B62" s="1"/>
      <c r="C62" s="612">
        <v>3.133</v>
      </c>
      <c r="D62" s="613">
        <v>101.7</v>
      </c>
      <c r="E62" s="614">
        <v>5.1251455952894501E-2</v>
      </c>
      <c r="F62" s="615">
        <v>100</v>
      </c>
      <c r="G62" s="3">
        <v>14.25</v>
      </c>
      <c r="H62" s="69">
        <v>85.804595657500798</v>
      </c>
      <c r="I62" s="3">
        <v>1</v>
      </c>
      <c r="J62" s="3">
        <v>0.65</v>
      </c>
      <c r="K62" s="3">
        <v>1</v>
      </c>
      <c r="L62" s="69">
        <v>128.14080026666699</v>
      </c>
      <c r="M62" s="229">
        <v>1.6414080026666701E-2</v>
      </c>
      <c r="N62" s="69">
        <v>1002.6276335850901</v>
      </c>
      <c r="O62" s="69">
        <v>1.12706349012082E-2</v>
      </c>
      <c r="P62" s="194">
        <v>0.952608787224281</v>
      </c>
      <c r="Q62" s="194">
        <v>7.3890428408799294E-2</v>
      </c>
      <c r="R62" s="195">
        <v>0.22167128522639801</v>
      </c>
      <c r="AL62" s="432"/>
    </row>
    <row r="63" spans="2:38">
      <c r="B63" s="1"/>
      <c r="C63" s="612">
        <v>9.0500000000000007</v>
      </c>
      <c r="D63" s="613">
        <v>38.700000000000003</v>
      </c>
      <c r="E63" s="614">
        <v>2.5398618774999999</v>
      </c>
      <c r="F63" s="615">
        <v>100</v>
      </c>
      <c r="G63" s="3">
        <v>14.25</v>
      </c>
      <c r="H63" s="69">
        <v>20.143358086261198</v>
      </c>
      <c r="I63" s="3">
        <v>1</v>
      </c>
      <c r="J63" s="3">
        <v>0.65</v>
      </c>
      <c r="K63" s="3">
        <v>1</v>
      </c>
      <c r="L63" s="69">
        <v>61.731573333333301</v>
      </c>
      <c r="M63" s="229">
        <v>9.7731573333333308E-3</v>
      </c>
      <c r="N63" s="69">
        <v>2902.4141793424701</v>
      </c>
      <c r="O63" s="69">
        <v>3.8933967730822102E-3</v>
      </c>
      <c r="P63" s="194">
        <v>0.97782675591474399</v>
      </c>
      <c r="Q63" s="194">
        <v>0.161779962464878</v>
      </c>
      <c r="R63" s="195">
        <v>0.48533988739463402</v>
      </c>
      <c r="AL63" s="432"/>
    </row>
    <row r="64" spans="2:38">
      <c r="B64" s="1"/>
      <c r="C64" s="612">
        <v>28.716999999999999</v>
      </c>
      <c r="D64" s="613">
        <v>77.3</v>
      </c>
      <c r="E64" s="614">
        <v>0.20938369895270401</v>
      </c>
      <c r="F64" s="615">
        <v>100</v>
      </c>
      <c r="G64" s="3">
        <v>14.25</v>
      </c>
      <c r="H64" s="69">
        <v>48.241170540511497</v>
      </c>
      <c r="I64" s="3">
        <v>1</v>
      </c>
      <c r="J64" s="3">
        <v>0.65</v>
      </c>
      <c r="K64" s="3">
        <v>0.1</v>
      </c>
      <c r="L64" s="69">
        <v>75.660135466666702</v>
      </c>
      <c r="M64" s="229">
        <v>1.11660135466667E-2</v>
      </c>
      <c r="N64" s="69">
        <v>1340.42237768785</v>
      </c>
      <c r="O64" s="69">
        <v>8.4303650760383705E-3</v>
      </c>
      <c r="P64" s="194">
        <v>0.96141029298357505</v>
      </c>
      <c r="Q64" s="194">
        <v>7.1880420156137798E-2</v>
      </c>
      <c r="R64" s="195">
        <v>0.34811687481617598</v>
      </c>
      <c r="AL64" s="432"/>
    </row>
    <row r="65" spans="2:38">
      <c r="B65" s="1"/>
      <c r="C65" s="612">
        <v>3.133</v>
      </c>
      <c r="D65" s="613">
        <v>101.7</v>
      </c>
      <c r="E65" s="614">
        <v>5.1251455952894501E-2</v>
      </c>
      <c r="F65" s="615">
        <v>100</v>
      </c>
      <c r="G65" s="3">
        <v>14.25</v>
      </c>
      <c r="H65" s="69">
        <v>85.804595657500798</v>
      </c>
      <c r="I65" s="3">
        <v>1</v>
      </c>
      <c r="J65" s="3">
        <v>0.65</v>
      </c>
      <c r="K65" s="3">
        <v>0.1</v>
      </c>
      <c r="L65" s="69">
        <v>128.14080026666699</v>
      </c>
      <c r="M65" s="229">
        <v>1.6414080026666701E-2</v>
      </c>
      <c r="N65" s="69">
        <v>1002.6276335850901</v>
      </c>
      <c r="O65" s="69">
        <v>1.12706349012082E-2</v>
      </c>
      <c r="P65" s="194">
        <v>0.952608787224281</v>
      </c>
      <c r="Q65" s="194">
        <v>7.3890428408799294E-2</v>
      </c>
      <c r="R65" s="195">
        <v>0.35785134478381497</v>
      </c>
      <c r="AL65" s="432"/>
    </row>
    <row r="66" spans="2:38">
      <c r="B66" s="1"/>
      <c r="C66" s="612">
        <v>9.0500000000000007</v>
      </c>
      <c r="D66" s="613">
        <v>38.700000000000003</v>
      </c>
      <c r="E66" s="614">
        <v>2.5398618774999999</v>
      </c>
      <c r="F66" s="615">
        <v>100</v>
      </c>
      <c r="G66" s="3">
        <v>14.25</v>
      </c>
      <c r="H66" s="69">
        <v>20.143358086261198</v>
      </c>
      <c r="I66" s="3">
        <v>1</v>
      </c>
      <c r="J66" s="3">
        <v>0.65</v>
      </c>
      <c r="K66" s="3">
        <v>0.1</v>
      </c>
      <c r="L66" s="69">
        <v>61.731573333333301</v>
      </c>
      <c r="M66" s="229">
        <v>9.7731573333333308E-3</v>
      </c>
      <c r="N66" s="69">
        <v>2902.4141793424701</v>
      </c>
      <c r="O66" s="69">
        <v>3.8933967730822102E-3</v>
      </c>
      <c r="P66" s="194">
        <v>0.97782675591474399</v>
      </c>
      <c r="Q66" s="194">
        <v>0.161779962464878</v>
      </c>
      <c r="R66" s="195">
        <v>0.78350035821740405</v>
      </c>
      <c r="AL66" s="432"/>
    </row>
    <row r="67" spans="2:38">
      <c r="B67" s="1"/>
      <c r="C67" s="612">
        <v>28.716999999999999</v>
      </c>
      <c r="D67" s="613">
        <v>77.3</v>
      </c>
      <c r="E67" s="614">
        <v>0.20938369895270401</v>
      </c>
      <c r="F67" s="615">
        <v>100</v>
      </c>
      <c r="G67" s="3">
        <v>14.25</v>
      </c>
      <c r="H67" s="69">
        <v>48.241170540511497</v>
      </c>
      <c r="I67" s="3">
        <v>1</v>
      </c>
      <c r="J67" s="3">
        <v>0.65</v>
      </c>
      <c r="K67" s="3">
        <v>0.01</v>
      </c>
      <c r="L67" s="69">
        <v>75.660135466666702</v>
      </c>
      <c r="M67" s="229">
        <v>1.11660135466667E-2</v>
      </c>
      <c r="N67" s="69">
        <v>1340.42237768785</v>
      </c>
      <c r="O67" s="69">
        <v>8.4303650760383705E-3</v>
      </c>
      <c r="P67" s="194">
        <v>0.96141029298357505</v>
      </c>
      <c r="Q67" s="194">
        <v>7.1880420156137798E-2</v>
      </c>
      <c r="R67" s="195">
        <v>0.51725150344356796</v>
      </c>
      <c r="AL67" s="432"/>
    </row>
    <row r="68" spans="2:38">
      <c r="B68" s="1"/>
      <c r="C68" s="612">
        <v>3.133</v>
      </c>
      <c r="D68" s="613">
        <v>101.7</v>
      </c>
      <c r="E68" s="614">
        <v>5.1251455952894501E-2</v>
      </c>
      <c r="F68" s="615">
        <v>100</v>
      </c>
      <c r="G68" s="3">
        <v>14.25</v>
      </c>
      <c r="H68" s="69">
        <v>85.804595657500798</v>
      </c>
      <c r="I68" s="3">
        <v>1</v>
      </c>
      <c r="J68" s="3">
        <v>0.65</v>
      </c>
      <c r="K68" s="3">
        <v>0.01</v>
      </c>
      <c r="L68" s="69">
        <v>128.14080026666699</v>
      </c>
      <c r="M68" s="229">
        <v>1.6414080026666701E-2</v>
      </c>
      <c r="N68" s="69">
        <v>1002.6276335850901</v>
      </c>
      <c r="O68" s="69">
        <v>1.12706349012082E-2</v>
      </c>
      <c r="P68" s="194">
        <v>0.952608787224281</v>
      </c>
      <c r="Q68" s="194">
        <v>7.3890428408799294E-2</v>
      </c>
      <c r="R68" s="195">
        <v>0.53171552282972001</v>
      </c>
      <c r="AL68" s="432"/>
    </row>
    <row r="69" spans="2:38">
      <c r="B69" s="1"/>
      <c r="C69" s="612">
        <v>9.0500000000000007</v>
      </c>
      <c r="D69" s="613">
        <v>38.700000000000003</v>
      </c>
      <c r="E69" s="614">
        <v>2.5398618774999999</v>
      </c>
      <c r="F69" s="615">
        <v>100</v>
      </c>
      <c r="G69" s="3">
        <v>14.25</v>
      </c>
      <c r="H69" s="69">
        <v>20.143358086261198</v>
      </c>
      <c r="I69" s="3">
        <v>1</v>
      </c>
      <c r="J69" s="3">
        <v>0.65</v>
      </c>
      <c r="K69" s="3">
        <v>0.01</v>
      </c>
      <c r="L69" s="69">
        <v>61.731573333333301</v>
      </c>
      <c r="M69" s="229">
        <v>9.7731573333333308E-3</v>
      </c>
      <c r="N69" s="69">
        <v>2902.4141793424701</v>
      </c>
      <c r="O69" s="69">
        <v>3.8933967730822102E-3</v>
      </c>
      <c r="P69" s="194">
        <v>0.97782675591474399</v>
      </c>
      <c r="Q69" s="194">
        <v>0.161779962464878</v>
      </c>
      <c r="R69" s="195">
        <v>1.1641686098972599</v>
      </c>
      <c r="AL69" s="432"/>
    </row>
    <row r="70" spans="2:38">
      <c r="B70" s="1"/>
      <c r="C70" s="612">
        <v>28.716999999999999</v>
      </c>
      <c r="D70" s="613">
        <v>77.3</v>
      </c>
      <c r="E70" s="614">
        <v>0.20938369895270401</v>
      </c>
      <c r="F70" s="615">
        <v>100</v>
      </c>
      <c r="G70" s="3">
        <v>14.25</v>
      </c>
      <c r="H70" s="69">
        <v>48.241170540511497</v>
      </c>
      <c r="I70" s="3">
        <v>1</v>
      </c>
      <c r="J70" s="3">
        <v>0.65</v>
      </c>
      <c r="K70" s="3">
        <v>1E-3</v>
      </c>
      <c r="L70" s="69">
        <v>75.660135466666702</v>
      </c>
      <c r="M70" s="229">
        <v>1.11660135466667E-2</v>
      </c>
      <c r="N70" s="69">
        <v>1340.42237768785</v>
      </c>
      <c r="O70" s="69">
        <v>8.4303650760383705E-3</v>
      </c>
      <c r="P70" s="194">
        <v>0.96141029298357505</v>
      </c>
      <c r="Q70" s="194">
        <v>7.1880420156137798E-2</v>
      </c>
      <c r="R70" s="195">
        <v>0.749353380127737</v>
      </c>
      <c r="AL70" s="432"/>
    </row>
    <row r="71" spans="2:38">
      <c r="B71" s="1"/>
      <c r="C71" s="612">
        <v>3.133</v>
      </c>
      <c r="D71" s="613">
        <v>101.7</v>
      </c>
      <c r="E71" s="614">
        <v>5.1251455952894501E-2</v>
      </c>
      <c r="F71" s="615">
        <v>100</v>
      </c>
      <c r="G71" s="3">
        <v>14.25</v>
      </c>
      <c r="H71" s="69">
        <v>85.804595657500798</v>
      </c>
      <c r="I71" s="3">
        <v>1</v>
      </c>
      <c r="J71" s="3">
        <v>0.65</v>
      </c>
      <c r="K71" s="3">
        <v>1E-3</v>
      </c>
      <c r="L71" s="69">
        <v>128.14080026666699</v>
      </c>
      <c r="M71" s="229">
        <v>1.6414080026666701E-2</v>
      </c>
      <c r="N71" s="69">
        <v>1002.6276335850901</v>
      </c>
      <c r="O71" s="69">
        <v>1.12706349012082E-2</v>
      </c>
      <c r="P71" s="194">
        <v>0.952608787224281</v>
      </c>
      <c r="Q71" s="194">
        <v>7.3890428408799294E-2</v>
      </c>
      <c r="R71" s="195">
        <v>0.77030771616173299</v>
      </c>
      <c r="AL71" s="432"/>
    </row>
    <row r="72" spans="2:38">
      <c r="B72" s="1"/>
      <c r="C72" s="612">
        <v>9.0500000000000007</v>
      </c>
      <c r="D72" s="613">
        <v>38.700000000000003</v>
      </c>
      <c r="E72" s="614">
        <v>2.5398618774999999</v>
      </c>
      <c r="F72" s="615">
        <v>100</v>
      </c>
      <c r="G72" s="3">
        <v>14.25</v>
      </c>
      <c r="H72" s="69">
        <v>20.143358086261198</v>
      </c>
      <c r="I72" s="3">
        <v>1</v>
      </c>
      <c r="J72" s="3">
        <v>0.65</v>
      </c>
      <c r="K72" s="3">
        <v>1E-3</v>
      </c>
      <c r="L72" s="69">
        <v>61.731573333333301</v>
      </c>
      <c r="M72" s="229">
        <v>9.7731573333333308E-3</v>
      </c>
      <c r="N72" s="69">
        <v>2902.4141793424701</v>
      </c>
      <c r="O72" s="69">
        <v>3.8933967730822102E-3</v>
      </c>
      <c r="P72" s="194">
        <v>0.97782675591474399</v>
      </c>
      <c r="Q72" s="194">
        <v>0.161779962464878</v>
      </c>
      <c r="R72" s="195">
        <v>1.6865561086963501</v>
      </c>
      <c r="AL72" s="432"/>
    </row>
    <row r="73" spans="2:38">
      <c r="B73" s="1"/>
      <c r="C73" s="612">
        <v>28.716999999999999</v>
      </c>
      <c r="D73" s="613">
        <v>77.3</v>
      </c>
      <c r="E73" s="614">
        <v>0.20938369895270401</v>
      </c>
      <c r="F73" s="615">
        <v>100</v>
      </c>
      <c r="G73" s="3">
        <v>20</v>
      </c>
      <c r="H73" s="69">
        <v>48.241170540511497</v>
      </c>
      <c r="I73" s="3">
        <v>1</v>
      </c>
      <c r="J73" s="3">
        <v>0.65</v>
      </c>
      <c r="K73" s="3">
        <v>1</v>
      </c>
      <c r="L73" s="69">
        <v>75.660135466666702</v>
      </c>
      <c r="M73" s="229">
        <v>1.11660135466667E-2</v>
      </c>
      <c r="N73" s="69">
        <v>1340.42237768785</v>
      </c>
      <c r="O73" s="69">
        <v>1.18320913347907E-2</v>
      </c>
      <c r="P73" s="194">
        <v>0.95095956356927802</v>
      </c>
      <c r="Q73" s="194">
        <v>8.6644177465108205E-2</v>
      </c>
      <c r="R73" s="195">
        <v>0.25993253239532499</v>
      </c>
      <c r="AL73" s="432"/>
    </row>
    <row r="74" spans="2:38">
      <c r="B74" s="1"/>
      <c r="C74" s="612">
        <v>3.133</v>
      </c>
      <c r="D74" s="613">
        <v>101.7</v>
      </c>
      <c r="E74" s="614">
        <v>5.1251455952894501E-2</v>
      </c>
      <c r="F74" s="615">
        <v>100</v>
      </c>
      <c r="G74" s="3">
        <v>20</v>
      </c>
      <c r="H74" s="69">
        <v>85.804595657500798</v>
      </c>
      <c r="I74" s="3">
        <v>1</v>
      </c>
      <c r="J74" s="3">
        <v>0.65</v>
      </c>
      <c r="K74" s="3">
        <v>1</v>
      </c>
      <c r="L74" s="69">
        <v>128.14080026666699</v>
      </c>
      <c r="M74" s="229">
        <v>1.6414080026666701E-2</v>
      </c>
      <c r="N74" s="69">
        <v>1002.6276335850901</v>
      </c>
      <c r="O74" s="69">
        <v>1.5818434949064202E-2</v>
      </c>
      <c r="P74" s="194">
        <v>0.93991939030591498</v>
      </c>
      <c r="Q74" s="194">
        <v>8.8846373090069902E-2</v>
      </c>
      <c r="R74" s="195">
        <v>0.26653911927021001</v>
      </c>
      <c r="AL74" s="432"/>
    </row>
    <row r="75" spans="2:38">
      <c r="B75" s="1"/>
      <c r="C75" s="612">
        <v>9.0500000000000007</v>
      </c>
      <c r="D75" s="613">
        <v>38.700000000000003</v>
      </c>
      <c r="E75" s="614">
        <v>2.5398618774999999</v>
      </c>
      <c r="F75" s="615">
        <v>100</v>
      </c>
      <c r="G75" s="3">
        <v>20</v>
      </c>
      <c r="H75" s="69">
        <v>20.143358086261198</v>
      </c>
      <c r="I75" s="3">
        <v>1</v>
      </c>
      <c r="J75" s="3">
        <v>0.65</v>
      </c>
      <c r="K75" s="3">
        <v>1</v>
      </c>
      <c r="L75" s="69">
        <v>61.731573333333301</v>
      </c>
      <c r="M75" s="229">
        <v>9.7731573333333308E-3</v>
      </c>
      <c r="N75" s="69">
        <v>2902.4141793424701</v>
      </c>
      <c r="O75" s="69">
        <v>5.4644165236241498E-3</v>
      </c>
      <c r="P75" s="194">
        <v>0.97169310255068198</v>
      </c>
      <c r="Q75" s="194">
        <v>0.19591488203396901</v>
      </c>
      <c r="R75" s="195">
        <v>0.58774464610190702</v>
      </c>
      <c r="AL75" s="432"/>
    </row>
    <row r="76" spans="2:38">
      <c r="B76" s="1"/>
      <c r="C76" s="612">
        <v>28.716999999999999</v>
      </c>
      <c r="D76" s="613">
        <v>77.3</v>
      </c>
      <c r="E76" s="614">
        <v>0.20938369895270401</v>
      </c>
      <c r="F76" s="615">
        <v>100</v>
      </c>
      <c r="G76" s="3">
        <v>20</v>
      </c>
      <c r="H76" s="69">
        <v>48.241170540511497</v>
      </c>
      <c r="I76" s="3">
        <v>1</v>
      </c>
      <c r="J76" s="3">
        <v>0.65</v>
      </c>
      <c r="K76" s="3">
        <v>0.1</v>
      </c>
      <c r="L76" s="69">
        <v>75.660135466666702</v>
      </c>
      <c r="M76" s="229">
        <v>1.11660135466667E-2</v>
      </c>
      <c r="N76" s="69">
        <v>1340.42237768785</v>
      </c>
      <c r="O76" s="69">
        <v>1.18320913347907E-2</v>
      </c>
      <c r="P76" s="194">
        <v>0.95095956356927802</v>
      </c>
      <c r="Q76" s="194">
        <v>8.6644177465108205E-2</v>
      </c>
      <c r="R76" s="195">
        <v>0.41961775146351898</v>
      </c>
      <c r="AL76" s="432"/>
    </row>
    <row r="77" spans="2:38">
      <c r="B77" s="1"/>
      <c r="C77" s="612">
        <v>3.133</v>
      </c>
      <c r="D77" s="613">
        <v>101.7</v>
      </c>
      <c r="E77" s="614">
        <v>5.1251455952894501E-2</v>
      </c>
      <c r="F77" s="615">
        <v>100</v>
      </c>
      <c r="G77" s="3">
        <v>20</v>
      </c>
      <c r="H77" s="69">
        <v>85.804595657500798</v>
      </c>
      <c r="I77" s="3">
        <v>1</v>
      </c>
      <c r="J77" s="3">
        <v>0.65</v>
      </c>
      <c r="K77" s="3">
        <v>0.1</v>
      </c>
      <c r="L77" s="69">
        <v>128.14080026666699</v>
      </c>
      <c r="M77" s="229">
        <v>1.6414080026666701E-2</v>
      </c>
      <c r="N77" s="69">
        <v>1002.6276335850901</v>
      </c>
      <c r="O77" s="69">
        <v>1.5818434949064202E-2</v>
      </c>
      <c r="P77" s="194">
        <v>0.93991939030591498</v>
      </c>
      <c r="Q77" s="194">
        <v>8.8846373090069902E-2</v>
      </c>
      <c r="R77" s="195">
        <v>0.430282984875208</v>
      </c>
      <c r="AL77" s="432"/>
    </row>
    <row r="78" spans="2:38">
      <c r="B78" s="1"/>
      <c r="C78" s="612">
        <v>9.0500000000000007</v>
      </c>
      <c r="D78" s="613">
        <v>38.700000000000003</v>
      </c>
      <c r="E78" s="614">
        <v>2.5398618774999999</v>
      </c>
      <c r="F78" s="615">
        <v>100</v>
      </c>
      <c r="G78" s="3">
        <v>20</v>
      </c>
      <c r="H78" s="69">
        <v>20.143358086261198</v>
      </c>
      <c r="I78" s="3">
        <v>1</v>
      </c>
      <c r="J78" s="3">
        <v>0.65</v>
      </c>
      <c r="K78" s="3">
        <v>0.1</v>
      </c>
      <c r="L78" s="69">
        <v>61.731573333333301</v>
      </c>
      <c r="M78" s="229">
        <v>9.7731573333333308E-3</v>
      </c>
      <c r="N78" s="69">
        <v>2902.4141793424701</v>
      </c>
      <c r="O78" s="69">
        <v>5.4644165236241498E-3</v>
      </c>
      <c r="P78" s="194">
        <v>0.97169310255068198</v>
      </c>
      <c r="Q78" s="194">
        <v>0.19591488203396901</v>
      </c>
      <c r="R78" s="195">
        <v>0.94881577369051096</v>
      </c>
      <c r="AL78" s="432"/>
    </row>
    <row r="79" spans="2:38">
      <c r="B79" s="1"/>
      <c r="C79" s="612">
        <v>28.716999999999999</v>
      </c>
      <c r="D79" s="613">
        <v>77.3</v>
      </c>
      <c r="E79" s="614">
        <v>0.20938369895270401</v>
      </c>
      <c r="F79" s="615">
        <v>100</v>
      </c>
      <c r="G79" s="3">
        <v>20</v>
      </c>
      <c r="H79" s="69">
        <v>48.241170540511497</v>
      </c>
      <c r="I79" s="3">
        <v>1</v>
      </c>
      <c r="J79" s="3">
        <v>0.65</v>
      </c>
      <c r="K79" s="3">
        <v>0.01</v>
      </c>
      <c r="L79" s="69">
        <v>75.660135466666702</v>
      </c>
      <c r="M79" s="229">
        <v>1.11660135466667E-2</v>
      </c>
      <c r="N79" s="69">
        <v>1340.42237768785</v>
      </c>
      <c r="O79" s="69">
        <v>1.18320913347907E-2</v>
      </c>
      <c r="P79" s="194">
        <v>0.95095956356927802</v>
      </c>
      <c r="Q79" s="194">
        <v>8.6644177465108205E-2</v>
      </c>
      <c r="R79" s="195">
        <v>0.62349150103891904</v>
      </c>
      <c r="AL79" s="432"/>
    </row>
    <row r="80" spans="2:38">
      <c r="B80" s="1"/>
      <c r="C80" s="612">
        <v>3.133</v>
      </c>
      <c r="D80" s="613">
        <v>101.7</v>
      </c>
      <c r="E80" s="614">
        <v>5.1251455952894501E-2</v>
      </c>
      <c r="F80" s="615">
        <v>100</v>
      </c>
      <c r="G80" s="3">
        <v>20</v>
      </c>
      <c r="H80" s="69">
        <v>85.804595657500798</v>
      </c>
      <c r="I80" s="3">
        <v>1</v>
      </c>
      <c r="J80" s="3">
        <v>0.65</v>
      </c>
      <c r="K80" s="3">
        <v>0.01</v>
      </c>
      <c r="L80" s="69">
        <v>128.14080026666699</v>
      </c>
      <c r="M80" s="229">
        <v>1.6414080026666701E-2</v>
      </c>
      <c r="N80" s="69">
        <v>1002.6276335850901</v>
      </c>
      <c r="O80" s="69">
        <v>1.5818434949064202E-2</v>
      </c>
      <c r="P80" s="194">
        <v>0.93991939030591498</v>
      </c>
      <c r="Q80" s="194">
        <v>8.8846373090069902E-2</v>
      </c>
      <c r="R80" s="195">
        <v>0.63933850075614296</v>
      </c>
      <c r="AL80" s="432"/>
    </row>
    <row r="81" spans="2:38">
      <c r="B81" s="1"/>
      <c r="C81" s="612">
        <v>9.0500000000000007</v>
      </c>
      <c r="D81" s="613">
        <v>38.700000000000003</v>
      </c>
      <c r="E81" s="614">
        <v>2.5398618774999999</v>
      </c>
      <c r="F81" s="615">
        <v>100</v>
      </c>
      <c r="G81" s="3">
        <v>20</v>
      </c>
      <c r="H81" s="69">
        <v>20.143358086261198</v>
      </c>
      <c r="I81" s="3">
        <v>1</v>
      </c>
      <c r="J81" s="3">
        <v>0.65</v>
      </c>
      <c r="K81" s="3">
        <v>0.01</v>
      </c>
      <c r="L81" s="69">
        <v>61.731573333333301</v>
      </c>
      <c r="M81" s="229">
        <v>9.7731573333333308E-3</v>
      </c>
      <c r="N81" s="69">
        <v>2902.4141793424701</v>
      </c>
      <c r="O81" s="69">
        <v>5.4644165236241498E-3</v>
      </c>
      <c r="P81" s="194">
        <v>0.97169310255068198</v>
      </c>
      <c r="Q81" s="194">
        <v>0.19591488203396901</v>
      </c>
      <c r="R81" s="195">
        <v>1.4098034911164401</v>
      </c>
      <c r="AL81" s="432"/>
    </row>
    <row r="82" spans="2:38">
      <c r="B82" s="1"/>
      <c r="C82" s="612">
        <v>28.716999999999999</v>
      </c>
      <c r="D82" s="613">
        <v>77.3</v>
      </c>
      <c r="E82" s="614">
        <v>0.20938369895270401</v>
      </c>
      <c r="F82" s="615">
        <v>100</v>
      </c>
      <c r="G82" s="3">
        <v>20</v>
      </c>
      <c r="H82" s="69">
        <v>48.241170540511497</v>
      </c>
      <c r="I82" s="3">
        <v>1</v>
      </c>
      <c r="J82" s="3">
        <v>0.65</v>
      </c>
      <c r="K82" s="3">
        <v>1E-3</v>
      </c>
      <c r="L82" s="69">
        <v>75.660135466666702</v>
      </c>
      <c r="M82" s="229">
        <v>1.11660135466667E-2</v>
      </c>
      <c r="N82" s="69">
        <v>1340.42237768785</v>
      </c>
      <c r="O82" s="69">
        <v>1.18320913347907E-2</v>
      </c>
      <c r="P82" s="194">
        <v>0.95095956356927802</v>
      </c>
      <c r="Q82" s="194">
        <v>8.6644177465108205E-2</v>
      </c>
      <c r="R82" s="195">
        <v>0.90326555007375298</v>
      </c>
      <c r="AL82" s="432"/>
    </row>
    <row r="83" spans="2:38">
      <c r="B83" s="1"/>
      <c r="C83" s="612">
        <v>3.133</v>
      </c>
      <c r="D83" s="613">
        <v>101.7</v>
      </c>
      <c r="E83" s="614">
        <v>5.1251455952894501E-2</v>
      </c>
      <c r="F83" s="615">
        <v>100</v>
      </c>
      <c r="G83" s="3">
        <v>20</v>
      </c>
      <c r="H83" s="69">
        <v>85.804595657500798</v>
      </c>
      <c r="I83" s="3">
        <v>1</v>
      </c>
      <c r="J83" s="3">
        <v>0.65</v>
      </c>
      <c r="K83" s="3">
        <v>1E-3</v>
      </c>
      <c r="L83" s="69">
        <v>128.14080026666699</v>
      </c>
      <c r="M83" s="229">
        <v>1.6414080026666701E-2</v>
      </c>
      <c r="N83" s="69">
        <v>1002.6276335850901</v>
      </c>
      <c r="O83" s="69">
        <v>1.5818434949064202E-2</v>
      </c>
      <c r="P83" s="194">
        <v>0.93991939030591498</v>
      </c>
      <c r="Q83" s="194">
        <v>8.8846373090069902E-2</v>
      </c>
      <c r="R83" s="195">
        <v>0.926223439463979</v>
      </c>
      <c r="AL83" s="432"/>
    </row>
    <row r="84" spans="2:38" ht="13.5" thickBot="1">
      <c r="B84" s="1"/>
      <c r="C84" s="616">
        <v>9.0500000000000007</v>
      </c>
      <c r="D84" s="617">
        <v>38.700000000000003</v>
      </c>
      <c r="E84" s="618">
        <v>2.5398618774999999</v>
      </c>
      <c r="F84" s="619">
        <v>100</v>
      </c>
      <c r="G84" s="135">
        <v>20</v>
      </c>
      <c r="H84" s="193">
        <v>20.143358086261198</v>
      </c>
      <c r="I84" s="135">
        <v>1</v>
      </c>
      <c r="J84" s="135">
        <v>0.65</v>
      </c>
      <c r="K84" s="135">
        <v>1E-3</v>
      </c>
      <c r="L84" s="193">
        <v>61.731573333333301</v>
      </c>
      <c r="M84" s="230">
        <v>9.7731573333333308E-3</v>
      </c>
      <c r="N84" s="193">
        <v>2902.4141793424701</v>
      </c>
      <c r="O84" s="193">
        <v>5.4644165236241498E-3</v>
      </c>
      <c r="P84" s="196">
        <v>0.97169310255068198</v>
      </c>
      <c r="Q84" s="196">
        <v>0.19591488203396901</v>
      </c>
      <c r="R84" s="197">
        <v>2.0424126452041298</v>
      </c>
      <c r="AL84" s="432"/>
    </row>
    <row r="112" spans="5:5">
      <c r="E112" s="685"/>
    </row>
    <row r="114" spans="5:5">
      <c r="E114" s="685"/>
    </row>
    <row r="116" spans="5:5">
      <c r="E116" s="685"/>
    </row>
    <row r="118" spans="5:5">
      <c r="E118" s="685"/>
    </row>
    <row r="120" spans="5:5">
      <c r="E120" s="685"/>
    </row>
    <row r="122" spans="5:5">
      <c r="E122" s="685"/>
    </row>
    <row r="124" spans="5:5">
      <c r="E124" s="685"/>
    </row>
    <row r="126" spans="5:5">
      <c r="E126" s="685"/>
    </row>
  </sheetData>
  <sheetProtection sheet="1" formatCells="0" formatColumns="0" formatRows="0"/>
  <mergeCells count="5">
    <mergeCell ref="C5:I5"/>
    <mergeCell ref="C7:C9"/>
    <mergeCell ref="K7:N7"/>
    <mergeCell ref="K8:N8"/>
    <mergeCell ref="D11:L11"/>
  </mergeCells>
  <phoneticPr fontId="2" type="noConversion"/>
  <hyperlinks>
    <hyperlink ref="N2" location="NOTES!A1" display="BACK" xr:uid="{00000000-0004-0000-0C00-000000000000}"/>
  </hyperlinks>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dimension ref="A2:AH133"/>
  <sheetViews>
    <sheetView tabSelected="1" topLeftCell="K9" zoomScale="70" zoomScaleNormal="70" workbookViewId="0">
      <selection activeCell="W18" sqref="W18"/>
    </sheetView>
  </sheetViews>
  <sheetFormatPr defaultColWidth="9.140625" defaultRowHeight="12.75"/>
  <cols>
    <col min="1" max="1" width="6.140625" style="1" customWidth="1"/>
    <col min="2" max="2" width="6.85546875" style="2" customWidth="1"/>
    <col min="3" max="4" width="13.85546875" style="2" customWidth="1"/>
    <col min="5" max="5" width="12.7109375" style="2" customWidth="1"/>
    <col min="6" max="6" width="12.140625" style="2" customWidth="1"/>
    <col min="7" max="7" width="12.28515625" style="2" customWidth="1"/>
    <col min="8" max="8" width="20.140625" style="2" customWidth="1"/>
    <col min="9" max="9" width="23.140625" style="2" customWidth="1"/>
    <col min="10" max="10" width="18" style="2" customWidth="1"/>
    <col min="11" max="11" width="26" style="2" customWidth="1"/>
    <col min="12" max="12" width="8" style="2" bestFit="1" customWidth="1"/>
    <col min="13" max="13" width="14.42578125" style="2" bestFit="1" customWidth="1"/>
    <col min="14" max="14" width="14.5703125" style="2" customWidth="1"/>
    <col min="15" max="15" width="12.7109375" style="2" bestFit="1" customWidth="1"/>
    <col min="16" max="16" width="13.5703125" style="2" customWidth="1"/>
    <col min="17" max="17" width="15.5703125" style="1" bestFit="1" customWidth="1"/>
    <col min="18" max="18" width="12.7109375" style="1" bestFit="1" customWidth="1"/>
    <col min="19" max="19" width="14.7109375" style="1" bestFit="1" customWidth="1"/>
    <col min="20" max="20" width="13" style="1" customWidth="1"/>
    <col min="21" max="21" width="14.42578125" style="1" customWidth="1"/>
    <col min="22" max="22" width="12.28515625" style="1" customWidth="1"/>
    <col min="23" max="23" width="11" style="1" bestFit="1" customWidth="1"/>
    <col min="24" max="24" width="14.7109375" style="1" customWidth="1"/>
    <col min="25" max="25" width="12" style="1" bestFit="1" customWidth="1"/>
    <col min="26" max="26" width="11" style="1" bestFit="1" customWidth="1"/>
    <col min="27" max="27" width="12.5703125" style="1" bestFit="1" customWidth="1"/>
    <col min="28" max="28" width="9.140625" style="1"/>
    <col min="29" max="31" width="11" style="1" bestFit="1" customWidth="1"/>
    <col min="32" max="32" width="13.28515625" style="1" customWidth="1"/>
    <col min="33" max="34" width="14.42578125" style="1" customWidth="1"/>
    <col min="35" max="16384" width="9.140625" style="1"/>
  </cols>
  <sheetData>
    <row r="2" spans="1:19" ht="15">
      <c r="N2" s="498" t="s">
        <v>256</v>
      </c>
    </row>
    <row r="4" spans="1:19">
      <c r="A4" s="5"/>
    </row>
    <row r="5" spans="1:19" ht="69" customHeight="1">
      <c r="A5" s="5"/>
      <c r="C5" s="794" t="s">
        <v>34</v>
      </c>
      <c r="D5" s="795"/>
      <c r="E5" s="795"/>
      <c r="F5" s="795"/>
      <c r="G5" s="795"/>
      <c r="H5" s="795"/>
      <c r="I5" s="795"/>
      <c r="J5" s="30"/>
      <c r="K5" s="30"/>
      <c r="L5" s="30"/>
      <c r="M5" s="30"/>
      <c r="N5" s="31"/>
    </row>
    <row r="6" spans="1:19" ht="17.25" customHeight="1">
      <c r="C6" s="32"/>
      <c r="D6" s="33"/>
      <c r="E6" s="30"/>
      <c r="F6" s="30"/>
      <c r="G6" s="30"/>
      <c r="H6" s="30"/>
      <c r="I6" s="30"/>
      <c r="J6" s="30"/>
      <c r="K6" s="30"/>
      <c r="L6" s="30"/>
      <c r="M6" s="30"/>
      <c r="N6" s="31"/>
    </row>
    <row r="7" spans="1:19" ht="18" customHeight="1">
      <c r="C7" s="796"/>
      <c r="D7" s="34"/>
      <c r="E7" s="34"/>
      <c r="F7" s="34"/>
      <c r="G7" s="34"/>
      <c r="H7" s="34"/>
      <c r="I7" s="34"/>
      <c r="J7" s="34"/>
      <c r="K7" s="814">
        <v>43742</v>
      </c>
      <c r="L7" s="814"/>
      <c r="M7" s="814"/>
      <c r="N7" s="815"/>
    </row>
    <row r="8" spans="1:19" ht="17.25" customHeight="1">
      <c r="C8" s="796"/>
      <c r="D8" s="34"/>
      <c r="E8" s="34"/>
      <c r="F8" s="34"/>
      <c r="G8" s="34"/>
      <c r="H8" s="34"/>
      <c r="I8" s="34"/>
      <c r="J8" s="34"/>
      <c r="K8" s="816" t="s">
        <v>35</v>
      </c>
      <c r="L8" s="816"/>
      <c r="M8" s="816"/>
      <c r="N8" s="817"/>
    </row>
    <row r="9" spans="1:19" ht="18">
      <c r="C9" s="797"/>
      <c r="D9" s="35"/>
      <c r="E9" s="35"/>
      <c r="F9" s="35"/>
      <c r="G9" s="35"/>
      <c r="H9" s="35"/>
      <c r="I9" s="35"/>
      <c r="J9" s="35"/>
      <c r="K9" s="41"/>
      <c r="L9" s="41"/>
      <c r="M9" s="41"/>
      <c r="N9" s="42"/>
    </row>
    <row r="10" spans="1:19">
      <c r="C10" s="37"/>
      <c r="D10" s="30"/>
      <c r="E10" s="30"/>
      <c r="F10" s="30"/>
      <c r="G10" s="30"/>
      <c r="H10" s="30"/>
      <c r="I10" s="30"/>
      <c r="J10" s="30"/>
      <c r="K10" s="30"/>
      <c r="L10" s="30"/>
      <c r="M10" s="30"/>
      <c r="N10" s="31"/>
    </row>
    <row r="11" spans="1:19" ht="47.25" customHeight="1">
      <c r="C11" s="38"/>
      <c r="D11" s="803" t="s">
        <v>36</v>
      </c>
      <c r="E11" s="803"/>
      <c r="F11" s="803"/>
      <c r="G11" s="803"/>
      <c r="H11" s="803"/>
      <c r="I11" s="803"/>
      <c r="J11" s="803"/>
      <c r="K11" s="803"/>
      <c r="L11" s="803"/>
      <c r="M11" s="34"/>
      <c r="N11" s="39"/>
    </row>
    <row r="12" spans="1:19">
      <c r="C12" s="40"/>
      <c r="D12" s="35"/>
      <c r="E12" s="35"/>
      <c r="F12" s="35"/>
      <c r="G12" s="35"/>
      <c r="H12" s="35"/>
      <c r="I12" s="35"/>
      <c r="J12" s="35"/>
      <c r="K12" s="35"/>
      <c r="L12" s="35"/>
      <c r="M12" s="35"/>
      <c r="N12" s="36"/>
    </row>
    <row r="13" spans="1:19" ht="17.100000000000001" customHeight="1"/>
    <row r="14" spans="1:19" ht="18.75" customHeight="1">
      <c r="C14" s="736" t="s">
        <v>346</v>
      </c>
      <c r="D14" s="1"/>
    </row>
    <row r="15" spans="1:19" ht="18.75" customHeight="1">
      <c r="C15" s="45"/>
      <c r="D15" s="44" t="s">
        <v>285</v>
      </c>
      <c r="E15" s="1"/>
      <c r="F15" s="1"/>
      <c r="G15" s="1"/>
      <c r="H15" s="1"/>
      <c r="I15" s="1"/>
      <c r="J15" s="1"/>
      <c r="K15" s="1"/>
      <c r="Q15" s="2"/>
      <c r="R15" s="2"/>
      <c r="S15" s="2"/>
    </row>
    <row r="16" spans="1:19" ht="18.75" customHeight="1">
      <c r="C16" s="418"/>
      <c r="D16" s="44" t="s">
        <v>286</v>
      </c>
      <c r="Q16" s="2"/>
      <c r="R16" s="2"/>
      <c r="S16" s="2"/>
    </row>
    <row r="17" spans="2:34" ht="18.75" customHeight="1">
      <c r="C17" s="418"/>
      <c r="D17" s="44"/>
      <c r="Q17" s="2"/>
      <c r="R17" s="2"/>
      <c r="S17" s="2"/>
    </row>
    <row r="18" spans="2:34" ht="17.100000000000001" customHeight="1" thickBot="1">
      <c r="B18" s="1"/>
      <c r="C18" s="417"/>
    </row>
    <row r="19" spans="2:34" ht="19.5" thickBot="1">
      <c r="B19" s="1"/>
      <c r="C19" s="663"/>
      <c r="D19" s="664"/>
      <c r="E19" s="664"/>
      <c r="F19" s="664"/>
      <c r="G19" s="664"/>
      <c r="H19" s="664"/>
      <c r="I19" s="664"/>
      <c r="J19" s="665"/>
      <c r="K19" s="666"/>
      <c r="L19" s="667"/>
      <c r="M19" s="309"/>
      <c r="N19" s="305"/>
      <c r="O19" s="305"/>
      <c r="P19" s="310" t="s">
        <v>3</v>
      </c>
      <c r="Q19" s="305"/>
      <c r="R19" s="308"/>
      <c r="S19" s="311" t="s">
        <v>5</v>
      </c>
      <c r="T19" s="5"/>
      <c r="U19" s="5"/>
    </row>
    <row r="20" spans="2:34" ht="20.25">
      <c r="B20" s="1"/>
      <c r="C20" s="549" t="s">
        <v>1</v>
      </c>
      <c r="D20" s="550" t="s">
        <v>130</v>
      </c>
      <c r="E20" s="582" t="s">
        <v>294</v>
      </c>
      <c r="F20" s="551" t="s">
        <v>8</v>
      </c>
      <c r="G20" s="668" t="s">
        <v>321</v>
      </c>
      <c r="H20" s="550" t="s">
        <v>82</v>
      </c>
      <c r="I20" s="669" t="s">
        <v>87</v>
      </c>
      <c r="J20" s="670" t="s">
        <v>89</v>
      </c>
      <c r="K20" s="669" t="s">
        <v>84</v>
      </c>
      <c r="L20" s="671"/>
      <c r="M20" s="227" t="s">
        <v>117</v>
      </c>
      <c r="N20" s="203" t="s">
        <v>116</v>
      </c>
      <c r="O20" s="203" t="s">
        <v>115</v>
      </c>
      <c r="P20" s="203" t="s">
        <v>114</v>
      </c>
      <c r="Q20" s="203" t="s">
        <v>113</v>
      </c>
      <c r="R20" s="203" t="s">
        <v>112</v>
      </c>
      <c r="S20" s="226" t="s">
        <v>111</v>
      </c>
      <c r="T20" s="199"/>
      <c r="U20" s="203"/>
    </row>
    <row r="21" spans="2:34" ht="19.5" thickBot="1">
      <c r="B21" s="1"/>
      <c r="C21" s="552" t="s">
        <v>131</v>
      </c>
      <c r="D21" s="553" t="s">
        <v>9</v>
      </c>
      <c r="E21" s="583" t="s">
        <v>119</v>
      </c>
      <c r="F21" s="554" t="s">
        <v>9</v>
      </c>
      <c r="G21" s="672" t="s">
        <v>129</v>
      </c>
      <c r="H21" s="553" t="s">
        <v>322</v>
      </c>
      <c r="I21" s="554" t="s">
        <v>88</v>
      </c>
      <c r="J21" s="673" t="s">
        <v>2</v>
      </c>
      <c r="K21" s="674" t="s">
        <v>83</v>
      </c>
      <c r="L21" s="675" t="s">
        <v>20</v>
      </c>
      <c r="M21" s="228"/>
      <c r="N21" s="136"/>
      <c r="O21" s="201"/>
      <c r="P21" s="201"/>
      <c r="Q21" s="200"/>
      <c r="R21" s="200"/>
      <c r="S21" s="202"/>
      <c r="T21" s="225"/>
      <c r="U21" s="198"/>
    </row>
    <row r="22" spans="2:34">
      <c r="B22" s="1"/>
      <c r="C22" s="612">
        <v>51.5</v>
      </c>
      <c r="D22" s="613">
        <v>-0.14000000000000001</v>
      </c>
      <c r="E22" s="614">
        <v>3.1382983999999003E-2</v>
      </c>
      <c r="F22" s="613">
        <v>1</v>
      </c>
      <c r="G22" s="613">
        <v>14.25</v>
      </c>
      <c r="H22" s="614">
        <v>31.076991235657001</v>
      </c>
      <c r="I22" s="613">
        <v>1</v>
      </c>
      <c r="J22" s="613">
        <v>0.65</v>
      </c>
      <c r="K22" s="676">
        <v>0</v>
      </c>
      <c r="L22" s="613">
        <v>1</v>
      </c>
      <c r="M22" s="229">
        <v>0.226874037671152</v>
      </c>
      <c r="N22" s="194">
        <v>0.226874037671152</v>
      </c>
      <c r="O22" s="69">
        <v>0.45516982445227999</v>
      </c>
      <c r="P22" s="69">
        <v>0.45516982445227999</v>
      </c>
      <c r="Q22" s="69">
        <v>0.49531604682316299</v>
      </c>
      <c r="R22" s="69">
        <v>0.261931888971004</v>
      </c>
      <c r="S22" s="195">
        <f>IF(L22&lt;1,N22+SQRT( (P22+Q22)^2 + R22^2 ),M22+SQRT( (O22+Q22)^2 + R22^2 ) )</f>
        <v>1.2127907207403434</v>
      </c>
      <c r="T22" s="194"/>
      <c r="U22" s="432"/>
      <c r="V22" s="432"/>
      <c r="W22" s="432"/>
      <c r="X22" s="432"/>
      <c r="Y22" s="432"/>
      <c r="Z22" s="432"/>
      <c r="AA22" s="432"/>
      <c r="AC22" s="432"/>
      <c r="AF22" s="678"/>
      <c r="AG22" s="432"/>
      <c r="AH22" s="432"/>
    </row>
    <row r="23" spans="2:34">
      <c r="B23" s="1"/>
      <c r="C23" s="612">
        <v>41.9</v>
      </c>
      <c r="D23" s="613">
        <v>12.49</v>
      </c>
      <c r="E23" s="614">
        <v>4.6122988010001503E-2</v>
      </c>
      <c r="F23" s="613">
        <v>1</v>
      </c>
      <c r="G23" s="613">
        <v>14.25</v>
      </c>
      <c r="H23" s="614">
        <v>40.232035996361603</v>
      </c>
      <c r="I23" s="613">
        <v>1</v>
      </c>
      <c r="J23" s="613">
        <v>0.65</v>
      </c>
      <c r="K23" s="676">
        <v>0</v>
      </c>
      <c r="L23" s="613">
        <v>1</v>
      </c>
      <c r="M23" s="229">
        <v>0.18948085819060201</v>
      </c>
      <c r="N23" s="194">
        <v>0.18948085819060201</v>
      </c>
      <c r="O23" s="69">
        <v>0.263385101183578</v>
      </c>
      <c r="P23" s="69">
        <v>0.263385101183578</v>
      </c>
      <c r="Q23" s="69">
        <v>0.62326514795126597</v>
      </c>
      <c r="R23" s="69">
        <v>0.22405219480480501</v>
      </c>
      <c r="S23" s="195">
        <f>IF(L23&lt;1,N23+SQRT( (P23+Q23)^2 + R23^2 ),M23+SQRT( (O23+Q23)^2 + R23^2 ) )</f>
        <v>1.1040015251455544</v>
      </c>
      <c r="T23" s="194"/>
      <c r="U23" s="432"/>
      <c r="V23" s="432"/>
      <c r="W23" s="432"/>
      <c r="X23" s="432"/>
      <c r="Y23" s="432"/>
      <c r="Z23" s="432"/>
      <c r="AA23" s="432"/>
      <c r="AC23" s="432"/>
      <c r="AF23" s="432"/>
      <c r="AG23" s="432"/>
      <c r="AH23" s="432"/>
    </row>
    <row r="24" spans="2:34">
      <c r="B24" s="1"/>
      <c r="C24" s="612">
        <v>33.94</v>
      </c>
      <c r="D24" s="613">
        <v>18.43</v>
      </c>
      <c r="E24" s="614">
        <v>0</v>
      </c>
      <c r="F24" s="613">
        <v>1</v>
      </c>
      <c r="G24" s="613">
        <v>14.25</v>
      </c>
      <c r="H24" s="614">
        <v>46.359692611863402</v>
      </c>
      <c r="I24" s="613">
        <v>1</v>
      </c>
      <c r="J24" s="613">
        <v>0.65</v>
      </c>
      <c r="K24" s="676">
        <v>0</v>
      </c>
      <c r="L24" s="613">
        <v>1</v>
      </c>
      <c r="M24" s="229">
        <v>0.176011463282047</v>
      </c>
      <c r="N24" s="194">
        <v>0.176011463282047</v>
      </c>
      <c r="O24" s="69">
        <v>0.18779408848972201</v>
      </c>
      <c r="P24" s="69">
        <v>0.18779408848972201</v>
      </c>
      <c r="Q24" s="69">
        <v>0.421015458286364</v>
      </c>
      <c r="R24" s="69">
        <v>0.23279941972057</v>
      </c>
      <c r="S24" s="195">
        <f t="shared" ref="S23:S85" si="0">IF(L24&lt;1,N24+SQRT( (P24+Q24)^2 + R24^2 ),M24+SQRT( (O24+Q24)^2 + R24^2 ) )</f>
        <v>0.82781253267971022</v>
      </c>
      <c r="T24" s="194"/>
      <c r="U24" s="432"/>
      <c r="V24" s="432"/>
      <c r="W24" s="432"/>
      <c r="X24" s="432"/>
      <c r="Y24" s="432"/>
      <c r="Z24" s="432"/>
      <c r="AA24" s="432"/>
      <c r="AC24" s="432"/>
      <c r="AF24" s="432"/>
      <c r="AG24" s="432"/>
      <c r="AH24" s="432"/>
    </row>
    <row r="25" spans="2:34">
      <c r="B25" s="1"/>
      <c r="C25" s="612">
        <v>51.5</v>
      </c>
      <c r="D25" s="613">
        <v>-0.14000000000000001</v>
      </c>
      <c r="E25" s="614">
        <v>3.1382983999999003E-2</v>
      </c>
      <c r="F25" s="613">
        <v>1</v>
      </c>
      <c r="G25" s="613">
        <v>14.25</v>
      </c>
      <c r="H25" s="614">
        <v>31.076991235657001</v>
      </c>
      <c r="I25" s="613">
        <v>1</v>
      </c>
      <c r="J25" s="613">
        <v>0.65</v>
      </c>
      <c r="K25" s="676">
        <v>0</v>
      </c>
      <c r="L25" s="613">
        <v>0.1</v>
      </c>
      <c r="M25" s="229">
        <v>0.25452050585640701</v>
      </c>
      <c r="N25" s="194">
        <v>0.226874037671152</v>
      </c>
      <c r="O25" s="69">
        <v>0.68577023370495505</v>
      </c>
      <c r="P25" s="69">
        <v>0.45516982445227999</v>
      </c>
      <c r="Q25" s="69">
        <v>2.1858432982337699</v>
      </c>
      <c r="R25" s="69">
        <v>0.42284537942885703</v>
      </c>
      <c r="S25" s="195">
        <f t="shared" si="0"/>
        <v>2.9015232724502198</v>
      </c>
      <c r="T25" s="194"/>
      <c r="U25" s="432"/>
      <c r="V25" s="432"/>
      <c r="W25" s="432"/>
      <c r="X25" s="432"/>
      <c r="Y25" s="432"/>
      <c r="Z25" s="432"/>
      <c r="AA25" s="432"/>
      <c r="AC25" s="432"/>
      <c r="AF25" s="432"/>
      <c r="AG25" s="432"/>
      <c r="AH25" s="432"/>
    </row>
    <row r="26" spans="2:34">
      <c r="B26" s="1"/>
      <c r="C26" s="612">
        <v>41.9</v>
      </c>
      <c r="D26" s="613">
        <v>12.49</v>
      </c>
      <c r="E26" s="614">
        <v>4.6122988010001503E-2</v>
      </c>
      <c r="F26" s="613">
        <v>1</v>
      </c>
      <c r="G26" s="613">
        <v>14.25</v>
      </c>
      <c r="H26" s="614">
        <v>40.232035996361603</v>
      </c>
      <c r="I26" s="613">
        <v>1</v>
      </c>
      <c r="J26" s="613">
        <v>0.65</v>
      </c>
      <c r="K26" s="676">
        <v>0</v>
      </c>
      <c r="L26" s="613">
        <v>0.1</v>
      </c>
      <c r="M26" s="229">
        <v>0.20472196596487099</v>
      </c>
      <c r="N26" s="194">
        <v>0.18948085819060201</v>
      </c>
      <c r="O26" s="69">
        <v>0.431490148869141</v>
      </c>
      <c r="P26" s="69">
        <v>0.263385101183578</v>
      </c>
      <c r="Q26" s="69">
        <v>2.6967736255926398</v>
      </c>
      <c r="R26" s="69">
        <v>0.36169492647988999</v>
      </c>
      <c r="S26" s="195">
        <f t="shared" si="0"/>
        <v>3.1716550495400426</v>
      </c>
      <c r="T26" s="194"/>
      <c r="U26" s="432"/>
      <c r="V26" s="432"/>
      <c r="W26" s="432"/>
      <c r="X26" s="432"/>
      <c r="Y26" s="432"/>
      <c r="Z26" s="432"/>
      <c r="AA26" s="432"/>
      <c r="AC26" s="432"/>
      <c r="AF26" s="432"/>
      <c r="AG26" s="432"/>
      <c r="AH26" s="432"/>
    </row>
    <row r="27" spans="2:34">
      <c r="B27" s="1"/>
      <c r="C27" s="612">
        <v>33.94</v>
      </c>
      <c r="D27" s="613">
        <v>18.43</v>
      </c>
      <c r="E27" s="614">
        <v>0</v>
      </c>
      <c r="F27" s="613">
        <v>1</v>
      </c>
      <c r="G27" s="613">
        <v>14.25</v>
      </c>
      <c r="H27" s="614">
        <v>46.359692611863402</v>
      </c>
      <c r="I27" s="613">
        <v>1</v>
      </c>
      <c r="J27" s="613">
        <v>0.65</v>
      </c>
      <c r="K27" s="676">
        <v>0</v>
      </c>
      <c r="L27" s="613">
        <v>0.1</v>
      </c>
      <c r="M27" s="229">
        <v>0.20097332611555499</v>
      </c>
      <c r="N27" s="194">
        <v>0.176011463282047</v>
      </c>
      <c r="O27" s="69">
        <v>0.379402987913743</v>
      </c>
      <c r="P27" s="69">
        <v>0.18779408848972201</v>
      </c>
      <c r="Q27" s="69">
        <v>1.91338106344154</v>
      </c>
      <c r="R27" s="69">
        <v>0.37581586323557298</v>
      </c>
      <c r="S27" s="195">
        <f t="shared" si="0"/>
        <v>2.3105312177356945</v>
      </c>
      <c r="T27" s="194"/>
      <c r="U27" s="432"/>
      <c r="V27" s="432"/>
      <c r="W27" s="432"/>
      <c r="X27" s="432"/>
      <c r="Y27" s="432"/>
      <c r="Z27" s="432"/>
      <c r="AA27" s="432"/>
      <c r="AC27" s="432"/>
      <c r="AF27" s="432"/>
      <c r="AG27" s="432"/>
      <c r="AH27" s="432"/>
    </row>
    <row r="28" spans="2:34">
      <c r="B28" s="1"/>
      <c r="C28" s="612">
        <v>51.5</v>
      </c>
      <c r="D28" s="613">
        <v>-0.14000000000000001</v>
      </c>
      <c r="E28" s="614">
        <v>3.1382983999999003E-2</v>
      </c>
      <c r="F28" s="613">
        <v>1</v>
      </c>
      <c r="G28" s="613">
        <v>14.25</v>
      </c>
      <c r="H28" s="614">
        <v>31.076991235657001</v>
      </c>
      <c r="I28" s="613">
        <v>1</v>
      </c>
      <c r="J28" s="613">
        <v>0.65</v>
      </c>
      <c r="K28" s="676">
        <v>0</v>
      </c>
      <c r="L28" s="613">
        <v>0.01</v>
      </c>
      <c r="M28" s="229">
        <v>0.25452050585640701</v>
      </c>
      <c r="N28" s="194">
        <v>0.226874037671152</v>
      </c>
      <c r="O28" s="69">
        <v>0.68577023370495505</v>
      </c>
      <c r="P28" s="69">
        <v>0.45516982445227999</v>
      </c>
      <c r="Q28" s="69">
        <v>6.7980606454438304</v>
      </c>
      <c r="R28" s="69">
        <v>0.62828729101178105</v>
      </c>
      <c r="S28" s="195">
        <f t="shared" si="0"/>
        <v>7.507265316268497</v>
      </c>
      <c r="T28" s="194"/>
      <c r="U28" s="432"/>
      <c r="V28" s="432"/>
      <c r="W28" s="432"/>
      <c r="X28" s="432"/>
      <c r="Y28" s="432"/>
      <c r="Z28" s="432"/>
      <c r="AA28" s="432"/>
      <c r="AC28" s="432"/>
      <c r="AF28" s="432"/>
      <c r="AG28" s="432"/>
      <c r="AH28" s="432"/>
    </row>
    <row r="29" spans="2:34">
      <c r="B29" s="1"/>
      <c r="C29" s="612">
        <v>41.9</v>
      </c>
      <c r="D29" s="613">
        <v>12.49</v>
      </c>
      <c r="E29" s="614">
        <v>4.6122988010001503E-2</v>
      </c>
      <c r="F29" s="613">
        <v>1</v>
      </c>
      <c r="G29" s="613">
        <v>14.25</v>
      </c>
      <c r="H29" s="614">
        <v>40.232035996361603</v>
      </c>
      <c r="I29" s="613">
        <v>1</v>
      </c>
      <c r="J29" s="613">
        <v>0.65</v>
      </c>
      <c r="K29" s="676">
        <v>0</v>
      </c>
      <c r="L29" s="613">
        <v>0.01</v>
      </c>
      <c r="M29" s="229">
        <v>0.20472196596487099</v>
      </c>
      <c r="N29" s="194">
        <v>0.18948085819060201</v>
      </c>
      <c r="O29" s="69">
        <v>0.431490148869141</v>
      </c>
      <c r="P29" s="69">
        <v>0.263385101183578</v>
      </c>
      <c r="Q29" s="69">
        <v>8.2232884746252601</v>
      </c>
      <c r="R29" s="69">
        <v>0.53742653127179196</v>
      </c>
      <c r="S29" s="195">
        <f t="shared" si="0"/>
        <v>8.6931539268619762</v>
      </c>
      <c r="T29" s="194"/>
      <c r="U29" s="432"/>
      <c r="V29" s="432"/>
      <c r="W29" s="432"/>
      <c r="X29" s="432"/>
      <c r="Y29" s="432"/>
      <c r="Z29" s="432"/>
      <c r="AA29" s="432"/>
      <c r="AC29" s="432"/>
      <c r="AF29" s="432"/>
      <c r="AG29" s="432"/>
      <c r="AH29" s="432"/>
    </row>
    <row r="30" spans="2:34">
      <c r="B30" s="1"/>
      <c r="C30" s="612">
        <v>33.94</v>
      </c>
      <c r="D30" s="613">
        <v>18.43</v>
      </c>
      <c r="E30" s="614">
        <v>0</v>
      </c>
      <c r="F30" s="613">
        <v>1</v>
      </c>
      <c r="G30" s="613">
        <v>14.25</v>
      </c>
      <c r="H30" s="614">
        <v>46.359692611863402</v>
      </c>
      <c r="I30" s="613">
        <v>1</v>
      </c>
      <c r="J30" s="613">
        <v>0.65</v>
      </c>
      <c r="K30" s="676">
        <v>0</v>
      </c>
      <c r="L30" s="613">
        <v>0.01</v>
      </c>
      <c r="M30" s="229">
        <v>0.20097332611555499</v>
      </c>
      <c r="N30" s="194">
        <v>0.176011463282047</v>
      </c>
      <c r="O30" s="69">
        <v>0.379402987913743</v>
      </c>
      <c r="P30" s="69">
        <v>0.18779408848972201</v>
      </c>
      <c r="Q30" s="69">
        <v>5.9417877824543801</v>
      </c>
      <c r="R30" s="69">
        <v>0.55840820810307301</v>
      </c>
      <c r="S30" s="195">
        <f t="shared" si="0"/>
        <v>6.3309764217106075</v>
      </c>
      <c r="T30" s="194"/>
      <c r="U30" s="432"/>
      <c r="V30" s="432"/>
      <c r="W30" s="432"/>
      <c r="X30" s="432"/>
      <c r="Y30" s="432"/>
      <c r="Z30" s="432"/>
      <c r="AA30" s="432"/>
      <c r="AC30" s="432"/>
      <c r="AF30" s="432"/>
      <c r="AG30" s="432"/>
      <c r="AH30" s="432"/>
    </row>
    <row r="31" spans="2:34">
      <c r="B31" s="1"/>
      <c r="C31" s="612">
        <v>51.5</v>
      </c>
      <c r="D31" s="613">
        <v>-0.14000000000000001</v>
      </c>
      <c r="E31" s="614">
        <v>3.1382983999999003E-2</v>
      </c>
      <c r="F31" s="613">
        <v>1</v>
      </c>
      <c r="G31" s="613">
        <v>14.25</v>
      </c>
      <c r="H31" s="614">
        <v>31.076991235657001</v>
      </c>
      <c r="I31" s="613">
        <v>1</v>
      </c>
      <c r="J31" s="613">
        <v>0.65</v>
      </c>
      <c r="K31" s="676">
        <v>0</v>
      </c>
      <c r="L31" s="613">
        <v>1E-3</v>
      </c>
      <c r="M31" s="229">
        <v>0.25452050585640701</v>
      </c>
      <c r="N31" s="194">
        <v>0.226874037671152</v>
      </c>
      <c r="O31" s="69">
        <v>0.68577023370495505</v>
      </c>
      <c r="P31" s="69">
        <v>0.45516982445227999</v>
      </c>
      <c r="Q31" s="69">
        <v>14.899799647474101</v>
      </c>
      <c r="R31" s="69">
        <v>0.91021331417423801</v>
      </c>
      <c r="S31" s="195">
        <f t="shared" si="0"/>
        <v>15.608797706740999</v>
      </c>
      <c r="T31" s="194"/>
      <c r="U31" s="432"/>
      <c r="V31" s="432"/>
      <c r="W31" s="432"/>
      <c r="X31" s="432"/>
      <c r="Y31" s="432"/>
      <c r="Z31" s="432"/>
      <c r="AA31" s="432"/>
      <c r="AC31" s="432"/>
      <c r="AF31" s="432"/>
      <c r="AG31" s="432"/>
      <c r="AH31" s="432"/>
    </row>
    <row r="32" spans="2:34">
      <c r="B32" s="1"/>
      <c r="C32" s="612">
        <v>41.9</v>
      </c>
      <c r="D32" s="613">
        <v>12.49</v>
      </c>
      <c r="E32" s="614">
        <v>4.6122988010001503E-2</v>
      </c>
      <c r="F32" s="613">
        <v>1</v>
      </c>
      <c r="G32" s="613">
        <v>14.25</v>
      </c>
      <c r="H32" s="614">
        <v>40.232035996361603</v>
      </c>
      <c r="I32" s="613">
        <v>1</v>
      </c>
      <c r="J32" s="613">
        <v>0.65</v>
      </c>
      <c r="K32" s="676">
        <v>0</v>
      </c>
      <c r="L32" s="613">
        <v>1E-3</v>
      </c>
      <c r="M32" s="229">
        <v>0.20472196596487099</v>
      </c>
      <c r="N32" s="194">
        <v>0.18948085819060201</v>
      </c>
      <c r="O32" s="69">
        <v>0.431490148869141</v>
      </c>
      <c r="P32" s="69">
        <v>0.263385101183578</v>
      </c>
      <c r="Q32" s="69">
        <v>17.671602865211099</v>
      </c>
      <c r="R32" s="69">
        <v>0.77858137694669705</v>
      </c>
      <c r="S32" s="195">
        <f t="shared" si="0"/>
        <v>18.141360490007713</v>
      </c>
      <c r="T32" s="194"/>
      <c r="U32" s="432"/>
      <c r="V32" s="432"/>
      <c r="W32" s="432"/>
      <c r="X32" s="432"/>
      <c r="Y32" s="432"/>
      <c r="Z32" s="432"/>
      <c r="AA32" s="432"/>
      <c r="AC32" s="432"/>
      <c r="AF32" s="432"/>
      <c r="AG32" s="432"/>
      <c r="AH32" s="432"/>
    </row>
    <row r="33" spans="2:34">
      <c r="B33" s="1"/>
      <c r="C33" s="612">
        <v>33.94</v>
      </c>
      <c r="D33" s="613">
        <v>18.43</v>
      </c>
      <c r="E33" s="614">
        <v>0</v>
      </c>
      <c r="F33" s="613">
        <v>1</v>
      </c>
      <c r="G33" s="613">
        <v>14.25</v>
      </c>
      <c r="H33" s="614">
        <v>46.359692611863402</v>
      </c>
      <c r="I33" s="613">
        <v>1</v>
      </c>
      <c r="J33" s="613">
        <v>0.65</v>
      </c>
      <c r="K33" s="676">
        <v>0</v>
      </c>
      <c r="L33" s="613">
        <v>1E-3</v>
      </c>
      <c r="M33" s="229">
        <v>0.20097332611555499</v>
      </c>
      <c r="N33" s="194">
        <v>0.176011463282047</v>
      </c>
      <c r="O33" s="69">
        <v>0.379402987913743</v>
      </c>
      <c r="P33" s="69">
        <v>0.18779408848972201</v>
      </c>
      <c r="Q33" s="69">
        <v>12.981481001796499</v>
      </c>
      <c r="R33" s="69">
        <v>0.80897798352897998</v>
      </c>
      <c r="S33" s="195">
        <f t="shared" si="0"/>
        <v>13.370110590599067</v>
      </c>
      <c r="T33" s="194"/>
      <c r="U33" s="432"/>
      <c r="V33" s="432"/>
      <c r="W33" s="432"/>
      <c r="X33" s="432"/>
      <c r="Y33" s="432"/>
      <c r="Z33" s="432"/>
      <c r="AA33" s="432"/>
      <c r="AC33" s="432"/>
      <c r="AF33" s="432"/>
      <c r="AG33" s="432"/>
      <c r="AH33" s="432"/>
    </row>
    <row r="34" spans="2:34">
      <c r="B34" s="1"/>
      <c r="C34" s="612">
        <v>51.5</v>
      </c>
      <c r="D34" s="613">
        <v>-0.14000000000000001</v>
      </c>
      <c r="E34" s="614">
        <v>3.1382983999999003E-2</v>
      </c>
      <c r="F34" s="613">
        <v>1</v>
      </c>
      <c r="G34" s="613">
        <v>29</v>
      </c>
      <c r="H34" s="614">
        <v>31.076991235657001</v>
      </c>
      <c r="I34" s="613">
        <v>1</v>
      </c>
      <c r="J34" s="613">
        <v>0.65</v>
      </c>
      <c r="K34" s="676">
        <v>0</v>
      </c>
      <c r="L34" s="613">
        <v>1</v>
      </c>
      <c r="M34" s="229">
        <v>0.83765993915539505</v>
      </c>
      <c r="N34" s="194">
        <v>0.83765993915539505</v>
      </c>
      <c r="O34" s="69">
        <v>1.77246907296931</v>
      </c>
      <c r="P34" s="69">
        <v>1.77246907296931</v>
      </c>
      <c r="Q34" s="69">
        <v>2.2077819954918398</v>
      </c>
      <c r="R34" s="69">
        <v>0.38849252181375798</v>
      </c>
      <c r="S34" s="195">
        <f t="shared" si="0"/>
        <v>4.8368254780511455</v>
      </c>
      <c r="T34" s="194"/>
      <c r="U34" s="432"/>
      <c r="V34" s="432"/>
      <c r="W34" s="432"/>
      <c r="X34" s="432"/>
      <c r="Y34" s="432"/>
      <c r="Z34" s="432"/>
      <c r="AA34" s="432"/>
      <c r="AC34" s="432"/>
      <c r="AF34" s="432"/>
      <c r="AG34" s="432"/>
      <c r="AH34" s="432"/>
    </row>
    <row r="35" spans="2:34">
      <c r="B35" s="1"/>
      <c r="C35" s="612">
        <v>41.9</v>
      </c>
      <c r="D35" s="613">
        <v>12.49</v>
      </c>
      <c r="E35" s="614">
        <v>4.6122988010001503E-2</v>
      </c>
      <c r="F35" s="613">
        <v>1</v>
      </c>
      <c r="G35" s="613">
        <v>29</v>
      </c>
      <c r="H35" s="614">
        <v>40.232035996361603</v>
      </c>
      <c r="I35" s="613">
        <v>1</v>
      </c>
      <c r="J35" s="613">
        <v>0.65</v>
      </c>
      <c r="K35" s="676">
        <v>0</v>
      </c>
      <c r="L35" s="613">
        <v>1</v>
      </c>
      <c r="M35" s="229">
        <v>0.70696616483431596</v>
      </c>
      <c r="N35" s="194">
        <v>0.70696616483431596</v>
      </c>
      <c r="O35" s="69">
        <v>1.0256434435005699</v>
      </c>
      <c r="P35" s="69">
        <v>1.0256434435005699</v>
      </c>
      <c r="Q35" s="69">
        <v>2.8234744747954901</v>
      </c>
      <c r="R35" s="69">
        <v>0.33115258925130098</v>
      </c>
      <c r="S35" s="195">
        <f t="shared" si="0"/>
        <v>4.5703029073815706</v>
      </c>
      <c r="T35" s="194"/>
      <c r="U35" s="432"/>
      <c r="V35" s="432"/>
      <c r="W35" s="432"/>
      <c r="X35" s="432"/>
      <c r="Y35" s="432"/>
      <c r="Z35" s="432"/>
      <c r="AA35" s="432"/>
      <c r="AC35" s="432"/>
      <c r="AF35" s="432"/>
      <c r="AG35" s="432"/>
      <c r="AH35" s="432"/>
    </row>
    <row r="36" spans="2:34">
      <c r="B36" s="1"/>
      <c r="C36" s="612">
        <v>33.94</v>
      </c>
      <c r="D36" s="613">
        <v>18.43</v>
      </c>
      <c r="E36" s="614">
        <v>0</v>
      </c>
      <c r="F36" s="613">
        <v>1</v>
      </c>
      <c r="G36" s="613">
        <v>29</v>
      </c>
      <c r="H36" s="614">
        <v>46.359692611863402</v>
      </c>
      <c r="I36" s="613">
        <v>1</v>
      </c>
      <c r="J36" s="613">
        <v>0.65</v>
      </c>
      <c r="K36" s="676">
        <v>0</v>
      </c>
      <c r="L36" s="613">
        <v>1</v>
      </c>
      <c r="M36" s="229">
        <v>0.66597767448037204</v>
      </c>
      <c r="N36" s="194">
        <v>0.66597767448037204</v>
      </c>
      <c r="O36" s="69">
        <v>0.731285766439008</v>
      </c>
      <c r="P36" s="69">
        <v>0.731285766439008</v>
      </c>
      <c r="Q36" s="69">
        <v>1.960629525291</v>
      </c>
      <c r="R36" s="69">
        <v>0.34339898765219201</v>
      </c>
      <c r="S36" s="195">
        <f t="shared" si="0"/>
        <v>3.3797077278516365</v>
      </c>
      <c r="T36" s="194"/>
      <c r="U36" s="432"/>
      <c r="V36" s="432"/>
      <c r="W36" s="432"/>
      <c r="X36" s="432"/>
      <c r="Y36" s="432"/>
      <c r="Z36" s="432"/>
      <c r="AA36" s="432"/>
      <c r="AC36" s="432"/>
      <c r="AF36" s="432"/>
      <c r="AG36" s="432"/>
      <c r="AH36" s="432"/>
    </row>
    <row r="37" spans="2:34">
      <c r="B37" s="1"/>
      <c r="C37" s="612">
        <v>51.5</v>
      </c>
      <c r="D37" s="613">
        <v>-0.14000000000000001</v>
      </c>
      <c r="E37" s="614">
        <v>3.1382983999999003E-2</v>
      </c>
      <c r="F37" s="613">
        <v>1</v>
      </c>
      <c r="G37" s="613">
        <v>29</v>
      </c>
      <c r="H37" s="614">
        <v>31.076991235657001</v>
      </c>
      <c r="I37" s="613">
        <v>1</v>
      </c>
      <c r="J37" s="613">
        <v>0.65</v>
      </c>
      <c r="K37" s="676">
        <v>0</v>
      </c>
      <c r="L37" s="613">
        <v>0.1</v>
      </c>
      <c r="M37" s="229">
        <v>0.96612252523156195</v>
      </c>
      <c r="N37" s="194">
        <v>0.83765993915539505</v>
      </c>
      <c r="O37" s="69">
        <v>2.6704462051447</v>
      </c>
      <c r="P37" s="69">
        <v>1.77246907296931</v>
      </c>
      <c r="Q37" s="69">
        <v>8.5700440106652902</v>
      </c>
      <c r="R37" s="69">
        <v>0.62715642771467695</v>
      </c>
      <c r="S37" s="195">
        <f t="shared" si="0"/>
        <v>11.199170546686361</v>
      </c>
      <c r="T37" s="194"/>
      <c r="U37" s="432"/>
      <c r="V37" s="432"/>
      <c r="W37" s="432"/>
      <c r="X37" s="432"/>
      <c r="Y37" s="432"/>
      <c r="Z37" s="432"/>
      <c r="AA37" s="432"/>
      <c r="AC37" s="432"/>
      <c r="AF37" s="432"/>
      <c r="AG37" s="432"/>
      <c r="AH37" s="432"/>
    </row>
    <row r="38" spans="2:34">
      <c r="B38" s="1"/>
      <c r="C38" s="612">
        <v>41.9</v>
      </c>
      <c r="D38" s="613">
        <v>12.49</v>
      </c>
      <c r="E38" s="614">
        <v>4.6122988010001503E-2</v>
      </c>
      <c r="F38" s="613">
        <v>1</v>
      </c>
      <c r="G38" s="613">
        <v>29</v>
      </c>
      <c r="H38" s="614">
        <v>40.232035996361603</v>
      </c>
      <c r="I38" s="613">
        <v>1</v>
      </c>
      <c r="J38" s="613">
        <v>0.65</v>
      </c>
      <c r="K38" s="676">
        <v>0</v>
      </c>
      <c r="L38" s="613">
        <v>0.1</v>
      </c>
      <c r="M38" s="229">
        <v>0.77743637063633197</v>
      </c>
      <c r="N38" s="194">
        <v>0.70696616483431596</v>
      </c>
      <c r="O38" s="69">
        <v>1.68025845096781</v>
      </c>
      <c r="P38" s="69">
        <v>1.0256434435005699</v>
      </c>
      <c r="Q38" s="69">
        <v>10.731038449107199</v>
      </c>
      <c r="R38" s="69">
        <v>0.53459066324801696</v>
      </c>
      <c r="S38" s="195">
        <f t="shared" si="0"/>
        <v>12.475796026005876</v>
      </c>
      <c r="T38" s="194"/>
      <c r="U38" s="432"/>
      <c r="V38" s="432"/>
      <c r="W38" s="432"/>
      <c r="X38" s="432"/>
      <c r="Y38" s="432"/>
      <c r="Z38" s="432"/>
      <c r="AA38" s="432"/>
      <c r="AC38" s="432"/>
      <c r="AF38" s="432"/>
      <c r="AG38" s="432"/>
      <c r="AH38" s="432"/>
    </row>
    <row r="39" spans="2:34">
      <c r="B39" s="1"/>
      <c r="C39" s="612">
        <v>33.94</v>
      </c>
      <c r="D39" s="613">
        <v>18.43</v>
      </c>
      <c r="E39" s="614">
        <v>0</v>
      </c>
      <c r="F39" s="613">
        <v>1</v>
      </c>
      <c r="G39" s="613">
        <v>29</v>
      </c>
      <c r="H39" s="614">
        <v>46.359692611863402</v>
      </c>
      <c r="I39" s="613">
        <v>1</v>
      </c>
      <c r="J39" s="613">
        <v>0.65</v>
      </c>
      <c r="K39" s="676">
        <v>0</v>
      </c>
      <c r="L39" s="613">
        <v>0.1</v>
      </c>
      <c r="M39" s="229">
        <v>0.78256271172256198</v>
      </c>
      <c r="N39" s="194">
        <v>0.66597767448037204</v>
      </c>
      <c r="O39" s="69">
        <v>1.47742672326417</v>
      </c>
      <c r="P39" s="69">
        <v>0.731285766439008</v>
      </c>
      <c r="Q39" s="69">
        <v>7.8082985242767702</v>
      </c>
      <c r="R39" s="69">
        <v>0.554360432399856</v>
      </c>
      <c r="S39" s="195">
        <f t="shared" si="0"/>
        <v>9.223536634093227</v>
      </c>
      <c r="T39" s="194"/>
      <c r="U39" s="432"/>
      <c r="V39" s="432"/>
      <c r="W39" s="432"/>
      <c r="X39" s="432"/>
      <c r="Y39" s="432"/>
      <c r="Z39" s="432"/>
      <c r="AA39" s="432"/>
      <c r="AC39" s="432"/>
      <c r="AF39" s="432"/>
      <c r="AG39" s="432"/>
      <c r="AH39" s="432"/>
    </row>
    <row r="40" spans="2:34">
      <c r="B40" s="1"/>
      <c r="C40" s="612">
        <v>51.5</v>
      </c>
      <c r="D40" s="613">
        <v>-0.14000000000000001</v>
      </c>
      <c r="E40" s="614">
        <v>3.1382983999999003E-2</v>
      </c>
      <c r="F40" s="613">
        <v>1</v>
      </c>
      <c r="G40" s="613">
        <v>29</v>
      </c>
      <c r="H40" s="614">
        <v>31.076991235657001</v>
      </c>
      <c r="I40" s="613">
        <v>1</v>
      </c>
      <c r="J40" s="613">
        <v>0.65</v>
      </c>
      <c r="K40" s="676">
        <v>0</v>
      </c>
      <c r="L40" s="613">
        <v>0.01</v>
      </c>
      <c r="M40" s="229">
        <v>0.96612252523156195</v>
      </c>
      <c r="N40" s="194">
        <v>0.83765993915539505</v>
      </c>
      <c r="O40" s="69">
        <v>2.6704462051447</v>
      </c>
      <c r="P40" s="69">
        <v>1.77246907296931</v>
      </c>
      <c r="Q40" s="69">
        <v>23.4444096298006</v>
      </c>
      <c r="R40" s="69">
        <v>0.93186406232393504</v>
      </c>
      <c r="S40" s="195">
        <f t="shared" si="0"/>
        <v>26.071750811244716</v>
      </c>
      <c r="T40" s="194"/>
      <c r="U40" s="432"/>
      <c r="V40" s="432"/>
      <c r="W40" s="432"/>
      <c r="X40" s="432"/>
      <c r="Y40" s="432"/>
      <c r="Z40" s="432"/>
      <c r="AA40" s="432"/>
      <c r="AC40" s="432"/>
      <c r="AF40" s="432"/>
      <c r="AG40" s="432"/>
      <c r="AH40" s="432"/>
    </row>
    <row r="41" spans="2:34">
      <c r="B41" s="1"/>
      <c r="C41" s="612">
        <v>41.9</v>
      </c>
      <c r="D41" s="613">
        <v>12.49</v>
      </c>
      <c r="E41" s="614">
        <v>4.6122988010001503E-2</v>
      </c>
      <c r="F41" s="613">
        <v>1</v>
      </c>
      <c r="G41" s="613">
        <v>29</v>
      </c>
      <c r="H41" s="614">
        <v>40.232035996361603</v>
      </c>
      <c r="I41" s="613">
        <v>1</v>
      </c>
      <c r="J41" s="613">
        <v>0.65</v>
      </c>
      <c r="K41" s="676">
        <v>0</v>
      </c>
      <c r="L41" s="613">
        <v>0.01</v>
      </c>
      <c r="M41" s="229">
        <v>0.77743637063633197</v>
      </c>
      <c r="N41" s="194">
        <v>0.70696616483431596</v>
      </c>
      <c r="O41" s="69">
        <v>1.68025845096781</v>
      </c>
      <c r="P41" s="69">
        <v>1.0256434435005699</v>
      </c>
      <c r="Q41" s="69">
        <v>28.7427964835328</v>
      </c>
      <c r="R41" s="69">
        <v>0.79432467741745405</v>
      </c>
      <c r="S41" s="195">
        <f t="shared" si="0"/>
        <v>30.486001867532092</v>
      </c>
      <c r="T41" s="194"/>
      <c r="U41" s="432"/>
      <c r="V41" s="432"/>
      <c r="W41" s="432"/>
      <c r="X41" s="432"/>
      <c r="Y41" s="432"/>
      <c r="Z41" s="432"/>
      <c r="AA41" s="432"/>
      <c r="AC41" s="432"/>
      <c r="AF41" s="432"/>
      <c r="AG41" s="432"/>
      <c r="AH41" s="432"/>
    </row>
    <row r="42" spans="2:34">
      <c r="B42" s="1"/>
      <c r="C42" s="612">
        <v>33.94</v>
      </c>
      <c r="D42" s="613">
        <v>18.43</v>
      </c>
      <c r="E42" s="614">
        <v>0</v>
      </c>
      <c r="F42" s="613">
        <v>1</v>
      </c>
      <c r="G42" s="613">
        <v>29</v>
      </c>
      <c r="H42" s="614">
        <v>46.359692611863402</v>
      </c>
      <c r="I42" s="613">
        <v>1</v>
      </c>
      <c r="J42" s="613">
        <v>0.65</v>
      </c>
      <c r="K42" s="676">
        <v>0</v>
      </c>
      <c r="L42" s="613">
        <v>0.01</v>
      </c>
      <c r="M42" s="229">
        <v>0.78256271172256198</v>
      </c>
      <c r="N42" s="194">
        <v>0.66597767448037204</v>
      </c>
      <c r="O42" s="69">
        <v>1.47742672326417</v>
      </c>
      <c r="P42" s="69">
        <v>0.731285766439008</v>
      </c>
      <c r="Q42" s="69">
        <v>21.248560540042298</v>
      </c>
      <c r="R42" s="69">
        <v>0.82369970504839196</v>
      </c>
      <c r="S42" s="195">
        <f t="shared" si="0"/>
        <v>22.661252732106654</v>
      </c>
      <c r="T42" s="194"/>
      <c r="U42" s="432"/>
      <c r="V42" s="432"/>
      <c r="W42" s="432"/>
      <c r="X42" s="432"/>
      <c r="Y42" s="432"/>
      <c r="Z42" s="432"/>
      <c r="AA42" s="432"/>
      <c r="AC42" s="432"/>
      <c r="AF42" s="432"/>
      <c r="AG42" s="432"/>
      <c r="AH42" s="432"/>
    </row>
    <row r="43" spans="2:34">
      <c r="B43" s="1"/>
      <c r="C43" s="612">
        <v>51.5</v>
      </c>
      <c r="D43" s="613">
        <v>-0.14000000000000001</v>
      </c>
      <c r="E43" s="614">
        <v>3.1382983999999003E-2</v>
      </c>
      <c r="F43" s="613">
        <v>1</v>
      </c>
      <c r="G43" s="613">
        <v>29</v>
      </c>
      <c r="H43" s="614">
        <v>31.076991235657001</v>
      </c>
      <c r="I43" s="613">
        <v>1</v>
      </c>
      <c r="J43" s="613">
        <v>0.65</v>
      </c>
      <c r="K43" s="676">
        <v>0</v>
      </c>
      <c r="L43" s="613">
        <v>1E-3</v>
      </c>
      <c r="M43" s="229">
        <v>0.96612252523156195</v>
      </c>
      <c r="N43" s="194">
        <v>0.83765993915539505</v>
      </c>
      <c r="O43" s="69">
        <v>2.6704462051447</v>
      </c>
      <c r="P43" s="69">
        <v>1.77246907296931</v>
      </c>
      <c r="Q43" s="69">
        <v>45.1985948509354</v>
      </c>
      <c r="R43" s="69">
        <v>1.3500115133028101</v>
      </c>
      <c r="S43" s="195">
        <f t="shared" si="0"/>
        <v>47.828120430935989</v>
      </c>
      <c r="T43" s="194"/>
      <c r="U43" s="432"/>
      <c r="V43" s="432"/>
      <c r="W43" s="432"/>
      <c r="X43" s="432"/>
      <c r="Y43" s="432"/>
      <c r="Z43" s="432"/>
      <c r="AA43" s="432"/>
      <c r="AC43" s="432"/>
      <c r="AF43" s="432"/>
      <c r="AG43" s="432"/>
      <c r="AH43" s="432"/>
    </row>
    <row r="44" spans="2:34">
      <c r="B44" s="1"/>
      <c r="C44" s="612">
        <v>41.9</v>
      </c>
      <c r="D44" s="613">
        <v>12.49</v>
      </c>
      <c r="E44" s="614">
        <v>4.6122988010001503E-2</v>
      </c>
      <c r="F44" s="613">
        <v>1</v>
      </c>
      <c r="G44" s="613">
        <v>29</v>
      </c>
      <c r="H44" s="614">
        <v>40.232035996361603</v>
      </c>
      <c r="I44" s="613">
        <v>1</v>
      </c>
      <c r="J44" s="613">
        <v>0.65</v>
      </c>
      <c r="K44" s="676">
        <v>0</v>
      </c>
      <c r="L44" s="613">
        <v>1E-3</v>
      </c>
      <c r="M44" s="229">
        <v>0.77743637063633197</v>
      </c>
      <c r="N44" s="194">
        <v>0.70696616483431596</v>
      </c>
      <c r="O44" s="69">
        <v>1.68025845096781</v>
      </c>
      <c r="P44" s="69">
        <v>1.0256434435005699</v>
      </c>
      <c r="Q44" s="69">
        <v>54.255737667505699</v>
      </c>
      <c r="R44" s="69">
        <v>1.1507552476482701</v>
      </c>
      <c r="S44" s="195">
        <f t="shared" si="0"/>
        <v>56.000323226784445</v>
      </c>
      <c r="T44" s="194"/>
      <c r="U44" s="432"/>
      <c r="V44" s="432"/>
      <c r="W44" s="432"/>
      <c r="X44" s="432"/>
      <c r="Y44" s="432"/>
      <c r="Z44" s="432"/>
      <c r="AA44" s="432"/>
      <c r="AC44" s="432"/>
      <c r="AF44" s="432"/>
      <c r="AG44" s="432"/>
      <c r="AH44" s="432"/>
    </row>
    <row r="45" spans="2:34">
      <c r="B45" s="1"/>
      <c r="C45" s="612">
        <v>33.94</v>
      </c>
      <c r="D45" s="613">
        <v>18.43</v>
      </c>
      <c r="E45" s="614">
        <v>0</v>
      </c>
      <c r="F45" s="613">
        <v>1</v>
      </c>
      <c r="G45" s="613">
        <v>29</v>
      </c>
      <c r="H45" s="614">
        <v>46.359692611863402</v>
      </c>
      <c r="I45" s="613">
        <v>1</v>
      </c>
      <c r="J45" s="613">
        <v>0.65</v>
      </c>
      <c r="K45" s="676">
        <v>0</v>
      </c>
      <c r="L45" s="613">
        <v>1E-3</v>
      </c>
      <c r="M45" s="229">
        <v>0.78256271172256198</v>
      </c>
      <c r="N45" s="194">
        <v>0.66597767448037204</v>
      </c>
      <c r="O45" s="69">
        <v>1.47742672326417</v>
      </c>
      <c r="P45" s="69">
        <v>0.731285766439008</v>
      </c>
      <c r="Q45" s="69">
        <v>40.681228662837803</v>
      </c>
      <c r="R45" s="69">
        <v>1.1933114820913699</v>
      </c>
      <c r="S45" s="195">
        <f t="shared" si="0"/>
        <v>42.095681313878416</v>
      </c>
      <c r="T45" s="194"/>
      <c r="U45" s="432"/>
      <c r="V45" s="432"/>
      <c r="W45" s="432"/>
      <c r="X45" s="432"/>
      <c r="Y45" s="432"/>
      <c r="Z45" s="432"/>
      <c r="AA45" s="432"/>
      <c r="AC45" s="432"/>
      <c r="AF45" s="432"/>
      <c r="AG45" s="432"/>
      <c r="AH45" s="432"/>
    </row>
    <row r="46" spans="2:34">
      <c r="B46" s="1"/>
      <c r="C46" s="612">
        <v>22.9</v>
      </c>
      <c r="D46" s="613">
        <v>-43.23</v>
      </c>
      <c r="E46" s="614">
        <v>0</v>
      </c>
      <c r="F46" s="613">
        <v>-100</v>
      </c>
      <c r="G46" s="613">
        <v>14.25</v>
      </c>
      <c r="H46" s="614">
        <v>22.2783346840557</v>
      </c>
      <c r="I46" s="613">
        <v>1</v>
      </c>
      <c r="J46" s="613">
        <v>0.65</v>
      </c>
      <c r="K46" s="676">
        <v>0</v>
      </c>
      <c r="L46" s="613">
        <v>1</v>
      </c>
      <c r="M46" s="229">
        <v>0.41148400995999501</v>
      </c>
      <c r="N46" s="194">
        <v>0.41148400995999501</v>
      </c>
      <c r="O46" s="69">
        <v>0.54183293116863196</v>
      </c>
      <c r="P46" s="69">
        <v>0.54183293116863196</v>
      </c>
      <c r="Q46" s="69">
        <v>1.70690690569995</v>
      </c>
      <c r="R46" s="69">
        <v>0.62009743607439605</v>
      </c>
      <c r="S46" s="195">
        <f t="shared" si="0"/>
        <v>2.744154514798983</v>
      </c>
      <c r="T46" s="194"/>
      <c r="U46" s="432"/>
      <c r="V46" s="432"/>
      <c r="W46" s="432"/>
      <c r="X46" s="432"/>
      <c r="Y46" s="432"/>
      <c r="Z46" s="432"/>
      <c r="AA46" s="432"/>
      <c r="AC46" s="432"/>
      <c r="AF46" s="432"/>
      <c r="AG46" s="432"/>
      <c r="AH46" s="432"/>
    </row>
    <row r="47" spans="2:34">
      <c r="B47" s="1"/>
      <c r="C47" s="612">
        <v>25.78</v>
      </c>
      <c r="D47" s="613">
        <v>-80.22</v>
      </c>
      <c r="E47" s="614">
        <v>8.6172799950875803E-3</v>
      </c>
      <c r="F47" s="613">
        <v>-100</v>
      </c>
      <c r="G47" s="613">
        <v>14.25</v>
      </c>
      <c r="H47" s="614">
        <v>52.678984859030599</v>
      </c>
      <c r="I47" s="613">
        <v>1</v>
      </c>
      <c r="J47" s="613">
        <v>0.65</v>
      </c>
      <c r="K47" s="676">
        <v>0</v>
      </c>
      <c r="L47" s="613">
        <v>1</v>
      </c>
      <c r="M47" s="229">
        <v>0.22323220005859401</v>
      </c>
      <c r="N47" s="194">
        <v>0.22323220005859401</v>
      </c>
      <c r="O47" s="69">
        <v>0.53317511216281099</v>
      </c>
      <c r="P47" s="69">
        <v>0.53317511216281099</v>
      </c>
      <c r="Q47" s="69">
        <v>1.43731335486259</v>
      </c>
      <c r="R47" s="69">
        <v>0.26647493364541303</v>
      </c>
      <c r="S47" s="195">
        <f t="shared" si="0"/>
        <v>2.2116571267132166</v>
      </c>
      <c r="T47" s="194"/>
      <c r="U47" s="432"/>
      <c r="V47" s="432"/>
      <c r="W47" s="432"/>
      <c r="X47" s="432"/>
      <c r="Y47" s="432"/>
      <c r="Z47" s="432"/>
      <c r="AA47" s="432"/>
      <c r="AC47" s="432"/>
      <c r="AF47" s="432"/>
      <c r="AG47" s="432"/>
      <c r="AH47" s="432"/>
    </row>
    <row r="48" spans="2:34">
      <c r="B48" s="1"/>
      <c r="C48" s="612">
        <v>22.9</v>
      </c>
      <c r="D48" s="613">
        <v>-43.23</v>
      </c>
      <c r="E48" s="614">
        <v>0</v>
      </c>
      <c r="F48" s="613">
        <v>-100</v>
      </c>
      <c r="G48" s="613">
        <v>14.25</v>
      </c>
      <c r="H48" s="614">
        <v>22.2783346840557</v>
      </c>
      <c r="I48" s="613">
        <v>1</v>
      </c>
      <c r="J48" s="613">
        <v>0.65</v>
      </c>
      <c r="K48" s="676">
        <v>0</v>
      </c>
      <c r="L48" s="613">
        <v>0.1</v>
      </c>
      <c r="M48" s="229">
        <v>0.46033298063265499</v>
      </c>
      <c r="N48" s="194">
        <v>0.41148400995999501</v>
      </c>
      <c r="O48" s="69">
        <v>1.38833989189648</v>
      </c>
      <c r="P48" s="69">
        <v>0.54183293116863196</v>
      </c>
      <c r="Q48" s="69">
        <v>8.2716723551416003</v>
      </c>
      <c r="R48" s="69">
        <v>1.0010439609694299</v>
      </c>
      <c r="S48" s="195">
        <f t="shared" si="0"/>
        <v>9.2816567503079384</v>
      </c>
      <c r="T48" s="194"/>
      <c r="U48" s="432"/>
      <c r="V48" s="432"/>
      <c r="W48" s="432"/>
      <c r="X48" s="432"/>
      <c r="Y48" s="432"/>
      <c r="Z48" s="432"/>
      <c r="AA48" s="432"/>
      <c r="AC48" s="432"/>
      <c r="AF48" s="432"/>
      <c r="AG48" s="432"/>
      <c r="AH48" s="432"/>
    </row>
    <row r="49" spans="2:34">
      <c r="B49" s="1"/>
      <c r="C49" s="612">
        <v>25.78</v>
      </c>
      <c r="D49" s="613">
        <v>-80.22</v>
      </c>
      <c r="E49" s="614">
        <v>8.6172799950875803E-3</v>
      </c>
      <c r="F49" s="613">
        <v>-100</v>
      </c>
      <c r="G49" s="613">
        <v>14.25</v>
      </c>
      <c r="H49" s="614">
        <v>52.678984859030599</v>
      </c>
      <c r="I49" s="613">
        <v>1</v>
      </c>
      <c r="J49" s="613">
        <v>0.65</v>
      </c>
      <c r="K49" s="676">
        <v>0</v>
      </c>
      <c r="L49" s="613">
        <v>0.1</v>
      </c>
      <c r="M49" s="229">
        <v>0.241672577193081</v>
      </c>
      <c r="N49" s="194">
        <v>0.22323220005859401</v>
      </c>
      <c r="O49" s="69">
        <v>0.82539539101514703</v>
      </c>
      <c r="P49" s="69">
        <v>0.53317511216281099</v>
      </c>
      <c r="Q49" s="69">
        <v>6.2972505763568298</v>
      </c>
      <c r="R49" s="69">
        <v>0.43017936788157901</v>
      </c>
      <c r="S49" s="195">
        <f t="shared" si="0"/>
        <v>7.0671908041809193</v>
      </c>
      <c r="T49" s="194"/>
      <c r="U49" s="432"/>
      <c r="V49" s="432"/>
      <c r="W49" s="432"/>
      <c r="X49" s="432"/>
      <c r="Y49" s="432"/>
      <c r="Z49" s="432"/>
      <c r="AA49" s="432"/>
      <c r="AC49" s="432"/>
      <c r="AF49" s="432"/>
      <c r="AG49" s="432"/>
      <c r="AH49" s="432"/>
    </row>
    <row r="50" spans="2:34">
      <c r="B50" s="1"/>
      <c r="C50" s="612">
        <v>22.9</v>
      </c>
      <c r="D50" s="613">
        <v>-43.23</v>
      </c>
      <c r="E50" s="614">
        <v>0</v>
      </c>
      <c r="F50" s="613">
        <v>-100</v>
      </c>
      <c r="G50" s="613">
        <v>14.25</v>
      </c>
      <c r="H50" s="614">
        <v>22.2783346840557</v>
      </c>
      <c r="I50" s="613">
        <v>1</v>
      </c>
      <c r="J50" s="613">
        <v>0.65</v>
      </c>
      <c r="K50" s="676">
        <v>0</v>
      </c>
      <c r="L50" s="613">
        <v>0.01</v>
      </c>
      <c r="M50" s="229">
        <v>0.46033298063265499</v>
      </c>
      <c r="N50" s="194">
        <v>0.41148400995999501</v>
      </c>
      <c r="O50" s="69">
        <v>1.38833989189648</v>
      </c>
      <c r="P50" s="69">
        <v>0.54183293116863196</v>
      </c>
      <c r="Q50" s="69">
        <v>18.9441552656053</v>
      </c>
      <c r="R50" s="69">
        <v>1.4874070499971199</v>
      </c>
      <c r="S50" s="195">
        <f t="shared" si="0"/>
        <v>19.954158231703399</v>
      </c>
      <c r="T50" s="194"/>
      <c r="U50" s="432"/>
      <c r="V50" s="432"/>
      <c r="W50" s="432"/>
      <c r="X50" s="432"/>
      <c r="Y50" s="432"/>
      <c r="Z50" s="432"/>
      <c r="AA50" s="432"/>
      <c r="AC50" s="432"/>
      <c r="AF50" s="432"/>
      <c r="AG50" s="432"/>
      <c r="AH50" s="432"/>
    </row>
    <row r="51" spans="2:34">
      <c r="B51" s="1"/>
      <c r="C51" s="612">
        <v>25.78</v>
      </c>
      <c r="D51" s="613">
        <v>-80.22</v>
      </c>
      <c r="E51" s="614">
        <v>8.6172799950875803E-3</v>
      </c>
      <c r="F51" s="613">
        <v>-100</v>
      </c>
      <c r="G51" s="613">
        <v>14.25</v>
      </c>
      <c r="H51" s="614">
        <v>52.678984859030599</v>
      </c>
      <c r="I51" s="613">
        <v>1</v>
      </c>
      <c r="J51" s="613">
        <v>0.65</v>
      </c>
      <c r="K51" s="676">
        <v>0</v>
      </c>
      <c r="L51" s="613">
        <v>0.01</v>
      </c>
      <c r="M51" s="229">
        <v>0.241672577193081</v>
      </c>
      <c r="N51" s="194">
        <v>0.22323220005859401</v>
      </c>
      <c r="O51" s="69">
        <v>0.82539539101514703</v>
      </c>
      <c r="P51" s="69">
        <v>0.53317511216281099</v>
      </c>
      <c r="Q51" s="69">
        <v>16.429814908361699</v>
      </c>
      <c r="R51" s="69">
        <v>0.63918454083746401</v>
      </c>
      <c r="S51" s="195">
        <f t="shared" si="0"/>
        <v>17.198260545061725</v>
      </c>
      <c r="T51" s="194"/>
      <c r="U51" s="432"/>
      <c r="V51" s="432"/>
      <c r="W51" s="432"/>
      <c r="X51" s="432"/>
      <c r="Y51" s="432"/>
      <c r="Z51" s="432"/>
      <c r="AA51" s="432"/>
      <c r="AC51" s="432"/>
      <c r="AF51" s="432"/>
      <c r="AG51" s="432"/>
      <c r="AH51" s="432"/>
    </row>
    <row r="52" spans="2:34">
      <c r="B52" s="1"/>
      <c r="C52" s="612">
        <v>22.9</v>
      </c>
      <c r="D52" s="613">
        <v>-43.23</v>
      </c>
      <c r="E52" s="614">
        <v>0</v>
      </c>
      <c r="F52" s="613">
        <v>-100</v>
      </c>
      <c r="G52" s="613">
        <v>14.25</v>
      </c>
      <c r="H52" s="614">
        <v>22.2783346840557</v>
      </c>
      <c r="I52" s="613">
        <v>1</v>
      </c>
      <c r="J52" s="613">
        <v>0.65</v>
      </c>
      <c r="K52" s="676">
        <v>0</v>
      </c>
      <c r="L52" s="613">
        <v>1E-3</v>
      </c>
      <c r="M52" s="229">
        <v>0.46033298063265499</v>
      </c>
      <c r="N52" s="194">
        <v>0.41148400995999501</v>
      </c>
      <c r="O52" s="69">
        <v>1.38833989189648</v>
      </c>
      <c r="P52" s="69">
        <v>0.54183293116863196</v>
      </c>
      <c r="Q52" s="69">
        <v>29.911786142508301</v>
      </c>
      <c r="R52" s="69">
        <v>2.1548385903585201</v>
      </c>
      <c r="S52" s="195">
        <f t="shared" si="0"/>
        <v>30.941243983387853</v>
      </c>
      <c r="T52" s="194"/>
      <c r="U52" s="432"/>
      <c r="V52" s="432"/>
      <c r="W52" s="432"/>
      <c r="X52" s="432"/>
      <c r="Y52" s="432"/>
      <c r="Z52" s="432"/>
      <c r="AA52" s="432"/>
      <c r="AC52" s="432"/>
      <c r="AF52" s="432"/>
      <c r="AG52" s="432"/>
      <c r="AH52" s="432"/>
    </row>
    <row r="53" spans="2:34">
      <c r="B53" s="1"/>
      <c r="C53" s="612">
        <v>25.78</v>
      </c>
      <c r="D53" s="613">
        <v>-80.22</v>
      </c>
      <c r="E53" s="614">
        <v>8.6172799950875803E-3</v>
      </c>
      <c r="F53" s="613">
        <v>-100</v>
      </c>
      <c r="G53" s="613">
        <v>14.25</v>
      </c>
      <c r="H53" s="614">
        <v>52.678984859030599</v>
      </c>
      <c r="I53" s="613">
        <v>1</v>
      </c>
      <c r="J53" s="613">
        <v>0.65</v>
      </c>
      <c r="K53" s="676">
        <v>0</v>
      </c>
      <c r="L53" s="613">
        <v>1E-3</v>
      </c>
      <c r="M53" s="229">
        <v>0.241672577193081</v>
      </c>
      <c r="N53" s="194">
        <v>0.22323220005859401</v>
      </c>
      <c r="O53" s="69">
        <v>0.82539539101514703</v>
      </c>
      <c r="P53" s="69">
        <v>0.53317511216281099</v>
      </c>
      <c r="Q53" s="69">
        <v>29.930960561546801</v>
      </c>
      <c r="R53" s="69">
        <v>0.92600039441781101</v>
      </c>
      <c r="S53" s="195">
        <f t="shared" si="0"/>
        <v>30.701438168859458</v>
      </c>
      <c r="T53" s="194"/>
      <c r="U53" s="432"/>
      <c r="V53" s="432"/>
      <c r="W53" s="432"/>
      <c r="X53" s="432"/>
      <c r="Y53" s="432"/>
      <c r="Z53" s="432"/>
      <c r="AA53" s="432"/>
      <c r="AC53" s="432"/>
      <c r="AF53" s="432"/>
      <c r="AG53" s="432"/>
      <c r="AH53" s="432"/>
    </row>
    <row r="54" spans="2:34">
      <c r="B54" s="1"/>
      <c r="C54" s="612">
        <v>22.9</v>
      </c>
      <c r="D54" s="613">
        <v>-43.23</v>
      </c>
      <c r="E54" s="614">
        <v>0</v>
      </c>
      <c r="F54" s="613">
        <v>-100</v>
      </c>
      <c r="G54" s="613">
        <v>29</v>
      </c>
      <c r="H54" s="614">
        <v>22.2783346840557</v>
      </c>
      <c r="I54" s="613">
        <v>1</v>
      </c>
      <c r="J54" s="613">
        <v>0.65</v>
      </c>
      <c r="K54" s="676">
        <v>0</v>
      </c>
      <c r="L54" s="613">
        <v>1</v>
      </c>
      <c r="M54" s="229">
        <v>1.62753706901969</v>
      </c>
      <c r="N54" s="194">
        <v>1.62753706901969</v>
      </c>
      <c r="O54" s="69">
        <v>2.1099424030764</v>
      </c>
      <c r="P54" s="69">
        <v>2.1099424030764</v>
      </c>
      <c r="Q54" s="69">
        <v>6.8133883724872204</v>
      </c>
      <c r="R54" s="69">
        <v>0.92341029115730699</v>
      </c>
      <c r="S54" s="195">
        <f t="shared" si="0"/>
        <v>10.598519105337456</v>
      </c>
      <c r="T54" s="194"/>
      <c r="U54" s="432"/>
      <c r="V54" s="432"/>
      <c r="W54" s="432"/>
      <c r="X54" s="432"/>
      <c r="Y54" s="432"/>
      <c r="Z54" s="432"/>
      <c r="AA54" s="432"/>
      <c r="AC54" s="432"/>
      <c r="AF54" s="432"/>
      <c r="AG54" s="432"/>
      <c r="AH54" s="432"/>
    </row>
    <row r="55" spans="2:34">
      <c r="B55" s="1"/>
      <c r="C55" s="612">
        <v>25.78</v>
      </c>
      <c r="D55" s="613">
        <v>-80.22</v>
      </c>
      <c r="E55" s="614">
        <v>8.6172799950875803E-3</v>
      </c>
      <c r="F55" s="613">
        <v>-100</v>
      </c>
      <c r="G55" s="613">
        <v>29</v>
      </c>
      <c r="H55" s="614">
        <v>52.678984859030599</v>
      </c>
      <c r="I55" s="613">
        <v>1</v>
      </c>
      <c r="J55" s="613">
        <v>0.65</v>
      </c>
      <c r="K55" s="676">
        <v>0</v>
      </c>
      <c r="L55" s="613">
        <v>1</v>
      </c>
      <c r="M55" s="229">
        <v>0.90028295742998299</v>
      </c>
      <c r="N55" s="194">
        <v>0.90028295742998299</v>
      </c>
      <c r="O55" s="69">
        <v>2.0762281373171398</v>
      </c>
      <c r="P55" s="69">
        <v>2.0762281373171398</v>
      </c>
      <c r="Q55" s="69">
        <v>6.6548593460983101</v>
      </c>
      <c r="R55" s="69">
        <v>0.39238004058349002</v>
      </c>
      <c r="S55" s="195">
        <f t="shared" si="0"/>
        <v>9.6401828847347719</v>
      </c>
      <c r="T55" s="194"/>
      <c r="U55" s="432"/>
      <c r="V55" s="432"/>
      <c r="W55" s="432"/>
      <c r="X55" s="432"/>
      <c r="Y55" s="432"/>
      <c r="Z55" s="432"/>
      <c r="AA55" s="432"/>
      <c r="AC55" s="432"/>
      <c r="AF55" s="432"/>
      <c r="AG55" s="432"/>
      <c r="AH55" s="432"/>
    </row>
    <row r="56" spans="2:34">
      <c r="B56" s="1"/>
      <c r="C56" s="612">
        <v>22.9</v>
      </c>
      <c r="D56" s="613">
        <v>-43.23</v>
      </c>
      <c r="E56" s="614">
        <v>0</v>
      </c>
      <c r="F56" s="613">
        <v>-100</v>
      </c>
      <c r="G56" s="613">
        <v>29</v>
      </c>
      <c r="H56" s="614">
        <v>22.2783346840557</v>
      </c>
      <c r="I56" s="613">
        <v>1</v>
      </c>
      <c r="J56" s="613">
        <v>0.65</v>
      </c>
      <c r="K56" s="676">
        <v>0</v>
      </c>
      <c r="L56" s="613">
        <v>0.1</v>
      </c>
      <c r="M56" s="229">
        <v>1.8547113854058901</v>
      </c>
      <c r="N56" s="194">
        <v>1.62753706901969</v>
      </c>
      <c r="O56" s="69">
        <v>5.4063107634984702</v>
      </c>
      <c r="P56" s="69">
        <v>2.1099424030764</v>
      </c>
      <c r="Q56" s="69">
        <v>29.3190482718257</v>
      </c>
      <c r="R56" s="69">
        <v>1.4906920133582799</v>
      </c>
      <c r="S56" s="195">
        <f t="shared" si="0"/>
        <v>33.09186000026633</v>
      </c>
      <c r="T56" s="194"/>
      <c r="U56" s="432"/>
      <c r="V56" s="432"/>
      <c r="W56" s="432"/>
      <c r="X56" s="432"/>
      <c r="Y56" s="432"/>
      <c r="Z56" s="432"/>
      <c r="AA56" s="432"/>
      <c r="AC56" s="432"/>
      <c r="AF56" s="432"/>
      <c r="AG56" s="432"/>
      <c r="AH56" s="432"/>
    </row>
    <row r="57" spans="2:34">
      <c r="B57" s="1"/>
      <c r="C57" s="612">
        <v>25.78</v>
      </c>
      <c r="D57" s="613">
        <v>-80.22</v>
      </c>
      <c r="E57" s="614">
        <v>8.6172799950875803E-3</v>
      </c>
      <c r="F57" s="613">
        <v>-100</v>
      </c>
      <c r="G57" s="613">
        <v>29</v>
      </c>
      <c r="H57" s="614">
        <v>52.678984859030599</v>
      </c>
      <c r="I57" s="613">
        <v>1</v>
      </c>
      <c r="J57" s="613">
        <v>0.65</v>
      </c>
      <c r="K57" s="676">
        <v>0</v>
      </c>
      <c r="L57" s="613">
        <v>0.1</v>
      </c>
      <c r="M57" s="229">
        <v>0.98553967607405901</v>
      </c>
      <c r="N57" s="194">
        <v>0.90028295742998299</v>
      </c>
      <c r="O57" s="69">
        <v>3.21415815581847</v>
      </c>
      <c r="P57" s="69">
        <v>2.0762281373171398</v>
      </c>
      <c r="Q57" s="69">
        <v>25.562967896233999</v>
      </c>
      <c r="R57" s="69">
        <v>0.63343217884861402</v>
      </c>
      <c r="S57" s="195">
        <f t="shared" si="0"/>
        <v>28.5467365040654</v>
      </c>
      <c r="T57" s="194"/>
      <c r="U57" s="432"/>
      <c r="V57" s="432"/>
      <c r="W57" s="432"/>
      <c r="X57" s="432"/>
      <c r="Y57" s="432"/>
      <c r="Z57" s="432"/>
      <c r="AA57" s="432"/>
      <c r="AC57" s="432"/>
      <c r="AF57" s="432"/>
      <c r="AG57" s="432"/>
      <c r="AH57" s="432"/>
    </row>
    <row r="58" spans="2:34">
      <c r="B58" s="1"/>
      <c r="C58" s="612">
        <v>22.9</v>
      </c>
      <c r="D58" s="613">
        <v>-43.23</v>
      </c>
      <c r="E58" s="614">
        <v>0</v>
      </c>
      <c r="F58" s="613">
        <v>-100</v>
      </c>
      <c r="G58" s="613">
        <v>29</v>
      </c>
      <c r="H58" s="614">
        <v>22.2783346840557</v>
      </c>
      <c r="I58" s="613">
        <v>1</v>
      </c>
      <c r="J58" s="613">
        <v>0.65</v>
      </c>
      <c r="K58" s="676">
        <v>0</v>
      </c>
      <c r="L58" s="613">
        <v>0.01</v>
      </c>
      <c r="M58" s="229">
        <v>1.8547113854058901</v>
      </c>
      <c r="N58" s="194">
        <v>1.62753706901969</v>
      </c>
      <c r="O58" s="69">
        <v>5.4063107634984702</v>
      </c>
      <c r="P58" s="69">
        <v>2.1099424030764</v>
      </c>
      <c r="Q58" s="69">
        <v>59.625910659563402</v>
      </c>
      <c r="R58" s="69">
        <v>2.21495348505599</v>
      </c>
      <c r="S58" s="195">
        <f t="shared" si="0"/>
        <v>63.40311130603358</v>
      </c>
      <c r="T58" s="194"/>
      <c r="U58" s="432"/>
      <c r="V58" s="432"/>
      <c r="W58" s="432"/>
      <c r="X58" s="432"/>
      <c r="Y58" s="432"/>
      <c r="Z58" s="432"/>
      <c r="AA58" s="432"/>
      <c r="AC58" s="432"/>
      <c r="AF58" s="432"/>
      <c r="AG58" s="432"/>
      <c r="AH58" s="432"/>
    </row>
    <row r="59" spans="2:34">
      <c r="B59" s="1"/>
      <c r="C59" s="612">
        <v>25.78</v>
      </c>
      <c r="D59" s="613">
        <v>-80.22</v>
      </c>
      <c r="E59" s="614">
        <v>8.6172799950875803E-3</v>
      </c>
      <c r="F59" s="613">
        <v>-100</v>
      </c>
      <c r="G59" s="613">
        <v>29</v>
      </c>
      <c r="H59" s="614">
        <v>52.678984859030599</v>
      </c>
      <c r="I59" s="613">
        <v>1</v>
      </c>
      <c r="J59" s="613">
        <v>0.65</v>
      </c>
      <c r="K59" s="676">
        <v>0</v>
      </c>
      <c r="L59" s="613">
        <v>0.01</v>
      </c>
      <c r="M59" s="229">
        <v>0.98553967607405901</v>
      </c>
      <c r="N59" s="194">
        <v>0.90028295742998299</v>
      </c>
      <c r="O59" s="69">
        <v>3.21415815581847</v>
      </c>
      <c r="P59" s="69">
        <v>2.0762281373171398</v>
      </c>
      <c r="Q59" s="69">
        <v>58.474410257510002</v>
      </c>
      <c r="R59" s="69">
        <v>0.94118892401293097</v>
      </c>
      <c r="S59" s="195">
        <f t="shared" si="0"/>
        <v>61.458235751524654</v>
      </c>
      <c r="T59" s="194"/>
      <c r="U59" s="432"/>
      <c r="V59" s="432"/>
      <c r="W59" s="432"/>
      <c r="X59" s="432"/>
      <c r="Y59" s="432"/>
      <c r="Z59" s="432"/>
      <c r="AA59" s="432"/>
      <c r="AC59" s="432"/>
      <c r="AF59" s="432"/>
      <c r="AG59" s="432"/>
      <c r="AH59" s="432"/>
    </row>
    <row r="60" spans="2:34">
      <c r="B60" s="1"/>
      <c r="C60" s="612">
        <v>22.9</v>
      </c>
      <c r="D60" s="613">
        <v>-43.23</v>
      </c>
      <c r="E60" s="614">
        <v>0</v>
      </c>
      <c r="F60" s="613">
        <v>-100</v>
      </c>
      <c r="G60" s="613">
        <v>29</v>
      </c>
      <c r="H60" s="614">
        <v>22.2783346840557</v>
      </c>
      <c r="I60" s="613">
        <v>1</v>
      </c>
      <c r="J60" s="613">
        <v>0.65</v>
      </c>
      <c r="K60" s="676">
        <v>0</v>
      </c>
      <c r="L60" s="613">
        <v>1E-3</v>
      </c>
      <c r="M60" s="229">
        <v>1.8547113854058901</v>
      </c>
      <c r="N60" s="194">
        <v>1.62753706901969</v>
      </c>
      <c r="O60" s="69">
        <v>5.4063107634984702</v>
      </c>
      <c r="P60" s="69">
        <v>2.1099424030764</v>
      </c>
      <c r="Q60" s="69">
        <v>83.599823992197997</v>
      </c>
      <c r="R60" s="69">
        <v>3.20885076177164</v>
      </c>
      <c r="S60" s="195">
        <f t="shared" si="0"/>
        <v>87.397349816534955</v>
      </c>
      <c r="T60" s="194"/>
      <c r="U60" s="432"/>
      <c r="V60" s="432"/>
      <c r="W60" s="432"/>
      <c r="X60" s="432"/>
      <c r="Y60" s="432"/>
      <c r="Z60" s="432"/>
      <c r="AA60" s="432"/>
      <c r="AC60" s="432"/>
      <c r="AF60" s="432"/>
      <c r="AG60" s="432"/>
      <c r="AH60" s="432"/>
    </row>
    <row r="61" spans="2:34">
      <c r="B61" s="1"/>
      <c r="C61" s="612">
        <v>25.78</v>
      </c>
      <c r="D61" s="613">
        <v>-80.22</v>
      </c>
      <c r="E61" s="614">
        <v>8.6172799950875803E-3</v>
      </c>
      <c r="F61" s="613">
        <v>-100</v>
      </c>
      <c r="G61" s="613">
        <v>29</v>
      </c>
      <c r="H61" s="614">
        <v>52.678984859030599</v>
      </c>
      <c r="I61" s="613">
        <v>1</v>
      </c>
      <c r="J61" s="613">
        <v>0.65</v>
      </c>
      <c r="K61" s="676">
        <v>0</v>
      </c>
      <c r="L61" s="613">
        <v>1E-3</v>
      </c>
      <c r="M61" s="229">
        <v>0.98553967607405901</v>
      </c>
      <c r="N61" s="194">
        <v>0.90028295742998299</v>
      </c>
      <c r="O61" s="69">
        <v>3.21415815581847</v>
      </c>
      <c r="P61" s="69">
        <v>2.0762281373171398</v>
      </c>
      <c r="Q61" s="69">
        <v>93.395663987820996</v>
      </c>
      <c r="R61" s="69">
        <v>1.3635206410276299</v>
      </c>
      <c r="S61" s="195">
        <f t="shared" si="0"/>
        <v>96.381911423289964</v>
      </c>
      <c r="T61" s="194"/>
      <c r="U61" s="432"/>
      <c r="V61" s="432"/>
      <c r="W61" s="432"/>
      <c r="X61" s="432"/>
      <c r="Y61" s="432"/>
      <c r="Z61" s="432"/>
      <c r="AA61" s="432"/>
      <c r="AC61" s="432"/>
      <c r="AF61" s="432"/>
      <c r="AG61" s="432"/>
      <c r="AH61" s="432"/>
    </row>
    <row r="62" spans="2:34">
      <c r="B62" s="1"/>
      <c r="C62" s="612">
        <v>28.716999999999999</v>
      </c>
      <c r="D62" s="613">
        <v>77.3</v>
      </c>
      <c r="E62" s="614">
        <v>0.20938369895270401</v>
      </c>
      <c r="F62" s="613">
        <v>100</v>
      </c>
      <c r="G62" s="613">
        <v>14.25</v>
      </c>
      <c r="H62" s="614">
        <v>48.241170540511497</v>
      </c>
      <c r="I62" s="613">
        <v>1</v>
      </c>
      <c r="J62" s="613">
        <v>0.65</v>
      </c>
      <c r="K62" s="676">
        <v>90</v>
      </c>
      <c r="L62" s="613">
        <v>1</v>
      </c>
      <c r="M62" s="229">
        <v>0.28572246025459802</v>
      </c>
      <c r="N62" s="194">
        <v>0.28572246025459802</v>
      </c>
      <c r="O62" s="69">
        <v>0.68592188408820098</v>
      </c>
      <c r="P62" s="69">
        <v>0.68592188408820098</v>
      </c>
      <c r="Q62" s="69">
        <v>1.2744678310157</v>
      </c>
      <c r="R62" s="69">
        <v>0.215641260468414</v>
      </c>
      <c r="S62" s="195">
        <f t="shared" si="0"/>
        <v>2.2579366951442972</v>
      </c>
      <c r="T62" s="194"/>
      <c r="U62" s="432"/>
      <c r="V62" s="432"/>
      <c r="W62" s="432"/>
      <c r="X62" s="432"/>
      <c r="Y62" s="432"/>
      <c r="Z62" s="432"/>
      <c r="AA62" s="432"/>
      <c r="AC62" s="432"/>
      <c r="AF62" s="432"/>
      <c r="AG62" s="432"/>
      <c r="AH62" s="432"/>
    </row>
    <row r="63" spans="2:34">
      <c r="B63" s="1"/>
      <c r="C63" s="612">
        <v>3.133</v>
      </c>
      <c r="D63" s="613">
        <v>101.7</v>
      </c>
      <c r="E63" s="614">
        <v>5.1251455952894501E-2</v>
      </c>
      <c r="F63" s="613">
        <v>100</v>
      </c>
      <c r="G63" s="613">
        <v>14.25</v>
      </c>
      <c r="H63" s="614">
        <v>85.804595657500798</v>
      </c>
      <c r="I63" s="613">
        <v>1</v>
      </c>
      <c r="J63" s="613">
        <v>0.65</v>
      </c>
      <c r="K63" s="676">
        <v>90</v>
      </c>
      <c r="L63" s="613">
        <v>1</v>
      </c>
      <c r="M63" s="229">
        <v>0.191742949073654</v>
      </c>
      <c r="N63" s="194">
        <v>0.191742949073654</v>
      </c>
      <c r="O63" s="69">
        <v>0.62211861657109102</v>
      </c>
      <c r="P63" s="69">
        <v>0.62211861657109102</v>
      </c>
      <c r="Q63" s="69">
        <v>2.0010222009724701</v>
      </c>
      <c r="R63" s="69">
        <v>0.22167128522639801</v>
      </c>
      <c r="S63" s="195">
        <f t="shared" si="0"/>
        <v>2.8242333873007381</v>
      </c>
      <c r="T63" s="194"/>
      <c r="U63" s="432"/>
      <c r="V63" s="432"/>
      <c r="W63" s="432"/>
      <c r="X63" s="432"/>
      <c r="Y63" s="432"/>
      <c r="Z63" s="432"/>
      <c r="AA63" s="432"/>
      <c r="AC63" s="432"/>
      <c r="AF63" s="432"/>
      <c r="AG63" s="432"/>
      <c r="AH63" s="432"/>
    </row>
    <row r="64" spans="2:34">
      <c r="B64" s="1"/>
      <c r="C64" s="612">
        <v>9.0500000000000007</v>
      </c>
      <c r="D64" s="613">
        <v>38.700000000000003</v>
      </c>
      <c r="E64" s="614">
        <v>2.5398618774999999</v>
      </c>
      <c r="F64" s="613">
        <v>100</v>
      </c>
      <c r="G64" s="613">
        <v>14.25</v>
      </c>
      <c r="H64" s="614">
        <v>20.143358086261198</v>
      </c>
      <c r="I64" s="613">
        <v>1</v>
      </c>
      <c r="J64" s="613">
        <v>0.65</v>
      </c>
      <c r="K64" s="676">
        <v>90</v>
      </c>
      <c r="L64" s="613">
        <v>1</v>
      </c>
      <c r="M64" s="229">
        <v>0.22222350611515199</v>
      </c>
      <c r="N64" s="194">
        <v>0.22222350611515199</v>
      </c>
      <c r="O64" s="69">
        <v>0.65765204806597899</v>
      </c>
      <c r="P64" s="69">
        <v>0.65765204806597899</v>
      </c>
      <c r="Q64" s="69">
        <v>1.01235497246507</v>
      </c>
      <c r="R64" s="69">
        <v>0.48533988739463402</v>
      </c>
      <c r="S64" s="195">
        <f t="shared" si="0"/>
        <v>1.9613262215748306</v>
      </c>
      <c r="T64" s="194"/>
      <c r="U64" s="432"/>
      <c r="V64" s="432"/>
      <c r="W64" s="432"/>
      <c r="X64" s="432"/>
      <c r="Y64" s="432"/>
      <c r="Z64" s="432"/>
      <c r="AA64" s="432"/>
      <c r="AC64" s="432"/>
      <c r="AF64" s="432"/>
      <c r="AG64" s="432"/>
      <c r="AH64" s="432"/>
    </row>
    <row r="65" spans="2:34">
      <c r="B65" s="1"/>
      <c r="C65" s="612">
        <v>28.716999999999999</v>
      </c>
      <c r="D65" s="613">
        <v>77.3</v>
      </c>
      <c r="E65" s="614">
        <v>0.20938369895270401</v>
      </c>
      <c r="F65" s="613">
        <v>100</v>
      </c>
      <c r="G65" s="613">
        <v>14.25</v>
      </c>
      <c r="H65" s="614">
        <v>48.241170540511497</v>
      </c>
      <c r="I65" s="613">
        <v>1</v>
      </c>
      <c r="J65" s="613">
        <v>0.65</v>
      </c>
      <c r="K65" s="676">
        <v>90</v>
      </c>
      <c r="L65" s="613">
        <v>0.1</v>
      </c>
      <c r="M65" s="229">
        <v>0.30637298372400201</v>
      </c>
      <c r="N65" s="194">
        <v>0.28572246025459802</v>
      </c>
      <c r="O65" s="69">
        <v>1.05483188813893</v>
      </c>
      <c r="P65" s="69">
        <v>0.68592188408820098</v>
      </c>
      <c r="Q65" s="69">
        <v>5.48636356767246</v>
      </c>
      <c r="R65" s="69">
        <v>0.34811687481617598</v>
      </c>
      <c r="S65" s="195">
        <f t="shared" si="0"/>
        <v>6.4678170127948684</v>
      </c>
      <c r="T65" s="194"/>
      <c r="U65" s="432"/>
      <c r="V65" s="432"/>
      <c r="W65" s="432"/>
      <c r="X65" s="432"/>
      <c r="Y65" s="432"/>
      <c r="Z65" s="432"/>
      <c r="AA65" s="432"/>
      <c r="AC65" s="432"/>
      <c r="AF65" s="432"/>
      <c r="AG65" s="432"/>
      <c r="AH65" s="432"/>
    </row>
    <row r="66" spans="2:34">
      <c r="B66" s="1"/>
      <c r="C66" s="612">
        <v>3.133</v>
      </c>
      <c r="D66" s="613">
        <v>101.7</v>
      </c>
      <c r="E66" s="614">
        <v>5.1251455952894501E-2</v>
      </c>
      <c r="F66" s="613">
        <v>100</v>
      </c>
      <c r="G66" s="613">
        <v>14.25</v>
      </c>
      <c r="H66" s="614">
        <v>85.804595657500798</v>
      </c>
      <c r="I66" s="613">
        <v>1</v>
      </c>
      <c r="J66" s="613">
        <v>0.65</v>
      </c>
      <c r="K66" s="676">
        <v>90</v>
      </c>
      <c r="L66" s="613">
        <v>0.1</v>
      </c>
      <c r="M66" s="229">
        <v>0.201465207374982</v>
      </c>
      <c r="N66" s="194">
        <v>0.191742949073654</v>
      </c>
      <c r="O66" s="69">
        <v>0.70962594665162704</v>
      </c>
      <c r="P66" s="69">
        <v>0.62211861657109102</v>
      </c>
      <c r="Q66" s="69">
        <v>11.001432536871601</v>
      </c>
      <c r="R66" s="69">
        <v>0.35785134478381497</v>
      </c>
      <c r="S66" s="195">
        <f t="shared" si="0"/>
        <v>11.820801337510034</v>
      </c>
      <c r="T66" s="194"/>
      <c r="U66" s="432"/>
      <c r="V66" s="432"/>
      <c r="W66" s="432"/>
      <c r="X66" s="432"/>
      <c r="Y66" s="432"/>
      <c r="Z66" s="432"/>
      <c r="AA66" s="432"/>
      <c r="AC66" s="432"/>
      <c r="AF66" s="432"/>
      <c r="AG66" s="432"/>
      <c r="AH66" s="432"/>
    </row>
    <row r="67" spans="2:34">
      <c r="B67" s="1"/>
      <c r="C67" s="612">
        <v>9.0500000000000007</v>
      </c>
      <c r="D67" s="613">
        <v>38.700000000000003</v>
      </c>
      <c r="E67" s="614">
        <v>2.5398618774999999</v>
      </c>
      <c r="F67" s="613">
        <v>100</v>
      </c>
      <c r="G67" s="613">
        <v>14.25</v>
      </c>
      <c r="H67" s="614">
        <v>20.143358086261198</v>
      </c>
      <c r="I67" s="613">
        <v>1</v>
      </c>
      <c r="J67" s="613">
        <v>0.65</v>
      </c>
      <c r="K67" s="676">
        <v>90</v>
      </c>
      <c r="L67" s="613">
        <v>0.1</v>
      </c>
      <c r="M67" s="229">
        <v>0.23760707282565899</v>
      </c>
      <c r="N67" s="194">
        <v>0.22222350611515199</v>
      </c>
      <c r="O67" s="69">
        <v>0.80607193463801097</v>
      </c>
      <c r="P67" s="69">
        <v>0.65765204806597899</v>
      </c>
      <c r="Q67" s="69">
        <v>5.8810766210550698</v>
      </c>
      <c r="R67" s="69">
        <v>0.78350035821740405</v>
      </c>
      <c r="S67" s="195">
        <f t="shared" si="0"/>
        <v>6.8077261763531904</v>
      </c>
      <c r="T67" s="194"/>
      <c r="U67" s="432"/>
      <c r="V67" s="432"/>
      <c r="W67" s="432"/>
      <c r="X67" s="432"/>
      <c r="Y67" s="432"/>
      <c r="Z67" s="432"/>
      <c r="AA67" s="432"/>
      <c r="AC67" s="432"/>
      <c r="AF67" s="432"/>
      <c r="AG67" s="432"/>
      <c r="AH67" s="432"/>
    </row>
    <row r="68" spans="2:34">
      <c r="B68" s="1"/>
      <c r="C68" s="612">
        <v>28.716999999999999</v>
      </c>
      <c r="D68" s="613">
        <v>77.3</v>
      </c>
      <c r="E68" s="614">
        <v>0.20938369895270401</v>
      </c>
      <c r="F68" s="613">
        <v>100</v>
      </c>
      <c r="G68" s="613">
        <v>14.25</v>
      </c>
      <c r="H68" s="614">
        <v>48.241170540511497</v>
      </c>
      <c r="I68" s="613">
        <v>1</v>
      </c>
      <c r="J68" s="613">
        <v>0.65</v>
      </c>
      <c r="K68" s="676">
        <v>90</v>
      </c>
      <c r="L68" s="613">
        <v>0.01</v>
      </c>
      <c r="M68" s="229">
        <v>0.30637298372400201</v>
      </c>
      <c r="N68" s="194">
        <v>0.28572246025459802</v>
      </c>
      <c r="O68" s="69">
        <v>1.05483188813893</v>
      </c>
      <c r="P68" s="69">
        <v>0.68592188408820098</v>
      </c>
      <c r="Q68" s="69">
        <v>14.872178097246501</v>
      </c>
      <c r="R68" s="69">
        <v>0.51725150344356796</v>
      </c>
      <c r="S68" s="195">
        <f t="shared" si="0"/>
        <v>15.852418453528877</v>
      </c>
      <c r="T68" s="194"/>
      <c r="U68" s="432"/>
      <c r="V68" s="432"/>
      <c r="W68" s="432"/>
      <c r="X68" s="432"/>
      <c r="Y68" s="432"/>
      <c r="Z68" s="432"/>
      <c r="AA68" s="432"/>
      <c r="AC68" s="432"/>
      <c r="AF68" s="432"/>
      <c r="AG68" s="432"/>
      <c r="AH68" s="432"/>
    </row>
    <row r="69" spans="2:34">
      <c r="B69" s="1"/>
      <c r="C69" s="612">
        <v>3.133</v>
      </c>
      <c r="D69" s="613">
        <v>101.7</v>
      </c>
      <c r="E69" s="614">
        <v>5.1251455952894501E-2</v>
      </c>
      <c r="F69" s="613">
        <v>100</v>
      </c>
      <c r="G69" s="613">
        <v>14.25</v>
      </c>
      <c r="H69" s="614">
        <v>85.804595657500798</v>
      </c>
      <c r="I69" s="613">
        <v>1</v>
      </c>
      <c r="J69" s="613">
        <v>0.65</v>
      </c>
      <c r="K69" s="676">
        <v>90</v>
      </c>
      <c r="L69" s="613">
        <v>0.01</v>
      </c>
      <c r="M69" s="229">
        <v>0.201465207374982</v>
      </c>
      <c r="N69" s="194">
        <v>0.191742949073654</v>
      </c>
      <c r="O69" s="69">
        <v>0.70962594665162704</v>
      </c>
      <c r="P69" s="69">
        <v>0.62211861657109102</v>
      </c>
      <c r="Q69" s="69">
        <v>21.6105393288538</v>
      </c>
      <c r="R69" s="69">
        <v>0.53171552282972001</v>
      </c>
      <c r="S69" s="195">
        <f t="shared" si="0"/>
        <v>22.430758231128806</v>
      </c>
      <c r="T69" s="194"/>
      <c r="U69" s="432"/>
      <c r="V69" s="432"/>
      <c r="W69" s="432"/>
      <c r="X69" s="432"/>
      <c r="Y69" s="432"/>
      <c r="Z69" s="432"/>
      <c r="AA69" s="432"/>
      <c r="AC69" s="432"/>
      <c r="AF69" s="432"/>
      <c r="AG69" s="432"/>
      <c r="AH69" s="432"/>
    </row>
    <row r="70" spans="2:34">
      <c r="B70" s="1"/>
      <c r="C70" s="612">
        <v>9.0500000000000007</v>
      </c>
      <c r="D70" s="613">
        <v>38.700000000000003</v>
      </c>
      <c r="E70" s="614">
        <v>2.5398618774999999</v>
      </c>
      <c r="F70" s="613">
        <v>100</v>
      </c>
      <c r="G70" s="613">
        <v>14.25</v>
      </c>
      <c r="H70" s="614">
        <v>20.143358086261198</v>
      </c>
      <c r="I70" s="613">
        <v>1</v>
      </c>
      <c r="J70" s="613">
        <v>0.65</v>
      </c>
      <c r="K70" s="676">
        <v>90</v>
      </c>
      <c r="L70" s="613">
        <v>0.01</v>
      </c>
      <c r="M70" s="229">
        <v>0.23760707282565899</v>
      </c>
      <c r="N70" s="194">
        <v>0.22222350611515199</v>
      </c>
      <c r="O70" s="69">
        <v>0.80607193463801097</v>
      </c>
      <c r="P70" s="69">
        <v>0.65765204806597899</v>
      </c>
      <c r="Q70" s="69">
        <v>12.2897703821366</v>
      </c>
      <c r="R70" s="69">
        <v>1.1641686098972599</v>
      </c>
      <c r="S70" s="195">
        <f t="shared" si="0"/>
        <v>13.221878737635061</v>
      </c>
      <c r="T70" s="194"/>
      <c r="U70" s="432"/>
      <c r="V70" s="432"/>
      <c r="W70" s="432"/>
      <c r="X70" s="432"/>
      <c r="Y70" s="432"/>
      <c r="Z70" s="432"/>
      <c r="AA70" s="432"/>
      <c r="AC70" s="432"/>
      <c r="AF70" s="432"/>
      <c r="AG70" s="432"/>
      <c r="AH70" s="432"/>
    </row>
    <row r="71" spans="2:34">
      <c r="B71" s="1"/>
      <c r="C71" s="612">
        <v>28.716999999999999</v>
      </c>
      <c r="D71" s="613">
        <v>77.3</v>
      </c>
      <c r="E71" s="614">
        <v>0.20938369895270401</v>
      </c>
      <c r="F71" s="613">
        <v>100</v>
      </c>
      <c r="G71" s="613">
        <v>14.25</v>
      </c>
      <c r="H71" s="614">
        <v>48.241170540511497</v>
      </c>
      <c r="I71" s="613">
        <v>1</v>
      </c>
      <c r="J71" s="613">
        <v>0.65</v>
      </c>
      <c r="K71" s="676">
        <v>90</v>
      </c>
      <c r="L71" s="613">
        <v>1E-3</v>
      </c>
      <c r="M71" s="229">
        <v>0.30637298372400201</v>
      </c>
      <c r="N71" s="194">
        <v>0.28572246025459802</v>
      </c>
      <c r="O71" s="69">
        <v>1.05483188813893</v>
      </c>
      <c r="P71" s="69">
        <v>0.68592188408820098</v>
      </c>
      <c r="Q71" s="69">
        <v>28.236100880497801</v>
      </c>
      <c r="R71" s="69">
        <v>0.749353380127737</v>
      </c>
      <c r="S71" s="195">
        <f t="shared" si="0"/>
        <v>29.217451258989385</v>
      </c>
      <c r="T71" s="194"/>
      <c r="U71" s="432"/>
      <c r="V71" s="432"/>
      <c r="W71" s="432"/>
      <c r="X71" s="432"/>
      <c r="Y71" s="432"/>
      <c r="Z71" s="432"/>
      <c r="AA71" s="432"/>
      <c r="AC71" s="432"/>
      <c r="AF71" s="432"/>
      <c r="AG71" s="432"/>
      <c r="AH71" s="432"/>
    </row>
    <row r="72" spans="2:34">
      <c r="B72" s="1"/>
      <c r="C72" s="612">
        <v>3.133</v>
      </c>
      <c r="D72" s="613">
        <v>101.7</v>
      </c>
      <c r="E72" s="614">
        <v>5.1251455952894501E-2</v>
      </c>
      <c r="F72" s="613">
        <v>100</v>
      </c>
      <c r="G72" s="613">
        <v>14.25</v>
      </c>
      <c r="H72" s="614">
        <v>85.804595657500798</v>
      </c>
      <c r="I72" s="613">
        <v>1</v>
      </c>
      <c r="J72" s="613">
        <v>0.65</v>
      </c>
      <c r="K72" s="676">
        <v>90</v>
      </c>
      <c r="L72" s="613">
        <v>1E-3</v>
      </c>
      <c r="M72" s="229">
        <v>0.201465207374982</v>
      </c>
      <c r="N72" s="194">
        <v>0.191742949073654</v>
      </c>
      <c r="O72" s="69">
        <v>0.70962594665162704</v>
      </c>
      <c r="P72" s="69">
        <v>0.62211861657109102</v>
      </c>
      <c r="Q72" s="69">
        <v>28.819456469916702</v>
      </c>
      <c r="R72" s="69">
        <v>0.77030771616173299</v>
      </c>
      <c r="S72" s="195">
        <f t="shared" si="0"/>
        <v>29.643393455469333</v>
      </c>
      <c r="T72" s="194"/>
      <c r="U72" s="432"/>
      <c r="V72" s="432"/>
      <c r="W72" s="432"/>
      <c r="X72" s="432"/>
      <c r="Y72" s="432"/>
      <c r="Z72" s="432"/>
      <c r="AA72" s="432"/>
      <c r="AC72" s="432"/>
      <c r="AF72" s="432"/>
      <c r="AG72" s="432"/>
      <c r="AH72" s="432"/>
    </row>
    <row r="73" spans="2:34">
      <c r="B73" s="1"/>
      <c r="C73" s="612">
        <v>9.0500000000000007</v>
      </c>
      <c r="D73" s="613">
        <v>38.700000000000003</v>
      </c>
      <c r="E73" s="614">
        <v>2.5398618774999999</v>
      </c>
      <c r="F73" s="613">
        <v>100</v>
      </c>
      <c r="G73" s="613">
        <v>14.25</v>
      </c>
      <c r="H73" s="614">
        <v>20.143358086261198</v>
      </c>
      <c r="I73" s="613">
        <v>1</v>
      </c>
      <c r="J73" s="613">
        <v>0.65</v>
      </c>
      <c r="K73" s="676">
        <v>90</v>
      </c>
      <c r="L73" s="613">
        <v>1E-3</v>
      </c>
      <c r="M73" s="229">
        <v>0.23760707282565899</v>
      </c>
      <c r="N73" s="194">
        <v>0.22222350611515199</v>
      </c>
      <c r="O73" s="69">
        <v>0.80607193463801097</v>
      </c>
      <c r="P73" s="69">
        <v>0.65765204806597899</v>
      </c>
      <c r="Q73" s="69">
        <v>17.442005854070601</v>
      </c>
      <c r="R73" s="69">
        <v>1.6865561086963501</v>
      </c>
      <c r="S73" s="195">
        <f t="shared" si="0"/>
        <v>18.400289621138395</v>
      </c>
      <c r="T73" s="194"/>
      <c r="U73" s="432"/>
      <c r="V73" s="432"/>
      <c r="W73" s="432"/>
      <c r="X73" s="432"/>
      <c r="Y73" s="432"/>
      <c r="Z73" s="432"/>
      <c r="AA73" s="432"/>
      <c r="AC73" s="432"/>
      <c r="AF73" s="432"/>
      <c r="AG73" s="432"/>
      <c r="AH73" s="432"/>
    </row>
    <row r="74" spans="2:34">
      <c r="B74" s="1"/>
      <c r="C74" s="612">
        <v>28.716999999999999</v>
      </c>
      <c r="D74" s="613">
        <v>77.3</v>
      </c>
      <c r="E74" s="614">
        <v>0.20938369895270401</v>
      </c>
      <c r="F74" s="613">
        <v>100</v>
      </c>
      <c r="G74" s="613">
        <v>29</v>
      </c>
      <c r="H74" s="614">
        <v>48.241170540511497</v>
      </c>
      <c r="I74" s="613">
        <v>1</v>
      </c>
      <c r="J74" s="613">
        <v>0.65</v>
      </c>
      <c r="K74" s="676">
        <v>90</v>
      </c>
      <c r="L74" s="613">
        <v>1</v>
      </c>
      <c r="M74" s="229">
        <v>1.1584662739674001</v>
      </c>
      <c r="N74" s="194">
        <v>1.1584662739674001</v>
      </c>
      <c r="O74" s="69">
        <v>2.6710367443231902</v>
      </c>
      <c r="P74" s="69">
        <v>2.6710367443231902</v>
      </c>
      <c r="Q74" s="69">
        <v>5.8878405817297397</v>
      </c>
      <c r="R74" s="69">
        <v>0.31791272827609801</v>
      </c>
      <c r="S74" s="195">
        <f t="shared" si="0"/>
        <v>9.7232458733046112</v>
      </c>
      <c r="T74" s="194"/>
      <c r="U74" s="432"/>
      <c r="V74" s="432"/>
      <c r="W74" s="432"/>
      <c r="X74" s="432"/>
      <c r="Y74" s="432"/>
      <c r="Z74" s="432"/>
      <c r="AA74" s="432"/>
      <c r="AC74" s="432"/>
      <c r="AF74" s="432"/>
      <c r="AG74" s="432"/>
      <c r="AH74" s="432"/>
    </row>
    <row r="75" spans="2:34">
      <c r="B75" s="1"/>
      <c r="C75" s="612">
        <v>3.133</v>
      </c>
      <c r="D75" s="613">
        <v>101.7</v>
      </c>
      <c r="E75" s="614">
        <v>5.1251455952894501E-2</v>
      </c>
      <c r="F75" s="613">
        <v>100</v>
      </c>
      <c r="G75" s="613">
        <v>29</v>
      </c>
      <c r="H75" s="614">
        <v>85.804595657500798</v>
      </c>
      <c r="I75" s="613">
        <v>1</v>
      </c>
      <c r="J75" s="613">
        <v>0.65</v>
      </c>
      <c r="K75" s="676">
        <v>90</v>
      </c>
      <c r="L75" s="613">
        <v>1</v>
      </c>
      <c r="M75" s="229">
        <v>0.77811448262393001</v>
      </c>
      <c r="N75" s="194">
        <v>0.77811448262393001</v>
      </c>
      <c r="O75" s="69">
        <v>2.4225815252968701</v>
      </c>
      <c r="P75" s="69">
        <v>2.4225815252968701</v>
      </c>
      <c r="Q75" s="69">
        <v>10.213125311867101</v>
      </c>
      <c r="R75" s="69">
        <v>0.324868797370304</v>
      </c>
      <c r="S75" s="195">
        <f t="shared" si="0"/>
        <v>13.417996879634481</v>
      </c>
      <c r="T75" s="194"/>
      <c r="U75" s="432"/>
      <c r="V75" s="432"/>
      <c r="W75" s="432"/>
      <c r="X75" s="432"/>
      <c r="Y75" s="432"/>
      <c r="Z75" s="432"/>
      <c r="AA75" s="432"/>
      <c r="AC75" s="432"/>
      <c r="AF75" s="432"/>
      <c r="AG75" s="432"/>
      <c r="AH75" s="432"/>
    </row>
    <row r="76" spans="2:34">
      <c r="B76" s="1"/>
      <c r="C76" s="612">
        <v>9.0500000000000007</v>
      </c>
      <c r="D76" s="613">
        <v>38.700000000000003</v>
      </c>
      <c r="E76" s="614">
        <v>2.5398618774999999</v>
      </c>
      <c r="F76" s="613">
        <v>100</v>
      </c>
      <c r="G76" s="613">
        <v>29</v>
      </c>
      <c r="H76" s="614">
        <v>20.143358086261198</v>
      </c>
      <c r="I76" s="613">
        <v>1</v>
      </c>
      <c r="J76" s="613">
        <v>0.65</v>
      </c>
      <c r="K76" s="676">
        <v>90</v>
      </c>
      <c r="L76" s="613">
        <v>1</v>
      </c>
      <c r="M76" s="229">
        <v>0.70413635468908797</v>
      </c>
      <c r="N76" s="194">
        <v>0.70413635468908797</v>
      </c>
      <c r="O76" s="69">
        <v>2.5609516566142299</v>
      </c>
      <c r="P76" s="69">
        <v>2.5609516566142299</v>
      </c>
      <c r="Q76" s="69">
        <v>3.7015871788975501</v>
      </c>
      <c r="R76" s="69">
        <v>0.72352130812319504</v>
      </c>
      <c r="S76" s="195">
        <f t="shared" si="0"/>
        <v>7.0083314460232335</v>
      </c>
      <c r="T76" s="194"/>
      <c r="U76" s="432"/>
      <c r="V76" s="432"/>
      <c r="W76" s="432"/>
      <c r="X76" s="432"/>
      <c r="Y76" s="432"/>
      <c r="Z76" s="432"/>
      <c r="AA76" s="432"/>
      <c r="AC76" s="432"/>
      <c r="AF76" s="432"/>
      <c r="AG76" s="432"/>
      <c r="AH76" s="432"/>
    </row>
    <row r="77" spans="2:34">
      <c r="B77" s="1"/>
      <c r="C77" s="612">
        <v>28.716999999999999</v>
      </c>
      <c r="D77" s="613">
        <v>77.3</v>
      </c>
      <c r="E77" s="614">
        <v>0.20938369895270401</v>
      </c>
      <c r="F77" s="613">
        <v>100</v>
      </c>
      <c r="G77" s="613">
        <v>29</v>
      </c>
      <c r="H77" s="614">
        <v>48.241170540511497</v>
      </c>
      <c r="I77" s="613">
        <v>1</v>
      </c>
      <c r="J77" s="613">
        <v>0.65</v>
      </c>
      <c r="K77" s="676">
        <v>90</v>
      </c>
      <c r="L77" s="613">
        <v>0.1</v>
      </c>
      <c r="M77" s="229">
        <v>1.25078822041642</v>
      </c>
      <c r="N77" s="194">
        <v>1.1584662739674001</v>
      </c>
      <c r="O77" s="69">
        <v>4.1076029175657496</v>
      </c>
      <c r="P77" s="69">
        <v>2.6710367443231902</v>
      </c>
      <c r="Q77" s="69">
        <v>22.226293589698098</v>
      </c>
      <c r="R77" s="69">
        <v>0.51321711434704698</v>
      </c>
      <c r="S77" s="195">
        <f t="shared" si="0"/>
        <v>26.061085605432016</v>
      </c>
      <c r="T77" s="194"/>
      <c r="U77" s="432"/>
      <c r="V77" s="432"/>
      <c r="W77" s="432"/>
      <c r="X77" s="432"/>
      <c r="Y77" s="432"/>
      <c r="Z77" s="432"/>
      <c r="AA77" s="432"/>
      <c r="AC77" s="432"/>
      <c r="AF77" s="432"/>
      <c r="AG77" s="432"/>
      <c r="AH77" s="432"/>
    </row>
    <row r="78" spans="2:34">
      <c r="B78" s="1"/>
      <c r="C78" s="612">
        <v>3.133</v>
      </c>
      <c r="D78" s="613">
        <v>101.7</v>
      </c>
      <c r="E78" s="614">
        <v>5.1251455952894501E-2</v>
      </c>
      <c r="F78" s="613">
        <v>100</v>
      </c>
      <c r="G78" s="613">
        <v>29</v>
      </c>
      <c r="H78" s="614">
        <v>85.804595657500798</v>
      </c>
      <c r="I78" s="613">
        <v>1</v>
      </c>
      <c r="J78" s="613">
        <v>0.65</v>
      </c>
      <c r="K78" s="676">
        <v>90</v>
      </c>
      <c r="L78" s="613">
        <v>0.1</v>
      </c>
      <c r="M78" s="229">
        <v>0.82263552206372903</v>
      </c>
      <c r="N78" s="194">
        <v>0.77811448262393001</v>
      </c>
      <c r="O78" s="69">
        <v>2.7633423312499201</v>
      </c>
      <c r="P78" s="69">
        <v>2.4225815252968701</v>
      </c>
      <c r="Q78" s="69">
        <v>48.8198702209693</v>
      </c>
      <c r="R78" s="69">
        <v>0.52444652855479501</v>
      </c>
      <c r="S78" s="195">
        <f t="shared" si="0"/>
        <v>52.023249911557372</v>
      </c>
      <c r="T78" s="194"/>
      <c r="U78" s="432"/>
      <c r="V78" s="432"/>
      <c r="W78" s="432"/>
      <c r="X78" s="432"/>
      <c r="Y78" s="432"/>
      <c r="Z78" s="432"/>
      <c r="AA78" s="432"/>
      <c r="AC78" s="432"/>
      <c r="AF78" s="432"/>
      <c r="AG78" s="432"/>
      <c r="AH78" s="432"/>
    </row>
    <row r="79" spans="2:34">
      <c r="B79" s="1"/>
      <c r="C79" s="612">
        <v>9.0500000000000007</v>
      </c>
      <c r="D79" s="613">
        <v>38.700000000000003</v>
      </c>
      <c r="E79" s="614">
        <v>2.5398618774999999</v>
      </c>
      <c r="F79" s="613">
        <v>100</v>
      </c>
      <c r="G79" s="613">
        <v>29</v>
      </c>
      <c r="H79" s="614">
        <v>20.143358086261198</v>
      </c>
      <c r="I79" s="613">
        <v>1</v>
      </c>
      <c r="J79" s="613">
        <v>0.65</v>
      </c>
      <c r="K79" s="676">
        <v>90</v>
      </c>
      <c r="L79" s="613">
        <v>0.1</v>
      </c>
      <c r="M79" s="229">
        <v>0.75933356286977205</v>
      </c>
      <c r="N79" s="194">
        <v>0.70413635468908797</v>
      </c>
      <c r="O79" s="69">
        <v>3.1389110129470001</v>
      </c>
      <c r="P79" s="69">
        <v>2.5609516566142299</v>
      </c>
      <c r="Q79" s="69">
        <v>19.239119171450302</v>
      </c>
      <c r="R79" s="69">
        <v>1.16800456508021</v>
      </c>
      <c r="S79" s="195">
        <f t="shared" si="0"/>
        <v>22.535474444065979</v>
      </c>
      <c r="T79" s="194"/>
      <c r="U79" s="432"/>
      <c r="V79" s="432"/>
      <c r="W79" s="432"/>
      <c r="X79" s="432"/>
      <c r="Y79" s="432"/>
      <c r="Z79" s="432"/>
      <c r="AA79" s="432"/>
      <c r="AC79" s="432"/>
      <c r="AF79" s="432"/>
      <c r="AG79" s="432"/>
      <c r="AH79" s="432"/>
    </row>
    <row r="80" spans="2:34">
      <c r="B80" s="1"/>
      <c r="C80" s="612">
        <v>28.716999999999999</v>
      </c>
      <c r="D80" s="613">
        <v>77.3</v>
      </c>
      <c r="E80" s="614">
        <v>0.20938369895270401</v>
      </c>
      <c r="F80" s="613">
        <v>100</v>
      </c>
      <c r="G80" s="613">
        <v>29</v>
      </c>
      <c r="H80" s="614">
        <v>48.241170540511497</v>
      </c>
      <c r="I80" s="613">
        <v>1</v>
      </c>
      <c r="J80" s="613">
        <v>0.65</v>
      </c>
      <c r="K80" s="676">
        <v>90</v>
      </c>
      <c r="L80" s="613">
        <v>0.01</v>
      </c>
      <c r="M80" s="229">
        <v>1.25078822041642</v>
      </c>
      <c r="N80" s="194">
        <v>1.1584662739674001</v>
      </c>
      <c r="O80" s="69">
        <v>4.1076029175657496</v>
      </c>
      <c r="P80" s="69">
        <v>2.6710367443231902</v>
      </c>
      <c r="Q80" s="69">
        <v>52.833859694226703</v>
      </c>
      <c r="R80" s="69">
        <v>0.76256666422493402</v>
      </c>
      <c r="S80" s="195">
        <f t="shared" si="0"/>
        <v>56.668600813270537</v>
      </c>
      <c r="T80" s="194"/>
      <c r="U80" s="432"/>
      <c r="V80" s="432"/>
      <c r="W80" s="432"/>
      <c r="X80" s="432"/>
      <c r="Y80" s="432"/>
      <c r="Z80" s="432"/>
      <c r="AA80" s="432"/>
      <c r="AC80" s="432"/>
      <c r="AF80" s="432"/>
      <c r="AG80" s="432"/>
      <c r="AH80" s="432"/>
    </row>
    <row r="81" spans="2:34">
      <c r="B81" s="1"/>
      <c r="C81" s="612">
        <v>3.133</v>
      </c>
      <c r="D81" s="613">
        <v>101.7</v>
      </c>
      <c r="E81" s="614">
        <v>5.1251455952894501E-2</v>
      </c>
      <c r="F81" s="613">
        <v>100</v>
      </c>
      <c r="G81" s="613">
        <v>29</v>
      </c>
      <c r="H81" s="614">
        <v>85.804595657500798</v>
      </c>
      <c r="I81" s="613">
        <v>1</v>
      </c>
      <c r="J81" s="613">
        <v>0.65</v>
      </c>
      <c r="K81" s="676">
        <v>90</v>
      </c>
      <c r="L81" s="613">
        <v>0.01</v>
      </c>
      <c r="M81" s="229">
        <v>0.82263552206372903</v>
      </c>
      <c r="N81" s="194">
        <v>0.77811448262393001</v>
      </c>
      <c r="O81" s="69">
        <v>2.7633423312499201</v>
      </c>
      <c r="P81" s="69">
        <v>2.4225815252968701</v>
      </c>
      <c r="Q81" s="69">
        <v>83.378410846455907</v>
      </c>
      <c r="R81" s="69">
        <v>0.77925195529223701</v>
      </c>
      <c r="S81" s="195">
        <f t="shared" si="0"/>
        <v>86.582645397881592</v>
      </c>
      <c r="T81" s="194"/>
      <c r="U81" s="432"/>
      <c r="V81" s="432"/>
      <c r="W81" s="432"/>
      <c r="X81" s="432"/>
      <c r="Y81" s="432"/>
      <c r="Z81" s="432"/>
      <c r="AA81" s="432"/>
      <c r="AC81" s="432"/>
      <c r="AF81" s="432"/>
      <c r="AG81" s="432"/>
      <c r="AH81" s="432"/>
    </row>
    <row r="82" spans="2:34">
      <c r="B82" s="1"/>
      <c r="C82" s="612">
        <v>9.0500000000000007</v>
      </c>
      <c r="D82" s="613">
        <v>38.700000000000003</v>
      </c>
      <c r="E82" s="614">
        <v>2.5398618774999999</v>
      </c>
      <c r="F82" s="613">
        <v>100</v>
      </c>
      <c r="G82" s="613">
        <v>29</v>
      </c>
      <c r="H82" s="614">
        <v>20.143358086261198</v>
      </c>
      <c r="I82" s="613">
        <v>1</v>
      </c>
      <c r="J82" s="613">
        <v>0.65</v>
      </c>
      <c r="K82" s="676">
        <v>90</v>
      </c>
      <c r="L82" s="613">
        <v>0.01</v>
      </c>
      <c r="M82" s="229">
        <v>0.75933356286977205</v>
      </c>
      <c r="N82" s="194">
        <v>0.70413635468908797</v>
      </c>
      <c r="O82" s="69">
        <v>3.1389110129470001</v>
      </c>
      <c r="P82" s="69">
        <v>2.5609516566142299</v>
      </c>
      <c r="Q82" s="69">
        <v>35.970402806447098</v>
      </c>
      <c r="R82" s="69">
        <v>1.7354864444181699</v>
      </c>
      <c r="S82" s="195">
        <f t="shared" si="0"/>
        <v>39.274554941435532</v>
      </c>
      <c r="T82" s="194"/>
      <c r="U82" s="432"/>
      <c r="V82" s="432"/>
      <c r="W82" s="432"/>
      <c r="X82" s="432"/>
      <c r="Y82" s="432"/>
      <c r="Z82" s="432"/>
      <c r="AA82" s="432"/>
      <c r="AC82" s="432"/>
      <c r="AF82" s="432"/>
      <c r="AG82" s="432"/>
      <c r="AH82" s="432"/>
    </row>
    <row r="83" spans="2:34">
      <c r="B83" s="1"/>
      <c r="C83" s="612">
        <v>28.716999999999999</v>
      </c>
      <c r="D83" s="613">
        <v>77.3</v>
      </c>
      <c r="E83" s="614">
        <v>0.20938369895270401</v>
      </c>
      <c r="F83" s="613">
        <v>100</v>
      </c>
      <c r="G83" s="613">
        <v>29</v>
      </c>
      <c r="H83" s="614">
        <v>48.241170540511497</v>
      </c>
      <c r="I83" s="613">
        <v>1</v>
      </c>
      <c r="J83" s="613">
        <v>0.65</v>
      </c>
      <c r="K83" s="676">
        <v>90</v>
      </c>
      <c r="L83" s="613">
        <v>1E-3</v>
      </c>
      <c r="M83" s="229">
        <v>1.25078822041642</v>
      </c>
      <c r="N83" s="194">
        <v>1.1584662739674001</v>
      </c>
      <c r="O83" s="69">
        <v>4.1076029175657496</v>
      </c>
      <c r="P83" s="69">
        <v>2.6710367443231902</v>
      </c>
      <c r="Q83" s="69">
        <v>87.962544545344002</v>
      </c>
      <c r="R83" s="69">
        <v>1.1047467307594401</v>
      </c>
      <c r="S83" s="195">
        <f t="shared" si="0"/>
        <v>91.798780277890813</v>
      </c>
      <c r="T83" s="194"/>
      <c r="U83" s="432"/>
      <c r="V83" s="432"/>
      <c r="W83" s="432"/>
      <c r="X83" s="432"/>
      <c r="Y83" s="432"/>
      <c r="Z83" s="432"/>
      <c r="AA83" s="432"/>
      <c r="AC83" s="432"/>
      <c r="AF83" s="432"/>
      <c r="AG83" s="432"/>
      <c r="AH83" s="432"/>
    </row>
    <row r="84" spans="2:34">
      <c r="B84" s="1"/>
      <c r="C84" s="612">
        <v>3.133</v>
      </c>
      <c r="D84" s="613">
        <v>101.7</v>
      </c>
      <c r="E84" s="614">
        <v>5.1251455952894501E-2</v>
      </c>
      <c r="F84" s="613">
        <v>100</v>
      </c>
      <c r="G84" s="613">
        <v>29</v>
      </c>
      <c r="H84" s="614">
        <v>85.804595657500798</v>
      </c>
      <c r="I84" s="613">
        <v>1</v>
      </c>
      <c r="J84" s="613">
        <v>0.65</v>
      </c>
      <c r="K84" s="676">
        <v>90</v>
      </c>
      <c r="L84" s="613">
        <v>1E-3</v>
      </c>
      <c r="M84" s="229">
        <v>0.82263552206372903</v>
      </c>
      <c r="N84" s="194">
        <v>0.77811448262393001</v>
      </c>
      <c r="O84" s="69">
        <v>2.7633423312499201</v>
      </c>
      <c r="P84" s="69">
        <v>2.4225815252968701</v>
      </c>
      <c r="Q84" s="69">
        <v>96.675053438519697</v>
      </c>
      <c r="R84" s="69">
        <v>1.12891907086181</v>
      </c>
      <c r="S84" s="195">
        <f t="shared" si="0"/>
        <v>99.882179554095131</v>
      </c>
      <c r="T84" s="194"/>
      <c r="U84" s="432"/>
      <c r="V84" s="432"/>
      <c r="W84" s="432"/>
      <c r="X84" s="432"/>
      <c r="Y84" s="432"/>
      <c r="Z84" s="432"/>
      <c r="AA84" s="432"/>
      <c r="AC84" s="432"/>
      <c r="AF84" s="432"/>
      <c r="AG84" s="432"/>
      <c r="AH84" s="432"/>
    </row>
    <row r="85" spans="2:34" ht="13.5" thickBot="1">
      <c r="B85" s="1"/>
      <c r="C85" s="616">
        <v>9.0500000000000007</v>
      </c>
      <c r="D85" s="617">
        <v>38.700000000000003</v>
      </c>
      <c r="E85" s="618">
        <v>2.5398618774999999</v>
      </c>
      <c r="F85" s="617">
        <v>100</v>
      </c>
      <c r="G85" s="617">
        <v>29</v>
      </c>
      <c r="H85" s="618">
        <v>20.143358086261198</v>
      </c>
      <c r="I85" s="617">
        <v>1</v>
      </c>
      <c r="J85" s="617">
        <v>0.65</v>
      </c>
      <c r="K85" s="677">
        <v>90</v>
      </c>
      <c r="L85" s="617">
        <v>1E-3</v>
      </c>
      <c r="M85" s="230">
        <v>0.75933356286977205</v>
      </c>
      <c r="N85" s="196">
        <v>0.70413635468908797</v>
      </c>
      <c r="O85" s="193">
        <v>3.1389110129470001</v>
      </c>
      <c r="P85" s="193">
        <v>2.5609516566142299</v>
      </c>
      <c r="Q85" s="193">
        <v>45.674220652316997</v>
      </c>
      <c r="R85" s="193">
        <v>2.5142365457281</v>
      </c>
      <c r="S85" s="197">
        <f t="shared" si="0"/>
        <v>49.00479093700465</v>
      </c>
      <c r="T85" s="194"/>
      <c r="U85" s="432"/>
      <c r="V85" s="432"/>
      <c r="W85" s="432"/>
      <c r="X85" s="432"/>
      <c r="Y85" s="432"/>
      <c r="Z85" s="432"/>
      <c r="AA85" s="432"/>
      <c r="AC85" s="432"/>
      <c r="AF85" s="432"/>
      <c r="AG85" s="432"/>
      <c r="AH85" s="432"/>
    </row>
    <row r="88" spans="2:34" ht="18">
      <c r="C88" s="43" t="s">
        <v>194</v>
      </c>
    </row>
    <row r="89" spans="2:34" ht="13.5" thickBot="1"/>
    <row r="90" spans="2:34" ht="19.5" thickBot="1">
      <c r="C90" s="303" t="s">
        <v>3</v>
      </c>
      <c r="D90" s="304"/>
      <c r="E90" s="304"/>
      <c r="F90" s="304"/>
      <c r="G90" s="304"/>
      <c r="H90" s="304"/>
      <c r="I90" s="304"/>
      <c r="J90" s="305"/>
      <c r="K90" s="422"/>
      <c r="L90" s="336"/>
    </row>
    <row r="91" spans="2:34" ht="20.25">
      <c r="C91" s="291" t="s">
        <v>1</v>
      </c>
      <c r="D91" s="264" t="s">
        <v>130</v>
      </c>
      <c r="E91" s="67" t="s">
        <v>17</v>
      </c>
      <c r="F91" s="247" t="s">
        <v>8</v>
      </c>
      <c r="G91" s="287" t="s">
        <v>128</v>
      </c>
      <c r="H91" s="264" t="s">
        <v>82</v>
      </c>
      <c r="I91" s="53" t="s">
        <v>87</v>
      </c>
      <c r="J91" s="133" t="s">
        <v>89</v>
      </c>
      <c r="K91" s="373" t="s">
        <v>84</v>
      </c>
      <c r="L91" s="132"/>
    </row>
    <row r="92" spans="2:34" ht="19.5" thickBot="1">
      <c r="C92" s="293" t="s">
        <v>131</v>
      </c>
      <c r="D92" s="260" t="s">
        <v>9</v>
      </c>
      <c r="E92" s="79"/>
      <c r="F92" s="123" t="s">
        <v>9</v>
      </c>
      <c r="G92" s="297" t="s">
        <v>129</v>
      </c>
      <c r="H92" s="260" t="s">
        <v>100</v>
      </c>
      <c r="I92" s="123" t="s">
        <v>88</v>
      </c>
      <c r="J92" s="259" t="s">
        <v>2</v>
      </c>
      <c r="K92" s="374" t="s">
        <v>83</v>
      </c>
    </row>
    <row r="93" spans="2:34" ht="13.5" thickBot="1">
      <c r="C93" s="424">
        <v>46.220799999999997</v>
      </c>
      <c r="D93" s="430">
        <v>6.1369999999999996</v>
      </c>
      <c r="E93" s="430">
        <v>0.41199999999999998</v>
      </c>
      <c r="F93" s="430">
        <v>1</v>
      </c>
      <c r="G93" s="430">
        <v>19.5</v>
      </c>
      <c r="H93" s="430">
        <v>36.6141654045094</v>
      </c>
      <c r="I93" s="430">
        <v>1.2</v>
      </c>
      <c r="J93" s="430">
        <v>0.65</v>
      </c>
      <c r="K93" s="431">
        <v>0</v>
      </c>
    </row>
    <row r="96" spans="2:34" ht="13.5" thickBot="1"/>
    <row r="97" spans="3:11" ht="19.5" thickBot="1">
      <c r="C97" s="424"/>
      <c r="D97" s="305"/>
      <c r="E97" s="305"/>
      <c r="F97" s="305"/>
      <c r="G97" s="310" t="s">
        <v>56</v>
      </c>
      <c r="H97" s="305"/>
      <c r="I97" s="308"/>
      <c r="J97" s="308"/>
      <c r="K97" s="311" t="s">
        <v>5</v>
      </c>
    </row>
    <row r="98" spans="3:11" ht="18" customHeight="1">
      <c r="C98" s="288" t="s">
        <v>20</v>
      </c>
      <c r="D98" s="419"/>
      <c r="E98" s="419"/>
      <c r="F98" s="332" t="s">
        <v>196</v>
      </c>
      <c r="G98" s="332" t="s">
        <v>113</v>
      </c>
      <c r="H98" s="332" t="s">
        <v>115</v>
      </c>
      <c r="I98" s="332" t="s">
        <v>117</v>
      </c>
      <c r="J98" s="332"/>
      <c r="K98" s="425" t="s">
        <v>111</v>
      </c>
    </row>
    <row r="99" spans="3:11" ht="18" customHeight="1" thickBot="1">
      <c r="C99" s="423"/>
      <c r="D99" s="135"/>
      <c r="E99" s="135"/>
      <c r="F99" s="420" t="s">
        <v>195</v>
      </c>
      <c r="G99" s="420" t="s">
        <v>195</v>
      </c>
      <c r="H99" s="420" t="s">
        <v>195</v>
      </c>
      <c r="I99" s="420" t="s">
        <v>195</v>
      </c>
      <c r="J99" s="420"/>
      <c r="K99" s="421" t="s">
        <v>195</v>
      </c>
    </row>
    <row r="100" spans="3:11" ht="12.75" customHeight="1">
      <c r="C100" s="94">
        <v>5</v>
      </c>
      <c r="D100" s="3"/>
      <c r="E100" s="3"/>
      <c r="F100" s="429">
        <v>0.14157448851784199</v>
      </c>
      <c r="G100" s="353">
        <v>0.36066122091525199</v>
      </c>
      <c r="H100" s="353">
        <v>0.28109131997103898</v>
      </c>
      <c r="I100" s="353">
        <v>0.60914644166746901</v>
      </c>
      <c r="J100" s="353"/>
      <c r="K100" s="426">
        <f>I100+SQRT((G100+H100)^2+F100^2)</f>
        <v>1.2663295664759953</v>
      </c>
    </row>
    <row r="101" spans="3:11" ht="12.75" customHeight="1">
      <c r="C101" s="94">
        <v>3</v>
      </c>
      <c r="D101" s="203"/>
      <c r="E101" s="203"/>
      <c r="F101" s="353">
        <v>0.170742323439664</v>
      </c>
      <c r="G101" s="353">
        <v>0.53650677596135599</v>
      </c>
      <c r="H101" s="353">
        <v>0.351733314918248</v>
      </c>
      <c r="I101" s="353">
        <v>0.63765944909926497</v>
      </c>
      <c r="J101" s="353"/>
      <c r="K101" s="426">
        <f t="shared" ref="K101:K115" si="1">I101+SQRT((G101+H101)^2+F101^2)</f>
        <v>1.5421611904239469</v>
      </c>
    </row>
    <row r="102" spans="3:11" ht="12.75" customHeight="1">
      <c r="C102" s="94">
        <v>2</v>
      </c>
      <c r="D102" s="3"/>
      <c r="E102" s="3"/>
      <c r="F102" s="353">
        <v>0.19379540258970801</v>
      </c>
      <c r="G102" s="353">
        <v>0.72636071940663205</v>
      </c>
      <c r="H102" s="353">
        <v>0.40256915958471801</v>
      </c>
      <c r="I102" s="353">
        <v>0.65523932742389401</v>
      </c>
      <c r="J102" s="353"/>
      <c r="K102" s="426">
        <f t="shared" si="1"/>
        <v>1.8006821805354454</v>
      </c>
    </row>
    <row r="103" spans="3:11" ht="12.75" customHeight="1">
      <c r="C103" s="94">
        <v>1</v>
      </c>
      <c r="D103" s="3"/>
      <c r="E103" s="3"/>
      <c r="F103" s="353">
        <v>0.233479129826238</v>
      </c>
      <c r="G103" s="353">
        <v>1.18897124405275</v>
      </c>
      <c r="H103" s="353">
        <v>0.483383045624107</v>
      </c>
      <c r="I103" s="353">
        <v>0.67931284180468199</v>
      </c>
      <c r="J103" s="353"/>
      <c r="K103" s="426">
        <f t="shared" si="1"/>
        <v>2.3678866110741805</v>
      </c>
    </row>
    <row r="104" spans="3:11" ht="12.75" customHeight="1">
      <c r="C104" s="94">
        <v>0.5</v>
      </c>
      <c r="D104" s="3"/>
      <c r="E104" s="3"/>
      <c r="F104" s="353">
        <v>0.27417842468877202</v>
      </c>
      <c r="G104" s="353">
        <v>1.88546692313572</v>
      </c>
      <c r="H104" s="353">
        <v>0.483383045624107</v>
      </c>
      <c r="I104" s="353">
        <v>0.67931284180468199</v>
      </c>
      <c r="J104" s="353"/>
      <c r="K104" s="426">
        <f t="shared" si="1"/>
        <v>3.0639771752189779</v>
      </c>
    </row>
    <row r="105" spans="3:11" ht="12.75" customHeight="1">
      <c r="C105" s="94">
        <v>0.3</v>
      </c>
      <c r="D105" s="3"/>
      <c r="E105" s="3"/>
      <c r="F105" s="353">
        <v>0.30527613665012998</v>
      </c>
      <c r="G105" s="353">
        <v>2.5952559155251498</v>
      </c>
      <c r="H105" s="353">
        <v>0.483383045624107</v>
      </c>
      <c r="I105" s="353">
        <v>0.67931284180468199</v>
      </c>
      <c r="J105" s="353"/>
      <c r="K105" s="426">
        <f t="shared" si="1"/>
        <v>3.7730502858542256</v>
      </c>
    </row>
    <row r="106" spans="3:11" ht="12.75" customHeight="1">
      <c r="C106" s="94">
        <v>0.2</v>
      </c>
      <c r="D106" s="3"/>
      <c r="E106" s="3"/>
      <c r="F106" s="353">
        <v>0.33085905173413199</v>
      </c>
      <c r="G106" s="353">
        <v>3.3036697839643598</v>
      </c>
      <c r="H106" s="353">
        <v>0.483383045624107</v>
      </c>
      <c r="I106" s="353">
        <v>0.67931284180468199</v>
      </c>
      <c r="J106" s="353"/>
      <c r="K106" s="426">
        <f t="shared" si="1"/>
        <v>4.4807910866731726</v>
      </c>
    </row>
    <row r="107" spans="3:11" ht="12.75" customHeight="1">
      <c r="C107" s="94">
        <v>0.1</v>
      </c>
      <c r="D107" s="3"/>
      <c r="E107" s="3"/>
      <c r="F107" s="353">
        <v>0.37691314191615699</v>
      </c>
      <c r="G107" s="353">
        <v>4.8670736513265496</v>
      </c>
      <c r="H107" s="353">
        <v>0.483383045624107</v>
      </c>
      <c r="I107" s="353">
        <v>0.67931284180468199</v>
      </c>
      <c r="J107" s="353"/>
      <c r="K107" s="426">
        <f t="shared" si="1"/>
        <v>6.0430289400422872</v>
      </c>
    </row>
    <row r="108" spans="3:11" ht="12.75" customHeight="1">
      <c r="C108" s="94">
        <v>0.05</v>
      </c>
      <c r="D108" s="3"/>
      <c r="E108" s="3"/>
      <c r="F108" s="353">
        <v>0.42656403410694699</v>
      </c>
      <c r="G108" s="353">
        <v>6.9465276901966897</v>
      </c>
      <c r="H108" s="353">
        <v>0.483383045624107</v>
      </c>
      <c r="I108" s="353">
        <v>0.67931284180468199</v>
      </c>
      <c r="J108" s="353"/>
      <c r="K108" s="426">
        <f t="shared" si="1"/>
        <v>8.121458393825197</v>
      </c>
    </row>
    <row r="109" spans="3:11" ht="12.75" customHeight="1">
      <c r="C109" s="94">
        <v>0.03</v>
      </c>
      <c r="D109" s="3"/>
      <c r="E109" s="3"/>
      <c r="F109" s="353">
        <v>0.465910863575482</v>
      </c>
      <c r="G109" s="353">
        <v>8.8473773694961508</v>
      </c>
      <c r="H109" s="353">
        <v>0.483383045624107</v>
      </c>
      <c r="I109" s="353">
        <v>0.67931284180468199</v>
      </c>
      <c r="J109" s="353"/>
      <c r="K109" s="426">
        <f t="shared" si="1"/>
        <v>10.021698129148211</v>
      </c>
    </row>
    <row r="110" spans="3:11" ht="12.75" customHeight="1">
      <c r="C110" s="94">
        <v>0.02</v>
      </c>
      <c r="D110" s="3"/>
      <c r="E110" s="3"/>
      <c r="F110" s="353">
        <v>0.49903947793343201</v>
      </c>
      <c r="G110" s="353">
        <v>10.589374219866199</v>
      </c>
      <c r="H110" s="353">
        <v>0.483383045624107</v>
      </c>
      <c r="I110" s="353">
        <v>0.67931284180468199</v>
      </c>
      <c r="J110" s="353"/>
      <c r="K110" s="426">
        <f t="shared" si="1"/>
        <v>11.763310038709978</v>
      </c>
    </row>
    <row r="111" spans="3:11" ht="12.75" customHeight="1">
      <c r="C111" s="94">
        <v>0.01</v>
      </c>
      <c r="D111" s="3"/>
      <c r="E111" s="3"/>
      <c r="F111" s="353">
        <v>0.56003860607653599</v>
      </c>
      <c r="G111" s="353">
        <v>14.0408651819687</v>
      </c>
      <c r="H111" s="353">
        <v>0.483383045624107</v>
      </c>
      <c r="I111" s="353">
        <v>0.67931284180468199</v>
      </c>
      <c r="J111" s="353"/>
      <c r="K111" s="426">
        <f t="shared" si="1"/>
        <v>15.214354287119827</v>
      </c>
    </row>
    <row r="112" spans="3:11" ht="12.75" customHeight="1">
      <c r="C112" s="94">
        <v>5.0000000000000001E-3</v>
      </c>
      <c r="D112" s="3"/>
      <c r="E112" s="3"/>
      <c r="F112" s="353">
        <v>0.62721577061116696</v>
      </c>
      <c r="G112" s="353">
        <v>18.036240114082201</v>
      </c>
      <c r="H112" s="353">
        <v>0.483383045624107</v>
      </c>
      <c r="I112" s="353">
        <v>0.67931284180468199</v>
      </c>
      <c r="J112" s="353"/>
      <c r="K112" s="426">
        <f t="shared" si="1"/>
        <v>19.209554113855983</v>
      </c>
    </row>
    <row r="113" spans="3:11" ht="12.75" customHeight="1">
      <c r="C113" s="94">
        <v>3.0000000000000001E-3</v>
      </c>
      <c r="D113" s="3"/>
      <c r="E113" s="3"/>
      <c r="F113" s="353">
        <v>0.68113095805452295</v>
      </c>
      <c r="G113" s="353">
        <v>21.2558412425036</v>
      </c>
      <c r="H113" s="353">
        <v>0.483383045624107</v>
      </c>
      <c r="I113" s="353">
        <v>0.67931284180468199</v>
      </c>
      <c r="J113" s="353"/>
      <c r="K113" s="426">
        <f t="shared" si="1"/>
        <v>22.429205072147841</v>
      </c>
    </row>
    <row r="114" spans="3:11" ht="12.75" customHeight="1">
      <c r="C114" s="94">
        <v>2E-3</v>
      </c>
      <c r="D114" s="3"/>
      <c r="E114" s="3"/>
      <c r="F114" s="353">
        <v>0.72682113502640799</v>
      </c>
      <c r="G114" s="353">
        <v>23.920670290858201</v>
      </c>
      <c r="H114" s="353">
        <v>0.483383045624107</v>
      </c>
      <c r="I114" s="353">
        <v>0.67931284180468199</v>
      </c>
      <c r="J114" s="353"/>
      <c r="K114" s="426">
        <f t="shared" si="1"/>
        <v>25.094187164892936</v>
      </c>
    </row>
    <row r="115" spans="3:11" ht="12.75" customHeight="1" thickBot="1">
      <c r="C115" s="134">
        <v>1E-3</v>
      </c>
      <c r="D115" s="135"/>
      <c r="E115" s="135"/>
      <c r="F115" s="427">
        <v>0.81133997614617603</v>
      </c>
      <c r="G115" s="427">
        <v>28.546259160579801</v>
      </c>
      <c r="H115" s="427">
        <v>0.483383045624107</v>
      </c>
      <c r="I115" s="427">
        <v>0.67931284180468199</v>
      </c>
      <c r="J115" s="427"/>
      <c r="K115" s="428">
        <f t="shared" si="1"/>
        <v>29.72029077260288</v>
      </c>
    </row>
    <row r="116" spans="3:11">
      <c r="K116" s="533"/>
    </row>
    <row r="117" spans="3:11">
      <c r="F117" s="533"/>
      <c r="G117" s="533"/>
      <c r="H117" s="533"/>
      <c r="I117" s="533"/>
      <c r="J117" s="533"/>
      <c r="K117" s="533"/>
    </row>
    <row r="118" spans="3:11">
      <c r="J118" s="533"/>
      <c r="K118" s="533"/>
    </row>
    <row r="119" spans="3:11">
      <c r="J119" s="533"/>
      <c r="K119" s="533"/>
    </row>
    <row r="120" spans="3:11">
      <c r="J120" s="533"/>
      <c r="K120" s="533"/>
    </row>
    <row r="121" spans="3:11">
      <c r="J121" s="533"/>
      <c r="K121" s="533"/>
    </row>
    <row r="122" spans="3:11">
      <c r="J122" s="533"/>
      <c r="K122" s="533"/>
    </row>
    <row r="123" spans="3:11">
      <c r="J123" s="533"/>
      <c r="K123" s="533"/>
    </row>
    <row r="124" spans="3:11">
      <c r="J124" s="533"/>
      <c r="K124" s="533"/>
    </row>
    <row r="125" spans="3:11">
      <c r="J125" s="533"/>
      <c r="K125" s="533"/>
    </row>
    <row r="126" spans="3:11">
      <c r="J126" s="533"/>
      <c r="K126" s="533"/>
    </row>
    <row r="127" spans="3:11">
      <c r="J127" s="533"/>
      <c r="K127" s="533"/>
    </row>
    <row r="128" spans="3:11">
      <c r="J128" s="533"/>
      <c r="K128" s="533"/>
    </row>
    <row r="129" spans="10:11">
      <c r="J129" s="533"/>
      <c r="K129" s="533"/>
    </row>
    <row r="130" spans="10:11">
      <c r="J130" s="533"/>
      <c r="K130" s="533"/>
    </row>
    <row r="131" spans="10:11">
      <c r="J131" s="533"/>
      <c r="K131" s="533"/>
    </row>
    <row r="132" spans="10:11">
      <c r="J132" s="533"/>
    </row>
    <row r="133" spans="10:11">
      <c r="J133" s="533"/>
    </row>
  </sheetData>
  <sheetProtection formatCells="0" formatColumns="0" formatRows="0"/>
  <mergeCells count="5">
    <mergeCell ref="C5:I5"/>
    <mergeCell ref="C7:C9"/>
    <mergeCell ref="K7:N7"/>
    <mergeCell ref="K8:N8"/>
    <mergeCell ref="D11:L11"/>
  </mergeCells>
  <hyperlinks>
    <hyperlink ref="N2" location="NOTES!A1" display="BACK" xr:uid="{00000000-0004-0000-0D00-000000000000}"/>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dimension ref="C2:AH115"/>
  <sheetViews>
    <sheetView zoomScale="71" zoomScaleNormal="71" workbookViewId="0"/>
  </sheetViews>
  <sheetFormatPr defaultColWidth="9.140625" defaultRowHeight="12.75"/>
  <cols>
    <col min="1" max="1" width="6.140625" style="4" customWidth="1"/>
    <col min="2" max="2" width="6.85546875" style="4" customWidth="1"/>
    <col min="3" max="3" width="11.42578125" style="4" customWidth="1"/>
    <col min="4" max="4" width="12" style="4" customWidth="1"/>
    <col min="5" max="5" width="18.85546875" style="4" customWidth="1"/>
    <col min="6" max="7" width="14.42578125" style="4" customWidth="1"/>
    <col min="8" max="8" width="18.28515625" style="4" customWidth="1"/>
    <col min="9" max="9" width="26.85546875" style="4" customWidth="1"/>
    <col min="10" max="10" width="23" style="4" customWidth="1"/>
    <col min="11" max="13" width="13.85546875" style="4" customWidth="1"/>
    <col min="14" max="14" width="22.5703125" style="4" customWidth="1"/>
    <col min="15" max="20" width="13.85546875" style="4" customWidth="1"/>
    <col min="21" max="21" width="17.7109375" style="4" customWidth="1"/>
    <col min="22" max="16384" width="9.140625" style="4"/>
  </cols>
  <sheetData>
    <row r="2" spans="3:17" ht="15">
      <c r="N2" s="498" t="s">
        <v>256</v>
      </c>
    </row>
    <row r="3" spans="3:17">
      <c r="O3" s="34"/>
      <c r="P3" s="34"/>
      <c r="Q3" s="34"/>
    </row>
    <row r="4" spans="3:17" ht="13.5" customHeight="1">
      <c r="O4" s="34"/>
      <c r="P4" s="34"/>
      <c r="Q4" s="34"/>
    </row>
    <row r="5" spans="3:17" ht="69" customHeight="1">
      <c r="C5" s="794" t="s">
        <v>34</v>
      </c>
      <c r="D5" s="795"/>
      <c r="E5" s="795"/>
      <c r="F5" s="795"/>
      <c r="G5" s="795"/>
      <c r="H5" s="795"/>
      <c r="I5" s="795"/>
      <c r="J5" s="30"/>
      <c r="K5" s="30"/>
      <c r="L5" s="30"/>
      <c r="M5" s="30"/>
      <c r="N5" s="31"/>
      <c r="O5" s="34"/>
      <c r="P5" s="34"/>
      <c r="Q5" s="34"/>
    </row>
    <row r="6" spans="3:17" ht="18" customHeight="1">
      <c r="C6" s="32"/>
      <c r="D6" s="33"/>
      <c r="E6" s="30"/>
      <c r="F6" s="30"/>
      <c r="G6" s="30"/>
      <c r="H6" s="30"/>
      <c r="I6" s="30"/>
      <c r="J6" s="30"/>
      <c r="K6" s="30"/>
      <c r="L6" s="30"/>
      <c r="M6" s="30"/>
      <c r="N6" s="31"/>
      <c r="O6" s="139"/>
      <c r="P6" s="139"/>
      <c r="Q6" s="34"/>
    </row>
    <row r="7" spans="3:17" ht="18" customHeight="1">
      <c r="C7" s="116"/>
      <c r="D7" s="34"/>
      <c r="E7" s="34"/>
      <c r="F7" s="34"/>
      <c r="G7" s="34"/>
      <c r="H7" s="34"/>
      <c r="I7" s="34"/>
      <c r="J7" s="34"/>
      <c r="K7" s="34"/>
      <c r="L7" s="118"/>
      <c r="M7" s="118"/>
      <c r="N7" s="250">
        <v>43742</v>
      </c>
      <c r="O7" s="120"/>
      <c r="P7" s="120"/>
      <c r="Q7" s="34"/>
    </row>
    <row r="8" spans="3:17" ht="18" customHeight="1">
      <c r="C8" s="116"/>
      <c r="D8" s="34"/>
      <c r="E8" s="34"/>
      <c r="F8" s="34"/>
      <c r="G8" s="34"/>
      <c r="H8" s="34"/>
      <c r="I8" s="34"/>
      <c r="J8" s="34"/>
      <c r="K8" s="34"/>
      <c r="L8" s="119"/>
      <c r="M8" s="119"/>
      <c r="N8" s="251" t="s">
        <v>35</v>
      </c>
      <c r="O8" s="120"/>
      <c r="P8" s="120"/>
      <c r="Q8" s="34"/>
    </row>
    <row r="9" spans="3:17" ht="18" customHeight="1">
      <c r="C9" s="117"/>
      <c r="D9" s="35"/>
      <c r="E9" s="35"/>
      <c r="F9" s="35"/>
      <c r="G9" s="35"/>
      <c r="H9" s="35"/>
      <c r="I9" s="35"/>
      <c r="J9" s="35"/>
      <c r="K9" s="41"/>
      <c r="L9" s="41"/>
      <c r="M9" s="41"/>
      <c r="N9" s="42"/>
      <c r="O9" s="139"/>
      <c r="P9" s="139"/>
      <c r="Q9" s="34"/>
    </row>
    <row r="10" spans="3:17" ht="14.25" customHeight="1">
      <c r="C10" s="37"/>
      <c r="D10" s="30"/>
      <c r="E10" s="30"/>
      <c r="F10" s="30"/>
      <c r="G10" s="30"/>
      <c r="H10" s="30"/>
      <c r="I10" s="30"/>
      <c r="J10" s="30"/>
      <c r="K10" s="30"/>
      <c r="L10" s="30"/>
      <c r="M10" s="30"/>
      <c r="N10" s="31"/>
      <c r="O10" s="34"/>
      <c r="P10" s="34"/>
      <c r="Q10" s="34"/>
    </row>
    <row r="11" spans="3:17" ht="42" customHeight="1">
      <c r="C11" s="38"/>
      <c r="D11" s="803" t="s">
        <v>36</v>
      </c>
      <c r="E11" s="803"/>
      <c r="F11" s="803"/>
      <c r="G11" s="803"/>
      <c r="H11" s="803"/>
      <c r="I11" s="803"/>
      <c r="J11" s="803"/>
      <c r="K11" s="803"/>
      <c r="L11" s="803"/>
      <c r="M11" s="34"/>
      <c r="N11" s="39"/>
      <c r="O11" s="34"/>
      <c r="P11" s="34"/>
      <c r="Q11" s="34"/>
    </row>
    <row r="12" spans="3:17" ht="15" customHeight="1">
      <c r="C12" s="40"/>
      <c r="D12" s="35"/>
      <c r="E12" s="35"/>
      <c r="F12" s="35"/>
      <c r="G12" s="35"/>
      <c r="H12" s="35"/>
      <c r="I12" s="35"/>
      <c r="J12" s="35"/>
      <c r="K12" s="35"/>
      <c r="L12" s="35"/>
      <c r="M12" s="35"/>
      <c r="N12" s="36"/>
    </row>
    <row r="13" spans="3:17" ht="15.75" customHeight="1"/>
    <row r="14" spans="3:17" ht="18" customHeight="1">
      <c r="C14" s="44" t="s">
        <v>347</v>
      </c>
      <c r="D14" s="45"/>
      <c r="E14" s="8"/>
      <c r="F14" s="8"/>
      <c r="G14" s="8"/>
      <c r="H14" s="8"/>
      <c r="I14" s="8"/>
      <c r="J14" s="8"/>
    </row>
    <row r="15" spans="3:17" ht="18" customHeight="1">
      <c r="C15" s="45"/>
      <c r="D15" s="65"/>
      <c r="E15" s="411"/>
      <c r="F15" s="8"/>
      <c r="G15" s="8"/>
      <c r="H15" s="8"/>
      <c r="I15" s="8"/>
      <c r="J15" s="8"/>
    </row>
    <row r="16" spans="3:17" ht="18" customHeight="1">
      <c r="D16" s="8"/>
      <c r="E16" s="8"/>
      <c r="F16" s="8"/>
      <c r="G16" s="8"/>
      <c r="H16" s="8"/>
      <c r="I16" s="8"/>
      <c r="J16" s="8"/>
      <c r="K16" s="8"/>
    </row>
    <row r="17" spans="3:34" ht="21" customHeight="1" thickBot="1">
      <c r="E17" s="416"/>
    </row>
    <row r="18" spans="3:34" ht="17.100000000000001" customHeight="1" thickBot="1">
      <c r="C18" s="303"/>
      <c r="D18" s="412" t="s">
        <v>293</v>
      </c>
      <c r="E18" s="412"/>
      <c r="F18" s="412"/>
      <c r="G18" s="412"/>
      <c r="H18" s="412"/>
      <c r="I18" s="412" t="s">
        <v>163</v>
      </c>
      <c r="J18" s="413"/>
      <c r="K18" s="539"/>
      <c r="L18" s="501" t="s">
        <v>56</v>
      </c>
      <c r="M18" s="412"/>
      <c r="N18" s="412"/>
      <c r="O18" s="412"/>
      <c r="P18" s="412"/>
      <c r="Q18" s="412"/>
      <c r="R18" s="412"/>
      <c r="S18" s="414"/>
      <c r="T18" s="414" t="s">
        <v>5</v>
      </c>
    </row>
    <row r="19" spans="3:34" ht="22.5" customHeight="1">
      <c r="C19" s="571" t="s">
        <v>1</v>
      </c>
      <c r="D19" s="572" t="s">
        <v>130</v>
      </c>
      <c r="E19" s="600" t="s">
        <v>294</v>
      </c>
      <c r="F19" s="573" t="s">
        <v>8</v>
      </c>
      <c r="G19" s="574"/>
      <c r="H19" s="290" t="s">
        <v>128</v>
      </c>
      <c r="I19" s="289" t="s">
        <v>82</v>
      </c>
      <c r="J19" s="68" t="s">
        <v>84</v>
      </c>
      <c r="K19" s="302"/>
      <c r="L19" s="502"/>
      <c r="M19" s="301"/>
      <c r="N19" s="301"/>
      <c r="O19" s="301"/>
      <c r="P19" s="301"/>
      <c r="Q19" s="301"/>
      <c r="R19" s="650"/>
      <c r="S19" s="302"/>
      <c r="T19" s="302"/>
    </row>
    <row r="20" spans="3:34" ht="21.75" thickBot="1">
      <c r="C20" s="552" t="s">
        <v>131</v>
      </c>
      <c r="D20" s="553" t="s">
        <v>9</v>
      </c>
      <c r="E20" s="583" t="s">
        <v>119</v>
      </c>
      <c r="F20" s="554" t="s">
        <v>9</v>
      </c>
      <c r="G20" s="293" t="s">
        <v>20</v>
      </c>
      <c r="H20" s="260" t="s">
        <v>129</v>
      </c>
      <c r="I20" s="260" t="s">
        <v>100</v>
      </c>
      <c r="J20" s="130" t="s">
        <v>83</v>
      </c>
      <c r="K20" s="80" t="s">
        <v>46</v>
      </c>
      <c r="L20" s="122" t="s">
        <v>28</v>
      </c>
      <c r="M20" s="123" t="s">
        <v>120</v>
      </c>
      <c r="N20" s="123" t="s">
        <v>29</v>
      </c>
      <c r="O20" s="123" t="s">
        <v>30</v>
      </c>
      <c r="P20" s="123" t="s">
        <v>320</v>
      </c>
      <c r="Q20" s="123" t="s">
        <v>31</v>
      </c>
      <c r="R20" s="123" t="s">
        <v>121</v>
      </c>
      <c r="S20" s="80" t="s">
        <v>122</v>
      </c>
      <c r="T20" s="80" t="s">
        <v>27</v>
      </c>
    </row>
    <row r="21" spans="3:34" ht="17.100000000000001" customHeight="1">
      <c r="C21" s="601">
        <v>51.5</v>
      </c>
      <c r="D21" s="602">
        <v>-0.14000000000000001</v>
      </c>
      <c r="E21" s="743">
        <v>3.1382983999999003E-2</v>
      </c>
      <c r="F21" s="602">
        <v>1</v>
      </c>
      <c r="G21" s="605">
        <v>1</v>
      </c>
      <c r="H21" s="625">
        <v>14.25</v>
      </c>
      <c r="I21" s="204">
        <v>31.076991235657001</v>
      </c>
      <c r="J21" s="6">
        <v>0</v>
      </c>
      <c r="K21" s="206">
        <v>0.49531707000000003</v>
      </c>
      <c r="L21" s="503">
        <v>34.099186472957797</v>
      </c>
      <c r="M21" s="205">
        <v>21.204829942409098</v>
      </c>
      <c r="N21" s="205">
        <v>-6.4699478371781796</v>
      </c>
      <c r="O21" s="205">
        <v>14.9485002168009</v>
      </c>
      <c r="P21" s="205">
        <v>2.6914236430878602</v>
      </c>
      <c r="Q21" s="205">
        <v>0</v>
      </c>
      <c r="R21" s="205">
        <f>L21-N21+O21+P21+Q21</f>
        <v>58.20905817002474</v>
      </c>
      <c r="S21" s="206">
        <f>R21*(0.3+0.1*LOG10(G21))/2</f>
        <v>8.7313587255037106</v>
      </c>
      <c r="T21" s="206">
        <f>R21-S21</f>
        <v>49.477699444521029</v>
      </c>
      <c r="U21" s="176"/>
    </row>
    <row r="22" spans="3:34">
      <c r="C22" s="601">
        <v>41.9</v>
      </c>
      <c r="D22" s="602">
        <v>12.49</v>
      </c>
      <c r="E22" s="743">
        <v>4.6122988010001503E-2</v>
      </c>
      <c r="F22" s="602">
        <v>1</v>
      </c>
      <c r="G22" s="605">
        <v>1</v>
      </c>
      <c r="H22" s="625">
        <v>14.25</v>
      </c>
      <c r="I22" s="204">
        <v>40.232035996361603</v>
      </c>
      <c r="J22" s="6">
        <v>0</v>
      </c>
      <c r="K22" s="206">
        <v>0.62326300000000001</v>
      </c>
      <c r="L22" s="503">
        <v>34.099186472957797</v>
      </c>
      <c r="M22" s="205">
        <v>21.204829942409098</v>
      </c>
      <c r="N22" s="205">
        <v>-4.3539591952319601</v>
      </c>
      <c r="O22" s="205">
        <v>14.9485002168009</v>
      </c>
      <c r="P22" s="205">
        <v>4.6891170637411896</v>
      </c>
      <c r="Q22" s="205">
        <v>0</v>
      </c>
      <c r="R22" s="205">
        <f t="shared" ref="R22:R84" si="0">L22-N22+O22+P22+Q22</f>
        <v>58.09076294873185</v>
      </c>
      <c r="S22" s="206">
        <f t="shared" ref="S22:S84" si="1">R22*(0.3+0.1*LOG10(G22))/2</f>
        <v>8.7136144423097779</v>
      </c>
      <c r="T22" s="206">
        <f t="shared" ref="T22:T84" si="2">R22-S22</f>
        <v>49.377148506422074</v>
      </c>
      <c r="U22" s="176"/>
    </row>
    <row r="23" spans="3:34">
      <c r="C23" s="601">
        <v>33.94</v>
      </c>
      <c r="D23" s="602">
        <v>18.43</v>
      </c>
      <c r="E23" s="743">
        <v>0</v>
      </c>
      <c r="F23" s="602">
        <v>1</v>
      </c>
      <c r="G23" s="605">
        <v>1</v>
      </c>
      <c r="H23" s="625">
        <v>14.25</v>
      </c>
      <c r="I23" s="204">
        <v>46.359692611863402</v>
      </c>
      <c r="J23" s="6">
        <v>0</v>
      </c>
      <c r="K23" s="206">
        <v>0.42101702000000002</v>
      </c>
      <c r="L23" s="503">
        <v>34.099186472957797</v>
      </c>
      <c r="M23" s="205">
        <v>21.204829942409098</v>
      </c>
      <c r="N23" s="205">
        <v>-7.9666619686233204</v>
      </c>
      <c r="O23" s="205">
        <v>14.9485002168009</v>
      </c>
      <c r="P23" s="205">
        <v>6.4427932987872598</v>
      </c>
      <c r="Q23" s="205">
        <v>0</v>
      </c>
      <c r="R23" s="205">
        <f t="shared" si="0"/>
        <v>63.457141957169277</v>
      </c>
      <c r="S23" s="206">
        <f t="shared" si="1"/>
        <v>9.5185712935753912</v>
      </c>
      <c r="T23" s="206">
        <f t="shared" si="2"/>
        <v>53.938570663593886</v>
      </c>
      <c r="U23" s="176"/>
    </row>
    <row r="24" spans="3:34">
      <c r="C24" s="601">
        <v>51.5</v>
      </c>
      <c r="D24" s="602">
        <v>-0.14000000000000001</v>
      </c>
      <c r="E24" s="743">
        <v>3.1382983999999003E-2</v>
      </c>
      <c r="F24" s="602">
        <v>1</v>
      </c>
      <c r="G24" s="605">
        <v>0.1</v>
      </c>
      <c r="H24" s="625">
        <v>14.25</v>
      </c>
      <c r="I24" s="204">
        <v>31.076991235657001</v>
      </c>
      <c r="J24" s="6">
        <v>0</v>
      </c>
      <c r="K24" s="206">
        <v>2.18584742</v>
      </c>
      <c r="L24" s="503">
        <v>34.099186472957797</v>
      </c>
      <c r="M24" s="205">
        <v>21.204829942409098</v>
      </c>
      <c r="N24" s="205">
        <v>7.2015810234563</v>
      </c>
      <c r="O24" s="205">
        <v>14.9485002168009</v>
      </c>
      <c r="P24" s="205">
        <v>2.6914236430878602</v>
      </c>
      <c r="Q24" s="205">
        <v>0.13250000000000001</v>
      </c>
      <c r="R24" s="205">
        <f t="shared" si="0"/>
        <v>44.670029309390259</v>
      </c>
      <c r="S24" s="206">
        <f t="shared" si="1"/>
        <v>4.4670029309390253</v>
      </c>
      <c r="T24" s="206">
        <f t="shared" si="2"/>
        <v>40.203026378451234</v>
      </c>
      <c r="U24" s="176"/>
    </row>
    <row r="25" spans="3:34">
      <c r="C25" s="601">
        <v>41.9</v>
      </c>
      <c r="D25" s="602">
        <v>12.49</v>
      </c>
      <c r="E25" s="743">
        <v>4.6122988010001503E-2</v>
      </c>
      <c r="F25" s="602">
        <v>1</v>
      </c>
      <c r="G25" s="605">
        <v>0.1</v>
      </c>
      <c r="H25" s="625">
        <v>14.25</v>
      </c>
      <c r="I25" s="204">
        <v>40.232035996361603</v>
      </c>
      <c r="J25" s="6">
        <v>0</v>
      </c>
      <c r="K25" s="206">
        <v>2.6967651300000002</v>
      </c>
      <c r="L25" s="503">
        <v>34.099186472957797</v>
      </c>
      <c r="M25" s="205">
        <v>21.204829942409098</v>
      </c>
      <c r="N25" s="205">
        <v>9.13595517603048</v>
      </c>
      <c r="O25" s="205">
        <v>14.9485002168009</v>
      </c>
      <c r="P25" s="205">
        <v>4.6891170637411896</v>
      </c>
      <c r="Q25" s="205">
        <v>0.13250000000000001</v>
      </c>
      <c r="R25" s="205">
        <f t="shared" si="0"/>
        <v>44.733348577469407</v>
      </c>
      <c r="S25" s="206">
        <f t="shared" si="1"/>
        <v>4.4733348577469405</v>
      </c>
      <c r="T25" s="206">
        <f t="shared" si="2"/>
        <v>40.260013719722465</v>
      </c>
      <c r="U25" s="176"/>
    </row>
    <row r="26" spans="3:34">
      <c r="C26" s="601">
        <v>33.94</v>
      </c>
      <c r="D26" s="602">
        <v>18.43</v>
      </c>
      <c r="E26" s="743">
        <v>0</v>
      </c>
      <c r="F26" s="602">
        <v>1</v>
      </c>
      <c r="G26" s="605">
        <v>0.1</v>
      </c>
      <c r="H26" s="625">
        <v>14.25</v>
      </c>
      <c r="I26" s="204">
        <v>46.359692611863402</v>
      </c>
      <c r="J26" s="6">
        <v>0</v>
      </c>
      <c r="K26" s="206">
        <v>1.91338757</v>
      </c>
      <c r="L26" s="503">
        <v>34.099186472957797</v>
      </c>
      <c r="M26" s="205">
        <v>21.204829942409098</v>
      </c>
      <c r="N26" s="205">
        <v>5.9755835962854897</v>
      </c>
      <c r="O26" s="205">
        <v>14.9485002168009</v>
      </c>
      <c r="P26" s="205">
        <v>6.4427932987872598</v>
      </c>
      <c r="Q26" s="205">
        <v>0.13250000000000001</v>
      </c>
      <c r="R26" s="205">
        <f t="shared" si="0"/>
        <v>49.647396392260468</v>
      </c>
      <c r="S26" s="206">
        <f t="shared" si="1"/>
        <v>4.9647396392260461</v>
      </c>
      <c r="T26" s="206">
        <f t="shared" si="2"/>
        <v>44.682656753034422</v>
      </c>
      <c r="U26" s="176"/>
    </row>
    <row r="27" spans="3:34">
      <c r="C27" s="601">
        <v>51.5</v>
      </c>
      <c r="D27" s="602">
        <v>-0.14000000000000001</v>
      </c>
      <c r="E27" s="743">
        <v>3.1382983999999003E-2</v>
      </c>
      <c r="F27" s="602">
        <v>1</v>
      </c>
      <c r="G27" s="605">
        <v>0.01</v>
      </c>
      <c r="H27" s="625">
        <v>14.25</v>
      </c>
      <c r="I27" s="204">
        <v>31.076991235657001</v>
      </c>
      <c r="J27" s="6">
        <v>0</v>
      </c>
      <c r="K27" s="206">
        <v>6.7980722699999996</v>
      </c>
      <c r="L27" s="503">
        <v>34.099186472957797</v>
      </c>
      <c r="M27" s="205">
        <v>21.204829942409098</v>
      </c>
      <c r="N27" s="205">
        <v>17.650598852783201</v>
      </c>
      <c r="O27" s="205">
        <v>14.9485002168009</v>
      </c>
      <c r="P27" s="205">
        <v>2.6914236430878602</v>
      </c>
      <c r="Q27" s="205">
        <v>0.53</v>
      </c>
      <c r="R27" s="205">
        <f t="shared" si="0"/>
        <v>34.618511480063354</v>
      </c>
      <c r="S27" s="206">
        <f t="shared" si="1"/>
        <v>1.7309255740031673</v>
      </c>
      <c r="T27" s="206">
        <f t="shared" si="2"/>
        <v>32.887585906060188</v>
      </c>
      <c r="U27" s="176"/>
    </row>
    <row r="28" spans="3:34">
      <c r="C28" s="601">
        <v>41.9</v>
      </c>
      <c r="D28" s="602">
        <v>12.49</v>
      </c>
      <c r="E28" s="743">
        <v>4.6122988010001503E-2</v>
      </c>
      <c r="F28" s="602">
        <v>1</v>
      </c>
      <c r="G28" s="605">
        <v>0.01</v>
      </c>
      <c r="H28" s="625">
        <v>14.25</v>
      </c>
      <c r="I28" s="204">
        <v>40.232035996361603</v>
      </c>
      <c r="J28" s="6">
        <v>0</v>
      </c>
      <c r="K28" s="206">
        <v>8.2232650100000004</v>
      </c>
      <c r="L28" s="503">
        <v>34.099186472957797</v>
      </c>
      <c r="M28" s="205">
        <v>21.204829942409098</v>
      </c>
      <c r="N28" s="205">
        <v>19.4033584835555</v>
      </c>
      <c r="O28" s="205">
        <v>14.9485002168009</v>
      </c>
      <c r="P28" s="205">
        <v>4.6891170637411896</v>
      </c>
      <c r="Q28" s="205">
        <v>0.53</v>
      </c>
      <c r="R28" s="205">
        <f t="shared" si="0"/>
        <v>34.863445269944393</v>
      </c>
      <c r="S28" s="206">
        <f t="shared" si="1"/>
        <v>1.7431722634972193</v>
      </c>
      <c r="T28" s="206">
        <f t="shared" si="2"/>
        <v>33.120273006447171</v>
      </c>
      <c r="U28" s="176"/>
    </row>
    <row r="29" spans="3:34">
      <c r="C29" s="601">
        <v>33.94</v>
      </c>
      <c r="D29" s="602">
        <v>18.43</v>
      </c>
      <c r="E29" s="743">
        <v>0</v>
      </c>
      <c r="F29" s="602">
        <v>1</v>
      </c>
      <c r="G29" s="605">
        <v>0.01</v>
      </c>
      <c r="H29" s="625">
        <v>14.25</v>
      </c>
      <c r="I29" s="204">
        <v>46.359692611863402</v>
      </c>
      <c r="J29" s="6">
        <v>0</v>
      </c>
      <c r="K29" s="206">
        <v>5.9418061</v>
      </c>
      <c r="L29" s="503">
        <v>34.099186472957797</v>
      </c>
      <c r="M29" s="205">
        <v>21.204829942409098</v>
      </c>
      <c r="N29" s="205">
        <v>16.410809657832701</v>
      </c>
      <c r="O29" s="205">
        <v>14.9485002168009</v>
      </c>
      <c r="P29" s="205">
        <v>6.4427932987872598</v>
      </c>
      <c r="Q29" s="205">
        <v>0.53</v>
      </c>
      <c r="R29" s="205">
        <f t="shared" si="0"/>
        <v>39.609670330713257</v>
      </c>
      <c r="S29" s="206">
        <f t="shared" si="1"/>
        <v>1.9804835165356625</v>
      </c>
      <c r="T29" s="206">
        <f t="shared" si="2"/>
        <v>37.629186814177594</v>
      </c>
      <c r="U29" s="176"/>
    </row>
    <row r="30" spans="3:34">
      <c r="C30" s="601">
        <v>51.5</v>
      </c>
      <c r="D30" s="602">
        <v>-0.14000000000000001</v>
      </c>
      <c r="E30" s="743">
        <v>3.1382983999999003E-2</v>
      </c>
      <c r="F30" s="602">
        <v>1</v>
      </c>
      <c r="G30" s="605">
        <v>1E-3</v>
      </c>
      <c r="H30" s="625">
        <v>14.25</v>
      </c>
      <c r="I30" s="204">
        <v>31.076991235657001</v>
      </c>
      <c r="J30" s="6">
        <v>0</v>
      </c>
      <c r="K30" s="206">
        <v>14.899822479999999</v>
      </c>
      <c r="L30" s="503">
        <v>34.099186472957797</v>
      </c>
      <c r="M30" s="205">
        <v>21.204829942409098</v>
      </c>
      <c r="N30" s="205">
        <v>24.877105593231398</v>
      </c>
      <c r="O30" s="205">
        <v>14.9485002168009</v>
      </c>
      <c r="P30" s="205">
        <v>2.6914236430878602</v>
      </c>
      <c r="Q30" s="205">
        <v>1.1924999999999999</v>
      </c>
      <c r="R30" s="205">
        <f t="shared" si="0"/>
        <v>28.054504739615158</v>
      </c>
      <c r="S30" s="206">
        <f t="shared" si="1"/>
        <v>-7.7866892765940826E-16</v>
      </c>
      <c r="T30" s="206">
        <f t="shared" si="2"/>
        <v>28.054504739615158</v>
      </c>
      <c r="U30" s="176"/>
      <c r="AH30" s="187"/>
    </row>
    <row r="31" spans="3:34">
      <c r="C31" s="601">
        <v>41.9</v>
      </c>
      <c r="D31" s="602">
        <v>12.49</v>
      </c>
      <c r="E31" s="743">
        <v>4.6122988010001503E-2</v>
      </c>
      <c r="F31" s="602">
        <v>1</v>
      </c>
      <c r="G31" s="605">
        <v>1E-3</v>
      </c>
      <c r="H31" s="625">
        <v>14.25</v>
      </c>
      <c r="I31" s="204">
        <v>40.232035996361603</v>
      </c>
      <c r="J31" s="6">
        <v>0</v>
      </c>
      <c r="K31" s="206">
        <v>17.671557660000001</v>
      </c>
      <c r="L31" s="503">
        <v>34.099186472957797</v>
      </c>
      <c r="M31" s="205">
        <v>21.204829942409098</v>
      </c>
      <c r="N31" s="205">
        <v>26.4482507060134</v>
      </c>
      <c r="O31" s="205">
        <v>14.9485002168009</v>
      </c>
      <c r="P31" s="205">
        <v>4.6891170637411896</v>
      </c>
      <c r="Q31" s="205">
        <v>1.1924999999999999</v>
      </c>
      <c r="R31" s="205">
        <f t="shared" si="0"/>
        <v>28.481053047486483</v>
      </c>
      <c r="S31" s="206">
        <f t="shared" si="1"/>
        <v>-7.9050802147224939E-16</v>
      </c>
      <c r="T31" s="206">
        <f t="shared" si="2"/>
        <v>28.481053047486483</v>
      </c>
      <c r="U31" s="176"/>
      <c r="AH31" s="187"/>
    </row>
    <row r="32" spans="3:34">
      <c r="C32" s="601">
        <v>33.94</v>
      </c>
      <c r="D32" s="602">
        <v>18.43</v>
      </c>
      <c r="E32" s="743">
        <v>0</v>
      </c>
      <c r="F32" s="602">
        <v>1</v>
      </c>
      <c r="G32" s="605">
        <v>1E-3</v>
      </c>
      <c r="H32" s="625">
        <v>14.25</v>
      </c>
      <c r="I32" s="204">
        <v>46.359692611863402</v>
      </c>
      <c r="J32" s="6">
        <v>0</v>
      </c>
      <c r="K32" s="206">
        <v>12.98151687</v>
      </c>
      <c r="L32" s="503">
        <v>34.099186472957797</v>
      </c>
      <c r="M32" s="205">
        <v>21.204829942409098</v>
      </c>
      <c r="N32" s="205">
        <v>23.607876669488299</v>
      </c>
      <c r="O32" s="205">
        <v>14.9485002168009</v>
      </c>
      <c r="P32" s="205">
        <v>6.4427932987872598</v>
      </c>
      <c r="Q32" s="205">
        <v>1.1924999999999999</v>
      </c>
      <c r="R32" s="205">
        <f t="shared" si="0"/>
        <v>33.075103319057661</v>
      </c>
      <c r="S32" s="206">
        <f t="shared" si="1"/>
        <v>-9.1801853116684375E-16</v>
      </c>
      <c r="T32" s="206">
        <f t="shared" si="2"/>
        <v>33.075103319057661</v>
      </c>
      <c r="U32" s="176"/>
      <c r="AH32" s="187"/>
    </row>
    <row r="33" spans="3:34">
      <c r="C33" s="601">
        <v>51.5</v>
      </c>
      <c r="D33" s="602">
        <v>-0.14000000000000001</v>
      </c>
      <c r="E33" s="743">
        <v>3.1382983999999003E-2</v>
      </c>
      <c r="F33" s="602">
        <v>1</v>
      </c>
      <c r="G33" s="605">
        <v>1</v>
      </c>
      <c r="H33" s="625">
        <v>29</v>
      </c>
      <c r="I33" s="204">
        <v>31.076991235657001</v>
      </c>
      <c r="J33" s="6">
        <v>0</v>
      </c>
      <c r="K33" s="206">
        <v>2.2077860399999998</v>
      </c>
      <c r="L33" s="503">
        <v>42.122347945372901</v>
      </c>
      <c r="M33" s="205">
        <v>22.6</v>
      </c>
      <c r="N33" s="205">
        <v>7.7734278144122504</v>
      </c>
      <c r="O33" s="205">
        <v>14.9485002168009</v>
      </c>
      <c r="P33" s="205">
        <v>2.6914236430878602</v>
      </c>
      <c r="Q33" s="205">
        <v>0</v>
      </c>
      <c r="R33" s="205">
        <f t="shared" si="0"/>
        <v>51.988843990849411</v>
      </c>
      <c r="S33" s="206">
        <f t="shared" si="1"/>
        <v>7.7983265986274111</v>
      </c>
      <c r="T33" s="206">
        <f t="shared" si="2"/>
        <v>44.190517392221999</v>
      </c>
      <c r="U33" s="176"/>
    </row>
    <row r="34" spans="3:34">
      <c r="C34" s="601">
        <v>41.9</v>
      </c>
      <c r="D34" s="602">
        <v>12.49</v>
      </c>
      <c r="E34" s="743">
        <v>4.6122988010001503E-2</v>
      </c>
      <c r="F34" s="602">
        <v>1</v>
      </c>
      <c r="G34" s="605">
        <v>1</v>
      </c>
      <c r="H34" s="625">
        <v>29</v>
      </c>
      <c r="I34" s="204">
        <v>40.232035996361603</v>
      </c>
      <c r="J34" s="6">
        <v>0</v>
      </c>
      <c r="K34" s="206">
        <v>2.8234656299999998</v>
      </c>
      <c r="L34" s="503">
        <v>42.122347945372901</v>
      </c>
      <c r="M34" s="205">
        <v>22.6</v>
      </c>
      <c r="N34" s="205">
        <v>10.1876846230704</v>
      </c>
      <c r="O34" s="205">
        <v>14.9485002168009</v>
      </c>
      <c r="P34" s="205">
        <v>4.6891170637411896</v>
      </c>
      <c r="Q34" s="205">
        <v>0</v>
      </c>
      <c r="R34" s="205">
        <f t="shared" si="0"/>
        <v>51.572280602844586</v>
      </c>
      <c r="S34" s="206">
        <f t="shared" si="1"/>
        <v>7.7358420904266874</v>
      </c>
      <c r="T34" s="206">
        <f t="shared" si="2"/>
        <v>43.836438512417899</v>
      </c>
      <c r="U34" s="176"/>
    </row>
    <row r="35" spans="3:34">
      <c r="C35" s="601">
        <v>33.94</v>
      </c>
      <c r="D35" s="602">
        <v>18.43</v>
      </c>
      <c r="E35" s="743">
        <v>0</v>
      </c>
      <c r="F35" s="602">
        <v>1</v>
      </c>
      <c r="G35" s="605">
        <v>1</v>
      </c>
      <c r="H35" s="625">
        <v>29</v>
      </c>
      <c r="I35" s="204">
        <v>46.359692611863402</v>
      </c>
      <c r="J35" s="6">
        <v>0</v>
      </c>
      <c r="K35" s="206">
        <v>1.96063611</v>
      </c>
      <c r="L35" s="503">
        <v>42.122347945372901</v>
      </c>
      <c r="M35" s="205">
        <v>22.6</v>
      </c>
      <c r="N35" s="205">
        <v>6.6081721319912701</v>
      </c>
      <c r="O35" s="205">
        <v>14.9485002168009</v>
      </c>
      <c r="P35" s="205">
        <v>6.4427932987872598</v>
      </c>
      <c r="Q35" s="205">
        <v>0</v>
      </c>
      <c r="R35" s="205">
        <f t="shared" si="0"/>
        <v>56.905469328969794</v>
      </c>
      <c r="S35" s="206">
        <f t="shared" si="1"/>
        <v>8.535820399345468</v>
      </c>
      <c r="T35" s="206">
        <f t="shared" si="2"/>
        <v>48.369648929624326</v>
      </c>
      <c r="U35" s="176"/>
    </row>
    <row r="36" spans="3:34">
      <c r="C36" s="601">
        <v>51.5</v>
      </c>
      <c r="D36" s="602">
        <v>-0.14000000000000001</v>
      </c>
      <c r="E36" s="743">
        <v>3.1382983999999003E-2</v>
      </c>
      <c r="F36" s="602">
        <v>1</v>
      </c>
      <c r="G36" s="605">
        <v>0.1</v>
      </c>
      <c r="H36" s="625">
        <v>29</v>
      </c>
      <c r="I36" s="204">
        <v>31.076991235657001</v>
      </c>
      <c r="J36" s="6">
        <v>0</v>
      </c>
      <c r="K36" s="206">
        <v>8.5700583699999999</v>
      </c>
      <c r="L36" s="503">
        <v>42.122347945372901</v>
      </c>
      <c r="M36" s="205">
        <v>22.6</v>
      </c>
      <c r="N36" s="205">
        <v>21.085433425268999</v>
      </c>
      <c r="O36" s="205">
        <v>14.9485002168009</v>
      </c>
      <c r="P36" s="205">
        <v>2.6914236430878602</v>
      </c>
      <c r="Q36" s="205">
        <v>0.13250000000000001</v>
      </c>
      <c r="R36" s="205">
        <f t="shared" si="0"/>
        <v>38.80933837999266</v>
      </c>
      <c r="S36" s="206">
        <f t="shared" si="1"/>
        <v>3.8809338379992657</v>
      </c>
      <c r="T36" s="206">
        <f t="shared" si="2"/>
        <v>34.928404541993395</v>
      </c>
      <c r="U36" s="176"/>
    </row>
    <row r="37" spans="3:34">
      <c r="C37" s="601">
        <v>41.9</v>
      </c>
      <c r="D37" s="602">
        <v>12.49</v>
      </c>
      <c r="E37" s="743">
        <v>4.6122988010001503E-2</v>
      </c>
      <c r="F37" s="602">
        <v>1</v>
      </c>
      <c r="G37" s="605">
        <v>0.1</v>
      </c>
      <c r="H37" s="625">
        <v>29</v>
      </c>
      <c r="I37" s="204">
        <v>40.232035996361603</v>
      </c>
      <c r="J37" s="6">
        <v>0</v>
      </c>
      <c r="K37" s="206">
        <v>10.73100773</v>
      </c>
      <c r="L37" s="503">
        <v>42.122347945372901</v>
      </c>
      <c r="M37" s="205">
        <v>22.6</v>
      </c>
      <c r="N37" s="205">
        <v>23.292475474234202</v>
      </c>
      <c r="O37" s="205">
        <v>14.9485002168009</v>
      </c>
      <c r="P37" s="205">
        <v>4.6891170637411896</v>
      </c>
      <c r="Q37" s="205">
        <v>0.13250000000000001</v>
      </c>
      <c r="R37" s="205">
        <f t="shared" si="0"/>
        <v>38.599989751680788</v>
      </c>
      <c r="S37" s="206">
        <f t="shared" si="1"/>
        <v>3.8599989751680783</v>
      </c>
      <c r="T37" s="206">
        <f t="shared" si="2"/>
        <v>34.739990776512713</v>
      </c>
      <c r="U37" s="176"/>
    </row>
    <row r="38" spans="3:34">
      <c r="C38" s="601">
        <v>33.94</v>
      </c>
      <c r="D38" s="602">
        <v>18.43</v>
      </c>
      <c r="E38" s="743">
        <v>0</v>
      </c>
      <c r="F38" s="602">
        <v>1</v>
      </c>
      <c r="G38" s="605">
        <v>0.1</v>
      </c>
      <c r="H38" s="625">
        <v>29</v>
      </c>
      <c r="I38" s="204">
        <v>46.359692611863402</v>
      </c>
      <c r="J38" s="6">
        <v>0</v>
      </c>
      <c r="K38" s="206">
        <v>7.80832251</v>
      </c>
      <c r="L38" s="503">
        <v>42.122347945372901</v>
      </c>
      <c r="M38" s="205">
        <v>22.6</v>
      </c>
      <c r="N38" s="205">
        <v>20.171804988475401</v>
      </c>
      <c r="O38" s="205">
        <v>14.9485002168009</v>
      </c>
      <c r="P38" s="205">
        <v>6.4427932987872598</v>
      </c>
      <c r="Q38" s="205">
        <v>0.13250000000000001</v>
      </c>
      <c r="R38" s="205">
        <f t="shared" si="0"/>
        <v>43.47433647248566</v>
      </c>
      <c r="S38" s="206">
        <f t="shared" si="1"/>
        <v>4.3474336472485655</v>
      </c>
      <c r="T38" s="206">
        <f t="shared" si="2"/>
        <v>39.126902825237096</v>
      </c>
      <c r="U38" s="176"/>
    </row>
    <row r="39" spans="3:34">
      <c r="C39" s="601">
        <v>51.5</v>
      </c>
      <c r="D39" s="602">
        <v>-0.14000000000000001</v>
      </c>
      <c r="E39" s="743">
        <v>3.1382983999999003E-2</v>
      </c>
      <c r="F39" s="602">
        <v>1</v>
      </c>
      <c r="G39" s="605">
        <v>0.01</v>
      </c>
      <c r="H39" s="625">
        <v>29</v>
      </c>
      <c r="I39" s="204">
        <v>31.076991235657001</v>
      </c>
      <c r="J39" s="6">
        <v>0</v>
      </c>
      <c r="K39" s="206">
        <v>23.444445229999999</v>
      </c>
      <c r="L39" s="503">
        <v>42.122347945372901</v>
      </c>
      <c r="M39" s="205">
        <v>22.6</v>
      </c>
      <c r="N39" s="205">
        <v>30.962903105273199</v>
      </c>
      <c r="O39" s="205">
        <v>14.9485002168009</v>
      </c>
      <c r="P39" s="205">
        <v>2.6914236430878602</v>
      </c>
      <c r="Q39" s="205">
        <v>0.53</v>
      </c>
      <c r="R39" s="205">
        <f t="shared" si="0"/>
        <v>29.329368699988464</v>
      </c>
      <c r="S39" s="206">
        <f t="shared" si="1"/>
        <v>1.4664684349994228</v>
      </c>
      <c r="T39" s="206">
        <f t="shared" si="2"/>
        <v>27.86290026498904</v>
      </c>
      <c r="U39" s="176"/>
    </row>
    <row r="40" spans="3:34">
      <c r="C40" s="601">
        <v>41.9</v>
      </c>
      <c r="D40" s="602">
        <v>12.49</v>
      </c>
      <c r="E40" s="743">
        <v>4.6122988010001503E-2</v>
      </c>
      <c r="F40" s="602">
        <v>1</v>
      </c>
      <c r="G40" s="605">
        <v>0.01</v>
      </c>
      <c r="H40" s="625">
        <v>29</v>
      </c>
      <c r="I40" s="204">
        <v>40.232035996361603</v>
      </c>
      <c r="J40" s="6">
        <v>0</v>
      </c>
      <c r="K40" s="206">
        <v>28.742721929999998</v>
      </c>
      <c r="L40" s="503">
        <v>42.122347945372901</v>
      </c>
      <c r="M40" s="205">
        <v>22.6</v>
      </c>
      <c r="N40" s="205">
        <v>32.962730389619999</v>
      </c>
      <c r="O40" s="205">
        <v>14.9485002168009</v>
      </c>
      <c r="P40" s="205">
        <v>4.6891170637411896</v>
      </c>
      <c r="Q40" s="205">
        <v>0.53</v>
      </c>
      <c r="R40" s="205">
        <f t="shared" si="0"/>
        <v>29.327234836294995</v>
      </c>
      <c r="S40" s="206">
        <f t="shared" si="1"/>
        <v>1.4663617418147494</v>
      </c>
      <c r="T40" s="206">
        <f t="shared" si="2"/>
        <v>27.860873094480244</v>
      </c>
      <c r="U40" s="176"/>
    </row>
    <row r="41" spans="3:34">
      <c r="C41" s="601">
        <v>33.94</v>
      </c>
      <c r="D41" s="602">
        <v>18.43</v>
      </c>
      <c r="E41" s="743">
        <v>0</v>
      </c>
      <c r="F41" s="602">
        <v>1</v>
      </c>
      <c r="G41" s="605">
        <v>0.01</v>
      </c>
      <c r="H41" s="625">
        <v>29</v>
      </c>
      <c r="I41" s="204">
        <v>46.359692611863402</v>
      </c>
      <c r="J41" s="6">
        <v>0</v>
      </c>
      <c r="K41" s="206">
        <v>21.248619680000001</v>
      </c>
      <c r="L41" s="503">
        <v>42.122347945372901</v>
      </c>
      <c r="M41" s="205">
        <v>22.6</v>
      </c>
      <c r="N41" s="205">
        <v>29.997674347382901</v>
      </c>
      <c r="O41" s="205">
        <v>14.9485002168009</v>
      </c>
      <c r="P41" s="205">
        <v>6.4427932987872598</v>
      </c>
      <c r="Q41" s="205">
        <v>0.53</v>
      </c>
      <c r="R41" s="205">
        <f t="shared" si="0"/>
        <v>34.045967113578158</v>
      </c>
      <c r="S41" s="206">
        <f t="shared" si="1"/>
        <v>1.7022983556789075</v>
      </c>
      <c r="T41" s="206">
        <f t="shared" si="2"/>
        <v>32.343668757899252</v>
      </c>
      <c r="U41" s="176"/>
    </row>
    <row r="42" spans="3:34">
      <c r="C42" s="601">
        <v>51.5</v>
      </c>
      <c r="D42" s="602">
        <v>-0.14000000000000001</v>
      </c>
      <c r="E42" s="743">
        <v>3.1382983999999003E-2</v>
      </c>
      <c r="F42" s="602">
        <v>1</v>
      </c>
      <c r="G42" s="605">
        <v>1E-3</v>
      </c>
      <c r="H42" s="625">
        <v>29</v>
      </c>
      <c r="I42" s="204">
        <v>31.076991235657001</v>
      </c>
      <c r="J42" s="6">
        <v>0</v>
      </c>
      <c r="K42" s="206">
        <v>45.198656380000003</v>
      </c>
      <c r="L42" s="503">
        <v>42.122347945372901</v>
      </c>
      <c r="M42" s="205">
        <v>22.6</v>
      </c>
      <c r="N42" s="205">
        <v>37.405836859024802</v>
      </c>
      <c r="O42" s="205">
        <v>14.9485002168009</v>
      </c>
      <c r="P42" s="205">
        <v>2.6914236430878602</v>
      </c>
      <c r="Q42" s="205">
        <v>1.1924999999999999</v>
      </c>
      <c r="R42" s="205">
        <f t="shared" si="0"/>
        <v>23.548934946236859</v>
      </c>
      <c r="S42" s="206">
        <f t="shared" si="1"/>
        <v>-6.5361424456780333E-16</v>
      </c>
      <c r="T42" s="206">
        <f t="shared" si="2"/>
        <v>23.548934946236859</v>
      </c>
      <c r="U42" s="176"/>
      <c r="AH42" s="187"/>
    </row>
    <row r="43" spans="3:34">
      <c r="C43" s="601">
        <v>41.9</v>
      </c>
      <c r="D43" s="602">
        <v>12.49</v>
      </c>
      <c r="E43" s="743">
        <v>4.6122988010001503E-2</v>
      </c>
      <c r="F43" s="602">
        <v>1</v>
      </c>
      <c r="G43" s="605">
        <v>1E-3</v>
      </c>
      <c r="H43" s="625">
        <v>29</v>
      </c>
      <c r="I43" s="204">
        <v>40.232035996361603</v>
      </c>
      <c r="J43" s="6">
        <v>0</v>
      </c>
      <c r="K43" s="206">
        <v>54.255611520000002</v>
      </c>
      <c r="L43" s="503">
        <v>42.122347945372901</v>
      </c>
      <c r="M43" s="205">
        <v>22.6</v>
      </c>
      <c r="N43" s="205">
        <v>39.198449379687602</v>
      </c>
      <c r="O43" s="205">
        <v>14.9485002168009</v>
      </c>
      <c r="P43" s="205">
        <v>4.6891170637411896</v>
      </c>
      <c r="Q43" s="205">
        <v>1.1924999999999999</v>
      </c>
      <c r="R43" s="205">
        <f t="shared" si="0"/>
        <v>23.754015846227389</v>
      </c>
      <c r="S43" s="206">
        <f t="shared" si="1"/>
        <v>-6.5930638299481174E-16</v>
      </c>
      <c r="T43" s="206">
        <f t="shared" si="2"/>
        <v>23.754015846227389</v>
      </c>
      <c r="U43" s="176"/>
      <c r="AH43" s="187"/>
    </row>
    <row r="44" spans="3:34">
      <c r="C44" s="601">
        <v>33.94</v>
      </c>
      <c r="D44" s="602">
        <v>18.43</v>
      </c>
      <c r="E44" s="743">
        <v>0</v>
      </c>
      <c r="F44" s="602">
        <v>1</v>
      </c>
      <c r="G44" s="605">
        <v>1E-3</v>
      </c>
      <c r="H44" s="625">
        <v>29</v>
      </c>
      <c r="I44" s="204">
        <v>46.359692611863402</v>
      </c>
      <c r="J44" s="6">
        <v>0</v>
      </c>
      <c r="K44" s="206">
        <v>40.681330160000002</v>
      </c>
      <c r="L44" s="503">
        <v>42.122347945372901</v>
      </c>
      <c r="M44" s="205">
        <v>22.6</v>
      </c>
      <c r="N44" s="205">
        <v>36.3723302687903</v>
      </c>
      <c r="O44" s="205">
        <v>14.9485002168009</v>
      </c>
      <c r="P44" s="205">
        <v>6.4427932987872598</v>
      </c>
      <c r="Q44" s="205">
        <v>1.1924999999999999</v>
      </c>
      <c r="R44" s="205">
        <f t="shared" si="0"/>
        <v>28.33381119217076</v>
      </c>
      <c r="S44" s="206">
        <f t="shared" si="1"/>
        <v>-7.8642123902324834E-16</v>
      </c>
      <c r="T44" s="206">
        <f t="shared" si="2"/>
        <v>28.33381119217076</v>
      </c>
      <c r="U44" s="176"/>
      <c r="AH44" s="187"/>
    </row>
    <row r="45" spans="3:34">
      <c r="C45" s="601">
        <v>22.9</v>
      </c>
      <c r="D45" s="602">
        <v>-43.23</v>
      </c>
      <c r="E45" s="743">
        <v>0</v>
      </c>
      <c r="F45" s="602">
        <v>-100</v>
      </c>
      <c r="G45" s="605">
        <v>1</v>
      </c>
      <c r="H45" s="625">
        <v>14.25</v>
      </c>
      <c r="I45" s="204">
        <v>22.2783346840557</v>
      </c>
      <c r="J45" s="6">
        <v>0</v>
      </c>
      <c r="K45" s="206">
        <v>1.7069012800000001</v>
      </c>
      <c r="L45" s="503">
        <v>34.099186472957797</v>
      </c>
      <c r="M45" s="205">
        <v>21.204829942409098</v>
      </c>
      <c r="N45" s="205">
        <v>4.9239397195562002</v>
      </c>
      <c r="O45" s="205">
        <v>14.9485002168009</v>
      </c>
      <c r="P45" s="205">
        <v>1.3476999476388301</v>
      </c>
      <c r="Q45" s="205">
        <v>0</v>
      </c>
      <c r="R45" s="205">
        <f t="shared" si="0"/>
        <v>45.471446917841327</v>
      </c>
      <c r="S45" s="206">
        <f t="shared" si="1"/>
        <v>6.8207170376761992</v>
      </c>
      <c r="T45" s="206">
        <f t="shared" si="2"/>
        <v>38.65072988016513</v>
      </c>
      <c r="U45" s="176"/>
    </row>
    <row r="46" spans="3:34">
      <c r="C46" s="601">
        <v>25.78</v>
      </c>
      <c r="D46" s="602">
        <v>-80.22</v>
      </c>
      <c r="E46" s="743">
        <v>8.6172799950875803E-3</v>
      </c>
      <c r="F46" s="602">
        <v>-100</v>
      </c>
      <c r="G46" s="605">
        <v>1</v>
      </c>
      <c r="H46" s="625">
        <v>14.25</v>
      </c>
      <c r="I46" s="204">
        <v>52.678984859030599</v>
      </c>
      <c r="J46" s="6">
        <v>0</v>
      </c>
      <c r="K46" s="206">
        <v>1.4373125200000001</v>
      </c>
      <c r="L46" s="503">
        <v>34.099186472957797</v>
      </c>
      <c r="M46" s="205">
        <v>21.204829942409098</v>
      </c>
      <c r="N46" s="205">
        <v>3.3408465856641998</v>
      </c>
      <c r="O46" s="205">
        <v>14.9485002168009</v>
      </c>
      <c r="P46" s="205">
        <v>8.6930667130659902</v>
      </c>
      <c r="Q46" s="205">
        <v>0</v>
      </c>
      <c r="R46" s="205">
        <f t="shared" si="0"/>
        <v>54.399906817160485</v>
      </c>
      <c r="S46" s="206">
        <f t="shared" si="1"/>
        <v>8.1599860225740724</v>
      </c>
      <c r="T46" s="206">
        <f t="shared" si="2"/>
        <v>46.239920794586411</v>
      </c>
      <c r="U46" s="176"/>
    </row>
    <row r="47" spans="3:34">
      <c r="C47" s="601">
        <v>22.9</v>
      </c>
      <c r="D47" s="602">
        <v>-43.23</v>
      </c>
      <c r="E47" s="743">
        <v>0</v>
      </c>
      <c r="F47" s="602">
        <v>-100</v>
      </c>
      <c r="G47" s="605">
        <v>0.1</v>
      </c>
      <c r="H47" s="625">
        <v>14.25</v>
      </c>
      <c r="I47" s="204">
        <v>22.2783346840557</v>
      </c>
      <c r="J47" s="6">
        <v>0</v>
      </c>
      <c r="K47" s="206">
        <v>8.2716474400000006</v>
      </c>
      <c r="L47" s="503">
        <v>34.099186472957797</v>
      </c>
      <c r="M47" s="205">
        <v>21.204829942409098</v>
      </c>
      <c r="N47" s="205">
        <v>19.457382641758301</v>
      </c>
      <c r="O47" s="205">
        <v>14.9485002168009</v>
      </c>
      <c r="P47" s="205">
        <v>1.3476999476388301</v>
      </c>
      <c r="Q47" s="205">
        <v>0.13250000000000001</v>
      </c>
      <c r="R47" s="205">
        <f t="shared" si="0"/>
        <v>31.070503995639228</v>
      </c>
      <c r="S47" s="206">
        <f t="shared" si="1"/>
        <v>3.1070503995639225</v>
      </c>
      <c r="T47" s="206">
        <f t="shared" si="2"/>
        <v>27.963453596075304</v>
      </c>
      <c r="U47" s="176"/>
    </row>
    <row r="48" spans="3:34">
      <c r="C48" s="601">
        <v>25.78</v>
      </c>
      <c r="D48" s="602">
        <v>-80.22</v>
      </c>
      <c r="E48" s="743">
        <v>8.6172799950875803E-3</v>
      </c>
      <c r="F48" s="602">
        <v>-100</v>
      </c>
      <c r="G48" s="606">
        <v>0.1</v>
      </c>
      <c r="H48" s="626">
        <v>14.25</v>
      </c>
      <c r="I48" s="207">
        <v>52.678984859030599</v>
      </c>
      <c r="J48" s="6">
        <v>0</v>
      </c>
      <c r="K48" s="209">
        <v>6.2972472399999999</v>
      </c>
      <c r="L48" s="504">
        <v>34.099186472957797</v>
      </c>
      <c r="M48" s="208">
        <v>21.204829942409098</v>
      </c>
      <c r="N48" s="208">
        <v>16.945855640410201</v>
      </c>
      <c r="O48" s="208">
        <v>14.9485002168009</v>
      </c>
      <c r="P48" s="208">
        <v>8.6930667130659902</v>
      </c>
      <c r="Q48" s="208">
        <v>0.13250000000000001</v>
      </c>
      <c r="R48" s="208">
        <f t="shared" si="0"/>
        <v>40.927397762414486</v>
      </c>
      <c r="S48" s="209">
        <f t="shared" si="1"/>
        <v>4.0927397762414479</v>
      </c>
      <c r="T48" s="209">
        <f t="shared" si="2"/>
        <v>36.834657986173042</v>
      </c>
      <c r="U48" s="176"/>
    </row>
    <row r="49" spans="3:34">
      <c r="C49" s="601">
        <v>22.9</v>
      </c>
      <c r="D49" s="602">
        <v>-43.23</v>
      </c>
      <c r="E49" s="743">
        <v>0</v>
      </c>
      <c r="F49" s="602">
        <v>-100</v>
      </c>
      <c r="G49" s="606">
        <v>0.01</v>
      </c>
      <c r="H49" s="626">
        <v>14.25</v>
      </c>
      <c r="I49" s="207">
        <v>22.2783346840557</v>
      </c>
      <c r="J49" s="6">
        <v>0</v>
      </c>
      <c r="K49" s="209">
        <v>18.944103559999999</v>
      </c>
      <c r="L49" s="504">
        <v>34.099186472957797</v>
      </c>
      <c r="M49" s="208">
        <v>21.204829942409098</v>
      </c>
      <c r="N49" s="208">
        <v>27.0886201804812</v>
      </c>
      <c r="O49" s="208">
        <v>14.9485002168009</v>
      </c>
      <c r="P49" s="208">
        <v>1.3476999476388301</v>
      </c>
      <c r="Q49" s="208">
        <v>0.53</v>
      </c>
      <c r="R49" s="208">
        <f t="shared" si="0"/>
        <v>23.83676645691633</v>
      </c>
      <c r="S49" s="209">
        <f t="shared" si="1"/>
        <v>1.1918383228458163</v>
      </c>
      <c r="T49" s="209">
        <f t="shared" si="2"/>
        <v>22.644928134070515</v>
      </c>
      <c r="U49" s="176"/>
    </row>
    <row r="50" spans="3:34">
      <c r="C50" s="601">
        <v>25.78</v>
      </c>
      <c r="D50" s="602">
        <v>-80.22</v>
      </c>
      <c r="E50" s="743">
        <v>8.6172799950875803E-3</v>
      </c>
      <c r="F50" s="602">
        <v>-100</v>
      </c>
      <c r="G50" s="606">
        <v>0.01</v>
      </c>
      <c r="H50" s="626">
        <v>14.25</v>
      </c>
      <c r="I50" s="207">
        <v>52.678984859030599</v>
      </c>
      <c r="J50" s="6">
        <v>0</v>
      </c>
      <c r="K50" s="209">
        <v>16.429807029999999</v>
      </c>
      <c r="L50" s="504">
        <v>34.099186472957797</v>
      </c>
      <c r="M50" s="208">
        <v>21.204829942409098</v>
      </c>
      <c r="N50" s="208">
        <v>25.777279642449301</v>
      </c>
      <c r="O50" s="208">
        <v>14.9485002168009</v>
      </c>
      <c r="P50" s="208">
        <v>8.6930667130659902</v>
      </c>
      <c r="Q50" s="208">
        <v>0.53</v>
      </c>
      <c r="R50" s="208">
        <f t="shared" si="0"/>
        <v>32.493473760375387</v>
      </c>
      <c r="S50" s="209">
        <f t="shared" si="1"/>
        <v>1.6246736880187691</v>
      </c>
      <c r="T50" s="209">
        <f t="shared" si="2"/>
        <v>30.868800072356617</v>
      </c>
      <c r="U50" s="176"/>
    </row>
    <row r="51" spans="3:34">
      <c r="C51" s="601">
        <v>22.9</v>
      </c>
      <c r="D51" s="602">
        <v>-43.23</v>
      </c>
      <c r="E51" s="743">
        <v>0</v>
      </c>
      <c r="F51" s="602">
        <v>-100</v>
      </c>
      <c r="G51" s="606">
        <v>1E-3</v>
      </c>
      <c r="H51" s="626">
        <v>14.25</v>
      </c>
      <c r="I51" s="207">
        <v>22.2783346840557</v>
      </c>
      <c r="J51" s="6">
        <v>0</v>
      </c>
      <c r="K51" s="209">
        <v>29.911712959999999</v>
      </c>
      <c r="L51" s="504">
        <v>34.099186472957797</v>
      </c>
      <c r="M51" s="208">
        <v>21.204829942409098</v>
      </c>
      <c r="N51" s="208">
        <v>31.294963461330301</v>
      </c>
      <c r="O51" s="208">
        <v>14.9485002168009</v>
      </c>
      <c r="P51" s="208">
        <v>1.3476999476388301</v>
      </c>
      <c r="Q51" s="208">
        <v>1.1924999999999999</v>
      </c>
      <c r="R51" s="208">
        <f t="shared" si="0"/>
        <v>20.292923176067223</v>
      </c>
      <c r="S51" s="209">
        <f t="shared" si="1"/>
        <v>-5.6324176367548226E-16</v>
      </c>
      <c r="T51" s="209">
        <f t="shared" si="2"/>
        <v>20.292923176067223</v>
      </c>
      <c r="U51" s="176"/>
      <c r="AH51" s="187"/>
    </row>
    <row r="52" spans="3:34">
      <c r="C52" s="601">
        <v>25.78</v>
      </c>
      <c r="D52" s="602">
        <v>-80.22</v>
      </c>
      <c r="E52" s="743">
        <v>8.6172799950875803E-3</v>
      </c>
      <c r="F52" s="602">
        <v>-100</v>
      </c>
      <c r="G52" s="606">
        <v>1E-3</v>
      </c>
      <c r="H52" s="626">
        <v>14.25</v>
      </c>
      <c r="I52" s="207">
        <v>52.678984859030599</v>
      </c>
      <c r="J52" s="6">
        <v>0</v>
      </c>
      <c r="K52" s="209">
        <v>29.930947700000001</v>
      </c>
      <c r="L52" s="504">
        <v>34.099186472957797</v>
      </c>
      <c r="M52" s="208">
        <v>21.204829942409098</v>
      </c>
      <c r="N52" s="208">
        <v>31.300883499973601</v>
      </c>
      <c r="O52" s="208">
        <v>14.9485002168009</v>
      </c>
      <c r="P52" s="208">
        <v>8.6930667130659902</v>
      </c>
      <c r="Q52" s="208">
        <v>1.1924999999999999</v>
      </c>
      <c r="R52" s="208">
        <f t="shared" si="0"/>
        <v>27.632369902851085</v>
      </c>
      <c r="S52" s="209">
        <f t="shared" si="1"/>
        <v>-7.6695233227761187E-16</v>
      </c>
      <c r="T52" s="209">
        <f t="shared" si="2"/>
        <v>27.632369902851085</v>
      </c>
      <c r="U52" s="176"/>
      <c r="AH52" s="187"/>
    </row>
    <row r="53" spans="3:34">
      <c r="C53" s="601">
        <v>22.9</v>
      </c>
      <c r="D53" s="602">
        <v>-43.23</v>
      </c>
      <c r="E53" s="743">
        <v>0</v>
      </c>
      <c r="F53" s="602">
        <v>-100</v>
      </c>
      <c r="G53" s="606">
        <v>1</v>
      </c>
      <c r="H53" s="626">
        <v>29</v>
      </c>
      <c r="I53" s="207">
        <v>22.2783346840557</v>
      </c>
      <c r="J53" s="6">
        <v>0</v>
      </c>
      <c r="K53" s="209">
        <v>6.81336808</v>
      </c>
      <c r="L53" s="504">
        <v>42.122347945372901</v>
      </c>
      <c r="M53" s="208">
        <v>22.6</v>
      </c>
      <c r="N53" s="208">
        <v>18.833977845125698</v>
      </c>
      <c r="O53" s="208">
        <v>14.9485002168009</v>
      </c>
      <c r="P53" s="208">
        <v>1.3476999476388301</v>
      </c>
      <c r="Q53" s="208">
        <v>0</v>
      </c>
      <c r="R53" s="208">
        <f t="shared" si="0"/>
        <v>39.584570264686931</v>
      </c>
      <c r="S53" s="209">
        <f t="shared" si="1"/>
        <v>5.9376855397030397</v>
      </c>
      <c r="T53" s="209">
        <f t="shared" si="2"/>
        <v>33.646884724983892</v>
      </c>
      <c r="U53" s="176"/>
    </row>
    <row r="54" spans="3:34">
      <c r="C54" s="601">
        <v>25.78</v>
      </c>
      <c r="D54" s="602">
        <v>-80.22</v>
      </c>
      <c r="E54" s="743">
        <v>8.6172799950875803E-3</v>
      </c>
      <c r="F54" s="602">
        <v>-100</v>
      </c>
      <c r="G54" s="606">
        <v>1</v>
      </c>
      <c r="H54" s="626">
        <v>29</v>
      </c>
      <c r="I54" s="207">
        <v>52.678984859030599</v>
      </c>
      <c r="J54" s="6">
        <v>0</v>
      </c>
      <c r="K54" s="209">
        <v>6.65485565</v>
      </c>
      <c r="L54" s="504">
        <v>42.122347945372901</v>
      </c>
      <c r="M54" s="208">
        <v>22.6</v>
      </c>
      <c r="N54" s="208">
        <v>18.602933256365301</v>
      </c>
      <c r="O54" s="208">
        <v>14.9485002168009</v>
      </c>
      <c r="P54" s="208">
        <v>8.6930667130659902</v>
      </c>
      <c r="Q54" s="208">
        <v>0</v>
      </c>
      <c r="R54" s="208">
        <f t="shared" si="0"/>
        <v>47.160981618874487</v>
      </c>
      <c r="S54" s="209">
        <f t="shared" si="1"/>
        <v>7.0741472428311729</v>
      </c>
      <c r="T54" s="209">
        <f t="shared" si="2"/>
        <v>40.086834376043313</v>
      </c>
      <c r="U54" s="176"/>
    </row>
    <row r="55" spans="3:34">
      <c r="C55" s="601">
        <v>22.9</v>
      </c>
      <c r="D55" s="602">
        <v>-43.23</v>
      </c>
      <c r="E55" s="743">
        <v>0</v>
      </c>
      <c r="F55" s="602">
        <v>-100</v>
      </c>
      <c r="G55" s="606">
        <v>0.1</v>
      </c>
      <c r="H55" s="626">
        <v>29</v>
      </c>
      <c r="I55" s="207">
        <v>22.2783346840557</v>
      </c>
      <c r="J55" s="6">
        <v>0</v>
      </c>
      <c r="K55" s="209">
        <v>29.318968439999999</v>
      </c>
      <c r="L55" s="504">
        <v>42.122347945372901</v>
      </c>
      <c r="M55" s="208">
        <v>22.6</v>
      </c>
      <c r="N55" s="208">
        <v>33.157560303597599</v>
      </c>
      <c r="O55" s="208">
        <v>14.9485002168009</v>
      </c>
      <c r="P55" s="208">
        <v>1.3476999476388301</v>
      </c>
      <c r="Q55" s="208">
        <v>0.13250000000000001</v>
      </c>
      <c r="R55" s="208">
        <f t="shared" si="0"/>
        <v>25.393487806215035</v>
      </c>
      <c r="S55" s="209">
        <f t="shared" si="1"/>
        <v>2.5393487806215034</v>
      </c>
      <c r="T55" s="209">
        <f t="shared" si="2"/>
        <v>22.854139025593533</v>
      </c>
      <c r="U55" s="176"/>
    </row>
    <row r="56" spans="3:34">
      <c r="C56" s="601">
        <v>25.78</v>
      </c>
      <c r="D56" s="602">
        <v>-80.22</v>
      </c>
      <c r="E56" s="743">
        <v>8.6172799950875803E-3</v>
      </c>
      <c r="F56" s="602">
        <v>-100</v>
      </c>
      <c r="G56" s="606">
        <v>0.1</v>
      </c>
      <c r="H56" s="626">
        <v>29</v>
      </c>
      <c r="I56" s="207">
        <v>52.678984859030599</v>
      </c>
      <c r="J56" s="6">
        <v>0</v>
      </c>
      <c r="K56" s="209">
        <v>25.562954919999999</v>
      </c>
      <c r="L56" s="504">
        <v>42.122347945372901</v>
      </c>
      <c r="M56" s="208">
        <v>22.6</v>
      </c>
      <c r="N56" s="208">
        <v>31.812009823855401</v>
      </c>
      <c r="O56" s="208">
        <v>14.9485002168009</v>
      </c>
      <c r="P56" s="208">
        <v>8.6930667130659902</v>
      </c>
      <c r="Q56" s="208">
        <v>0.13250000000000001</v>
      </c>
      <c r="R56" s="208">
        <f t="shared" si="0"/>
        <v>34.084405051384387</v>
      </c>
      <c r="S56" s="209">
        <f t="shared" si="1"/>
        <v>3.4084405051384383</v>
      </c>
      <c r="T56" s="209">
        <f t="shared" si="2"/>
        <v>30.67596454624595</v>
      </c>
      <c r="U56" s="176"/>
    </row>
    <row r="57" spans="3:34">
      <c r="C57" s="601">
        <v>22.9</v>
      </c>
      <c r="D57" s="602">
        <v>-43.23</v>
      </c>
      <c r="E57" s="743">
        <v>0</v>
      </c>
      <c r="F57" s="602">
        <v>-100</v>
      </c>
      <c r="G57" s="606">
        <v>0.01</v>
      </c>
      <c r="H57" s="626">
        <v>29</v>
      </c>
      <c r="I57" s="207">
        <v>22.2783346840557</v>
      </c>
      <c r="J57" s="6">
        <v>0</v>
      </c>
      <c r="K57" s="209">
        <v>59.625763550000002</v>
      </c>
      <c r="L57" s="504">
        <v>42.122347945372901</v>
      </c>
      <c r="M57" s="208">
        <v>22.6</v>
      </c>
      <c r="N57" s="208">
        <v>40.124807349806197</v>
      </c>
      <c r="O57" s="208">
        <v>14.9485002168009</v>
      </c>
      <c r="P57" s="208">
        <v>1.3476999476388301</v>
      </c>
      <c r="Q57" s="208">
        <v>0.53</v>
      </c>
      <c r="R57" s="208">
        <f t="shared" si="0"/>
        <v>18.823740760006437</v>
      </c>
      <c r="S57" s="209">
        <f t="shared" si="1"/>
        <v>0.94118703800032166</v>
      </c>
      <c r="T57" s="209">
        <f t="shared" si="2"/>
        <v>17.882553722006115</v>
      </c>
      <c r="U57" s="176"/>
    </row>
    <row r="58" spans="3:34">
      <c r="C58" s="601">
        <v>25.78</v>
      </c>
      <c r="D58" s="602">
        <v>-80.22</v>
      </c>
      <c r="E58" s="743">
        <v>8.6172799950875803E-3</v>
      </c>
      <c r="F58" s="602">
        <v>-100</v>
      </c>
      <c r="G58" s="606">
        <v>0.01</v>
      </c>
      <c r="H58" s="626">
        <v>29</v>
      </c>
      <c r="I58" s="207">
        <v>52.678984859030599</v>
      </c>
      <c r="J58" s="6">
        <v>0</v>
      </c>
      <c r="K58" s="209">
        <v>58.474383359999997</v>
      </c>
      <c r="L58" s="504">
        <v>42.122347945372901</v>
      </c>
      <c r="M58" s="208">
        <v>22.6</v>
      </c>
      <c r="N58" s="208">
        <v>39.933423705025298</v>
      </c>
      <c r="O58" s="208">
        <v>14.9485002168009</v>
      </c>
      <c r="P58" s="208">
        <v>8.6930667130659902</v>
      </c>
      <c r="Q58" s="208">
        <v>0.53</v>
      </c>
      <c r="R58" s="208">
        <f t="shared" si="0"/>
        <v>26.360491170214495</v>
      </c>
      <c r="S58" s="209">
        <f t="shared" si="1"/>
        <v>1.3180245585107244</v>
      </c>
      <c r="T58" s="209">
        <f t="shared" si="2"/>
        <v>25.04246661170377</v>
      </c>
      <c r="U58" s="176"/>
    </row>
    <row r="59" spans="3:34">
      <c r="C59" s="601">
        <v>22.9</v>
      </c>
      <c r="D59" s="602">
        <v>-43.23</v>
      </c>
      <c r="E59" s="743">
        <v>0</v>
      </c>
      <c r="F59" s="602">
        <v>-100</v>
      </c>
      <c r="G59" s="606">
        <v>1E-3</v>
      </c>
      <c r="H59" s="626">
        <v>29</v>
      </c>
      <c r="I59" s="207">
        <v>22.2783346840557</v>
      </c>
      <c r="J59" s="6">
        <v>0</v>
      </c>
      <c r="K59" s="209">
        <v>83.599639100000005</v>
      </c>
      <c r="L59" s="504">
        <v>42.122347945372901</v>
      </c>
      <c r="M59" s="208">
        <v>22.6</v>
      </c>
      <c r="N59" s="208">
        <v>43.441819498577502</v>
      </c>
      <c r="O59" s="208">
        <v>14.9485002168009</v>
      </c>
      <c r="P59" s="208">
        <v>1.3476999476388301</v>
      </c>
      <c r="Q59" s="208">
        <v>1.1924999999999999</v>
      </c>
      <c r="R59" s="208">
        <f t="shared" si="0"/>
        <v>16.16922861123513</v>
      </c>
      <c r="S59" s="209">
        <f t="shared" si="1"/>
        <v>-4.4878624736552715E-16</v>
      </c>
      <c r="T59" s="209">
        <f t="shared" si="2"/>
        <v>16.16922861123513</v>
      </c>
      <c r="U59" s="176"/>
      <c r="AH59" s="187"/>
    </row>
    <row r="60" spans="3:34">
      <c r="C60" s="601">
        <v>25.78</v>
      </c>
      <c r="D60" s="602">
        <v>-80.22</v>
      </c>
      <c r="E60" s="743">
        <v>8.6172799950875803E-3</v>
      </c>
      <c r="F60" s="602">
        <v>-100</v>
      </c>
      <c r="G60" s="606">
        <v>1E-3</v>
      </c>
      <c r="H60" s="626">
        <v>29</v>
      </c>
      <c r="I60" s="207">
        <v>52.678984859030599</v>
      </c>
      <c r="J60" s="6">
        <v>0</v>
      </c>
      <c r="K60" s="209">
        <v>93.395625480000007</v>
      </c>
      <c r="L60" s="504">
        <v>42.122347945372901</v>
      </c>
      <c r="M60" s="208">
        <v>22.6</v>
      </c>
      <c r="N60" s="208">
        <v>44.529379690153498</v>
      </c>
      <c r="O60" s="208">
        <v>14.9485002168009</v>
      </c>
      <c r="P60" s="208">
        <v>8.6930667130659902</v>
      </c>
      <c r="Q60" s="208">
        <v>1.1924999999999999</v>
      </c>
      <c r="R60" s="208">
        <f t="shared" si="0"/>
        <v>22.427035185086293</v>
      </c>
      <c r="S60" s="209">
        <f t="shared" si="1"/>
        <v>-6.2247527091403279E-16</v>
      </c>
      <c r="T60" s="209">
        <f t="shared" si="2"/>
        <v>22.427035185086293</v>
      </c>
      <c r="U60" s="176"/>
      <c r="AH60" s="187"/>
    </row>
    <row r="61" spans="3:34">
      <c r="C61" s="601">
        <v>28.716999999999999</v>
      </c>
      <c r="D61" s="602">
        <v>77.3</v>
      </c>
      <c r="E61" s="743">
        <v>0.20938369895270401</v>
      </c>
      <c r="F61" s="602">
        <v>100</v>
      </c>
      <c r="G61" s="606">
        <v>1</v>
      </c>
      <c r="H61" s="626">
        <v>14.25</v>
      </c>
      <c r="I61" s="207">
        <v>48.241170540511497</v>
      </c>
      <c r="J61" s="6">
        <v>90</v>
      </c>
      <c r="K61" s="209">
        <v>1.27446361</v>
      </c>
      <c r="L61" s="504">
        <v>34.099186472957797</v>
      </c>
      <c r="M61" s="208">
        <v>21.204829942409098</v>
      </c>
      <c r="N61" s="208">
        <v>2.2334504426550201</v>
      </c>
      <c r="O61" s="208">
        <v>14.9485002168009</v>
      </c>
      <c r="P61" s="208">
        <v>7.0611187910243496</v>
      </c>
      <c r="Q61" s="208">
        <v>0</v>
      </c>
      <c r="R61" s="208">
        <f t="shared" si="0"/>
        <v>53.875355038128028</v>
      </c>
      <c r="S61" s="209">
        <f t="shared" si="1"/>
        <v>8.0813032557192042</v>
      </c>
      <c r="T61" s="209">
        <f t="shared" si="2"/>
        <v>45.794051782408822</v>
      </c>
      <c r="U61" s="176"/>
    </row>
    <row r="62" spans="3:34">
      <c r="C62" s="601">
        <v>3.133</v>
      </c>
      <c r="D62" s="602">
        <v>101.7</v>
      </c>
      <c r="E62" s="743">
        <v>5.1251455952894501E-2</v>
      </c>
      <c r="F62" s="602">
        <v>100</v>
      </c>
      <c r="G62" s="606">
        <v>1</v>
      </c>
      <c r="H62" s="626">
        <v>14.25</v>
      </c>
      <c r="I62" s="207">
        <v>85.804595657500798</v>
      </c>
      <c r="J62" s="6">
        <v>90</v>
      </c>
      <c r="K62" s="209">
        <v>2.00102665</v>
      </c>
      <c r="L62" s="504">
        <v>34.099186472957797</v>
      </c>
      <c r="M62" s="208">
        <v>21.204829942409098</v>
      </c>
      <c r="N62" s="208">
        <v>6.3880159348336703</v>
      </c>
      <c r="O62" s="208">
        <v>14.9485002168009</v>
      </c>
      <c r="P62" s="208">
        <v>45.429478843067599</v>
      </c>
      <c r="Q62" s="208">
        <v>0</v>
      </c>
      <c r="R62" s="208">
        <f t="shared" si="0"/>
        <v>88.089149597992616</v>
      </c>
      <c r="S62" s="209">
        <f t="shared" si="1"/>
        <v>13.213372439698892</v>
      </c>
      <c r="T62" s="209">
        <f t="shared" si="2"/>
        <v>74.875777158293729</v>
      </c>
      <c r="U62" s="176"/>
    </row>
    <row r="63" spans="3:34">
      <c r="C63" s="601">
        <v>9.0500000000000007</v>
      </c>
      <c r="D63" s="602">
        <v>38.700000000000003</v>
      </c>
      <c r="E63" s="743">
        <v>2.5398618774999999</v>
      </c>
      <c r="F63" s="602">
        <v>100</v>
      </c>
      <c r="G63" s="606">
        <v>1</v>
      </c>
      <c r="H63" s="626">
        <v>14.25</v>
      </c>
      <c r="I63" s="207">
        <v>20.143358086261198</v>
      </c>
      <c r="J63" s="6">
        <v>90</v>
      </c>
      <c r="K63" s="209">
        <v>1.0123539699999999</v>
      </c>
      <c r="L63" s="504">
        <v>34.099186472957797</v>
      </c>
      <c r="M63" s="208">
        <v>21.204829942409098</v>
      </c>
      <c r="N63" s="208">
        <v>0.113072429696234</v>
      </c>
      <c r="O63" s="208">
        <v>14.9485002168009</v>
      </c>
      <c r="P63" s="208">
        <v>1.0964490785947101</v>
      </c>
      <c r="Q63" s="208">
        <v>0</v>
      </c>
      <c r="R63" s="208">
        <f t="shared" si="0"/>
        <v>50.031063338657177</v>
      </c>
      <c r="S63" s="209">
        <f t="shared" si="1"/>
        <v>7.5046595007985761</v>
      </c>
      <c r="T63" s="209">
        <f t="shared" si="2"/>
        <v>42.526403837858602</v>
      </c>
      <c r="U63" s="176"/>
    </row>
    <row r="64" spans="3:34">
      <c r="C64" s="601">
        <v>28.716999999999999</v>
      </c>
      <c r="D64" s="602">
        <v>77.3</v>
      </c>
      <c r="E64" s="743">
        <v>0.20938369895270401</v>
      </c>
      <c r="F64" s="602">
        <v>100</v>
      </c>
      <c r="G64" s="606">
        <v>0.1</v>
      </c>
      <c r="H64" s="626">
        <v>14.25</v>
      </c>
      <c r="I64" s="207">
        <v>48.241170540511497</v>
      </c>
      <c r="J64" s="6">
        <v>90</v>
      </c>
      <c r="K64" s="209">
        <v>5.4863469699999996</v>
      </c>
      <c r="L64" s="504">
        <v>34.099186472957797</v>
      </c>
      <c r="M64" s="208">
        <v>21.204829942409098</v>
      </c>
      <c r="N64" s="208">
        <v>15.676376019240999</v>
      </c>
      <c r="O64" s="208">
        <v>14.9485002168009</v>
      </c>
      <c r="P64" s="208">
        <v>7.0611187910243496</v>
      </c>
      <c r="Q64" s="208">
        <v>0.13250000000000001</v>
      </c>
      <c r="R64" s="208">
        <f t="shared" si="0"/>
        <v>40.56492946154205</v>
      </c>
      <c r="S64" s="209">
        <f t="shared" si="1"/>
        <v>4.0564929461542043</v>
      </c>
      <c r="T64" s="209">
        <f t="shared" si="2"/>
        <v>36.508436515387842</v>
      </c>
      <c r="U64" s="176"/>
    </row>
    <row r="65" spans="3:34">
      <c r="C65" s="601">
        <v>3.133</v>
      </c>
      <c r="D65" s="602">
        <v>101.7</v>
      </c>
      <c r="E65" s="743">
        <v>5.1251455952894501E-2</v>
      </c>
      <c r="F65" s="602">
        <v>100</v>
      </c>
      <c r="G65" s="606">
        <v>0.1</v>
      </c>
      <c r="H65" s="626">
        <v>14.25</v>
      </c>
      <c r="I65" s="207">
        <v>85.804595657500798</v>
      </c>
      <c r="J65" s="6">
        <v>90</v>
      </c>
      <c r="K65" s="209">
        <v>11.00145492</v>
      </c>
      <c r="L65" s="504">
        <v>34.099186472957797</v>
      </c>
      <c r="M65" s="208">
        <v>21.204829942409098</v>
      </c>
      <c r="N65" s="208">
        <v>22.083772762674901</v>
      </c>
      <c r="O65" s="208">
        <v>14.9485002168009</v>
      </c>
      <c r="P65" s="208">
        <v>45.429478843067599</v>
      </c>
      <c r="Q65" s="208">
        <v>0.13250000000000001</v>
      </c>
      <c r="R65" s="208">
        <f t="shared" si="0"/>
        <v>72.525892770151387</v>
      </c>
      <c r="S65" s="209">
        <f t="shared" si="1"/>
        <v>7.2525892770151383</v>
      </c>
      <c r="T65" s="209">
        <f t="shared" si="2"/>
        <v>65.273303493136254</v>
      </c>
      <c r="U65" s="176"/>
    </row>
    <row r="66" spans="3:34">
      <c r="C66" s="601">
        <v>9.0500000000000007</v>
      </c>
      <c r="D66" s="602">
        <v>38.700000000000003</v>
      </c>
      <c r="E66" s="743">
        <v>2.5398618774999999</v>
      </c>
      <c r="F66" s="602">
        <v>100</v>
      </c>
      <c r="G66" s="606">
        <v>0.1</v>
      </c>
      <c r="H66" s="626">
        <v>14.25</v>
      </c>
      <c r="I66" s="207">
        <v>20.143358086261198</v>
      </c>
      <c r="J66" s="6">
        <v>90</v>
      </c>
      <c r="K66" s="209">
        <v>5.8810713100000003</v>
      </c>
      <c r="L66" s="504">
        <v>34.099186472957797</v>
      </c>
      <c r="M66" s="208">
        <v>21.204829942409098</v>
      </c>
      <c r="N66" s="208">
        <v>16.316193072861498</v>
      </c>
      <c r="O66" s="208">
        <v>14.9485002168009</v>
      </c>
      <c r="P66" s="208">
        <v>1.0964490785947101</v>
      </c>
      <c r="Q66" s="208">
        <v>0.13250000000000001</v>
      </c>
      <c r="R66" s="208">
        <f t="shared" si="0"/>
        <v>33.960442695491906</v>
      </c>
      <c r="S66" s="209">
        <f t="shared" si="1"/>
        <v>3.3960442695491904</v>
      </c>
      <c r="T66" s="209">
        <f t="shared" si="2"/>
        <v>30.564398425942716</v>
      </c>
      <c r="U66" s="176"/>
    </row>
    <row r="67" spans="3:34">
      <c r="C67" s="601">
        <v>28.716999999999999</v>
      </c>
      <c r="D67" s="602">
        <v>77.3</v>
      </c>
      <c r="E67" s="743">
        <v>0.20938369895270401</v>
      </c>
      <c r="F67" s="602">
        <v>100</v>
      </c>
      <c r="G67" s="606">
        <v>0.01</v>
      </c>
      <c r="H67" s="626">
        <v>14.25</v>
      </c>
      <c r="I67" s="207">
        <v>48.241170540511497</v>
      </c>
      <c r="J67" s="6">
        <v>90</v>
      </c>
      <c r="K67" s="209">
        <v>14.872137329999999</v>
      </c>
      <c r="L67" s="504">
        <v>34.099186472957797</v>
      </c>
      <c r="M67" s="208">
        <v>21.204829942409098</v>
      </c>
      <c r="N67" s="208">
        <v>24.8599783019861</v>
      </c>
      <c r="O67" s="208">
        <v>14.9485002168009</v>
      </c>
      <c r="P67" s="208">
        <v>7.0611187910243496</v>
      </c>
      <c r="Q67" s="208">
        <v>0.53</v>
      </c>
      <c r="R67" s="208">
        <f t="shared" si="0"/>
        <v>31.778827178796945</v>
      </c>
      <c r="S67" s="209">
        <f t="shared" si="1"/>
        <v>1.5889413589398469</v>
      </c>
      <c r="T67" s="209">
        <f t="shared" si="2"/>
        <v>30.189885819857096</v>
      </c>
      <c r="U67" s="176"/>
    </row>
    <row r="68" spans="3:34">
      <c r="C68" s="601">
        <v>3.133</v>
      </c>
      <c r="D68" s="602">
        <v>101.7</v>
      </c>
      <c r="E68" s="743">
        <v>5.1251455952894501E-2</v>
      </c>
      <c r="F68" s="602">
        <v>100</v>
      </c>
      <c r="G68" s="606">
        <v>0.01</v>
      </c>
      <c r="H68" s="626">
        <v>14.25</v>
      </c>
      <c r="I68" s="207">
        <v>85.804595657500798</v>
      </c>
      <c r="J68" s="6">
        <v>90</v>
      </c>
      <c r="K68" s="209">
        <v>21.61057916</v>
      </c>
      <c r="L68" s="504">
        <v>34.099186472957797</v>
      </c>
      <c r="M68" s="208">
        <v>21.204829942409098</v>
      </c>
      <c r="N68" s="208">
        <v>28.301374170360301</v>
      </c>
      <c r="O68" s="208">
        <v>14.9485002168009</v>
      </c>
      <c r="P68" s="208">
        <v>45.429478843067599</v>
      </c>
      <c r="Q68" s="208">
        <v>0.53</v>
      </c>
      <c r="R68" s="208">
        <f t="shared" si="0"/>
        <v>66.705791362465988</v>
      </c>
      <c r="S68" s="209">
        <f t="shared" si="1"/>
        <v>3.3352895681232986</v>
      </c>
      <c r="T68" s="209">
        <f t="shared" si="2"/>
        <v>63.370501794342687</v>
      </c>
      <c r="U68" s="176"/>
    </row>
    <row r="69" spans="3:34">
      <c r="C69" s="601">
        <v>9.0500000000000007</v>
      </c>
      <c r="D69" s="602">
        <v>38.700000000000003</v>
      </c>
      <c r="E69" s="743">
        <v>2.5398618774999999</v>
      </c>
      <c r="F69" s="602">
        <v>100</v>
      </c>
      <c r="G69" s="606">
        <v>0.01</v>
      </c>
      <c r="H69" s="626">
        <v>14.25</v>
      </c>
      <c r="I69" s="207">
        <v>20.143358086261198</v>
      </c>
      <c r="J69" s="6">
        <v>90</v>
      </c>
      <c r="K69" s="209">
        <v>12.28976033</v>
      </c>
      <c r="L69" s="504">
        <v>34.099186472957797</v>
      </c>
      <c r="M69" s="208">
        <v>21.204829942409098</v>
      </c>
      <c r="N69" s="208">
        <v>23.103582798805601</v>
      </c>
      <c r="O69" s="208">
        <v>14.9485002168009</v>
      </c>
      <c r="P69" s="208">
        <v>1.0964490785947101</v>
      </c>
      <c r="Q69" s="208">
        <v>0.53</v>
      </c>
      <c r="R69" s="208">
        <f t="shared" si="0"/>
        <v>27.570552969547805</v>
      </c>
      <c r="S69" s="209">
        <f t="shared" si="1"/>
        <v>1.3785276484773898</v>
      </c>
      <c r="T69" s="209">
        <f t="shared" si="2"/>
        <v>26.192025321070414</v>
      </c>
      <c r="U69" s="176"/>
    </row>
    <row r="70" spans="3:34">
      <c r="C70" s="601">
        <v>28.716999999999999</v>
      </c>
      <c r="D70" s="602">
        <v>77.3</v>
      </c>
      <c r="E70" s="743">
        <v>0.20938369895270401</v>
      </c>
      <c r="F70" s="602">
        <v>100</v>
      </c>
      <c r="G70" s="606">
        <v>1E-3</v>
      </c>
      <c r="H70" s="626">
        <v>14.25</v>
      </c>
      <c r="I70" s="207">
        <v>48.241170540511497</v>
      </c>
      <c r="J70" s="6">
        <v>90</v>
      </c>
      <c r="K70" s="209">
        <v>28.236031489999998</v>
      </c>
      <c r="L70" s="504">
        <v>34.099186472957797</v>
      </c>
      <c r="M70" s="208">
        <v>21.204829942409098</v>
      </c>
      <c r="N70" s="208">
        <v>30.7640448385384</v>
      </c>
      <c r="O70" s="208">
        <v>14.9485002168009</v>
      </c>
      <c r="P70" s="208">
        <v>7.0611187910243496</v>
      </c>
      <c r="Q70" s="208">
        <v>1.1924999999999999</v>
      </c>
      <c r="R70" s="208">
        <f t="shared" si="0"/>
        <v>26.537260642244643</v>
      </c>
      <c r="S70" s="209">
        <f t="shared" si="1"/>
        <v>-7.365569443874743E-16</v>
      </c>
      <c r="T70" s="209">
        <f t="shared" si="2"/>
        <v>26.537260642244643</v>
      </c>
      <c r="U70" s="176"/>
      <c r="AH70" s="187"/>
    </row>
    <row r="71" spans="3:34">
      <c r="C71" s="601">
        <v>3.133</v>
      </c>
      <c r="D71" s="602">
        <v>101.7</v>
      </c>
      <c r="E71" s="743">
        <v>5.1251455952894501E-2</v>
      </c>
      <c r="F71" s="602">
        <v>100</v>
      </c>
      <c r="G71" s="606">
        <v>1E-3</v>
      </c>
      <c r="H71" s="626">
        <v>14.25</v>
      </c>
      <c r="I71" s="207">
        <v>85.804595657500798</v>
      </c>
      <c r="J71" s="6">
        <v>90</v>
      </c>
      <c r="K71" s="209">
        <v>28.819504089999999</v>
      </c>
      <c r="L71" s="504">
        <v>34.099186472957797</v>
      </c>
      <c r="M71" s="208">
        <v>21.204829942409098</v>
      </c>
      <c r="N71" s="208">
        <v>30.9524040747668</v>
      </c>
      <c r="O71" s="208">
        <v>14.9485002168009</v>
      </c>
      <c r="P71" s="208">
        <v>45.429478843067599</v>
      </c>
      <c r="Q71" s="208">
        <v>1.1924999999999999</v>
      </c>
      <c r="R71" s="208">
        <f t="shared" si="0"/>
        <v>64.717261458059497</v>
      </c>
      <c r="S71" s="209">
        <f t="shared" si="1"/>
        <v>-1.7962648440355971E-15</v>
      </c>
      <c r="T71" s="209">
        <f t="shared" si="2"/>
        <v>64.717261458059497</v>
      </c>
      <c r="U71" s="176"/>
      <c r="AH71" s="187"/>
    </row>
    <row r="72" spans="3:34">
      <c r="C72" s="601">
        <v>9.0500000000000007</v>
      </c>
      <c r="D72" s="602">
        <v>38.700000000000003</v>
      </c>
      <c r="E72" s="743">
        <v>2.5398618774999999</v>
      </c>
      <c r="F72" s="602">
        <v>100</v>
      </c>
      <c r="G72" s="606">
        <v>1E-3</v>
      </c>
      <c r="H72" s="626">
        <v>14.25</v>
      </c>
      <c r="I72" s="207">
        <v>20.143358086261198</v>
      </c>
      <c r="J72" s="6">
        <v>90</v>
      </c>
      <c r="K72" s="209">
        <v>17.441993060000001</v>
      </c>
      <c r="L72" s="504">
        <v>34.099186472957797</v>
      </c>
      <c r="M72" s="208">
        <v>21.204829942409098</v>
      </c>
      <c r="N72" s="208">
        <v>26.327834355977402</v>
      </c>
      <c r="O72" s="208">
        <v>14.9485002168009</v>
      </c>
      <c r="P72" s="208">
        <v>1.0964490785947101</v>
      </c>
      <c r="Q72" s="208">
        <v>1.1924999999999999</v>
      </c>
      <c r="R72" s="208">
        <f t="shared" si="0"/>
        <v>25.008801412376005</v>
      </c>
      <c r="S72" s="209">
        <f t="shared" si="1"/>
        <v>-6.9413367865744939E-16</v>
      </c>
      <c r="T72" s="209">
        <f t="shared" si="2"/>
        <v>25.008801412376005</v>
      </c>
      <c r="U72" s="176"/>
      <c r="AH72" s="187"/>
    </row>
    <row r="73" spans="3:34">
      <c r="C73" s="601">
        <v>28.716999999999999</v>
      </c>
      <c r="D73" s="602">
        <v>77.3</v>
      </c>
      <c r="E73" s="743">
        <v>0.20938369895270401</v>
      </c>
      <c r="F73" s="602">
        <v>100</v>
      </c>
      <c r="G73" s="606">
        <v>1</v>
      </c>
      <c r="H73" s="626">
        <v>29</v>
      </c>
      <c r="I73" s="207">
        <v>48.241170540511497</v>
      </c>
      <c r="J73" s="6">
        <v>90</v>
      </c>
      <c r="K73" s="209">
        <v>5.8878218699999998</v>
      </c>
      <c r="L73" s="504">
        <v>42.122347945372901</v>
      </c>
      <c r="M73" s="208">
        <v>22.6</v>
      </c>
      <c r="N73" s="208">
        <v>17.400975370125899</v>
      </c>
      <c r="O73" s="208">
        <v>14.9485002168009</v>
      </c>
      <c r="P73" s="208">
        <v>7.0611187910243496</v>
      </c>
      <c r="Q73" s="208">
        <v>0</v>
      </c>
      <c r="R73" s="208">
        <f t="shared" si="0"/>
        <v>46.730991583072253</v>
      </c>
      <c r="S73" s="209">
        <f t="shared" si="1"/>
        <v>7.0096487374608376</v>
      </c>
      <c r="T73" s="209">
        <f t="shared" si="2"/>
        <v>39.721342845611417</v>
      </c>
      <c r="U73" s="176"/>
    </row>
    <row r="74" spans="3:34">
      <c r="C74" s="601">
        <v>3.133</v>
      </c>
      <c r="D74" s="602">
        <v>101.7</v>
      </c>
      <c r="E74" s="743">
        <v>5.1251455952894501E-2</v>
      </c>
      <c r="F74" s="602">
        <v>100</v>
      </c>
      <c r="G74" s="606">
        <v>1</v>
      </c>
      <c r="H74" s="626">
        <v>29</v>
      </c>
      <c r="I74" s="207">
        <v>85.804595657500798</v>
      </c>
      <c r="J74" s="6">
        <v>90</v>
      </c>
      <c r="K74" s="209">
        <v>10.2131477</v>
      </c>
      <c r="L74" s="504">
        <v>42.122347945372901</v>
      </c>
      <c r="M74" s="208">
        <v>22.6</v>
      </c>
      <c r="N74" s="208">
        <v>22.8070072450273</v>
      </c>
      <c r="O74" s="208">
        <v>14.9485002168009</v>
      </c>
      <c r="P74" s="208">
        <v>45.429478843067599</v>
      </c>
      <c r="Q74" s="208">
        <v>0</v>
      </c>
      <c r="R74" s="208">
        <f t="shared" si="0"/>
        <v>79.693319760214109</v>
      </c>
      <c r="S74" s="209">
        <f t="shared" si="1"/>
        <v>11.953997964032116</v>
      </c>
      <c r="T74" s="209">
        <f t="shared" si="2"/>
        <v>67.739321796181997</v>
      </c>
      <c r="U74" s="176"/>
    </row>
    <row r="75" spans="3:34">
      <c r="C75" s="601">
        <v>9.0500000000000007</v>
      </c>
      <c r="D75" s="602">
        <v>38.700000000000003</v>
      </c>
      <c r="E75" s="743">
        <v>2.5398618774999999</v>
      </c>
      <c r="F75" s="602">
        <v>100</v>
      </c>
      <c r="G75" s="606">
        <v>1</v>
      </c>
      <c r="H75" s="626">
        <v>29</v>
      </c>
      <c r="I75" s="207">
        <v>20.143358086261198</v>
      </c>
      <c r="J75" s="6">
        <v>90</v>
      </c>
      <c r="K75" s="209">
        <v>3.7015839399999999</v>
      </c>
      <c r="L75" s="504">
        <v>42.122347945372901</v>
      </c>
      <c r="M75" s="208">
        <v>22.6</v>
      </c>
      <c r="N75" s="208">
        <v>12.845559810392601</v>
      </c>
      <c r="O75" s="208">
        <v>14.9485002168009</v>
      </c>
      <c r="P75" s="208">
        <v>1.0964490785947101</v>
      </c>
      <c r="Q75" s="208">
        <v>0</v>
      </c>
      <c r="R75" s="208">
        <f t="shared" si="0"/>
        <v>45.321737430375912</v>
      </c>
      <c r="S75" s="209">
        <f t="shared" si="1"/>
        <v>6.7982606145563862</v>
      </c>
      <c r="T75" s="209">
        <f t="shared" si="2"/>
        <v>38.523476815819528</v>
      </c>
      <c r="U75" s="176"/>
    </row>
    <row r="76" spans="3:34">
      <c r="C76" s="601">
        <v>28.716999999999999</v>
      </c>
      <c r="D76" s="602">
        <v>77.3</v>
      </c>
      <c r="E76" s="743">
        <v>0.20938369895270401</v>
      </c>
      <c r="F76" s="602">
        <v>100</v>
      </c>
      <c r="G76" s="606">
        <v>0.1</v>
      </c>
      <c r="H76" s="626">
        <v>29</v>
      </c>
      <c r="I76" s="207">
        <v>48.241170540511497</v>
      </c>
      <c r="J76" s="6">
        <v>90</v>
      </c>
      <c r="K76" s="209">
        <v>22.226229020000002</v>
      </c>
      <c r="L76" s="504">
        <v>42.122347945372901</v>
      </c>
      <c r="M76" s="208">
        <v>22.6</v>
      </c>
      <c r="N76" s="208">
        <v>30.439166741529402</v>
      </c>
      <c r="O76" s="208">
        <v>14.9485002168009</v>
      </c>
      <c r="P76" s="208">
        <v>7.0611187910243496</v>
      </c>
      <c r="Q76" s="208">
        <v>0.13250000000000001</v>
      </c>
      <c r="R76" s="208">
        <f t="shared" si="0"/>
        <v>33.825300211668747</v>
      </c>
      <c r="S76" s="209">
        <f t="shared" si="1"/>
        <v>3.3825300211668745</v>
      </c>
      <c r="T76" s="209">
        <f t="shared" si="2"/>
        <v>30.442770190501871</v>
      </c>
      <c r="U76" s="176"/>
    </row>
    <row r="77" spans="3:34">
      <c r="C77" s="601">
        <v>3.133</v>
      </c>
      <c r="D77" s="602">
        <v>101.7</v>
      </c>
      <c r="E77" s="743">
        <v>5.1251455952894501E-2</v>
      </c>
      <c r="F77" s="602">
        <v>100</v>
      </c>
      <c r="G77" s="606">
        <v>0.1</v>
      </c>
      <c r="H77" s="626">
        <v>29</v>
      </c>
      <c r="I77" s="207">
        <v>85.804595657500798</v>
      </c>
      <c r="J77" s="6">
        <v>90</v>
      </c>
      <c r="K77" s="209">
        <v>48.819968070000002</v>
      </c>
      <c r="L77" s="504">
        <v>42.122347945372901</v>
      </c>
      <c r="M77" s="208">
        <v>22.6</v>
      </c>
      <c r="N77" s="208">
        <v>38.162303297440403</v>
      </c>
      <c r="O77" s="208">
        <v>14.9485002168009</v>
      </c>
      <c r="P77" s="208">
        <v>45.429478843067599</v>
      </c>
      <c r="Q77" s="208">
        <v>0.13250000000000001</v>
      </c>
      <c r="R77" s="208">
        <f t="shared" si="0"/>
        <v>64.470523707800993</v>
      </c>
      <c r="S77" s="209">
        <f t="shared" si="1"/>
        <v>6.4470523707800984</v>
      </c>
      <c r="T77" s="209">
        <f t="shared" si="2"/>
        <v>58.023471337020894</v>
      </c>
      <c r="U77" s="176"/>
    </row>
    <row r="78" spans="3:34">
      <c r="C78" s="601">
        <v>9.0500000000000007</v>
      </c>
      <c r="D78" s="602">
        <v>38.700000000000003</v>
      </c>
      <c r="E78" s="743">
        <v>2.5398618774999999</v>
      </c>
      <c r="F78" s="602">
        <v>100</v>
      </c>
      <c r="G78" s="606">
        <v>0.1</v>
      </c>
      <c r="H78" s="626">
        <v>29</v>
      </c>
      <c r="I78" s="207">
        <v>20.143358086261198</v>
      </c>
      <c r="J78" s="6">
        <v>90</v>
      </c>
      <c r="K78" s="209">
        <v>19.239103780000001</v>
      </c>
      <c r="L78" s="504">
        <v>42.122347945372901</v>
      </c>
      <c r="M78" s="208">
        <v>22.6</v>
      </c>
      <c r="N78" s="208">
        <v>29.022577323525599</v>
      </c>
      <c r="O78" s="208">
        <v>14.9485002168009</v>
      </c>
      <c r="P78" s="208">
        <v>1.0964490785947101</v>
      </c>
      <c r="Q78" s="208">
        <v>0.13250000000000001</v>
      </c>
      <c r="R78" s="208">
        <f t="shared" si="0"/>
        <v>29.27721991724291</v>
      </c>
      <c r="S78" s="209">
        <f t="shared" si="1"/>
        <v>2.9277219917242907</v>
      </c>
      <c r="T78" s="209">
        <f t="shared" si="2"/>
        <v>26.349497925518619</v>
      </c>
      <c r="U78" s="176"/>
    </row>
    <row r="79" spans="3:34">
      <c r="C79" s="601">
        <v>28.716999999999999</v>
      </c>
      <c r="D79" s="602">
        <v>77.3</v>
      </c>
      <c r="E79" s="743">
        <v>0.20938369895270401</v>
      </c>
      <c r="F79" s="602">
        <v>100</v>
      </c>
      <c r="G79" s="606">
        <v>0.01</v>
      </c>
      <c r="H79" s="626">
        <v>29</v>
      </c>
      <c r="I79" s="207">
        <v>48.241170540511497</v>
      </c>
      <c r="J79" s="6">
        <v>90</v>
      </c>
      <c r="K79" s="209">
        <v>52.833720620000001</v>
      </c>
      <c r="L79" s="504">
        <v>42.122347945372901</v>
      </c>
      <c r="M79" s="208">
        <v>22.6</v>
      </c>
      <c r="N79" s="208">
        <v>38.937793014948298</v>
      </c>
      <c r="O79" s="208">
        <v>14.9485002168009</v>
      </c>
      <c r="P79" s="208">
        <v>7.0611187910243496</v>
      </c>
      <c r="Q79" s="208">
        <v>0.53</v>
      </c>
      <c r="R79" s="208">
        <f t="shared" si="0"/>
        <v>25.724173938249855</v>
      </c>
      <c r="S79" s="209">
        <f t="shared" si="1"/>
        <v>1.2862086969124924</v>
      </c>
      <c r="T79" s="209">
        <f t="shared" si="2"/>
        <v>24.437965241337363</v>
      </c>
      <c r="U79" s="176"/>
    </row>
    <row r="80" spans="3:34">
      <c r="C80" s="601">
        <v>3.133</v>
      </c>
      <c r="D80" s="602">
        <v>101.7</v>
      </c>
      <c r="E80" s="743">
        <v>5.1251455952894501E-2</v>
      </c>
      <c r="F80" s="602">
        <v>100</v>
      </c>
      <c r="G80" s="606">
        <v>0.01</v>
      </c>
      <c r="H80" s="626">
        <v>29</v>
      </c>
      <c r="I80" s="207">
        <v>85.804595657500798</v>
      </c>
      <c r="J80" s="6">
        <v>90</v>
      </c>
      <c r="K80" s="209">
        <v>83.378562270000003</v>
      </c>
      <c r="L80" s="504">
        <v>42.122347945372901</v>
      </c>
      <c r="M80" s="208">
        <v>22.6</v>
      </c>
      <c r="N80" s="208">
        <v>43.415829488383402</v>
      </c>
      <c r="O80" s="208">
        <v>14.9485002168009</v>
      </c>
      <c r="P80" s="208">
        <v>45.429478843067599</v>
      </c>
      <c r="Q80" s="208">
        <v>0.53</v>
      </c>
      <c r="R80" s="208">
        <f t="shared" si="0"/>
        <v>59.614497516858002</v>
      </c>
      <c r="S80" s="209">
        <f t="shared" si="1"/>
        <v>2.9807248758428995</v>
      </c>
      <c r="T80" s="209">
        <f t="shared" si="2"/>
        <v>56.633772641015099</v>
      </c>
      <c r="U80" s="176"/>
    </row>
    <row r="81" spans="3:34">
      <c r="C81" s="601">
        <v>9.0500000000000007</v>
      </c>
      <c r="D81" s="602">
        <v>38.700000000000003</v>
      </c>
      <c r="E81" s="743">
        <v>2.5398618774999999</v>
      </c>
      <c r="F81" s="602">
        <v>100</v>
      </c>
      <c r="G81" s="606">
        <v>0.01</v>
      </c>
      <c r="H81" s="626">
        <v>29</v>
      </c>
      <c r="I81" s="207">
        <v>20.143358086261198</v>
      </c>
      <c r="J81" s="6">
        <v>90</v>
      </c>
      <c r="K81" s="209">
        <v>35.970376729999998</v>
      </c>
      <c r="L81" s="504">
        <v>42.122347945372901</v>
      </c>
      <c r="M81" s="208">
        <v>22.6</v>
      </c>
      <c r="N81" s="208">
        <v>35.164356691651797</v>
      </c>
      <c r="O81" s="208">
        <v>14.9485002168009</v>
      </c>
      <c r="P81" s="208">
        <v>1.0964490785947101</v>
      </c>
      <c r="Q81" s="208">
        <v>0.53</v>
      </c>
      <c r="R81" s="208">
        <f t="shared" si="0"/>
        <v>23.532940549116717</v>
      </c>
      <c r="S81" s="209">
        <f t="shared" si="1"/>
        <v>1.1766470274558356</v>
      </c>
      <c r="T81" s="209">
        <f t="shared" si="2"/>
        <v>22.356293521660881</v>
      </c>
      <c r="U81" s="176"/>
    </row>
    <row r="82" spans="3:34">
      <c r="C82" s="601">
        <v>28.716999999999999</v>
      </c>
      <c r="D82" s="602">
        <v>77.3</v>
      </c>
      <c r="E82" s="743">
        <v>0.20938369895270401</v>
      </c>
      <c r="F82" s="602">
        <v>100</v>
      </c>
      <c r="G82" s="606">
        <v>1E-3</v>
      </c>
      <c r="H82" s="626">
        <v>29</v>
      </c>
      <c r="I82" s="207">
        <v>48.241170540511497</v>
      </c>
      <c r="J82" s="6">
        <v>90</v>
      </c>
      <c r="K82" s="209">
        <v>87.962336989999997</v>
      </c>
      <c r="L82" s="504">
        <v>42.122347945372901</v>
      </c>
      <c r="M82" s="208">
        <v>22.6</v>
      </c>
      <c r="N82" s="208">
        <v>43.941106758158803</v>
      </c>
      <c r="O82" s="208">
        <v>14.9485002168009</v>
      </c>
      <c r="P82" s="208">
        <v>7.0611187910243496</v>
      </c>
      <c r="Q82" s="208">
        <v>1.1924999999999999</v>
      </c>
      <c r="R82" s="208">
        <f t="shared" si="0"/>
        <v>21.383360195039348</v>
      </c>
      <c r="S82" s="209">
        <f t="shared" si="1"/>
        <v>-5.9350747080964405E-16</v>
      </c>
      <c r="T82" s="209">
        <f t="shared" si="2"/>
        <v>21.383360195039348</v>
      </c>
      <c r="U82" s="176"/>
      <c r="AH82" s="187"/>
    </row>
    <row r="83" spans="3:34">
      <c r="C83" s="601">
        <v>3.133</v>
      </c>
      <c r="D83" s="602">
        <v>101.7</v>
      </c>
      <c r="E83" s="743">
        <v>5.1251455952894501E-2</v>
      </c>
      <c r="F83" s="602">
        <v>100</v>
      </c>
      <c r="G83" s="606">
        <v>1E-3</v>
      </c>
      <c r="H83" s="626">
        <v>29</v>
      </c>
      <c r="I83" s="207">
        <v>85.804595657500798</v>
      </c>
      <c r="J83" s="6">
        <v>90</v>
      </c>
      <c r="K83" s="209">
        <v>96.675210820000004</v>
      </c>
      <c r="L83" s="504">
        <v>42.122347945372901</v>
      </c>
      <c r="M83" s="208">
        <v>22.6</v>
      </c>
      <c r="N83" s="208">
        <v>44.868121888591098</v>
      </c>
      <c r="O83" s="208">
        <v>14.9485002168009</v>
      </c>
      <c r="P83" s="208">
        <v>45.429478843067599</v>
      </c>
      <c r="Q83" s="208">
        <v>1.1924999999999999</v>
      </c>
      <c r="R83" s="208">
        <f t="shared" si="0"/>
        <v>58.824705116650307</v>
      </c>
      <c r="S83" s="209">
        <f t="shared" si="1"/>
        <v>-1.6327135509322606E-15</v>
      </c>
      <c r="T83" s="209">
        <f t="shared" si="2"/>
        <v>58.824705116650307</v>
      </c>
      <c r="U83" s="176"/>
      <c r="AH83" s="187"/>
    </row>
    <row r="84" spans="3:34" ht="13.5" thickBot="1">
      <c r="C84" s="603">
        <v>9.0500000000000007</v>
      </c>
      <c r="D84" s="604">
        <v>38.700000000000003</v>
      </c>
      <c r="E84" s="744">
        <v>2.5398618774999999</v>
      </c>
      <c r="F84" s="604">
        <v>100</v>
      </c>
      <c r="G84" s="607">
        <v>1E-3</v>
      </c>
      <c r="H84" s="627">
        <v>29</v>
      </c>
      <c r="I84" s="210">
        <v>20.143358086261198</v>
      </c>
      <c r="J84" s="98">
        <v>90</v>
      </c>
      <c r="K84" s="212">
        <v>45.674190979999999</v>
      </c>
      <c r="L84" s="505">
        <v>42.122347945372901</v>
      </c>
      <c r="M84" s="211">
        <v>22.6</v>
      </c>
      <c r="N84" s="211">
        <v>37.508561515113101</v>
      </c>
      <c r="O84" s="211">
        <v>14.9485002168009</v>
      </c>
      <c r="P84" s="211">
        <v>1.0964490785947101</v>
      </c>
      <c r="Q84" s="211">
        <v>1.1924999999999999</v>
      </c>
      <c r="R84" s="211">
        <f t="shared" si="0"/>
        <v>21.85123572565541</v>
      </c>
      <c r="S84" s="212">
        <f t="shared" si="1"/>
        <v>-6.0649362547836068E-16</v>
      </c>
      <c r="T84" s="212">
        <f t="shared" si="2"/>
        <v>21.85123572565541</v>
      </c>
      <c r="U84" s="176"/>
      <c r="AH84" s="187"/>
    </row>
    <row r="85" spans="3:34">
      <c r="C85" s="34"/>
      <c r="D85" s="34"/>
      <c r="E85" s="34"/>
      <c r="F85" s="34"/>
      <c r="G85" s="34"/>
      <c r="H85" s="34"/>
      <c r="I85" s="34"/>
      <c r="J85" s="34"/>
      <c r="L85" s="34"/>
      <c r="M85" s="34"/>
      <c r="N85" s="34"/>
      <c r="O85" s="34"/>
      <c r="P85" s="34"/>
      <c r="Q85" s="34"/>
      <c r="R85" s="34"/>
      <c r="S85" s="34"/>
    </row>
    <row r="86" spans="3:34">
      <c r="C86" s="34"/>
      <c r="D86" s="34"/>
      <c r="E86" s="34"/>
      <c r="F86" s="34"/>
      <c r="G86" s="34"/>
      <c r="H86" s="34"/>
      <c r="I86" s="34"/>
      <c r="J86" s="34"/>
      <c r="K86" s="34"/>
      <c r="L86" s="34"/>
      <c r="M86" s="34"/>
      <c r="N86" s="34"/>
      <c r="O86" s="34"/>
      <c r="P86" s="34"/>
      <c r="Q86" s="34"/>
      <c r="R86" s="34"/>
      <c r="S86" s="34"/>
    </row>
    <row r="87" spans="3:34">
      <c r="C87" s="34"/>
      <c r="D87" s="34"/>
      <c r="E87" s="34"/>
      <c r="F87" s="34"/>
      <c r="G87" s="34"/>
      <c r="H87" s="34"/>
      <c r="I87" s="34"/>
      <c r="J87" s="34"/>
      <c r="K87" s="34"/>
      <c r="L87" s="34"/>
      <c r="M87" s="34"/>
      <c r="N87" s="34"/>
      <c r="O87" s="34"/>
      <c r="P87" s="34"/>
      <c r="Q87" s="34"/>
      <c r="R87" s="34"/>
      <c r="S87" s="34"/>
    </row>
    <row r="88" spans="3:34">
      <c r="C88" s="34"/>
      <c r="D88" s="34"/>
      <c r="E88" s="34"/>
      <c r="F88" s="34"/>
      <c r="G88" s="34"/>
      <c r="H88" s="34"/>
      <c r="I88" s="34"/>
      <c r="J88" s="34"/>
      <c r="K88" s="34"/>
      <c r="L88" s="34"/>
      <c r="M88" s="34"/>
      <c r="N88" s="34"/>
      <c r="O88" s="34"/>
      <c r="P88" s="34"/>
      <c r="Q88" s="34"/>
      <c r="R88" s="34"/>
      <c r="S88" s="34"/>
    </row>
    <row r="89" spans="3:34">
      <c r="C89" s="34"/>
      <c r="D89" s="34"/>
      <c r="E89" s="34"/>
      <c r="F89" s="34"/>
      <c r="G89" s="34"/>
      <c r="H89" s="34"/>
      <c r="I89" s="34"/>
      <c r="J89" s="34"/>
      <c r="K89" s="34"/>
      <c r="L89" s="34"/>
      <c r="M89" s="34"/>
      <c r="N89" s="34"/>
      <c r="O89" s="34"/>
      <c r="P89" s="34"/>
      <c r="Q89" s="34"/>
      <c r="R89" s="34"/>
      <c r="S89" s="34"/>
    </row>
    <row r="90" spans="3:34">
      <c r="C90" s="34"/>
      <c r="D90" s="34"/>
      <c r="E90" s="34"/>
      <c r="F90" s="34"/>
      <c r="G90" s="34"/>
      <c r="H90" s="34"/>
      <c r="I90" s="34"/>
      <c r="J90" s="34"/>
      <c r="K90" s="34"/>
      <c r="L90" s="34"/>
      <c r="M90" s="34"/>
      <c r="N90" s="34"/>
      <c r="O90" s="34"/>
      <c r="P90" s="34"/>
      <c r="Q90" s="34"/>
      <c r="R90" s="34"/>
      <c r="S90" s="34"/>
    </row>
    <row r="91" spans="3:34">
      <c r="C91" s="34"/>
      <c r="D91" s="34"/>
      <c r="E91" s="34"/>
      <c r="F91" s="34"/>
      <c r="G91" s="34"/>
      <c r="H91" s="34"/>
      <c r="I91" s="34"/>
      <c r="J91" s="34"/>
      <c r="K91" s="34"/>
      <c r="L91" s="34"/>
      <c r="M91" s="34"/>
      <c r="N91" s="34"/>
      <c r="O91" s="34"/>
      <c r="P91" s="34"/>
      <c r="Q91" s="34"/>
      <c r="R91" s="34"/>
      <c r="S91" s="34"/>
    </row>
    <row r="92" spans="3:34">
      <c r="C92" s="34"/>
      <c r="D92" s="34"/>
      <c r="E92" s="34"/>
      <c r="F92" s="34"/>
      <c r="G92" s="34"/>
      <c r="H92" s="34"/>
      <c r="I92" s="34"/>
      <c r="J92" s="34"/>
      <c r="K92" s="34"/>
      <c r="L92" s="34"/>
      <c r="M92" s="34"/>
      <c r="N92" s="34"/>
      <c r="O92" s="34"/>
      <c r="P92" s="34"/>
      <c r="Q92" s="34"/>
      <c r="R92" s="34"/>
      <c r="S92" s="34"/>
    </row>
    <row r="93" spans="3:34">
      <c r="C93" s="34"/>
      <c r="D93" s="34"/>
      <c r="E93" s="34"/>
      <c r="F93" s="34"/>
      <c r="G93" s="34"/>
      <c r="H93" s="34"/>
      <c r="I93" s="34"/>
      <c r="J93" s="34"/>
      <c r="K93" s="34"/>
      <c r="L93" s="34"/>
      <c r="M93" s="34"/>
      <c r="N93" s="34"/>
      <c r="O93" s="34"/>
      <c r="P93" s="34"/>
      <c r="Q93" s="34"/>
      <c r="R93" s="34"/>
      <c r="S93" s="34"/>
    </row>
    <row r="94" spans="3:34">
      <c r="C94" s="34"/>
      <c r="D94" s="34"/>
      <c r="E94" s="34"/>
      <c r="F94" s="34"/>
      <c r="G94" s="34"/>
      <c r="H94" s="34"/>
      <c r="I94" s="34"/>
      <c r="J94" s="34"/>
      <c r="K94" s="34"/>
      <c r="L94" s="34"/>
      <c r="M94" s="34"/>
      <c r="N94" s="34"/>
      <c r="O94" s="34"/>
      <c r="P94" s="34"/>
      <c r="Q94" s="34"/>
      <c r="R94" s="34"/>
      <c r="S94" s="34"/>
    </row>
    <row r="95" spans="3:34">
      <c r="C95" s="34"/>
      <c r="D95" s="34"/>
      <c r="E95" s="34"/>
      <c r="F95" s="34"/>
      <c r="G95" s="34"/>
      <c r="H95" s="34"/>
      <c r="I95" s="34"/>
      <c r="J95" s="34"/>
      <c r="K95" s="34"/>
      <c r="L95" s="34"/>
      <c r="M95" s="34"/>
      <c r="N95" s="34"/>
      <c r="O95" s="34"/>
      <c r="P95" s="34"/>
      <c r="Q95" s="34"/>
      <c r="R95" s="34"/>
      <c r="S95" s="34"/>
    </row>
    <row r="96" spans="3:34">
      <c r="C96" s="34"/>
      <c r="D96" s="34"/>
      <c r="E96" s="34"/>
      <c r="F96" s="34"/>
      <c r="G96" s="34"/>
      <c r="H96" s="34"/>
      <c r="I96" s="34"/>
      <c r="J96" s="34"/>
      <c r="K96" s="34"/>
      <c r="L96" s="34"/>
      <c r="M96" s="34"/>
      <c r="N96" s="34"/>
      <c r="O96" s="34"/>
      <c r="P96" s="34"/>
      <c r="Q96" s="34"/>
      <c r="R96" s="34"/>
      <c r="S96" s="34"/>
    </row>
    <row r="97" spans="3:20">
      <c r="C97" s="34"/>
      <c r="D97" s="34"/>
      <c r="E97" s="34"/>
      <c r="F97" s="34"/>
      <c r="G97" s="34"/>
      <c r="H97" s="34"/>
      <c r="I97" s="34"/>
      <c r="J97" s="34"/>
      <c r="K97" s="34"/>
      <c r="L97" s="34"/>
      <c r="M97" s="34"/>
      <c r="N97" s="34"/>
      <c r="O97" s="34"/>
      <c r="P97" s="34"/>
      <c r="Q97" s="34"/>
      <c r="R97" s="34"/>
      <c r="S97" s="34"/>
    </row>
    <row r="98" spans="3:20">
      <c r="C98" s="34"/>
      <c r="D98" s="34"/>
      <c r="E98" s="34"/>
      <c r="F98" s="34"/>
      <c r="G98" s="34"/>
      <c r="H98" s="34"/>
      <c r="I98" s="34"/>
      <c r="J98" s="34"/>
      <c r="K98" s="34"/>
      <c r="L98" s="34"/>
      <c r="M98" s="34"/>
      <c r="N98" s="34"/>
      <c r="O98" s="34"/>
      <c r="P98" s="34"/>
      <c r="Q98" s="34"/>
      <c r="R98" s="34"/>
      <c r="S98" s="34"/>
    </row>
    <row r="99" spans="3:20">
      <c r="C99" s="34"/>
      <c r="D99" s="34"/>
      <c r="E99" s="34"/>
      <c r="F99" s="34"/>
      <c r="G99" s="34"/>
      <c r="H99" s="34"/>
      <c r="I99" s="34"/>
      <c r="J99" s="34"/>
      <c r="K99" s="34"/>
      <c r="L99" s="34"/>
      <c r="M99" s="34"/>
      <c r="N99" s="34"/>
      <c r="O99" s="34"/>
      <c r="P99" s="34"/>
      <c r="Q99" s="34"/>
      <c r="R99" s="34"/>
      <c r="S99" s="34"/>
    </row>
    <row r="100" spans="3:20">
      <c r="C100" s="34"/>
      <c r="D100" s="34"/>
      <c r="E100" s="34"/>
      <c r="F100" s="34"/>
      <c r="G100" s="34"/>
      <c r="H100" s="34"/>
      <c r="I100" s="34"/>
      <c r="J100" s="34"/>
      <c r="K100" s="34"/>
      <c r="L100" s="34"/>
      <c r="M100" s="34"/>
      <c r="N100" s="34"/>
      <c r="O100" s="34"/>
      <c r="P100" s="34"/>
      <c r="Q100" s="34"/>
      <c r="R100" s="34"/>
      <c r="S100" s="34"/>
    </row>
    <row r="101" spans="3:20">
      <c r="C101" s="34"/>
      <c r="D101" s="34"/>
      <c r="E101" s="34"/>
      <c r="F101" s="34"/>
      <c r="G101" s="34"/>
      <c r="H101" s="34"/>
      <c r="I101" s="34"/>
      <c r="J101" s="34"/>
      <c r="K101" s="34"/>
      <c r="L101" s="34"/>
      <c r="M101" s="34"/>
      <c r="N101" s="34"/>
      <c r="O101" s="34"/>
      <c r="P101" s="34"/>
      <c r="Q101" s="34"/>
      <c r="R101" s="34"/>
      <c r="S101" s="34"/>
    </row>
    <row r="102" spans="3:20">
      <c r="C102" s="34"/>
      <c r="D102" s="34"/>
      <c r="E102" s="34"/>
      <c r="F102" s="34"/>
      <c r="G102" s="34"/>
      <c r="H102" s="34"/>
      <c r="I102" s="34"/>
      <c r="J102" s="34"/>
      <c r="K102" s="34"/>
      <c r="L102" s="34"/>
      <c r="M102" s="34"/>
      <c r="N102" s="34"/>
      <c r="O102" s="34"/>
      <c r="P102" s="34"/>
      <c r="Q102" s="34"/>
      <c r="R102" s="34"/>
      <c r="S102" s="34"/>
    </row>
    <row r="103" spans="3:20">
      <c r="C103" s="34"/>
      <c r="D103" s="34"/>
      <c r="E103" s="34"/>
      <c r="F103" s="34"/>
      <c r="G103" s="34"/>
      <c r="H103" s="34"/>
      <c r="I103" s="34"/>
      <c r="J103" s="34"/>
      <c r="K103" s="34"/>
      <c r="L103" s="34"/>
      <c r="M103" s="34"/>
      <c r="N103" s="34"/>
      <c r="O103" s="34"/>
      <c r="P103" s="34"/>
      <c r="Q103" s="34"/>
      <c r="R103" s="34"/>
      <c r="S103" s="34"/>
    </row>
    <row r="104" spans="3:20">
      <c r="C104" s="34"/>
      <c r="D104" s="34"/>
      <c r="E104" s="34"/>
      <c r="F104" s="34"/>
      <c r="G104" s="34"/>
      <c r="H104" s="34"/>
      <c r="I104" s="34"/>
      <c r="J104" s="34"/>
      <c r="K104" s="34"/>
      <c r="L104" s="34"/>
      <c r="M104" s="34"/>
      <c r="N104" s="34"/>
      <c r="O104" s="34"/>
      <c r="P104" s="34"/>
      <c r="Q104" s="34"/>
      <c r="R104" s="34"/>
      <c r="S104" s="34"/>
    </row>
    <row r="105" spans="3:20">
      <c r="C105" s="34"/>
      <c r="D105" s="34"/>
      <c r="E105" s="34"/>
      <c r="F105" s="34"/>
      <c r="G105" s="34"/>
      <c r="H105" s="34"/>
      <c r="I105" s="34"/>
      <c r="J105" s="34"/>
      <c r="K105" s="34"/>
      <c r="L105" s="34"/>
      <c r="M105" s="34"/>
      <c r="N105" s="34"/>
      <c r="O105" s="34"/>
      <c r="P105" s="34"/>
      <c r="Q105" s="34"/>
      <c r="R105" s="34"/>
      <c r="S105" s="34"/>
    </row>
    <row r="106" spans="3:20">
      <c r="C106" s="34"/>
      <c r="D106" s="34"/>
      <c r="E106" s="34"/>
      <c r="F106" s="34"/>
      <c r="G106" s="34"/>
      <c r="H106" s="34"/>
      <c r="I106" s="34"/>
      <c r="J106" s="34"/>
      <c r="K106" s="34"/>
      <c r="L106" s="34"/>
      <c r="M106" s="34"/>
      <c r="N106" s="34"/>
      <c r="O106" s="34"/>
      <c r="P106" s="34"/>
      <c r="Q106" s="34"/>
      <c r="R106" s="34"/>
      <c r="S106" s="34"/>
    </row>
    <row r="107" spans="3:20">
      <c r="C107" s="34"/>
      <c r="D107" s="34"/>
      <c r="E107" s="34"/>
      <c r="F107" s="34"/>
      <c r="G107" s="34"/>
      <c r="H107" s="34"/>
      <c r="I107" s="34"/>
      <c r="J107" s="34"/>
      <c r="K107" s="34"/>
      <c r="L107" s="34"/>
      <c r="M107" s="34"/>
      <c r="N107" s="34"/>
      <c r="O107" s="34"/>
      <c r="P107" s="34"/>
      <c r="Q107" s="34"/>
      <c r="R107" s="34"/>
      <c r="S107" s="34"/>
    </row>
    <row r="108" spans="3:20">
      <c r="C108" s="34"/>
      <c r="D108" s="34"/>
      <c r="E108" s="34"/>
      <c r="F108" s="34"/>
      <c r="G108" s="34"/>
      <c r="H108" s="34"/>
      <c r="I108" s="34"/>
      <c r="J108" s="34"/>
      <c r="K108" s="34"/>
      <c r="L108" s="34"/>
      <c r="M108" s="34"/>
      <c r="N108" s="34"/>
      <c r="O108" s="34"/>
      <c r="P108" s="34"/>
      <c r="Q108" s="34"/>
      <c r="R108" s="34"/>
      <c r="S108" s="34"/>
    </row>
    <row r="109" spans="3:20">
      <c r="C109" s="34"/>
      <c r="D109" s="34"/>
      <c r="E109" s="34"/>
      <c r="F109" s="34"/>
      <c r="G109" s="34"/>
      <c r="H109" s="34"/>
      <c r="I109" s="34"/>
      <c r="J109" s="34"/>
      <c r="K109" s="34"/>
      <c r="L109" s="34"/>
      <c r="M109" s="34"/>
      <c r="N109" s="34"/>
      <c r="O109" s="34"/>
      <c r="P109" s="34"/>
      <c r="Q109" s="34"/>
      <c r="R109" s="34"/>
      <c r="S109" s="34"/>
    </row>
    <row r="110" spans="3:20">
      <c r="D110" s="34"/>
      <c r="E110" s="34"/>
      <c r="F110" s="34"/>
      <c r="G110" s="34"/>
      <c r="H110" s="34"/>
      <c r="I110" s="34"/>
      <c r="J110" s="34"/>
      <c r="K110" s="34"/>
      <c r="L110" s="34"/>
      <c r="M110" s="34"/>
      <c r="N110" s="34"/>
      <c r="O110" s="34"/>
      <c r="P110" s="34"/>
      <c r="Q110" s="34"/>
      <c r="R110" s="34"/>
      <c r="S110" s="34"/>
      <c r="T110" s="34"/>
    </row>
    <row r="111" spans="3:20">
      <c r="D111" s="34"/>
      <c r="E111" s="34"/>
      <c r="F111" s="34"/>
      <c r="G111" s="34"/>
      <c r="H111" s="34"/>
      <c r="I111" s="34"/>
      <c r="J111" s="34"/>
      <c r="K111" s="34"/>
      <c r="L111" s="34"/>
      <c r="M111" s="34"/>
      <c r="N111" s="34"/>
      <c r="O111" s="34"/>
      <c r="P111" s="34"/>
      <c r="Q111" s="34"/>
      <c r="R111" s="34"/>
      <c r="S111" s="34"/>
      <c r="T111" s="34"/>
    </row>
    <row r="112" spans="3:20">
      <c r="D112" s="34"/>
      <c r="E112" s="34"/>
      <c r="F112" s="34"/>
      <c r="G112" s="34"/>
      <c r="H112" s="34"/>
      <c r="I112" s="34"/>
      <c r="J112" s="34"/>
      <c r="K112" s="34"/>
      <c r="L112" s="34"/>
      <c r="M112" s="34"/>
      <c r="N112" s="34"/>
      <c r="O112" s="34"/>
      <c r="P112" s="34"/>
      <c r="Q112" s="34"/>
      <c r="R112" s="34"/>
      <c r="S112" s="34"/>
      <c r="T112" s="34"/>
    </row>
    <row r="113" spans="4:20">
      <c r="D113" s="34"/>
      <c r="E113" s="34"/>
      <c r="F113" s="34"/>
      <c r="G113" s="34"/>
      <c r="H113" s="34"/>
      <c r="I113" s="34"/>
      <c r="J113" s="34"/>
      <c r="K113" s="34"/>
      <c r="L113" s="34"/>
      <c r="M113" s="34"/>
      <c r="N113" s="34"/>
      <c r="O113" s="34"/>
      <c r="P113" s="34"/>
      <c r="Q113" s="34"/>
      <c r="R113" s="34"/>
      <c r="S113" s="34"/>
      <c r="T113" s="34"/>
    </row>
    <row r="114" spans="4:20">
      <c r="D114" s="34"/>
      <c r="E114" s="34"/>
      <c r="F114" s="34"/>
      <c r="G114" s="34"/>
      <c r="H114" s="34"/>
      <c r="I114" s="34"/>
      <c r="J114" s="34"/>
      <c r="K114" s="34"/>
      <c r="L114" s="34"/>
      <c r="M114" s="34"/>
      <c r="N114" s="34"/>
      <c r="O114" s="34"/>
      <c r="P114" s="34"/>
      <c r="Q114" s="34"/>
      <c r="R114" s="34"/>
      <c r="S114" s="34"/>
      <c r="T114" s="34"/>
    </row>
    <row r="115" spans="4:20">
      <c r="D115" s="34"/>
      <c r="E115" s="34"/>
      <c r="F115" s="34"/>
      <c r="G115" s="34"/>
      <c r="H115" s="34"/>
      <c r="I115" s="34"/>
      <c r="J115" s="34"/>
      <c r="K115" s="34"/>
      <c r="L115" s="34"/>
      <c r="M115" s="34"/>
      <c r="N115" s="34"/>
      <c r="O115" s="34"/>
      <c r="P115" s="34"/>
      <c r="Q115" s="34"/>
      <c r="R115" s="34"/>
      <c r="S115" s="34"/>
      <c r="T115" s="34"/>
    </row>
  </sheetData>
  <sheetProtection sheet="1" formatCells="0" formatColumns="0" formatRows="0"/>
  <mergeCells count="2">
    <mergeCell ref="C5:I5"/>
    <mergeCell ref="D11:L11"/>
  </mergeCells>
  <phoneticPr fontId="2" type="noConversion"/>
  <hyperlinks>
    <hyperlink ref="N2" location="NOTES!A1" display="BACK" xr:uid="{00000000-0004-0000-0E00-000000000000}"/>
  </hyperlinks>
  <pageMargins left="0.75" right="0.75" top="1" bottom="1" header="0.5" footer="0.5"/>
  <pageSetup paperSize="9" orientation="portrait"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5"/>
  <dimension ref="C2:BU383"/>
  <sheetViews>
    <sheetView topLeftCell="A7" zoomScale="70" workbookViewId="0">
      <selection activeCell="O11" sqref="O11"/>
    </sheetView>
  </sheetViews>
  <sheetFormatPr defaultColWidth="9.140625" defaultRowHeight="12.75"/>
  <cols>
    <col min="1" max="1" width="6.140625" style="4" customWidth="1"/>
    <col min="2" max="2" width="6.85546875" style="4" customWidth="1"/>
    <col min="3" max="3" width="21.42578125" style="4" customWidth="1"/>
    <col min="4" max="4" width="15.140625" style="4" customWidth="1"/>
    <col min="5" max="8" width="14" style="4" customWidth="1"/>
    <col min="9" max="9" width="13.7109375" style="4" customWidth="1"/>
    <col min="10" max="10" width="4.7109375" style="4" customWidth="1"/>
    <col min="11" max="11" width="2.5703125" style="4" customWidth="1"/>
    <col min="12" max="12" width="17.85546875" style="4" customWidth="1"/>
    <col min="13" max="13" width="14.28515625" style="4" bestFit="1" customWidth="1"/>
    <col min="14" max="14" width="13.85546875" style="4" customWidth="1"/>
    <col min="15" max="16" width="14.28515625" style="4" bestFit="1" customWidth="1"/>
    <col min="17" max="17" width="14.140625" style="4" customWidth="1"/>
    <col min="18" max="18" width="15.140625" style="4" customWidth="1"/>
    <col min="19" max="21" width="13.85546875" style="4" customWidth="1"/>
    <col min="22" max="22" width="14.42578125" style="4" bestFit="1" customWidth="1"/>
    <col min="23" max="23" width="15.7109375" style="4" bestFit="1" customWidth="1"/>
    <col min="24" max="24" width="13.42578125" style="4" bestFit="1" customWidth="1"/>
    <col min="25" max="25" width="12.5703125" style="4" bestFit="1" customWidth="1"/>
    <col min="26" max="28" width="11.7109375" style="4" bestFit="1" customWidth="1"/>
    <col min="29" max="29" width="9.140625" style="4"/>
    <col min="30" max="30" width="12.5703125" style="4" bestFit="1" customWidth="1"/>
    <col min="31" max="31" width="13" style="4" bestFit="1" customWidth="1"/>
    <col min="32" max="34" width="12.5703125" style="4" bestFit="1" customWidth="1"/>
    <col min="35" max="35" width="13" style="4" bestFit="1" customWidth="1"/>
    <col min="36" max="36" width="14" style="4" bestFit="1" customWidth="1"/>
    <col min="37" max="38" width="14.42578125" style="4" bestFit="1" customWidth="1"/>
    <col min="39" max="39" width="14" style="4" bestFit="1" customWidth="1"/>
    <col min="40" max="41" width="14.42578125" style="4" bestFit="1" customWidth="1"/>
    <col min="42" max="42" width="14.85546875" style="4" bestFit="1" customWidth="1"/>
    <col min="43" max="43" width="15.28515625" style="4" bestFit="1" customWidth="1"/>
    <col min="44" max="44" width="14.85546875" style="4" bestFit="1" customWidth="1"/>
    <col min="45" max="45" width="15.7109375" style="4" bestFit="1" customWidth="1"/>
    <col min="46" max="46" width="14.85546875" style="4" bestFit="1" customWidth="1"/>
    <col min="47" max="48" width="15.7109375" style="4" bestFit="1" customWidth="1"/>
    <col min="49" max="49" width="15.28515625" style="4" bestFit="1" customWidth="1"/>
    <col min="50" max="52" width="15.7109375" style="4" bestFit="1" customWidth="1"/>
    <col min="53" max="53" width="14.85546875" style="4" bestFit="1" customWidth="1"/>
    <col min="54" max="56" width="15.28515625" style="4" bestFit="1" customWidth="1"/>
    <col min="57" max="57" width="14.42578125" style="4" bestFit="1" customWidth="1"/>
    <col min="58" max="58" width="14" style="4" bestFit="1" customWidth="1"/>
    <col min="59" max="59" width="14.42578125" style="4" bestFit="1" customWidth="1"/>
    <col min="60" max="60" width="14" style="4" bestFit="1" customWidth="1"/>
    <col min="61" max="62" width="13" style="4" bestFit="1" customWidth="1"/>
    <col min="63" max="63" width="12.5703125" style="4" bestFit="1" customWidth="1"/>
    <col min="64" max="64" width="13" style="4" bestFit="1" customWidth="1"/>
    <col min="65" max="66" width="12.5703125" style="4" bestFit="1" customWidth="1"/>
    <col min="67" max="70" width="14.42578125" style="4" bestFit="1" customWidth="1"/>
    <col min="71" max="71" width="14" style="4" bestFit="1" customWidth="1"/>
    <col min="72" max="72" width="14.42578125" style="4" bestFit="1" customWidth="1"/>
    <col min="73" max="73" width="14" style="4" bestFit="1" customWidth="1"/>
    <col min="74" max="16384" width="9.140625" style="4"/>
  </cols>
  <sheetData>
    <row r="2" spans="3:73" ht="15">
      <c r="N2" s="498" t="s">
        <v>256</v>
      </c>
    </row>
    <row r="5" spans="3:73" ht="69" customHeight="1">
      <c r="C5" s="794" t="s">
        <v>34</v>
      </c>
      <c r="D5" s="795"/>
      <c r="E5" s="795"/>
      <c r="F5" s="795"/>
      <c r="G5" s="795"/>
      <c r="H5" s="795"/>
      <c r="I5" s="795"/>
      <c r="J5" s="30"/>
      <c r="K5" s="30"/>
      <c r="L5" s="30"/>
      <c r="M5" s="30"/>
      <c r="N5" s="31"/>
    </row>
    <row r="6" spans="3:73" ht="15.75" customHeight="1">
      <c r="C6" s="32"/>
      <c r="D6" s="33"/>
      <c r="E6" s="30"/>
      <c r="F6" s="30"/>
      <c r="G6" s="30"/>
      <c r="H6" s="30"/>
      <c r="I6" s="30"/>
      <c r="J6" s="30"/>
      <c r="K6" s="30"/>
      <c r="L6" s="30"/>
      <c r="M6" s="30"/>
      <c r="N6" s="31"/>
    </row>
    <row r="7" spans="3:73" ht="18.75" customHeight="1">
      <c r="C7" s="796"/>
      <c r="D7" s="34"/>
      <c r="E7" s="34"/>
      <c r="F7" s="34"/>
      <c r="G7" s="34"/>
      <c r="H7" s="34"/>
      <c r="I7" s="34"/>
      <c r="J7" s="34"/>
      <c r="K7" s="799">
        <v>43742</v>
      </c>
      <c r="L7" s="799"/>
      <c r="M7" s="799"/>
      <c r="N7" s="800"/>
    </row>
    <row r="8" spans="3:73" ht="22.5" customHeight="1">
      <c r="C8" s="796"/>
      <c r="D8" s="34"/>
      <c r="E8" s="34"/>
      <c r="F8" s="34"/>
      <c r="G8" s="34"/>
      <c r="H8" s="34"/>
      <c r="I8" s="34"/>
      <c r="J8" s="34"/>
      <c r="K8" s="801" t="s">
        <v>35</v>
      </c>
      <c r="L8" s="801"/>
      <c r="M8" s="801"/>
      <c r="N8" s="802"/>
      <c r="AD8" s="462"/>
      <c r="AE8" s="462"/>
      <c r="AF8" s="462"/>
      <c r="AG8" s="462"/>
      <c r="AH8" s="462"/>
      <c r="AI8" s="462"/>
      <c r="AJ8" s="462"/>
      <c r="AK8" s="462"/>
      <c r="AL8" s="462"/>
      <c r="AM8" s="462"/>
      <c r="AN8" s="462"/>
      <c r="AO8" s="462"/>
      <c r="AP8" s="462"/>
      <c r="AQ8" s="462"/>
      <c r="AR8" s="462"/>
      <c r="AS8" s="462"/>
      <c r="AT8" s="462"/>
      <c r="AU8" s="462"/>
      <c r="AV8" s="462"/>
      <c r="AW8" s="462"/>
      <c r="AX8" s="462"/>
      <c r="AY8" s="462"/>
      <c r="AZ8" s="462"/>
      <c r="BA8" s="462"/>
      <c r="BB8" s="462"/>
      <c r="BC8" s="462"/>
      <c r="BD8" s="462"/>
      <c r="BE8" s="462"/>
      <c r="BF8" s="462"/>
      <c r="BG8" s="462"/>
      <c r="BH8" s="462"/>
      <c r="BI8" s="462"/>
      <c r="BJ8" s="462"/>
      <c r="BK8" s="462"/>
      <c r="BL8" s="462"/>
      <c r="BM8" s="462"/>
      <c r="BN8" s="462"/>
      <c r="BO8" s="462"/>
      <c r="BP8" s="462"/>
      <c r="BQ8" s="462"/>
      <c r="BR8" s="462"/>
      <c r="BS8" s="462"/>
      <c r="BT8" s="462"/>
      <c r="BU8" s="462"/>
    </row>
    <row r="9" spans="3:73" ht="15" customHeight="1">
      <c r="C9" s="797"/>
      <c r="D9" s="35"/>
      <c r="E9" s="35"/>
      <c r="F9" s="35"/>
      <c r="G9" s="35"/>
      <c r="H9" s="35"/>
      <c r="I9" s="35"/>
      <c r="J9" s="35"/>
      <c r="K9" s="41"/>
      <c r="L9" s="41"/>
      <c r="M9" s="41"/>
      <c r="N9" s="42"/>
      <c r="AD9" s="462"/>
      <c r="AE9" s="34"/>
      <c r="AF9" s="34"/>
      <c r="AG9" s="34"/>
      <c r="AH9" s="34"/>
      <c r="AI9" s="34"/>
      <c r="AJ9" s="34"/>
      <c r="AK9" s="34"/>
      <c r="AL9" s="34"/>
      <c r="AM9" s="34"/>
      <c r="AN9" s="462"/>
      <c r="AO9" s="462"/>
      <c r="AP9" s="462"/>
      <c r="AQ9" s="462"/>
      <c r="AR9" s="462"/>
      <c r="AS9" s="462"/>
      <c r="AT9" s="462"/>
      <c r="AU9" s="462"/>
      <c r="AV9" s="462"/>
      <c r="AW9" s="462"/>
      <c r="AX9" s="462"/>
      <c r="AY9" s="462"/>
      <c r="AZ9" s="462"/>
      <c r="BA9" s="462"/>
      <c r="BB9" s="462"/>
      <c r="BC9" s="462"/>
      <c r="BD9" s="462"/>
      <c r="BE9" s="462"/>
      <c r="BF9" s="462"/>
      <c r="BG9" s="462"/>
      <c r="BH9" s="462"/>
      <c r="BI9" s="462"/>
      <c r="BJ9" s="462"/>
      <c r="BK9" s="462"/>
      <c r="BL9" s="462"/>
      <c r="BM9" s="462"/>
      <c r="BN9" s="462"/>
      <c r="BO9" s="462"/>
      <c r="BP9" s="462"/>
      <c r="BQ9" s="462"/>
      <c r="BR9" s="462"/>
      <c r="BS9" s="462"/>
      <c r="BT9" s="462"/>
      <c r="BU9" s="462"/>
    </row>
    <row r="10" spans="3:73" ht="15">
      <c r="C10" s="37"/>
      <c r="D10" s="30"/>
      <c r="E10" s="30"/>
      <c r="F10" s="30"/>
      <c r="G10" s="30"/>
      <c r="H10" s="30"/>
      <c r="I10" s="30"/>
      <c r="J10" s="30"/>
      <c r="K10" s="30"/>
      <c r="L10" s="30"/>
      <c r="M10" s="30"/>
      <c r="N10" s="31"/>
      <c r="AD10" s="462"/>
      <c r="AE10" s="34"/>
      <c r="AF10" s="467"/>
      <c r="AG10" s="467"/>
      <c r="AH10" s="467"/>
      <c r="AI10" s="467"/>
      <c r="AJ10" s="467"/>
      <c r="AK10" s="467"/>
      <c r="AL10" s="467"/>
      <c r="AM10" s="34"/>
      <c r="AN10" s="462"/>
      <c r="AO10" s="462"/>
      <c r="AP10" s="462"/>
      <c r="AQ10" s="462"/>
      <c r="AR10" s="462"/>
      <c r="AS10" s="462"/>
      <c r="AT10" s="462"/>
      <c r="AU10" s="462"/>
      <c r="AV10" s="462"/>
      <c r="AW10" s="462"/>
      <c r="AX10" s="462"/>
      <c r="AY10" s="462"/>
      <c r="AZ10" s="462"/>
      <c r="BA10" s="462"/>
      <c r="BB10" s="462"/>
      <c r="BC10" s="462"/>
      <c r="BD10" s="462"/>
      <c r="BE10" s="462"/>
      <c r="BF10" s="462"/>
      <c r="BG10" s="462"/>
      <c r="BH10" s="462"/>
      <c r="BI10" s="462"/>
      <c r="BJ10" s="462"/>
      <c r="BK10" s="462"/>
      <c r="BL10" s="462"/>
      <c r="BM10" s="462"/>
      <c r="BN10" s="462"/>
      <c r="BO10" s="462"/>
      <c r="BP10" s="462"/>
      <c r="BQ10" s="462"/>
      <c r="BR10" s="462"/>
      <c r="BS10" s="462"/>
      <c r="BT10" s="462"/>
      <c r="BU10" s="462"/>
    </row>
    <row r="11" spans="3:73" ht="45" customHeight="1">
      <c r="C11" s="38"/>
      <c r="D11" s="803" t="s">
        <v>36</v>
      </c>
      <c r="E11" s="803"/>
      <c r="F11" s="803"/>
      <c r="G11" s="803"/>
      <c r="H11" s="803"/>
      <c r="I11" s="803"/>
      <c r="J11" s="803"/>
      <c r="K11" s="803"/>
      <c r="L11" s="803"/>
      <c r="M11" s="34"/>
      <c r="N11" s="39"/>
      <c r="AD11" s="462"/>
      <c r="AE11" s="34"/>
      <c r="AF11" s="468"/>
      <c r="AG11" s="468"/>
      <c r="AH11" s="468"/>
      <c r="AI11" s="468"/>
      <c r="AJ11" s="469"/>
      <c r="AK11" s="468"/>
      <c r="AL11" s="468"/>
      <c r="AM11" s="34"/>
      <c r="AN11" s="462"/>
      <c r="AO11" s="462"/>
      <c r="AP11" s="462"/>
      <c r="AQ11" s="462"/>
      <c r="AR11" s="462"/>
      <c r="AS11" s="462"/>
      <c r="AT11" s="462"/>
      <c r="AU11" s="462"/>
      <c r="AV11" s="462"/>
      <c r="AW11" s="462"/>
      <c r="AX11" s="462"/>
      <c r="AY11" s="462"/>
      <c r="AZ11" s="462"/>
      <c r="BA11" s="462"/>
      <c r="BB11" s="462"/>
      <c r="BC11" s="462"/>
      <c r="BD11" s="462"/>
      <c r="BE11" s="462"/>
      <c r="BF11" s="462"/>
      <c r="BG11" s="462"/>
      <c r="BH11" s="462"/>
      <c r="BI11" s="462"/>
      <c r="BJ11" s="462"/>
      <c r="BK11" s="462"/>
      <c r="BL11" s="462"/>
      <c r="BM11" s="462"/>
      <c r="BN11" s="462"/>
      <c r="BO11" s="462"/>
      <c r="BP11" s="462"/>
      <c r="BQ11" s="462"/>
      <c r="BR11" s="462"/>
      <c r="BS11" s="462"/>
      <c r="BT11" s="462"/>
      <c r="BU11" s="462"/>
    </row>
    <row r="12" spans="3:73" ht="18" customHeight="1">
      <c r="C12" s="40"/>
      <c r="D12" s="35"/>
      <c r="E12" s="35"/>
      <c r="F12" s="35"/>
      <c r="G12" s="35"/>
      <c r="H12" s="35"/>
      <c r="I12" s="35"/>
      <c r="J12" s="35"/>
      <c r="K12" s="35"/>
      <c r="L12" s="35"/>
      <c r="M12" s="35"/>
      <c r="N12" s="36"/>
      <c r="AD12" s="462"/>
      <c r="AE12" s="34"/>
      <c r="AF12" s="468"/>
      <c r="AG12" s="468"/>
      <c r="AH12" s="468"/>
      <c r="AI12" s="468"/>
      <c r="AJ12" s="469"/>
      <c r="AK12" s="468"/>
      <c r="AL12" s="468"/>
      <c r="AM12" s="34"/>
      <c r="AN12" s="462"/>
      <c r="AO12" s="462"/>
      <c r="AP12" s="462"/>
      <c r="AQ12" s="462"/>
      <c r="AR12" s="462"/>
      <c r="AS12" s="462"/>
      <c r="AT12" s="462"/>
      <c r="AU12" s="462"/>
      <c r="AV12" s="462"/>
      <c r="AW12" s="462"/>
      <c r="AX12" s="462"/>
      <c r="AY12" s="462"/>
      <c r="AZ12" s="462"/>
      <c r="BA12" s="462"/>
      <c r="BB12" s="462"/>
      <c r="BC12" s="462"/>
      <c r="BD12" s="462"/>
      <c r="BE12" s="462"/>
      <c r="BF12" s="462"/>
      <c r="BG12" s="462"/>
      <c r="BH12" s="462"/>
      <c r="BI12" s="462"/>
      <c r="BJ12" s="462"/>
      <c r="BK12" s="462"/>
      <c r="BL12" s="462"/>
      <c r="BM12" s="462"/>
      <c r="BN12" s="462"/>
      <c r="BO12" s="462"/>
      <c r="BP12" s="462"/>
      <c r="BQ12" s="462"/>
      <c r="BR12" s="462"/>
      <c r="BS12" s="462"/>
      <c r="BT12" s="462"/>
      <c r="BU12" s="462"/>
    </row>
    <row r="13" spans="3:73" ht="17.100000000000001" customHeight="1">
      <c r="AD13" s="462"/>
      <c r="AE13" s="34"/>
      <c r="AF13" s="468"/>
      <c r="AG13" s="468"/>
      <c r="AH13" s="468"/>
      <c r="AI13" s="468"/>
      <c r="AJ13" s="469"/>
      <c r="AK13" s="468"/>
      <c r="AL13" s="468"/>
      <c r="AM13" s="34"/>
      <c r="AN13" s="462"/>
      <c r="AO13" s="462"/>
      <c r="AP13" s="462"/>
      <c r="AQ13" s="462"/>
      <c r="AR13" s="462"/>
      <c r="AS13" s="462"/>
      <c r="AT13" s="462"/>
      <c r="AU13" s="462"/>
      <c r="AV13" s="462"/>
      <c r="AW13" s="462"/>
      <c r="AX13" s="462"/>
      <c r="AY13" s="462"/>
      <c r="AZ13" s="462"/>
      <c r="BA13" s="462"/>
      <c r="BB13" s="462"/>
      <c r="BC13" s="462"/>
      <c r="BD13" s="462"/>
      <c r="BE13" s="462"/>
      <c r="BF13" s="462"/>
      <c r="BG13" s="462"/>
      <c r="BH13" s="462"/>
      <c r="BI13" s="462"/>
      <c r="BJ13" s="462"/>
      <c r="BK13" s="462"/>
      <c r="BL13" s="462"/>
      <c r="BM13" s="462"/>
      <c r="BN13" s="462"/>
      <c r="BO13" s="462"/>
      <c r="BP13" s="462"/>
      <c r="BQ13" s="462"/>
      <c r="BR13" s="462"/>
      <c r="BS13" s="462"/>
      <c r="BT13" s="462"/>
      <c r="BU13" s="462"/>
    </row>
    <row r="14" spans="3:73" ht="18.75" customHeight="1">
      <c r="C14" s="51" t="s">
        <v>363</v>
      </c>
      <c r="K14" s="411"/>
      <c r="AD14" s="462"/>
      <c r="AE14" s="34"/>
      <c r="AF14" s="468"/>
      <c r="AG14" s="468"/>
      <c r="AH14" s="468"/>
      <c r="AI14" s="468"/>
      <c r="AJ14" s="469"/>
      <c r="AK14" s="468"/>
      <c r="AL14" s="468"/>
      <c r="AM14" s="34"/>
      <c r="AN14" s="462"/>
      <c r="AO14" s="462"/>
      <c r="AP14" s="462"/>
      <c r="AQ14" s="462"/>
      <c r="AR14" s="462"/>
      <c r="AS14" s="462"/>
      <c r="AT14" s="462"/>
      <c r="AU14" s="462"/>
      <c r="AV14" s="462"/>
      <c r="AW14" s="462"/>
      <c r="AX14" s="462"/>
      <c r="AY14" s="462"/>
      <c r="AZ14" s="462"/>
      <c r="BA14" s="462"/>
      <c r="BB14" s="462"/>
      <c r="BC14" s="462"/>
      <c r="BD14" s="462"/>
      <c r="BE14" s="462"/>
      <c r="BF14" s="462"/>
      <c r="BG14" s="462"/>
      <c r="BH14" s="462"/>
      <c r="BI14" s="462"/>
      <c r="BJ14" s="462"/>
      <c r="BK14" s="462"/>
      <c r="BL14" s="462"/>
      <c r="BM14" s="462"/>
      <c r="BN14" s="462"/>
      <c r="BO14" s="462"/>
      <c r="BP14" s="462"/>
      <c r="BQ14" s="462"/>
      <c r="BR14" s="462"/>
      <c r="BS14" s="462"/>
      <c r="BT14" s="462"/>
      <c r="BU14" s="462"/>
    </row>
    <row r="15" spans="3:73" ht="18.75" customHeight="1">
      <c r="C15" s="51"/>
      <c r="AE15" s="34"/>
      <c r="AF15" s="468"/>
      <c r="AG15" s="468"/>
      <c r="AH15" s="468"/>
      <c r="AI15" s="468"/>
      <c r="AJ15" s="469"/>
      <c r="AK15" s="468"/>
      <c r="AL15" s="468"/>
      <c r="AM15" s="34"/>
    </row>
    <row r="16" spans="3:73" ht="18.75" customHeight="1">
      <c r="C16" s="57" t="s">
        <v>291</v>
      </c>
      <c r="L16" s="57" t="s">
        <v>78</v>
      </c>
      <c r="M16" s="8"/>
      <c r="N16" s="8"/>
      <c r="O16" s="8"/>
      <c r="P16" s="8"/>
      <c r="Q16" s="8"/>
      <c r="R16" s="8"/>
      <c r="AE16" s="34"/>
      <c r="AF16" s="468"/>
      <c r="AG16" s="468"/>
      <c r="AH16" s="468"/>
      <c r="AI16" s="468"/>
      <c r="AJ16" s="469"/>
      <c r="AK16" s="468"/>
      <c r="AL16" s="468"/>
      <c r="AM16" s="34"/>
    </row>
    <row r="17" spans="3:39" ht="18.75" customHeight="1">
      <c r="C17" s="57" t="s">
        <v>364</v>
      </c>
      <c r="L17" s="57" t="s">
        <v>364</v>
      </c>
      <c r="M17" s="15"/>
      <c r="N17" s="8"/>
      <c r="O17" s="8"/>
      <c r="P17" s="8"/>
      <c r="Q17" s="8"/>
      <c r="R17" s="8"/>
      <c r="AE17" s="34"/>
      <c r="AF17" s="468"/>
      <c r="AG17" s="468"/>
      <c r="AH17" s="468"/>
      <c r="AI17" s="468"/>
      <c r="AJ17" s="469"/>
      <c r="AK17" s="468"/>
      <c r="AL17" s="468"/>
      <c r="AM17" s="34"/>
    </row>
    <row r="18" spans="3:39" ht="17.100000000000001" customHeight="1">
      <c r="J18" s="407"/>
      <c r="L18" s="8"/>
      <c r="M18" s="8"/>
      <c r="N18" s="8"/>
      <c r="O18" s="8"/>
      <c r="P18" s="8"/>
      <c r="Q18" s="8"/>
      <c r="R18" s="8"/>
      <c r="AD18" s="407"/>
      <c r="AE18" s="34"/>
      <c r="AF18" s="468"/>
      <c r="AG18" s="468"/>
      <c r="AH18" s="468"/>
      <c r="AI18" s="468"/>
      <c r="AJ18" s="469"/>
      <c r="AK18" s="468"/>
      <c r="AL18" s="468"/>
      <c r="AM18" s="34"/>
    </row>
    <row r="19" spans="3:39" ht="19.5" customHeight="1">
      <c r="C19" s="476"/>
      <c r="D19" s="34"/>
      <c r="E19" s="50" t="s">
        <v>38</v>
      </c>
      <c r="F19" s="50" t="s">
        <v>39</v>
      </c>
      <c r="G19" s="50" t="s">
        <v>40</v>
      </c>
      <c r="H19" s="50" t="s">
        <v>41</v>
      </c>
      <c r="I19" s="50" t="s">
        <v>42</v>
      </c>
      <c r="J19" s="407"/>
      <c r="L19" s="476"/>
      <c r="M19" s="34"/>
      <c r="N19" s="50" t="s">
        <v>38</v>
      </c>
      <c r="O19" s="50" t="s">
        <v>39</v>
      </c>
      <c r="P19" s="50" t="s">
        <v>40</v>
      </c>
      <c r="Q19" s="50" t="s">
        <v>41</v>
      </c>
      <c r="R19" s="50" t="s">
        <v>42</v>
      </c>
      <c r="AD19" s="407"/>
      <c r="AE19" s="34"/>
      <c r="AF19" s="468"/>
      <c r="AG19" s="468"/>
      <c r="AH19" s="468"/>
      <c r="AI19" s="468"/>
      <c r="AJ19" s="469"/>
      <c r="AK19" s="468"/>
      <c r="AL19" s="468"/>
      <c r="AM19" s="34"/>
    </row>
    <row r="20" spans="3:39" ht="19.5" customHeight="1">
      <c r="C20" s="48" t="s">
        <v>43</v>
      </c>
      <c r="D20" s="478" t="s">
        <v>238</v>
      </c>
      <c r="E20" s="473">
        <v>1013.25</v>
      </c>
      <c r="F20" s="473">
        <v>1013.25</v>
      </c>
      <c r="G20" s="473">
        <v>1013.25</v>
      </c>
      <c r="H20" s="473">
        <v>1013.25</v>
      </c>
      <c r="I20" s="473">
        <v>1013.25</v>
      </c>
      <c r="J20" s="407"/>
      <c r="L20" s="48" t="s">
        <v>43</v>
      </c>
      <c r="M20" s="478" t="s">
        <v>238</v>
      </c>
      <c r="N20" s="471">
        <v>1013.25</v>
      </c>
      <c r="O20" s="471">
        <v>1013.25</v>
      </c>
      <c r="P20" s="471">
        <v>1013.25</v>
      </c>
      <c r="Q20" s="471">
        <v>1013.25</v>
      </c>
      <c r="R20" s="471">
        <v>1013.25</v>
      </c>
      <c r="AD20" s="407"/>
      <c r="AE20" s="34"/>
      <c r="AF20" s="468"/>
      <c r="AG20" s="468"/>
      <c r="AH20" s="468"/>
      <c r="AI20" s="468"/>
      <c r="AJ20" s="469"/>
      <c r="AK20" s="468"/>
      <c r="AL20" s="468"/>
      <c r="AM20" s="34"/>
    </row>
    <row r="21" spans="3:39" ht="19.5" customHeight="1">
      <c r="C21" s="48" t="s">
        <v>235</v>
      </c>
      <c r="D21" s="478" t="s">
        <v>238</v>
      </c>
      <c r="E21" s="473">
        <v>9.97288878634056</v>
      </c>
      <c r="F21" s="473">
        <v>9.97288878634056</v>
      </c>
      <c r="G21" s="473">
        <v>9.97288878634056</v>
      </c>
      <c r="H21" s="473">
        <v>9.97288878634056</v>
      </c>
      <c r="I21" s="473">
        <v>9.97288878634056</v>
      </c>
      <c r="J21" s="407"/>
      <c r="L21" s="48" t="s">
        <v>235</v>
      </c>
      <c r="M21" s="478" t="s">
        <v>238</v>
      </c>
      <c r="N21" s="471">
        <v>9.97288878634056</v>
      </c>
      <c r="O21" s="471">
        <v>9.97288878634056</v>
      </c>
      <c r="P21" s="471">
        <v>9.97288878634056</v>
      </c>
      <c r="Q21" s="471">
        <v>9.97288878634056</v>
      </c>
      <c r="R21" s="471">
        <v>9.97288878634056</v>
      </c>
      <c r="AD21" s="407"/>
      <c r="AE21" s="34"/>
      <c r="AF21" s="468"/>
      <c r="AG21" s="468"/>
      <c r="AH21" s="468"/>
      <c r="AI21" s="468"/>
      <c r="AJ21" s="469"/>
      <c r="AK21" s="468"/>
      <c r="AL21" s="468"/>
      <c r="AM21" s="34"/>
    </row>
    <row r="22" spans="3:39" ht="19.5" customHeight="1">
      <c r="C22" s="48" t="s">
        <v>218</v>
      </c>
      <c r="D22" s="478" t="s">
        <v>236</v>
      </c>
      <c r="E22" s="473">
        <v>288.14999999999998</v>
      </c>
      <c r="F22" s="473">
        <v>288.14999999999998</v>
      </c>
      <c r="G22" s="473">
        <v>288.14999999999998</v>
      </c>
      <c r="H22" s="473">
        <v>288.14999999999998</v>
      </c>
      <c r="I22" s="473">
        <v>288.14999999999998</v>
      </c>
      <c r="J22" s="407"/>
      <c r="L22" s="48" t="s">
        <v>218</v>
      </c>
      <c r="M22" s="478" t="s">
        <v>236</v>
      </c>
      <c r="N22" s="471">
        <v>288.14999999999998</v>
      </c>
      <c r="O22" s="471">
        <v>288.14999999999998</v>
      </c>
      <c r="P22" s="471">
        <v>288.14999999999998</v>
      </c>
      <c r="Q22" s="471">
        <v>288.14999999999998</v>
      </c>
      <c r="R22" s="471">
        <v>288.14999999999998</v>
      </c>
      <c r="AD22" s="407"/>
      <c r="AE22" s="407"/>
      <c r="AF22" s="468"/>
      <c r="AG22" s="468"/>
      <c r="AH22" s="468"/>
      <c r="AI22" s="468"/>
      <c r="AJ22" s="469"/>
      <c r="AK22" s="468"/>
      <c r="AL22" s="468"/>
      <c r="AM22" s="407"/>
    </row>
    <row r="23" spans="3:39" ht="19.5" customHeight="1">
      <c r="C23" s="49" t="s">
        <v>44</v>
      </c>
      <c r="D23" s="477" t="s">
        <v>237</v>
      </c>
      <c r="E23" s="473">
        <v>7.5</v>
      </c>
      <c r="F23" s="473">
        <v>7.5</v>
      </c>
      <c r="G23" s="473">
        <v>7.5</v>
      </c>
      <c r="H23" s="473">
        <v>7.5</v>
      </c>
      <c r="I23" s="473">
        <v>7.5</v>
      </c>
      <c r="J23" s="407"/>
      <c r="L23" s="49" t="s">
        <v>44</v>
      </c>
      <c r="M23" s="477" t="s">
        <v>237</v>
      </c>
      <c r="N23" s="471">
        <v>7.5</v>
      </c>
      <c r="O23" s="471">
        <v>7.5</v>
      </c>
      <c r="P23" s="471">
        <v>7.5</v>
      </c>
      <c r="Q23" s="471">
        <v>7.5</v>
      </c>
      <c r="R23" s="471">
        <v>7.5</v>
      </c>
      <c r="T23" s="187"/>
      <c r="U23" s="187"/>
      <c r="V23" s="187"/>
      <c r="W23" s="187"/>
      <c r="X23" s="187"/>
      <c r="AD23" s="407"/>
      <c r="AE23" s="407"/>
      <c r="AF23" s="468"/>
      <c r="AG23" s="468"/>
      <c r="AH23" s="468"/>
      <c r="AI23" s="468"/>
      <c r="AJ23" s="469"/>
      <c r="AK23" s="468"/>
      <c r="AL23" s="468"/>
      <c r="AM23" s="407"/>
    </row>
    <row r="24" spans="3:39" ht="19.5" customHeight="1">
      <c r="C24" s="466" t="s">
        <v>231</v>
      </c>
      <c r="D24" s="477"/>
      <c r="E24" s="473">
        <v>7.496546432287E-5</v>
      </c>
      <c r="F24" s="473">
        <v>7.496546432287E-5</v>
      </c>
      <c r="G24" s="473">
        <v>7.496546432287E-5</v>
      </c>
      <c r="H24" s="473">
        <v>7.496546432287E-5</v>
      </c>
      <c r="I24" s="473">
        <v>7.496546432287E-5</v>
      </c>
      <c r="J24" s="407"/>
      <c r="L24" s="466" t="s">
        <v>231</v>
      </c>
      <c r="M24" s="477"/>
      <c r="N24" s="471">
        <v>0.113451321953218</v>
      </c>
      <c r="O24" s="471">
        <v>0.113451321953218</v>
      </c>
      <c r="P24" s="471">
        <v>0.113451321953218</v>
      </c>
      <c r="Q24" s="471">
        <v>0.113451321953218</v>
      </c>
      <c r="R24" s="471">
        <v>0.113451321953218</v>
      </c>
      <c r="AD24" s="407"/>
      <c r="AE24" s="407"/>
      <c r="AF24" s="468"/>
      <c r="AG24" s="468"/>
      <c r="AH24" s="468"/>
      <c r="AI24" s="468"/>
      <c r="AJ24" s="469"/>
      <c r="AK24" s="468"/>
      <c r="AL24" s="468"/>
      <c r="AM24" s="407"/>
    </row>
    <row r="25" spans="3:39" ht="19.5" customHeight="1">
      <c r="C25" s="466" t="s">
        <v>232</v>
      </c>
      <c r="D25" s="477"/>
      <c r="E25" s="473">
        <v>-1.0073128910133599E-2</v>
      </c>
      <c r="F25" s="473">
        <v>-1.8721011339866402E-2</v>
      </c>
      <c r="G25" s="473">
        <v>0.12544636328044201</v>
      </c>
      <c r="H25" s="473">
        <v>3.4079770024843199E-2</v>
      </c>
      <c r="I25" s="473">
        <v>1.89066009334216E-2</v>
      </c>
      <c r="J25" s="407"/>
      <c r="L25" s="466" t="s">
        <v>232</v>
      </c>
      <c r="M25" s="477"/>
      <c r="N25" s="471">
        <v>1.5146051634267001E-2</v>
      </c>
      <c r="O25" s="471">
        <v>0.19607375815365199</v>
      </c>
      <c r="P25" s="471">
        <v>6.60566112990896E-3</v>
      </c>
      <c r="Q25" s="471">
        <v>3.4801440783989602E-3</v>
      </c>
      <c r="R25" s="471">
        <v>2.1886276995244898E-3</v>
      </c>
      <c r="AD25" s="407"/>
      <c r="AE25" s="407"/>
      <c r="AF25" s="468"/>
      <c r="AG25" s="468"/>
      <c r="AH25" s="468"/>
      <c r="AI25" s="468"/>
      <c r="AJ25" s="469"/>
      <c r="AK25" s="468"/>
      <c r="AL25" s="468"/>
      <c r="AM25" s="407"/>
    </row>
    <row r="26" spans="3:39" ht="21" customHeight="1">
      <c r="C26" s="466" t="s">
        <v>186</v>
      </c>
      <c r="D26" s="477"/>
      <c r="E26" s="473">
        <v>0.59178012888566001</v>
      </c>
      <c r="F26" s="473">
        <v>0.59178012888566001</v>
      </c>
      <c r="G26" s="473">
        <v>0.59178012888566001</v>
      </c>
      <c r="H26" s="473">
        <v>0.59178012888566001</v>
      </c>
      <c r="I26" s="473">
        <v>0.59178012888566001</v>
      </c>
      <c r="J26" s="408"/>
      <c r="L26" s="466"/>
      <c r="M26" s="477"/>
      <c r="N26" s="471"/>
      <c r="O26" s="471"/>
      <c r="P26" s="471"/>
      <c r="Q26" s="471"/>
      <c r="R26" s="471"/>
      <c r="AD26" s="407"/>
      <c r="AE26" s="407"/>
      <c r="AF26" s="468"/>
      <c r="AG26" s="468"/>
      <c r="AH26" s="468"/>
      <c r="AI26" s="468"/>
      <c r="AJ26" s="469"/>
      <c r="AK26" s="468"/>
      <c r="AL26" s="468"/>
      <c r="AM26" s="407"/>
    </row>
    <row r="27" spans="3:39" ht="24">
      <c r="C27" s="48" t="s">
        <v>233</v>
      </c>
      <c r="D27" s="478"/>
      <c r="E27" s="473">
        <v>3.9827216432113399E-3</v>
      </c>
      <c r="F27" s="473">
        <v>3.2647116697273599E-3</v>
      </c>
      <c r="G27" s="473">
        <v>1.3391460436342499</v>
      </c>
      <c r="H27" s="473">
        <v>2.3729982339696898E-3</v>
      </c>
      <c r="I27" s="473">
        <v>1.7543991377651201E-3</v>
      </c>
      <c r="J27" s="408"/>
      <c r="L27" s="48" t="s">
        <v>234</v>
      </c>
      <c r="M27" s="478"/>
      <c r="N27" s="471">
        <v>4.3660202473653504E-3</v>
      </c>
      <c r="O27" s="471">
        <v>2.6661347476679E-2</v>
      </c>
      <c r="P27" s="471">
        <v>1.417965573592E-2</v>
      </c>
      <c r="Q27" s="471">
        <v>2.0877496606970799E-2</v>
      </c>
      <c r="R27" s="471">
        <v>3.1777037347680899E-2</v>
      </c>
      <c r="AD27" s="407"/>
      <c r="AE27" s="407"/>
      <c r="AF27" s="468"/>
      <c r="AG27" s="468"/>
      <c r="AH27" s="468"/>
      <c r="AI27" s="468"/>
      <c r="AJ27" s="469"/>
      <c r="AK27" s="468"/>
      <c r="AL27" s="468"/>
      <c r="AM27" s="407"/>
    </row>
    <row r="28" spans="3:39" ht="21">
      <c r="C28" s="89" t="s">
        <v>77</v>
      </c>
      <c r="D28" s="479" t="s">
        <v>240</v>
      </c>
      <c r="E28" s="474">
        <v>8.6982640687735709E-3</v>
      </c>
      <c r="F28" s="474">
        <v>1.18835504778076E-2</v>
      </c>
      <c r="G28" s="474">
        <v>14.6234747964861</v>
      </c>
      <c r="H28" s="474">
        <v>3.8869711072423499E-2</v>
      </c>
      <c r="I28" s="474">
        <v>4.1509083599522802E-2</v>
      </c>
      <c r="J28" s="408"/>
      <c r="L28" s="89" t="s">
        <v>45</v>
      </c>
      <c r="M28" s="479" t="s">
        <v>240</v>
      </c>
      <c r="N28" s="472">
        <v>9.5353882202459297E-3</v>
      </c>
      <c r="O28" s="472">
        <v>9.7047304815111701E-2</v>
      </c>
      <c r="P28" s="472">
        <v>0.15484184063624701</v>
      </c>
      <c r="Q28" s="472">
        <v>0.341973394422181</v>
      </c>
      <c r="R28" s="472">
        <v>0.75184470364612899</v>
      </c>
      <c r="AD28" s="407"/>
      <c r="AE28" s="407"/>
      <c r="AF28" s="468"/>
      <c r="AG28" s="468"/>
      <c r="AH28" s="468"/>
      <c r="AI28" s="468"/>
      <c r="AJ28" s="469"/>
      <c r="AK28" s="468"/>
      <c r="AL28" s="468"/>
      <c r="AM28" s="407"/>
    </row>
    <row r="29" spans="3:39" ht="19.5">
      <c r="C29" s="409"/>
      <c r="I29" s="46"/>
      <c r="J29" s="46"/>
      <c r="K29" s="463"/>
      <c r="L29" s="475"/>
      <c r="M29" s="408"/>
      <c r="N29" s="408"/>
      <c r="O29" s="408"/>
      <c r="P29" s="408"/>
      <c r="Q29" s="47"/>
      <c r="R29" s="408"/>
      <c r="S29" s="408"/>
      <c r="T29" s="408"/>
      <c r="AD29" s="407"/>
      <c r="AE29" s="408"/>
      <c r="AF29" s="468"/>
      <c r="AG29" s="468"/>
      <c r="AH29" s="468"/>
      <c r="AI29" s="468"/>
      <c r="AJ29" s="469"/>
      <c r="AK29" s="468"/>
      <c r="AL29" s="468"/>
      <c r="AM29" s="407"/>
    </row>
    <row r="30" spans="3:39" ht="18.75">
      <c r="D30" s="100"/>
      <c r="E30" s="100"/>
      <c r="F30" s="100"/>
      <c r="G30" s="100"/>
      <c r="H30" s="100"/>
      <c r="I30" s="47"/>
      <c r="J30" s="47"/>
      <c r="K30" s="463"/>
      <c r="L30" s="408"/>
      <c r="M30" s="408"/>
      <c r="N30" s="408"/>
      <c r="O30" s="408"/>
      <c r="P30" s="408"/>
      <c r="Q30" s="47"/>
      <c r="R30" s="408"/>
      <c r="S30" s="408"/>
      <c r="T30" s="408"/>
      <c r="AD30" s="407"/>
      <c r="AE30" s="408"/>
      <c r="AF30" s="468"/>
      <c r="AG30" s="468"/>
      <c r="AH30" s="468"/>
      <c r="AI30" s="468"/>
      <c r="AJ30" s="469"/>
      <c r="AK30" s="468"/>
      <c r="AL30" s="468"/>
      <c r="AM30" s="407"/>
    </row>
    <row r="31" spans="3:39" ht="19.5">
      <c r="C31" s="409"/>
      <c r="D31" s="408"/>
      <c r="E31" s="408"/>
      <c r="F31" s="408"/>
      <c r="G31" s="408"/>
      <c r="H31" s="408"/>
      <c r="I31" s="47"/>
      <c r="J31" s="47"/>
      <c r="K31" s="463"/>
      <c r="L31" s="408"/>
      <c r="M31" s="408"/>
      <c r="N31" s="408"/>
      <c r="O31" s="408"/>
      <c r="P31" s="408"/>
      <c r="Q31" s="47"/>
      <c r="R31" s="408"/>
      <c r="S31" s="408"/>
      <c r="T31" s="408"/>
      <c r="AD31" s="407"/>
      <c r="AE31" s="408"/>
      <c r="AF31" s="468"/>
      <c r="AG31" s="468"/>
      <c r="AH31" s="468"/>
      <c r="AI31" s="468"/>
      <c r="AJ31" s="469"/>
      <c r="AK31" s="468"/>
      <c r="AL31" s="468"/>
      <c r="AM31" s="407"/>
    </row>
    <row r="32" spans="3:39" ht="19.5">
      <c r="C32" s="409"/>
      <c r="D32" s="408"/>
      <c r="E32" s="408"/>
      <c r="F32" s="408"/>
      <c r="G32" s="408"/>
      <c r="H32" s="408"/>
      <c r="I32" s="47"/>
      <c r="J32" s="47"/>
      <c r="K32" s="463"/>
      <c r="L32" s="408"/>
      <c r="M32" s="408"/>
      <c r="N32" s="408"/>
      <c r="O32" s="408"/>
      <c r="P32" s="408"/>
      <c r="Q32" s="47"/>
      <c r="R32" s="408"/>
      <c r="S32" s="408"/>
      <c r="T32" s="408"/>
      <c r="AD32" s="407"/>
      <c r="AE32" s="408"/>
      <c r="AF32" s="468"/>
      <c r="AG32" s="468"/>
      <c r="AH32" s="468"/>
      <c r="AI32" s="468"/>
      <c r="AJ32" s="469"/>
      <c r="AK32" s="468"/>
      <c r="AL32" s="468"/>
      <c r="AM32" s="407"/>
    </row>
    <row r="33" spans="3:39" ht="19.5" customHeight="1">
      <c r="C33" s="258" t="s">
        <v>79</v>
      </c>
      <c r="D33" s="89" t="s">
        <v>77</v>
      </c>
      <c r="E33" s="89" t="s">
        <v>45</v>
      </c>
      <c r="F33" s="89" t="s">
        <v>80</v>
      </c>
      <c r="G33" s="408"/>
      <c r="H33" s="408"/>
      <c r="I33" s="47"/>
      <c r="J33" s="47"/>
      <c r="K33" s="464"/>
      <c r="L33" s="408"/>
      <c r="M33" s="408"/>
      <c r="N33" s="408"/>
      <c r="O33" s="408"/>
      <c r="P33" s="408"/>
      <c r="Q33" s="47"/>
      <c r="R33" s="408"/>
      <c r="S33" s="408"/>
      <c r="T33" s="408"/>
      <c r="AD33" s="407"/>
      <c r="AE33" s="408"/>
      <c r="AF33" s="468"/>
      <c r="AG33" s="468"/>
      <c r="AH33" s="468"/>
      <c r="AI33" s="468"/>
      <c r="AJ33" s="469"/>
      <c r="AK33" s="468"/>
      <c r="AL33" s="468"/>
      <c r="AM33" s="407"/>
    </row>
    <row r="34" spans="3:39" ht="14.25" customHeight="1">
      <c r="C34" s="101">
        <v>1</v>
      </c>
      <c r="D34" s="102">
        <v>5.3886581679065499E-3</v>
      </c>
      <c r="E34" s="103">
        <v>5.0904617324964401E-5</v>
      </c>
      <c r="F34" s="104">
        <v>5.4395627852315198E-3</v>
      </c>
      <c r="G34" s="408"/>
      <c r="H34" s="408"/>
      <c r="I34" s="47"/>
      <c r="J34" s="47"/>
      <c r="K34" s="464"/>
      <c r="L34" s="408"/>
      <c r="M34" s="408"/>
      <c r="N34" s="408"/>
      <c r="O34" s="408"/>
      <c r="P34" s="408"/>
      <c r="Q34" s="47"/>
      <c r="R34" s="408"/>
      <c r="S34" s="408"/>
      <c r="T34" s="408"/>
      <c r="W34" s="187"/>
      <c r="AD34" s="407"/>
      <c r="AE34" s="408"/>
      <c r="AF34" s="468"/>
      <c r="AG34" s="468"/>
      <c r="AH34" s="468"/>
      <c r="AI34" s="468"/>
      <c r="AJ34" s="469"/>
      <c r="AK34" s="468"/>
      <c r="AL34" s="468"/>
      <c r="AM34" s="407"/>
    </row>
    <row r="35" spans="3:39" ht="14.25" customHeight="1">
      <c r="C35" s="74">
        <v>2</v>
      </c>
      <c r="D35" s="6">
        <v>6.7160384744085E-3</v>
      </c>
      <c r="E35" s="6">
        <v>2.0438137865037601E-4</v>
      </c>
      <c r="F35" s="106">
        <v>6.9204198530588698E-3</v>
      </c>
      <c r="G35" s="408"/>
      <c r="H35" s="408"/>
      <c r="I35" s="47"/>
      <c r="J35" s="47"/>
      <c r="K35" s="464"/>
      <c r="L35" s="408"/>
      <c r="M35" s="408"/>
      <c r="N35" s="408"/>
      <c r="O35" s="408"/>
      <c r="P35" s="408"/>
      <c r="Q35" s="47"/>
      <c r="R35" s="408"/>
      <c r="S35" s="408"/>
      <c r="T35" s="408"/>
      <c r="V35" s="187"/>
      <c r="AD35" s="407"/>
      <c r="AE35" s="408"/>
      <c r="AF35" s="468"/>
      <c r="AG35" s="468"/>
      <c r="AH35" s="468"/>
      <c r="AI35" s="468"/>
      <c r="AJ35" s="469"/>
      <c r="AK35" s="468"/>
      <c r="AL35" s="468"/>
      <c r="AM35" s="407"/>
    </row>
    <row r="36" spans="3:39" ht="14.25" customHeight="1">
      <c r="C36" s="74">
        <v>3</v>
      </c>
      <c r="D36" s="6">
        <v>7.0759601327262398E-3</v>
      </c>
      <c r="E36" s="6">
        <v>4.62792856493146E-4</v>
      </c>
      <c r="F36" s="106">
        <v>7.5387529892193801E-3</v>
      </c>
      <c r="G36" s="408"/>
      <c r="H36" s="408"/>
      <c r="I36" s="47"/>
      <c r="J36" s="47"/>
      <c r="K36" s="464"/>
      <c r="L36" s="408"/>
      <c r="M36" s="408"/>
      <c r="N36" s="408"/>
      <c r="O36" s="408"/>
      <c r="P36" s="408"/>
      <c r="Q36" s="47"/>
      <c r="R36" s="408"/>
      <c r="S36" s="408"/>
      <c r="T36" s="408"/>
      <c r="AD36" s="407"/>
      <c r="AE36" s="408"/>
      <c r="AF36" s="468"/>
      <c r="AG36" s="468"/>
      <c r="AH36" s="468"/>
      <c r="AI36" s="468"/>
      <c r="AJ36" s="469"/>
      <c r="AK36" s="468"/>
      <c r="AL36" s="468"/>
      <c r="AM36" s="407"/>
    </row>
    <row r="37" spans="3:39" ht="14.25" customHeight="1">
      <c r="C37" s="74">
        <v>4</v>
      </c>
      <c r="D37" s="6">
        <v>7.2589692780149996E-3</v>
      </c>
      <c r="E37" s="6">
        <v>8.3033392276490002E-4</v>
      </c>
      <c r="F37" s="106">
        <v>8.0893032007799005E-3</v>
      </c>
      <c r="G37" s="408"/>
      <c r="H37" s="408"/>
      <c r="I37" s="47"/>
      <c r="J37" s="47"/>
      <c r="K37" s="464"/>
      <c r="L37" s="408"/>
      <c r="M37" s="408"/>
      <c r="N37" s="408"/>
      <c r="O37" s="408"/>
      <c r="P37" s="408"/>
      <c r="Q37" s="47"/>
      <c r="R37" s="408"/>
      <c r="S37" s="408"/>
      <c r="T37" s="408"/>
      <c r="AD37" s="407"/>
      <c r="AE37" s="408"/>
      <c r="AF37" s="468"/>
      <c r="AG37" s="468"/>
      <c r="AH37" s="468"/>
      <c r="AI37" s="468"/>
      <c r="AJ37" s="469"/>
      <c r="AK37" s="468"/>
      <c r="AL37" s="468"/>
      <c r="AM37" s="407"/>
    </row>
    <row r="38" spans="3:39" ht="14.25" customHeight="1">
      <c r="C38" s="74">
        <v>5</v>
      </c>
      <c r="D38" s="6">
        <v>7.4004262562906101E-3</v>
      </c>
      <c r="E38" s="6">
        <v>1.31345892117269E-3</v>
      </c>
      <c r="F38" s="106">
        <v>8.7138851774633003E-3</v>
      </c>
      <c r="G38" s="408"/>
      <c r="H38" s="408"/>
      <c r="I38" s="47"/>
      <c r="J38" s="47"/>
      <c r="K38" s="464"/>
      <c r="L38" s="408"/>
      <c r="M38" s="408"/>
      <c r="N38" s="408"/>
      <c r="O38" s="408"/>
      <c r="P38" s="408"/>
      <c r="Q38" s="47"/>
      <c r="R38" s="408"/>
      <c r="S38" s="408"/>
      <c r="T38" s="408"/>
      <c r="AD38" s="407"/>
      <c r="AE38" s="408"/>
      <c r="AF38" s="468"/>
      <c r="AG38" s="468"/>
      <c r="AH38" s="468"/>
      <c r="AI38" s="468"/>
      <c r="AJ38" s="469"/>
      <c r="AK38" s="468"/>
      <c r="AL38" s="468"/>
      <c r="AM38" s="407"/>
    </row>
    <row r="39" spans="3:39" ht="14.25" customHeight="1">
      <c r="C39" s="74">
        <v>6</v>
      </c>
      <c r="D39" s="6">
        <v>7.5372120829487396E-3</v>
      </c>
      <c r="E39" s="6">
        <v>1.92157180441783E-3</v>
      </c>
      <c r="F39" s="106">
        <v>9.4587838873665606E-3</v>
      </c>
      <c r="G39" s="408"/>
      <c r="H39" s="408"/>
      <c r="I39" s="47"/>
      <c r="J39" s="47"/>
      <c r="K39" s="463"/>
      <c r="L39" s="408"/>
      <c r="M39" s="408"/>
      <c r="N39" s="408"/>
      <c r="O39" s="408"/>
      <c r="P39" s="408"/>
      <c r="Q39" s="47"/>
      <c r="R39" s="408"/>
      <c r="S39" s="408"/>
      <c r="T39" s="408"/>
      <c r="AD39" s="407"/>
      <c r="AE39" s="408"/>
      <c r="AF39" s="468"/>
      <c r="AG39" s="468"/>
      <c r="AH39" s="468"/>
      <c r="AI39" s="468"/>
      <c r="AJ39" s="469"/>
      <c r="AK39" s="468"/>
      <c r="AL39" s="468"/>
      <c r="AM39" s="407"/>
    </row>
    <row r="40" spans="3:39" ht="14.25" customHeight="1">
      <c r="C40" s="74">
        <v>7</v>
      </c>
      <c r="D40" s="6">
        <v>7.6829051649028304E-3</v>
      </c>
      <c r="E40" s="6">
        <v>2.6680964927208299E-3</v>
      </c>
      <c r="F40" s="106">
        <v>1.0351001657623701E-2</v>
      </c>
      <c r="G40" s="408"/>
      <c r="H40" s="408"/>
      <c r="I40" s="47"/>
      <c r="J40" s="47"/>
      <c r="K40" s="465"/>
      <c r="L40" s="465"/>
      <c r="M40" s="465"/>
      <c r="N40" s="465"/>
      <c r="O40" s="465"/>
      <c r="P40" s="465"/>
      <c r="Q40" s="47"/>
      <c r="R40" s="408"/>
      <c r="S40" s="408"/>
      <c r="T40" s="408"/>
      <c r="AD40" s="407"/>
      <c r="AE40" s="408"/>
      <c r="AF40" s="468"/>
      <c r="AG40" s="468"/>
      <c r="AH40" s="468"/>
      <c r="AI40" s="468"/>
      <c r="AJ40" s="469"/>
      <c r="AK40" s="468"/>
      <c r="AL40" s="468"/>
      <c r="AM40" s="407"/>
    </row>
    <row r="41" spans="3:39" ht="14.25" customHeight="1">
      <c r="C41" s="74">
        <v>8</v>
      </c>
      <c r="D41" s="6">
        <v>7.8437942517741895E-3</v>
      </c>
      <c r="E41" s="6">
        <v>3.5721230472307301E-3</v>
      </c>
      <c r="F41" s="106">
        <v>1.14159172990049E-2</v>
      </c>
      <c r="I41" s="47"/>
      <c r="J41" s="47"/>
      <c r="K41" s="409"/>
      <c r="L41" s="408"/>
      <c r="M41" s="408"/>
      <c r="N41" s="408"/>
      <c r="O41" s="408"/>
      <c r="P41" s="408"/>
      <c r="Q41" s="47"/>
      <c r="R41" s="408"/>
      <c r="S41" s="408"/>
      <c r="T41" s="408"/>
      <c r="AD41" s="407"/>
      <c r="AE41" s="408"/>
      <c r="AF41" s="468"/>
      <c r="AG41" s="468"/>
      <c r="AH41" s="468"/>
      <c r="AI41" s="468"/>
      <c r="AJ41" s="469"/>
      <c r="AK41" s="468"/>
      <c r="AL41" s="468"/>
      <c r="AM41" s="407"/>
    </row>
    <row r="42" spans="3:39" ht="14.25" customHeight="1">
      <c r="C42" s="74">
        <v>9</v>
      </c>
      <c r="D42" s="6">
        <v>8.0234664464640497E-3</v>
      </c>
      <c r="E42" s="6">
        <v>4.6609567359426904E-3</v>
      </c>
      <c r="F42" s="106">
        <v>1.2684423182406699E-2</v>
      </c>
      <c r="I42" s="47"/>
      <c r="J42" s="47"/>
      <c r="Q42" s="47"/>
      <c r="R42" s="408"/>
      <c r="S42" s="408"/>
      <c r="T42" s="408"/>
      <c r="AD42" s="407"/>
      <c r="AE42" s="408"/>
      <c r="AF42" s="468"/>
      <c r="AG42" s="468"/>
      <c r="AH42" s="468"/>
      <c r="AI42" s="468"/>
      <c r="AJ42" s="469"/>
      <c r="AK42" s="468"/>
      <c r="AL42" s="468"/>
      <c r="AM42" s="407"/>
    </row>
    <row r="43" spans="3:39" ht="14.25" customHeight="1">
      <c r="C43" s="74">
        <v>10</v>
      </c>
      <c r="D43" s="6">
        <v>8.2244167027098799E-3</v>
      </c>
      <c r="E43" s="6">
        <v>5.9741252454767199E-3</v>
      </c>
      <c r="F43" s="106">
        <v>1.4198541948186601E-2</v>
      </c>
      <c r="G43" s="47"/>
      <c r="H43" s="47"/>
      <c r="I43" s="47"/>
      <c r="J43" s="47"/>
      <c r="K43" s="47"/>
      <c r="L43" s="47"/>
      <c r="M43" s="47"/>
      <c r="N43" s="47"/>
      <c r="O43" s="47"/>
      <c r="P43" s="47"/>
      <c r="Q43" s="47"/>
      <c r="R43" s="204"/>
      <c r="S43" s="407"/>
      <c r="T43" s="407"/>
      <c r="AD43" s="407"/>
      <c r="AE43" s="408"/>
      <c r="AF43" s="468"/>
      <c r="AG43" s="468"/>
      <c r="AH43" s="468"/>
      <c r="AI43" s="468"/>
      <c r="AJ43" s="469"/>
      <c r="AK43" s="468"/>
      <c r="AL43" s="468"/>
      <c r="AM43" s="407"/>
    </row>
    <row r="44" spans="3:39" ht="14.25" customHeight="1">
      <c r="C44" s="74">
        <v>11</v>
      </c>
      <c r="D44" s="6">
        <v>8.4487053937840999E-3</v>
      </c>
      <c r="E44" s="6">
        <v>7.5698067304614501E-3</v>
      </c>
      <c r="F44" s="106">
        <v>1.6018512124245501E-2</v>
      </c>
      <c r="G44" s="47"/>
      <c r="H44" s="47"/>
      <c r="I44" s="47"/>
      <c r="J44" s="47"/>
      <c r="K44" s="47"/>
      <c r="L44" s="47"/>
      <c r="M44" s="47"/>
      <c r="N44" s="47"/>
      <c r="O44" s="47"/>
      <c r="P44" s="47"/>
      <c r="Q44" s="47"/>
      <c r="R44" s="47"/>
      <c r="S44" s="34"/>
      <c r="AE44" s="408"/>
      <c r="AF44" s="468"/>
      <c r="AG44" s="468"/>
      <c r="AH44" s="468"/>
      <c r="AI44" s="468"/>
      <c r="AJ44" s="469"/>
      <c r="AK44" s="468"/>
      <c r="AL44" s="468"/>
      <c r="AM44" s="407"/>
    </row>
    <row r="45" spans="3:39" ht="14.25" customHeight="1">
      <c r="C45" s="74">
        <v>12</v>
      </c>
      <c r="D45" s="6">
        <v>8.6982640687735709E-3</v>
      </c>
      <c r="E45" s="6">
        <v>9.5353882202459297E-3</v>
      </c>
      <c r="F45" s="106">
        <v>1.8233652289019499E-2</v>
      </c>
      <c r="G45" s="47"/>
      <c r="H45" s="47"/>
      <c r="I45" s="47"/>
      <c r="J45" s="47"/>
      <c r="K45" s="47"/>
      <c r="L45" s="47"/>
      <c r="M45" s="47"/>
      <c r="N45" s="47"/>
      <c r="O45" s="47"/>
      <c r="P45" s="47"/>
      <c r="Q45" s="47"/>
      <c r="R45" s="47"/>
      <c r="S45" s="34"/>
      <c r="AE45" s="408"/>
      <c r="AF45" s="468"/>
      <c r="AG45" s="468"/>
      <c r="AH45" s="468"/>
      <c r="AI45" s="468"/>
      <c r="AJ45" s="469"/>
      <c r="AK45" s="468"/>
      <c r="AL45" s="468"/>
      <c r="AM45" s="407"/>
    </row>
    <row r="46" spans="3:39" ht="14.25" customHeight="1">
      <c r="C46" s="74">
        <v>13</v>
      </c>
      <c r="D46" s="6">
        <v>8.9750568755279907E-3</v>
      </c>
      <c r="E46" s="6">
        <v>1.2005265226173401E-2</v>
      </c>
      <c r="F46" s="106">
        <v>2.09803221017014E-2</v>
      </c>
      <c r="G46" s="47"/>
      <c r="H46" s="47"/>
      <c r="I46" s="47"/>
      <c r="J46" s="47"/>
      <c r="K46" s="47"/>
      <c r="L46" s="47"/>
      <c r="M46" s="47"/>
      <c r="N46" s="47"/>
      <c r="O46" s="47"/>
      <c r="P46" s="47"/>
      <c r="Q46" s="47"/>
      <c r="R46" s="47"/>
      <c r="S46" s="34"/>
      <c r="AE46" s="407"/>
      <c r="AF46" s="468"/>
      <c r="AG46" s="468"/>
      <c r="AH46" s="468"/>
      <c r="AI46" s="468"/>
      <c r="AJ46" s="469"/>
      <c r="AK46" s="468"/>
      <c r="AL46" s="468"/>
      <c r="AM46" s="407"/>
    </row>
    <row r="47" spans="3:39" ht="14.25" customHeight="1">
      <c r="C47" s="74">
        <v>14</v>
      </c>
      <c r="D47" s="6">
        <v>9.2811786036544799E-3</v>
      </c>
      <c r="E47" s="6">
        <v>1.5191668527409699E-2</v>
      </c>
      <c r="F47" s="106">
        <v>2.44728471310642E-2</v>
      </c>
      <c r="G47" s="47"/>
      <c r="H47" s="47"/>
      <c r="I47" s="47"/>
      <c r="J47" s="47"/>
      <c r="K47" s="47"/>
      <c r="L47" s="47"/>
      <c r="M47" s="47"/>
      <c r="N47" s="47"/>
      <c r="O47" s="47"/>
      <c r="P47" s="47"/>
      <c r="Q47" s="47"/>
      <c r="R47" s="47"/>
      <c r="S47" s="34"/>
      <c r="AE47" s="34"/>
      <c r="AF47" s="468"/>
      <c r="AG47" s="468"/>
      <c r="AH47" s="468"/>
      <c r="AI47" s="468"/>
      <c r="AJ47" s="469"/>
      <c r="AK47" s="468"/>
      <c r="AL47" s="468"/>
      <c r="AM47" s="34"/>
    </row>
    <row r="48" spans="3:39" ht="14.25" customHeight="1">
      <c r="C48" s="74">
        <v>15</v>
      </c>
      <c r="D48" s="6">
        <v>9.6189243011487197E-3</v>
      </c>
      <c r="E48" s="6">
        <v>1.9439421758445E-2</v>
      </c>
      <c r="F48" s="106">
        <v>2.90583460595937E-2</v>
      </c>
      <c r="G48" s="47"/>
      <c r="H48" s="47"/>
      <c r="I48" s="47"/>
      <c r="J48" s="47"/>
      <c r="K48" s="47"/>
      <c r="L48" s="47"/>
      <c r="M48" s="47"/>
      <c r="N48" s="47"/>
      <c r="O48" s="47"/>
      <c r="P48" s="47"/>
      <c r="Q48" s="47"/>
      <c r="R48" s="47"/>
      <c r="S48" s="34"/>
      <c r="AE48" s="34"/>
      <c r="AF48" s="468"/>
      <c r="AG48" s="468"/>
      <c r="AH48" s="468"/>
      <c r="AI48" s="468"/>
      <c r="AJ48" s="469"/>
      <c r="AK48" s="468"/>
      <c r="AL48" s="468"/>
      <c r="AM48" s="34"/>
    </row>
    <row r="49" spans="3:39" ht="14.25" customHeight="1">
      <c r="C49" s="74">
        <v>16</v>
      </c>
      <c r="D49" s="6">
        <v>9.9908470530482903E-3</v>
      </c>
      <c r="E49" s="6">
        <v>2.5324961040949698E-2</v>
      </c>
      <c r="F49" s="106">
        <v>3.5315808093998001E-2</v>
      </c>
      <c r="G49" s="47"/>
      <c r="H49" s="47"/>
      <c r="I49" s="47"/>
      <c r="J49" s="47"/>
      <c r="K49" s="47"/>
      <c r="L49" s="47"/>
      <c r="M49" s="47"/>
      <c r="N49" s="47"/>
      <c r="O49" s="47"/>
      <c r="P49" s="47"/>
      <c r="Q49" s="47"/>
      <c r="R49" s="47"/>
      <c r="S49" s="34"/>
      <c r="T49" s="187"/>
      <c r="AE49" s="34"/>
      <c r="AF49" s="468"/>
      <c r="AG49" s="468"/>
      <c r="AH49" s="468"/>
      <c r="AI49" s="468"/>
      <c r="AJ49" s="469"/>
      <c r="AK49" s="468"/>
      <c r="AL49" s="468"/>
      <c r="AM49" s="34"/>
    </row>
    <row r="50" spans="3:39" ht="14.25" customHeight="1">
      <c r="C50" s="74">
        <v>17</v>
      </c>
      <c r="D50" s="6">
        <v>1.0399812647028901E-2</v>
      </c>
      <c r="E50" s="6">
        <v>3.3834629435293001E-2</v>
      </c>
      <c r="F50" s="106">
        <v>4.4234442082321898E-2</v>
      </c>
      <c r="G50" s="34"/>
      <c r="H50" s="34"/>
      <c r="I50" s="34"/>
      <c r="J50" s="34"/>
      <c r="K50" s="34"/>
      <c r="L50" s="34"/>
      <c r="M50" s="34"/>
      <c r="N50" s="34"/>
      <c r="O50" s="34"/>
      <c r="P50" s="34"/>
      <c r="Q50" s="34"/>
      <c r="R50" s="34"/>
      <c r="S50" s="34"/>
      <c r="AE50" s="34"/>
      <c r="AF50" s="468"/>
      <c r="AG50" s="468"/>
      <c r="AH50" s="468"/>
      <c r="AI50" s="468"/>
      <c r="AJ50" s="469"/>
      <c r="AK50" s="468"/>
      <c r="AL50" s="468"/>
      <c r="AM50" s="470"/>
    </row>
    <row r="51" spans="3:39" ht="14.25" customHeight="1">
      <c r="C51" s="74">
        <v>18</v>
      </c>
      <c r="D51" s="6">
        <v>1.0849056341479301E-2</v>
      </c>
      <c r="E51" s="6">
        <v>4.6663868538759201E-2</v>
      </c>
      <c r="F51" s="106">
        <v>5.75129248802385E-2</v>
      </c>
      <c r="G51" s="34"/>
      <c r="H51" s="34"/>
      <c r="I51" s="34"/>
      <c r="J51" s="34"/>
      <c r="K51" s="34"/>
      <c r="L51" s="34"/>
      <c r="M51" s="34"/>
      <c r="N51" s="34"/>
      <c r="O51" s="34"/>
      <c r="P51" s="34"/>
      <c r="Q51" s="34"/>
      <c r="R51" s="34"/>
      <c r="S51" s="34"/>
      <c r="AE51" s="34"/>
      <c r="AF51" s="468"/>
      <c r="AG51" s="468"/>
      <c r="AH51" s="468"/>
      <c r="AI51" s="468"/>
      <c r="AJ51" s="469"/>
      <c r="AK51" s="468"/>
      <c r="AL51" s="468"/>
      <c r="AM51" s="470"/>
    </row>
    <row r="52" spans="3:39" ht="14.25" customHeight="1">
      <c r="C52" s="74">
        <v>19</v>
      </c>
      <c r="D52" s="6">
        <v>1.13422454009836E-2</v>
      </c>
      <c r="E52" s="6">
        <v>6.6575452785755301E-2</v>
      </c>
      <c r="F52" s="106">
        <v>7.7917698186738896E-2</v>
      </c>
      <c r="G52" s="34"/>
      <c r="H52" s="34"/>
      <c r="I52" s="34"/>
      <c r="J52" s="34"/>
      <c r="K52" s="34"/>
      <c r="L52" s="34"/>
      <c r="M52" s="34"/>
      <c r="N52" s="34"/>
      <c r="O52" s="34"/>
      <c r="P52" s="34"/>
      <c r="Q52" s="34"/>
      <c r="R52" s="34"/>
      <c r="S52" s="34"/>
      <c r="AE52" s="34"/>
      <c r="AF52" s="468"/>
      <c r="AG52" s="468"/>
      <c r="AH52" s="468"/>
      <c r="AI52" s="468"/>
      <c r="AJ52" s="469"/>
      <c r="AK52" s="468"/>
      <c r="AL52" s="468"/>
      <c r="AM52" s="470"/>
    </row>
    <row r="53" spans="3:39" ht="14.25" customHeight="1">
      <c r="C53" s="74">
        <v>20</v>
      </c>
      <c r="D53" s="6">
        <v>1.18835504778076E-2</v>
      </c>
      <c r="E53" s="6">
        <v>9.7047304815111701E-2</v>
      </c>
      <c r="F53" s="106">
        <v>0.108930855292919</v>
      </c>
      <c r="AE53" s="34"/>
      <c r="AF53" s="468"/>
      <c r="AG53" s="468"/>
      <c r="AH53" s="468"/>
      <c r="AI53" s="468"/>
      <c r="AJ53" s="469"/>
      <c r="AK53" s="468"/>
      <c r="AL53" s="468"/>
      <c r="AM53" s="34"/>
    </row>
    <row r="54" spans="3:39" ht="14.25" customHeight="1">
      <c r="C54" s="74">
        <v>21</v>
      </c>
      <c r="D54" s="6">
        <v>1.2477728867042801E-2</v>
      </c>
      <c r="E54" s="6">
        <v>0.13795449893866099</v>
      </c>
      <c r="F54" s="106">
        <v>0.15043222780570401</v>
      </c>
      <c r="AE54" s="34"/>
      <c r="AF54" s="468"/>
      <c r="AG54" s="468"/>
      <c r="AH54" s="468"/>
      <c r="AI54" s="468"/>
      <c r="AJ54" s="469"/>
      <c r="AK54" s="468"/>
      <c r="AL54" s="468"/>
      <c r="AM54" s="34"/>
    </row>
    <row r="55" spans="3:39" ht="14.25" customHeight="1">
      <c r="C55" s="74">
        <v>22</v>
      </c>
      <c r="D55" s="6">
        <v>1.3130222965391699E-2</v>
      </c>
      <c r="E55" s="6">
        <v>0.17420703333692</v>
      </c>
      <c r="F55" s="106">
        <v>0.18733725630231199</v>
      </c>
      <c r="AE55" s="34"/>
      <c r="AF55" s="468"/>
      <c r="AG55" s="468"/>
      <c r="AH55" s="468"/>
      <c r="AI55" s="468"/>
      <c r="AJ55" s="469"/>
      <c r="AK55" s="468"/>
      <c r="AL55" s="468"/>
      <c r="AM55" s="34"/>
    </row>
    <row r="56" spans="3:39" ht="14.25" customHeight="1">
      <c r="C56" s="74">
        <v>23</v>
      </c>
      <c r="D56" s="6">
        <v>1.38472778555002E-2</v>
      </c>
      <c r="E56" s="6">
        <v>0.18044169809962701</v>
      </c>
      <c r="F56" s="106">
        <v>0.19428897595512701</v>
      </c>
      <c r="AE56" s="34"/>
      <c r="AF56" s="34"/>
      <c r="AG56" s="34"/>
      <c r="AH56" s="34"/>
      <c r="AI56" s="34"/>
      <c r="AJ56" s="34"/>
      <c r="AK56" s="34"/>
      <c r="AL56" s="34"/>
      <c r="AM56" s="34"/>
    </row>
    <row r="57" spans="3:39" ht="14.25" customHeight="1">
      <c r="C57" s="74">
        <v>24</v>
      </c>
      <c r="D57" s="6">
        <v>1.4636082821312801E-2</v>
      </c>
      <c r="E57" s="6">
        <v>0.158525061324674</v>
      </c>
      <c r="F57" s="106">
        <v>0.17316114414598599</v>
      </c>
    </row>
    <row r="58" spans="3:39" ht="14.25" customHeight="1">
      <c r="C58" s="74">
        <v>25</v>
      </c>
      <c r="D58" s="6">
        <v>1.55049428231047E-2</v>
      </c>
      <c r="E58" s="6">
        <v>0.13072979597041401</v>
      </c>
      <c r="F58" s="106">
        <v>0.146234738793519</v>
      </c>
    </row>
    <row r="59" spans="3:39" ht="14.25" customHeight="1">
      <c r="C59" s="74">
        <v>26</v>
      </c>
      <c r="D59" s="6">
        <v>1.6463487613885198E-2</v>
      </c>
      <c r="E59" s="6">
        <v>0.108564633254083</v>
      </c>
      <c r="F59" s="106">
        <v>0.12502812086796899</v>
      </c>
    </row>
    <row r="60" spans="3:39" ht="14.25" customHeight="1">
      <c r="C60" s="74">
        <v>27</v>
      </c>
      <c r="D60" s="6">
        <v>1.7522928401036499E-2</v>
      </c>
      <c r="E60" s="6">
        <v>9.3212341857461495E-2</v>
      </c>
      <c r="F60" s="106">
        <v>0.110735270258498</v>
      </c>
    </row>
    <row r="61" spans="3:39" ht="14.25" customHeight="1">
      <c r="C61" s="74">
        <v>28</v>
      </c>
      <c r="D61" s="6">
        <v>1.86963749523936E-2</v>
      </c>
      <c r="E61" s="6">
        <v>8.3059585254343593E-2</v>
      </c>
      <c r="F61" s="106">
        <v>0.101755960206737</v>
      </c>
    </row>
    <row r="62" spans="3:39" ht="14.25" customHeight="1">
      <c r="C62" s="74">
        <v>29</v>
      </c>
      <c r="D62" s="6">
        <v>1.9999230110218799E-2</v>
      </c>
      <c r="E62" s="6">
        <v>7.6494488565217594E-2</v>
      </c>
      <c r="F62" s="106">
        <v>9.6493718675436393E-2</v>
      </c>
    </row>
    <row r="63" spans="3:39" ht="14.25" customHeight="1">
      <c r="C63" s="74">
        <v>30</v>
      </c>
      <c r="D63" s="6">
        <v>2.1449684239516601E-2</v>
      </c>
      <c r="E63" s="6">
        <v>7.2374863025188502E-2</v>
      </c>
      <c r="F63" s="106">
        <v>9.3824547264705099E-2</v>
      </c>
    </row>
    <row r="64" spans="3:39" ht="14.25" customHeight="1">
      <c r="C64" s="74">
        <v>31</v>
      </c>
      <c r="D64" s="6">
        <v>2.3069339829439602E-2</v>
      </c>
      <c r="E64" s="6">
        <v>6.9951006356421097E-2</v>
      </c>
      <c r="F64" s="106">
        <v>9.3020346185860803E-2</v>
      </c>
    </row>
    <row r="65" spans="3:6" ht="14.25" customHeight="1">
      <c r="C65" s="74">
        <v>32</v>
      </c>
      <c r="D65" s="6">
        <v>2.48840072244828E-2</v>
      </c>
      <c r="E65" s="6">
        <v>6.8735420018553303E-2</v>
      </c>
      <c r="F65" s="106">
        <v>9.3619427243036096E-2</v>
      </c>
    </row>
    <row r="66" spans="3:6" ht="14.25" customHeight="1">
      <c r="C66" s="74">
        <v>33</v>
      </c>
      <c r="D66" s="6">
        <v>2.6924727695804101E-2</v>
      </c>
      <c r="E66" s="6">
        <v>6.8406913766320104E-2</v>
      </c>
      <c r="F66" s="106">
        <v>9.5331641462124195E-2</v>
      </c>
    </row>
    <row r="67" spans="3:6" ht="14.25" customHeight="1">
      <c r="C67" s="74">
        <v>34</v>
      </c>
      <c r="D67" s="6">
        <v>2.92291019294115E-2</v>
      </c>
      <c r="E67" s="6">
        <v>6.8749429263676998E-2</v>
      </c>
      <c r="F67" s="106">
        <v>9.7978531193088497E-2</v>
      </c>
    </row>
    <row r="68" spans="3:6" ht="14.25" customHeight="1">
      <c r="C68" s="74">
        <v>35</v>
      </c>
      <c r="D68" s="6">
        <v>3.18430338643549E-2</v>
      </c>
      <c r="E68" s="6">
        <v>6.9614295624566197E-2</v>
      </c>
      <c r="F68" s="106">
        <v>0.101457329488921</v>
      </c>
    </row>
    <row r="69" spans="3:6" ht="14.25" customHeight="1">
      <c r="C69" s="74">
        <v>36</v>
      </c>
      <c r="D69" s="6">
        <v>3.4823046985734699E-2</v>
      </c>
      <c r="E69" s="6">
        <v>7.0896910560470497E-2</v>
      </c>
      <c r="F69" s="106">
        <v>0.105719957546205</v>
      </c>
    </row>
    <row r="70" spans="3:6" ht="14.25" customHeight="1">
      <c r="C70" s="74">
        <v>37</v>
      </c>
      <c r="D70" s="6">
        <v>3.8239401289814803E-2</v>
      </c>
      <c r="E70" s="6">
        <v>7.2522124426296103E-2</v>
      </c>
      <c r="F70" s="106">
        <v>0.110761525716111</v>
      </c>
    </row>
    <row r="71" spans="3:6" ht="14.25" customHeight="1">
      <c r="C71" s="74">
        <v>38</v>
      </c>
      <c r="D71" s="6">
        <v>4.21803484906016E-2</v>
      </c>
      <c r="E71" s="6">
        <v>7.4434900343954905E-2</v>
      </c>
      <c r="F71" s="106">
        <v>0.116615248834556</v>
      </c>
    </row>
    <row r="72" spans="3:6" ht="14.25" customHeight="1">
      <c r="C72" s="74">
        <v>39</v>
      </c>
      <c r="D72" s="6">
        <v>4.67580349542056E-2</v>
      </c>
      <c r="E72" s="6">
        <v>7.6594220812464697E-2</v>
      </c>
      <c r="F72" s="106">
        <v>0.12335225576667</v>
      </c>
    </row>
    <row r="73" spans="3:6" ht="14.25" customHeight="1">
      <c r="C73" s="74">
        <v>40</v>
      </c>
      <c r="D73" s="6">
        <v>5.2116838935940699E-2</v>
      </c>
      <c r="E73" s="6">
        <v>7.8969029784338798E-2</v>
      </c>
      <c r="F73" s="106">
        <v>0.131085868720279</v>
      </c>
    </row>
    <row r="74" spans="3:6" ht="14.25" customHeight="1">
      <c r="C74" s="74">
        <v>41</v>
      </c>
      <c r="D74" s="6">
        <v>5.8445388101641203E-2</v>
      </c>
      <c r="E74" s="6">
        <v>8.1535476630558795E-2</v>
      </c>
      <c r="F74" s="106">
        <v>0.13998086473220001</v>
      </c>
    </row>
    <row r="75" spans="3:6" ht="14.25" customHeight="1">
      <c r="C75" s="74">
        <v>42</v>
      </c>
      <c r="D75" s="6">
        <v>6.5994290175299494E-2</v>
      </c>
      <c r="E75" s="6">
        <v>8.4275009493518904E-2</v>
      </c>
      <c r="F75" s="106">
        <v>0.150269299668818</v>
      </c>
    </row>
    <row r="76" spans="3:6" ht="14.25" customHeight="1">
      <c r="C76" s="74">
        <v>43</v>
      </c>
      <c r="D76" s="6">
        <v>7.5103009457116801E-2</v>
      </c>
      <c r="E76" s="6">
        <v>8.7173033547780096E-2</v>
      </c>
      <c r="F76" s="106">
        <v>0.16227604300489701</v>
      </c>
    </row>
    <row r="77" spans="3:6" ht="14.25" customHeight="1">
      <c r="C77" s="74">
        <v>44</v>
      </c>
      <c r="D77" s="6">
        <v>8.6241927946584099E-2</v>
      </c>
      <c r="E77" s="6">
        <v>9.0217951927772905E-2</v>
      </c>
      <c r="F77" s="106">
        <v>0.17645987987435699</v>
      </c>
    </row>
    <row r="78" spans="3:6" ht="14.25" customHeight="1">
      <c r="C78" s="74">
        <v>45</v>
      </c>
      <c r="D78" s="6">
        <v>0.100080758154049</v>
      </c>
      <c r="E78" s="6">
        <v>9.3400470464453905E-2</v>
      </c>
      <c r="F78" s="106">
        <v>0.193481228618503</v>
      </c>
    </row>
    <row r="79" spans="3:6" ht="14.25" customHeight="1">
      <c r="C79" s="74">
        <v>46</v>
      </c>
      <c r="D79" s="6">
        <v>0.11760530877256201</v>
      </c>
      <c r="E79" s="6">
        <v>9.6713087413895907E-2</v>
      </c>
      <c r="F79" s="106">
        <v>0.21431839618645801</v>
      </c>
    </row>
    <row r="80" spans="3:6" ht="14.25" customHeight="1">
      <c r="C80" s="74">
        <v>47</v>
      </c>
      <c r="D80" s="6">
        <v>0.14032980737581899</v>
      </c>
      <c r="E80" s="6">
        <v>0.100149715140489</v>
      </c>
      <c r="F80" s="106">
        <v>0.240479522516308</v>
      </c>
    </row>
    <row r="81" spans="3:6" ht="14.25" customHeight="1">
      <c r="C81" s="74">
        <v>48</v>
      </c>
      <c r="D81" s="6">
        <v>0.17071973784428299</v>
      </c>
      <c r="E81" s="6">
        <v>0.103705397646901</v>
      </c>
      <c r="F81" s="106">
        <v>0.27442513549118402</v>
      </c>
    </row>
    <row r="82" spans="3:6" ht="14.25" customHeight="1">
      <c r="C82" s="74">
        <v>49</v>
      </c>
      <c r="D82" s="6">
        <v>0.21317531298636699</v>
      </c>
      <c r="E82" s="6">
        <v>0.107376099213051</v>
      </c>
      <c r="F82" s="106">
        <v>0.32055141219941802</v>
      </c>
    </row>
    <row r="83" spans="3:6" ht="14.25" customHeight="1">
      <c r="C83" s="74">
        <v>50</v>
      </c>
      <c r="D83" s="6">
        <v>0.277268638530969</v>
      </c>
      <c r="E83" s="6">
        <v>0.111158547270094</v>
      </c>
      <c r="F83" s="106">
        <v>0.388427185801063</v>
      </c>
    </row>
    <row r="84" spans="3:6" ht="14.25" customHeight="1">
      <c r="C84" s="74">
        <v>51</v>
      </c>
      <c r="D84" s="6">
        <v>0.38967071607007903</v>
      </c>
      <c r="E84" s="6">
        <v>0.115050118323353</v>
      </c>
      <c r="F84" s="106">
        <v>0.50472083439343196</v>
      </c>
    </row>
    <row r="85" spans="3:6" ht="14.25" customHeight="1">
      <c r="C85" s="74">
        <v>52</v>
      </c>
      <c r="D85" s="6">
        <v>0.61842999865493198</v>
      </c>
      <c r="E85" s="6">
        <v>0.119048760173604</v>
      </c>
      <c r="F85" s="106">
        <v>0.73747875882853597</v>
      </c>
    </row>
    <row r="86" spans="3:6" ht="14.25" customHeight="1">
      <c r="C86" s="74">
        <v>53</v>
      </c>
      <c r="D86" s="6">
        <v>1.1266123149854399</v>
      </c>
      <c r="E86" s="6">
        <v>0.123152947598009</v>
      </c>
      <c r="F86" s="106">
        <v>1.2497652625834501</v>
      </c>
    </row>
    <row r="87" spans="3:6" ht="14.25" customHeight="1">
      <c r="C87" s="74">
        <v>54</v>
      </c>
      <c r="D87" s="6">
        <v>2.2115420263719798</v>
      </c>
      <c r="E87" s="6">
        <v>0.127361672749424</v>
      </c>
      <c r="F87" s="106">
        <v>2.3389036991214001</v>
      </c>
    </row>
    <row r="88" spans="3:6" ht="14.25" customHeight="1">
      <c r="C88" s="74">
        <v>55</v>
      </c>
      <c r="D88" s="6">
        <v>4.1932816079938098</v>
      </c>
      <c r="E88" s="6">
        <v>0.13167447669816101</v>
      </c>
      <c r="F88" s="106">
        <v>4.3249560846919701</v>
      </c>
    </row>
    <row r="89" spans="3:6" ht="14.25" customHeight="1">
      <c r="C89" s="74">
        <v>56</v>
      </c>
      <c r="D89" s="6">
        <v>7.05504400085053</v>
      </c>
      <c r="E89" s="6">
        <v>0.13609153610754199</v>
      </c>
      <c r="F89" s="106">
        <v>7.1911355369580798</v>
      </c>
    </row>
    <row r="90" spans="3:6" ht="14.25" customHeight="1">
      <c r="C90" s="74">
        <v>57</v>
      </c>
      <c r="D90" s="6">
        <v>10.065237672138601</v>
      </c>
      <c r="E90" s="6">
        <v>0.14061383125358101</v>
      </c>
      <c r="F90" s="106">
        <v>10.2058515033922</v>
      </c>
    </row>
    <row r="91" spans="3:6" ht="14.25" customHeight="1">
      <c r="C91" s="74">
        <v>58</v>
      </c>
      <c r="D91" s="6">
        <v>12.353147461289</v>
      </c>
      <c r="E91" s="6">
        <v>0.14524344242694001</v>
      </c>
      <c r="F91" s="106">
        <v>12.498390903715899</v>
      </c>
    </row>
    <row r="92" spans="3:6" ht="14.25" customHeight="1">
      <c r="C92" s="74">
        <v>59</v>
      </c>
      <c r="D92" s="6">
        <v>13.6352956340441</v>
      </c>
      <c r="E92" s="6">
        <v>0.14998405806927401</v>
      </c>
      <c r="F92" s="106">
        <v>13.7852796921134</v>
      </c>
    </row>
    <row r="93" spans="3:6" ht="14.25" customHeight="1">
      <c r="C93" s="74">
        <v>60</v>
      </c>
      <c r="D93" s="6">
        <v>14.6234747964861</v>
      </c>
      <c r="E93" s="6">
        <v>0.15484184063624701</v>
      </c>
      <c r="F93" s="106">
        <v>14.7783166371223</v>
      </c>
    </row>
    <row r="94" spans="3:6" ht="14.25" customHeight="1">
      <c r="C94" s="74">
        <v>61</v>
      </c>
      <c r="D94" s="6">
        <v>15.007159085996699</v>
      </c>
      <c r="E94" s="6">
        <v>0.15982689631211799</v>
      </c>
      <c r="F94" s="106">
        <v>15.166985982308899</v>
      </c>
    </row>
    <row r="95" spans="3:6" ht="14.25" customHeight="1">
      <c r="C95" s="74">
        <v>62</v>
      </c>
      <c r="D95" s="6">
        <v>13.996210982267399</v>
      </c>
      <c r="E95" s="6">
        <v>0.16495571216897101</v>
      </c>
      <c r="F95" s="106">
        <v>14.1611666944363</v>
      </c>
    </row>
    <row r="96" spans="3:6" ht="14.25" customHeight="1">
      <c r="C96" s="74">
        <v>63</v>
      </c>
      <c r="D96" s="6">
        <v>10.8310875114297</v>
      </c>
      <c r="E96" s="6">
        <v>0.17025484154484599</v>
      </c>
      <c r="F96" s="106">
        <v>11.0013423529745</v>
      </c>
    </row>
    <row r="97" spans="3:6" ht="14.25" customHeight="1">
      <c r="C97" s="74">
        <v>64</v>
      </c>
      <c r="D97" s="6">
        <v>6.8445885944908298</v>
      </c>
      <c r="E97" s="6">
        <v>0.175764688578397</v>
      </c>
      <c r="F97" s="106">
        <v>7.0203532830692303</v>
      </c>
    </row>
    <row r="98" spans="3:6" ht="14.25" customHeight="1">
      <c r="C98" s="74">
        <v>65</v>
      </c>
      <c r="D98" s="6">
        <v>3.8088035183442099</v>
      </c>
      <c r="E98" s="6">
        <v>0.181534840776511</v>
      </c>
      <c r="F98" s="106">
        <v>3.9903383591207202</v>
      </c>
    </row>
    <row r="99" spans="3:6" ht="14.25" customHeight="1">
      <c r="C99" s="74">
        <v>66</v>
      </c>
      <c r="D99" s="6">
        <v>1.9666179447707199</v>
      </c>
      <c r="E99" s="6">
        <v>0.18757777415508101</v>
      </c>
      <c r="F99" s="106">
        <v>2.1541957189257999</v>
      </c>
    </row>
    <row r="100" spans="3:6" ht="14.25" customHeight="1">
      <c r="C100" s="74">
        <v>67</v>
      </c>
      <c r="D100" s="6">
        <v>1.03338872306651</v>
      </c>
      <c r="E100" s="6">
        <v>0.19372675046696999</v>
      </c>
      <c r="F100" s="106">
        <v>1.2271154735334799</v>
      </c>
    </row>
    <row r="101" spans="3:6" ht="14.25" customHeight="1">
      <c r="C101" s="74">
        <v>68</v>
      </c>
      <c r="D101" s="6">
        <v>0.60546642557447605</v>
      </c>
      <c r="E101" s="6">
        <v>0.1995545802424</v>
      </c>
      <c r="F101" s="106">
        <v>0.80502100581687597</v>
      </c>
    </row>
    <row r="102" spans="3:6" ht="14.25" customHeight="1">
      <c r="C102" s="74">
        <v>69</v>
      </c>
      <c r="D102" s="6">
        <v>0.40698562419767698</v>
      </c>
      <c r="E102" s="6">
        <v>0.20483322825643499</v>
      </c>
      <c r="F102" s="106">
        <v>0.61181885245411305</v>
      </c>
    </row>
    <row r="103" spans="3:6" ht="14.25" customHeight="1">
      <c r="C103" s="74">
        <v>70</v>
      </c>
      <c r="D103" s="6">
        <v>0.30410509714717299</v>
      </c>
      <c r="E103" s="6">
        <v>0.20988793036438799</v>
      </c>
      <c r="F103" s="106">
        <v>0.51399302751156095</v>
      </c>
    </row>
    <row r="104" spans="3:6" ht="14.25" customHeight="1">
      <c r="C104" s="74">
        <v>71</v>
      </c>
      <c r="D104" s="6">
        <v>0.241600706016359</v>
      </c>
      <c r="E104" s="6">
        <v>0.215079056347903</v>
      </c>
      <c r="F104" s="106">
        <v>0.456679762364262</v>
      </c>
    </row>
    <row r="105" spans="3:6" ht="14.25" customHeight="1">
      <c r="C105" s="74">
        <v>72</v>
      </c>
      <c r="D105" s="6">
        <v>0.198531846615672</v>
      </c>
      <c r="E105" s="6">
        <v>0.22051717107244601</v>
      </c>
      <c r="F105" s="106">
        <v>0.41904901768811798</v>
      </c>
    </row>
    <row r="106" spans="3:6" ht="14.25" customHeight="1">
      <c r="C106" s="74">
        <v>73</v>
      </c>
      <c r="D106" s="6">
        <v>0.167045796679409</v>
      </c>
      <c r="E106" s="6">
        <v>0.22618618449021999</v>
      </c>
      <c r="F106" s="106">
        <v>0.39323198116962899</v>
      </c>
    </row>
    <row r="107" spans="3:6" ht="14.25" customHeight="1">
      <c r="C107" s="74">
        <v>74</v>
      </c>
      <c r="D107" s="6">
        <v>0.14314226648612</v>
      </c>
      <c r="E107" s="6">
        <v>0.23204734792547099</v>
      </c>
      <c r="F107" s="106">
        <v>0.37518961441159099</v>
      </c>
    </row>
    <row r="108" spans="3:6" ht="14.25" customHeight="1">
      <c r="C108" s="74">
        <v>75</v>
      </c>
      <c r="D108" s="6">
        <v>0.124485176995924</v>
      </c>
      <c r="E108" s="6">
        <v>0.238069234922378</v>
      </c>
      <c r="F108" s="106">
        <v>0.36255441191830201</v>
      </c>
    </row>
    <row r="109" spans="3:6" ht="14.25" customHeight="1">
      <c r="C109" s="74">
        <v>76</v>
      </c>
      <c r="D109" s="6">
        <v>0.10960431551137</v>
      </c>
      <c r="E109" s="6">
        <v>0.24423058407083001</v>
      </c>
      <c r="F109" s="106">
        <v>0.35383489958219999</v>
      </c>
    </row>
    <row r="110" spans="3:6" ht="14.25" customHeight="1">
      <c r="C110" s="74">
        <v>77</v>
      </c>
      <c r="D110" s="6">
        <v>9.7525835625242793E-2</v>
      </c>
      <c r="E110" s="6">
        <v>0.25051767864174002</v>
      </c>
      <c r="F110" s="106">
        <v>0.34804351426698299</v>
      </c>
    </row>
    <row r="111" spans="3:6" ht="14.25" customHeight="1">
      <c r="C111" s="74">
        <v>78</v>
      </c>
      <c r="D111" s="6">
        <v>8.7579282472212694E-2</v>
      </c>
      <c r="E111" s="6">
        <v>0.25692173400613799</v>
      </c>
      <c r="F111" s="106">
        <v>0.34450101647835002</v>
      </c>
    </row>
    <row r="112" spans="3:6" ht="14.25" customHeight="1">
      <c r="C112" s="74">
        <v>79</v>
      </c>
      <c r="D112" s="6">
        <v>7.9288680323886196E-2</v>
      </c>
      <c r="E112" s="6">
        <v>0.26343709879507399</v>
      </c>
      <c r="F112" s="106">
        <v>0.34272577911896002</v>
      </c>
    </row>
    <row r="113" spans="3:6" ht="14.25" customHeight="1">
      <c r="C113" s="74">
        <v>80</v>
      </c>
      <c r="D113" s="6">
        <v>7.2307495326985494E-2</v>
      </c>
      <c r="E113" s="6">
        <v>0.27006012157565601</v>
      </c>
      <c r="F113" s="106">
        <v>0.342367616902642</v>
      </c>
    </row>
    <row r="114" spans="3:6" ht="14.25" customHeight="1">
      <c r="C114" s="74">
        <v>81</v>
      </c>
      <c r="D114" s="6">
        <v>6.6378053324612302E-2</v>
      </c>
      <c r="E114" s="6">
        <v>0.276788450815178</v>
      </c>
      <c r="F114" s="106">
        <v>0.343166504139791</v>
      </c>
    </row>
    <row r="115" spans="3:6" ht="14.25" customHeight="1">
      <c r="C115" s="74">
        <v>82</v>
      </c>
      <c r="D115" s="6">
        <v>6.1305297691365203E-2</v>
      </c>
      <c r="E115" s="6">
        <v>0.28362060042121001</v>
      </c>
      <c r="F115" s="106">
        <v>0.34492589811257501</v>
      </c>
    </row>
    <row r="116" spans="3:6" ht="14.25" customHeight="1">
      <c r="C116" s="74">
        <v>83</v>
      </c>
      <c r="D116" s="6">
        <v>5.6939308183848202E-2</v>
      </c>
      <c r="E116" s="6">
        <v>0.29055567622571499</v>
      </c>
      <c r="F116" s="106">
        <v>0.347494984409563</v>
      </c>
    </row>
    <row r="117" spans="3:6" ht="14.25" customHeight="1">
      <c r="C117" s="74">
        <v>84</v>
      </c>
      <c r="D117" s="6">
        <v>5.3163359139933697E-2</v>
      </c>
      <c r="E117" s="6">
        <v>0.297593200742507</v>
      </c>
      <c r="F117" s="106">
        <v>0.35075655988244098</v>
      </c>
    </row>
    <row r="118" spans="3:6" ht="14.25" customHeight="1">
      <c r="C118" s="74">
        <v>85</v>
      </c>
      <c r="D118" s="6">
        <v>4.9885584621981303E-2</v>
      </c>
      <c r="E118" s="6">
        <v>0.30473299887153898</v>
      </c>
      <c r="F118" s="106">
        <v>0.35461858349352099</v>
      </c>
    </row>
    <row r="119" spans="3:6" ht="14.25" customHeight="1">
      <c r="C119" s="74">
        <v>86</v>
      </c>
      <c r="D119" s="6">
        <v>4.7033053658985302E-2</v>
      </c>
      <c r="E119" s="6">
        <v>0.31197512212619699</v>
      </c>
      <c r="F119" s="106">
        <v>0.35900817578518202</v>
      </c>
    </row>
    <row r="120" spans="3:6" ht="14.25" customHeight="1">
      <c r="C120" s="74">
        <v>87</v>
      </c>
      <c r="D120" s="6">
        <v>4.4547493766515102E-2</v>
      </c>
      <c r="E120" s="6">
        <v>0.319319797713915</v>
      </c>
      <c r="F120" s="106">
        <v>0.36386729148043001</v>
      </c>
    </row>
    <row r="121" spans="3:6" ht="14.25" customHeight="1">
      <c r="C121" s="74">
        <v>88</v>
      </c>
      <c r="D121" s="6">
        <v>4.2382166405804E-2</v>
      </c>
      <c r="E121" s="6">
        <v>0.326767393995398</v>
      </c>
      <c r="F121" s="106">
        <v>0.369149560401202</v>
      </c>
    </row>
    <row r="122" spans="3:6" ht="14.25" customHeight="1">
      <c r="C122" s="74">
        <v>89</v>
      </c>
      <c r="D122" s="6">
        <v>4.0499564692036701E-2</v>
      </c>
      <c r="E122" s="6">
        <v>0.33431839697832</v>
      </c>
      <c r="F122" s="106">
        <v>0.37481796167035603</v>
      </c>
    </row>
    <row r="123" spans="3:6" ht="14.25" customHeight="1">
      <c r="C123" s="74">
        <v>90</v>
      </c>
      <c r="D123" s="6">
        <v>3.8869711072423499E-2</v>
      </c>
      <c r="E123" s="6">
        <v>0.341973394422181</v>
      </c>
      <c r="F123" s="106">
        <v>0.38084310549460498</v>
      </c>
    </row>
    <row r="124" spans="3:6" ht="14.25" customHeight="1">
      <c r="C124" s="74">
        <v>91</v>
      </c>
      <c r="D124" s="6">
        <v>3.7468903787018899E-2</v>
      </c>
      <c r="E124" s="6">
        <v>0.34973306533290199</v>
      </c>
      <c r="F124" s="106">
        <v>0.38720196911992</v>
      </c>
    </row>
    <row r="125" spans="3:6" ht="14.25" customHeight="1">
      <c r="C125" s="74">
        <v>92</v>
      </c>
      <c r="D125" s="6">
        <v>3.6278809393939702E-2</v>
      </c>
      <c r="E125" s="6">
        <v>0.35759817339420802</v>
      </c>
      <c r="F125" s="106">
        <v>0.39387698278814798</v>
      </c>
    </row>
    <row r="126" spans="3:6" ht="14.25" customHeight="1">
      <c r="C126" s="74">
        <v>93</v>
      </c>
      <c r="D126" s="6">
        <v>3.52858329500845E-2</v>
      </c>
      <c r="E126" s="6">
        <v>0.36556956338694002</v>
      </c>
      <c r="F126" s="106">
        <v>0.40085539633702499</v>
      </c>
    </row>
    <row r="127" spans="3:6" ht="14.25" customHeight="1">
      <c r="C127" s="74">
        <v>94</v>
      </c>
      <c r="D127" s="6">
        <v>3.4480723050006899E-2</v>
      </c>
      <c r="E127" s="6">
        <v>0.373648159988968</v>
      </c>
      <c r="F127" s="106">
        <v>0.40812888303897499</v>
      </c>
    </row>
    <row r="128" spans="3:6" ht="14.25" customHeight="1">
      <c r="C128" s="74">
        <v>95</v>
      </c>
      <c r="D128" s="6">
        <v>3.3858389598599402E-2</v>
      </c>
      <c r="E128" s="6">
        <v>0.38183496859103899</v>
      </c>
      <c r="F128" s="106">
        <v>0.41569335818963898</v>
      </c>
    </row>
    <row r="129" spans="3:6" ht="14.25" customHeight="1">
      <c r="C129" s="74">
        <v>96</v>
      </c>
      <c r="D129" s="6">
        <v>3.3417930803569598E-2</v>
      </c>
      <c r="E129" s="6">
        <v>0.39013107794879698</v>
      </c>
      <c r="F129" s="106">
        <v>0.42354900875236701</v>
      </c>
    </row>
    <row r="130" spans="3:6" ht="14.25" customHeight="1">
      <c r="C130" s="74">
        <v>97</v>
      </c>
      <c r="D130" s="6">
        <v>3.3162885001084198E-2</v>
      </c>
      <c r="E130" s="6">
        <v>0.39853766464726398</v>
      </c>
      <c r="F130" s="106">
        <v>0.43170054964834798</v>
      </c>
    </row>
    <row r="131" spans="3:6" ht="14.25" customHeight="1">
      <c r="C131" s="74">
        <v>98</v>
      </c>
      <c r="D131" s="6">
        <v>3.3101745381030098E-2</v>
      </c>
      <c r="E131" s="6">
        <v>0.40705599950434401</v>
      </c>
      <c r="F131" s="106">
        <v>0.44015774488537401</v>
      </c>
    </row>
    <row r="132" spans="3:6" ht="14.25" customHeight="1">
      <c r="C132" s="74">
        <v>99</v>
      </c>
      <c r="D132" s="6">
        <v>3.3248805104911697E-2</v>
      </c>
      <c r="E132" s="6">
        <v>0.41568745620596198</v>
      </c>
      <c r="F132" s="106">
        <v>0.448936261310874</v>
      </c>
    </row>
    <row r="133" spans="3:6" ht="14.25" customHeight="1">
      <c r="C133" s="74">
        <v>100</v>
      </c>
      <c r="D133" s="6">
        <v>3.3625442078134997E-2</v>
      </c>
      <c r="E133" s="6">
        <v>0.424433522672505</v>
      </c>
      <c r="F133" s="106">
        <v>0.45805896475064001</v>
      </c>
    </row>
    <row r="134" spans="3:6" ht="14.25" customHeight="1">
      <c r="C134" s="74">
        <v>101</v>
      </c>
      <c r="D134" s="6">
        <v>3.4262015289271697E-2</v>
      </c>
      <c r="E134" s="6">
        <v>0.43329581593777899</v>
      </c>
      <c r="F134" s="106">
        <v>0.46755783122705102</v>
      </c>
    </row>
    <row r="135" spans="3:6" ht="14.25" customHeight="1">
      <c r="C135" s="74">
        <v>102</v>
      </c>
      <c r="D135" s="6">
        <v>3.5200642436673799E-2</v>
      </c>
      <c r="E135" s="6">
        <v>0.44227610172795501</v>
      </c>
      <c r="F135" s="106">
        <v>0.47747674416462899</v>
      </c>
    </row>
    <row r="136" spans="3:6" ht="14.25" customHeight="1">
      <c r="C136" s="74">
        <v>103</v>
      </c>
      <c r="D136" s="6">
        <v>3.6499286276499503E-2</v>
      </c>
      <c r="E136" s="6">
        <v>0.45137632053771698</v>
      </c>
      <c r="F136" s="106">
        <v>0.48787560681421699</v>
      </c>
    </row>
    <row r="137" spans="3:6" ht="14.25" customHeight="1">
      <c r="C137" s="74">
        <v>104</v>
      </c>
      <c r="D137" s="6">
        <v>3.8237839047583003E-2</v>
      </c>
      <c r="E137" s="6">
        <v>0.46059862294325199</v>
      </c>
      <c r="F137" s="106">
        <v>0.49883646199083498</v>
      </c>
    </row>
    <row r="138" spans="3:6" ht="14.25" customHeight="1">
      <c r="C138" s="74">
        <v>105</v>
      </c>
      <c r="D138" s="6">
        <v>4.0527342300703199E-2</v>
      </c>
      <c r="E138" s="6">
        <v>0.469945418383234</v>
      </c>
      <c r="F138" s="106">
        <v>0.51047276068393799</v>
      </c>
    </row>
    <row r="139" spans="3:6" ht="14.25" customHeight="1">
      <c r="C139" s="74">
        <v>106</v>
      </c>
      <c r="D139" s="6">
        <v>4.3524269780916301E-2</v>
      </c>
      <c r="E139" s="6">
        <v>0.47941944405010301</v>
      </c>
      <c r="F139" s="106">
        <v>0.52294371383101901</v>
      </c>
    </row>
    <row r="140" spans="3:6" ht="14.25" customHeight="1">
      <c r="C140" s="74">
        <v>107</v>
      </c>
      <c r="D140" s="6">
        <v>4.74532430953244E-2</v>
      </c>
      <c r="E140" s="6">
        <v>0.48902386450917101</v>
      </c>
      <c r="F140" s="106">
        <v>0.53647710760449496</v>
      </c>
    </row>
    <row r="141" spans="3:6" ht="14.25" customHeight="1">
      <c r="C141" s="74">
        <v>108</v>
      </c>
      <c r="D141" s="6">
        <v>5.2644280903279203E-2</v>
      </c>
      <c r="E141" s="6">
        <v>0.49876241933826398</v>
      </c>
      <c r="F141" s="106">
        <v>0.55140670024154304</v>
      </c>
    </row>
    <row r="142" spans="3:6" ht="14.25" customHeight="1">
      <c r="C142" s="74">
        <v>109</v>
      </c>
      <c r="D142" s="6">
        <v>5.95960725594415E-2</v>
      </c>
      <c r="E142" s="6">
        <v>0.50863964746698798</v>
      </c>
      <c r="F142" s="106">
        <v>0.56823572002642897</v>
      </c>
    </row>
    <row r="143" spans="3:6" ht="14.25" customHeight="1">
      <c r="C143" s="74">
        <v>110</v>
      </c>
      <c r="D143" s="6">
        <v>6.9087907225347897E-2</v>
      </c>
      <c r="E143" s="6">
        <v>0.51866123652200202</v>
      </c>
      <c r="F143" s="106">
        <v>0.58774914374734999</v>
      </c>
    </row>
    <row r="144" spans="3:6" ht="14.25" customHeight="1">
      <c r="C144" s="74">
        <v>111</v>
      </c>
      <c r="D144" s="6">
        <v>8.2387120233597996E-2</v>
      </c>
      <c r="E144" s="6">
        <v>0.52883457928173505</v>
      </c>
      <c r="F144" s="106">
        <v>0.61122169951533301</v>
      </c>
    </row>
    <row r="145" spans="3:6" ht="14.25" customHeight="1">
      <c r="C145" s="74">
        <v>112</v>
      </c>
      <c r="D145" s="6">
        <v>0.10165464424315999</v>
      </c>
      <c r="E145" s="6">
        <v>0.53916967595473797</v>
      </c>
      <c r="F145" s="106">
        <v>0.64082432019789803</v>
      </c>
    </row>
    <row r="146" spans="3:6" ht="14.25" customHeight="1">
      <c r="C146" s="74">
        <v>113</v>
      </c>
      <c r="D146" s="6">
        <v>0.13078703800918501</v>
      </c>
      <c r="E146" s="6">
        <v>0.549680606819684</v>
      </c>
      <c r="F146" s="106">
        <v>0.68046764482887001</v>
      </c>
    </row>
    <row r="147" spans="3:6" ht="14.25" customHeight="1">
      <c r="C147" s="74">
        <v>114</v>
      </c>
      <c r="D147" s="6">
        <v>0.177281358215714</v>
      </c>
      <c r="E147" s="6">
        <v>0.56038788677106899</v>
      </c>
      <c r="F147" s="106">
        <v>0.73766924498678299</v>
      </c>
    </row>
    <row r="148" spans="3:6" ht="14.25" customHeight="1">
      <c r="C148" s="74">
        <v>115</v>
      </c>
      <c r="D148" s="6">
        <v>0.25660843387246701</v>
      </c>
      <c r="E148" s="6">
        <v>0.57132188658958405</v>
      </c>
      <c r="F148" s="106">
        <v>0.82793032046205095</v>
      </c>
    </row>
    <row r="149" spans="3:6" ht="14.25" customHeight="1">
      <c r="C149" s="74">
        <v>116</v>
      </c>
      <c r="D149" s="6">
        <v>0.40245368615793398</v>
      </c>
      <c r="E149" s="6">
        <v>0.58252613835678502</v>
      </c>
      <c r="F149" s="106">
        <v>0.98497982451471899</v>
      </c>
    </row>
    <row r="150" spans="3:6" ht="14.25" customHeight="1">
      <c r="C150" s="74">
        <v>117</v>
      </c>
      <c r="D150" s="6">
        <v>0.68301646469852595</v>
      </c>
      <c r="E150" s="6">
        <v>0.59405284002831604</v>
      </c>
      <c r="F150" s="106">
        <v>1.27706930472684</v>
      </c>
    </row>
    <row r="151" spans="3:6" ht="14.25" customHeight="1">
      <c r="C151" s="74">
        <v>118</v>
      </c>
      <c r="D151" s="6">
        <v>1.13486620187051</v>
      </c>
      <c r="E151" s="6">
        <v>0.605921952594212</v>
      </c>
      <c r="F151" s="106">
        <v>1.7407881544647299</v>
      </c>
    </row>
    <row r="152" spans="3:6" ht="14.25" customHeight="1">
      <c r="C152" s="74">
        <v>119</v>
      </c>
      <c r="D152" s="6">
        <v>1.3063790407846201</v>
      </c>
      <c r="E152" s="6">
        <v>0.61799347994665599</v>
      </c>
      <c r="F152" s="106">
        <v>1.9243725207312801</v>
      </c>
    </row>
    <row r="153" spans="3:6" ht="14.25" customHeight="1">
      <c r="C153" s="74">
        <v>120</v>
      </c>
      <c r="D153" s="6">
        <v>0.88610888999440496</v>
      </c>
      <c r="E153" s="6">
        <v>0.62986056492018705</v>
      </c>
      <c r="F153" s="106">
        <v>1.5159694549145899</v>
      </c>
    </row>
    <row r="154" spans="3:6" ht="14.25" customHeight="1">
      <c r="C154" s="74">
        <v>121</v>
      </c>
      <c r="D154" s="6">
        <v>0.50917190963089398</v>
      </c>
      <c r="E154" s="6">
        <v>0.64122204030739505</v>
      </c>
      <c r="F154" s="106">
        <v>1.15039394993829</v>
      </c>
    </row>
    <row r="155" spans="3:6" ht="14.25" customHeight="1">
      <c r="C155" s="74">
        <v>122</v>
      </c>
      <c r="D155" s="6">
        <v>0.30776859438253401</v>
      </c>
      <c r="E155" s="6">
        <v>0.65234487293454602</v>
      </c>
      <c r="F155" s="106">
        <v>0.96011346731707903</v>
      </c>
    </row>
    <row r="156" spans="3:6" ht="14.25" customHeight="1">
      <c r="C156" s="74">
        <v>123</v>
      </c>
      <c r="D156" s="6">
        <v>0.20210109020148301</v>
      </c>
      <c r="E156" s="6">
        <v>0.66364732080080502</v>
      </c>
      <c r="F156" s="106">
        <v>0.86574841100228805</v>
      </c>
    </row>
    <row r="157" spans="3:6" ht="14.25" customHeight="1">
      <c r="C157" s="74">
        <v>124</v>
      </c>
      <c r="D157" s="6">
        <v>0.14257022105334899</v>
      </c>
      <c r="E157" s="6">
        <v>0.67530097836478298</v>
      </c>
      <c r="F157" s="106">
        <v>0.81787119941813202</v>
      </c>
    </row>
    <row r="158" spans="3:6" ht="14.25" customHeight="1">
      <c r="C158" s="74">
        <v>125</v>
      </c>
      <c r="D158" s="6">
        <v>0.10644562039621</v>
      </c>
      <c r="E158" s="6">
        <v>0.68731254542160702</v>
      </c>
      <c r="F158" s="106">
        <v>0.793758165817817</v>
      </c>
    </row>
    <row r="159" spans="3:6" ht="14.25" customHeight="1">
      <c r="C159" s="74">
        <v>126</v>
      </c>
      <c r="D159" s="6">
        <v>8.3104039733402205E-2</v>
      </c>
      <c r="E159" s="6">
        <v>0.69964909039535605</v>
      </c>
      <c r="F159" s="106">
        <v>0.78275313012875802</v>
      </c>
    </row>
    <row r="160" spans="3:6" ht="14.25" customHeight="1">
      <c r="C160" s="74">
        <v>127</v>
      </c>
      <c r="D160" s="6">
        <v>6.7232098437929697E-2</v>
      </c>
      <c r="E160" s="6">
        <v>0.71228242457331103</v>
      </c>
      <c r="F160" s="106">
        <v>0.77951452301124102</v>
      </c>
    </row>
    <row r="161" spans="3:6" ht="14.25" customHeight="1">
      <c r="C161" s="74">
        <v>128</v>
      </c>
      <c r="D161" s="6">
        <v>5.5982240228853203E-2</v>
      </c>
      <c r="E161" s="6">
        <v>0.72519612064222405</v>
      </c>
      <c r="F161" s="106">
        <v>0.78117836087107695</v>
      </c>
    </row>
    <row r="162" spans="3:6" ht="14.25" customHeight="1">
      <c r="C162" s="74">
        <v>129</v>
      </c>
      <c r="D162" s="6">
        <v>4.7732384414703503E-2</v>
      </c>
      <c r="E162" s="6">
        <v>0.73838347582823205</v>
      </c>
      <c r="F162" s="106">
        <v>0.78611586024293501</v>
      </c>
    </row>
    <row r="163" spans="3:6" ht="14.25" customHeight="1">
      <c r="C163" s="74">
        <v>130</v>
      </c>
      <c r="D163" s="6">
        <v>4.1509083599522802E-2</v>
      </c>
      <c r="E163" s="6">
        <v>0.75184470364612899</v>
      </c>
      <c r="F163" s="106">
        <v>0.79335378724565198</v>
      </c>
    </row>
    <row r="164" spans="3:6" ht="14.25" customHeight="1">
      <c r="C164" s="74">
        <v>131</v>
      </c>
      <c r="D164" s="6">
        <v>3.6701690021656998E-2</v>
      </c>
      <c r="E164" s="6">
        <v>0.76558491173467402</v>
      </c>
      <c r="F164" s="106">
        <v>0.80228660175633104</v>
      </c>
    </row>
    <row r="165" spans="3:6" ht="14.25" customHeight="1">
      <c r="C165" s="74">
        <v>132</v>
      </c>
      <c r="D165" s="6">
        <v>3.2912389064334198E-2</v>
      </c>
      <c r="E165" s="6">
        <v>0.77961285387566803</v>
      </c>
      <c r="F165" s="106">
        <v>0.81252524294000195</v>
      </c>
    </row>
    <row r="166" spans="3:6" ht="14.25" customHeight="1">
      <c r="C166" s="74">
        <v>133</v>
      </c>
      <c r="D166" s="6">
        <v>2.9873466733396799E-2</v>
      </c>
      <c r="E166" s="6">
        <v>0.79394021941520898</v>
      </c>
      <c r="F166" s="106">
        <v>0.82381368614860495</v>
      </c>
    </row>
    <row r="167" spans="3:6" ht="14.25" customHeight="1">
      <c r="C167" s="74">
        <v>134</v>
      </c>
      <c r="D167" s="6">
        <v>2.7399623817007501E-2</v>
      </c>
      <c r="E167" s="6">
        <v>0.80858126860565904</v>
      </c>
      <c r="F167" s="106">
        <v>0.83598089242266604</v>
      </c>
    </row>
    <row r="168" spans="3:6" ht="14.25" customHeight="1">
      <c r="C168" s="74">
        <v>135</v>
      </c>
      <c r="D168" s="6">
        <v>2.5359417171769101E-2</v>
      </c>
      <c r="E168" s="6">
        <v>0.82355269126751796</v>
      </c>
      <c r="F168" s="106">
        <v>0.84891210843928699</v>
      </c>
    </row>
    <row r="169" spans="3:6" ht="14.25" customHeight="1">
      <c r="C169" s="74">
        <v>136</v>
      </c>
      <c r="D169" s="6">
        <v>2.36575711462274E-2</v>
      </c>
      <c r="E169" s="6">
        <v>0.83887361619302003</v>
      </c>
      <c r="F169" s="106">
        <v>0.86253118733924705</v>
      </c>
    </row>
    <row r="170" spans="3:6" ht="14.25" customHeight="1">
      <c r="C170" s="74">
        <v>137</v>
      </c>
      <c r="D170" s="6">
        <v>2.2223691624573001E-2</v>
      </c>
      <c r="E170" s="6">
        <v>0.85456573029605498</v>
      </c>
      <c r="F170" s="106">
        <v>0.87678942192062803</v>
      </c>
    </row>
    <row r="171" spans="3:6" ht="14.25" customHeight="1">
      <c r="C171" s="74">
        <v>138</v>
      </c>
      <c r="D171" s="6">
        <v>2.1004872918764E-2</v>
      </c>
      <c r="E171" s="6">
        <v>0.87065348587418301</v>
      </c>
      <c r="F171" s="106">
        <v>0.89165835879294697</v>
      </c>
    </row>
    <row r="172" spans="3:6" ht="14.25" customHeight="1">
      <c r="C172" s="74">
        <v>139</v>
      </c>
      <c r="D172" s="6">
        <v>1.99607394964019E-2</v>
      </c>
      <c r="E172" s="6">
        <v>0.88716438644635398</v>
      </c>
      <c r="F172" s="106">
        <v>0.90712512594275596</v>
      </c>
    </row>
    <row r="173" spans="3:6" ht="14.25" customHeight="1">
      <c r="C173" s="74">
        <v>140</v>
      </c>
      <c r="D173" s="6">
        <v>1.9060049725151199E-2</v>
      </c>
      <c r="E173" s="6">
        <v>0.904129349625579</v>
      </c>
      <c r="F173" s="106">
        <v>0.92318939935072997</v>
      </c>
    </row>
    <row r="174" spans="3:6" ht="14.25" customHeight="1">
      <c r="C174" s="74">
        <v>141</v>
      </c>
      <c r="D174" s="6">
        <v>1.82783248376539E-2</v>
      </c>
      <c r="E174" s="6">
        <v>0.92158315128361701</v>
      </c>
      <c r="F174" s="106">
        <v>0.93986147612127102</v>
      </c>
    </row>
    <row r="175" spans="3:6" ht="14.25" customHeight="1">
      <c r="C175" s="74">
        <v>142</v>
      </c>
      <c r="D175" s="6">
        <v>1.7596164833772101E-2</v>
      </c>
      <c r="E175" s="6">
        <v>0.93956496001825496</v>
      </c>
      <c r="F175" s="106">
        <v>0.95716112485202698</v>
      </c>
    </row>
    <row r="176" spans="3:6" ht="14.25" customHeight="1">
      <c r="C176" s="74">
        <v>143</v>
      </c>
      <c r="D176" s="6">
        <v>1.69980333726229E-2</v>
      </c>
      <c r="E176" s="6">
        <v>0.95811897537831803</v>
      </c>
      <c r="F176" s="106">
        <v>0.97511700875094098</v>
      </c>
    </row>
    <row r="177" spans="3:6" ht="14.25" customHeight="1">
      <c r="C177" s="74">
        <v>144</v>
      </c>
      <c r="D177" s="6">
        <v>1.6471368381130998E-2</v>
      </c>
      <c r="E177" s="6">
        <v>0.977295187956011</v>
      </c>
      <c r="F177" s="106">
        <v>0.99376655633714195</v>
      </c>
    </row>
    <row r="178" spans="3:6" ht="14.25" customHeight="1">
      <c r="C178" s="74">
        <v>145</v>
      </c>
      <c r="D178" s="6">
        <v>1.60059224460142E-2</v>
      </c>
      <c r="E178" s="6">
        <v>0.99715028474402201</v>
      </c>
      <c r="F178" s="106">
        <v>1.01315620719004</v>
      </c>
    </row>
    <row r="179" spans="3:6" ht="14.25" customHeight="1">
      <c r="C179" s="74">
        <v>146</v>
      </c>
      <c r="D179" s="6">
        <v>1.55932676610107E-2</v>
      </c>
      <c r="E179" s="6">
        <v>1.0177487294843399</v>
      </c>
      <c r="F179" s="106">
        <v>1.0333419971453499</v>
      </c>
    </row>
    <row r="180" spans="3:6" ht="14.25" customHeight="1">
      <c r="C180" s="74">
        <v>147</v>
      </c>
      <c r="D180" s="6">
        <v>1.5226419746026201E-2</v>
      </c>
      <c r="E180" s="6">
        <v>1.0391640555577299</v>
      </c>
      <c r="F180" s="106">
        <v>1.0543904753037501</v>
      </c>
    </row>
    <row r="181" spans="3:6" ht="14.25" customHeight="1">
      <c r="C181" s="74">
        <v>148</v>
      </c>
      <c r="D181" s="6">
        <v>1.48995497364449E-2</v>
      </c>
      <c r="E181" s="6">
        <v>1.0614804188254801</v>
      </c>
      <c r="F181" s="106">
        <v>1.07637996856192</v>
      </c>
    </row>
    <row r="182" spans="3:6" ht="14.25" customHeight="1">
      <c r="C182" s="74">
        <v>149</v>
      </c>
      <c r="D182" s="6">
        <v>1.46077607025638E-2</v>
      </c>
      <c r="E182" s="6">
        <v>1.08479447044046</v>
      </c>
      <c r="F182" s="106">
        <v>1.09940223114302</v>
      </c>
    </row>
    <row r="183" spans="3:6" ht="14.25" customHeight="1">
      <c r="C183" s="74">
        <v>150</v>
      </c>
      <c r="D183" s="6">
        <v>1.43469132743067E-2</v>
      </c>
      <c r="E183" s="6">
        <v>1.1092176259239499</v>
      </c>
      <c r="F183" s="106">
        <v>1.1235645391982501</v>
      </c>
    </row>
    <row r="184" spans="3:6" ht="14.25" customHeight="1">
      <c r="C184" s="74">
        <v>151</v>
      </c>
      <c r="D184" s="6">
        <v>1.4113488157392801E-2</v>
      </c>
      <c r="E184" s="6">
        <v>1.1348788280131299</v>
      </c>
      <c r="F184" s="106">
        <v>1.14899231617052</v>
      </c>
    </row>
    <row r="185" spans="3:6" ht="14.25" customHeight="1">
      <c r="C185" s="74">
        <v>152</v>
      </c>
      <c r="D185" s="6">
        <v>1.3904476946330501E-2</v>
      </c>
      <c r="E185" s="6">
        <v>1.1619279286408799</v>
      </c>
      <c r="F185" s="106">
        <v>1.17583240558721</v>
      </c>
    </row>
    <row r="186" spans="3:6" ht="14.25" customHeight="1">
      <c r="C186" s="74">
        <v>153</v>
      </c>
      <c r="D186" s="6">
        <v>1.37172947708094E-2</v>
      </c>
      <c r="E186" s="6">
        <v>1.1905398522913699</v>
      </c>
      <c r="F186" s="106">
        <v>1.2042571470621799</v>
      </c>
    </row>
    <row r="187" spans="3:6" ht="14.25" customHeight="1">
      <c r="C187" s="74">
        <v>154</v>
      </c>
      <c r="D187" s="6">
        <v>1.35497099253946E-2</v>
      </c>
      <c r="E187" s="6">
        <v>1.22091975220411</v>
      </c>
      <c r="F187" s="106">
        <v>1.23446946212951</v>
      </c>
    </row>
    <row r="188" spans="3:6" ht="14.25" customHeight="1">
      <c r="C188" s="74">
        <v>155</v>
      </c>
      <c r="D188" s="6">
        <v>1.3399786810812501E-2</v>
      </c>
      <c r="E188" s="6">
        <v>1.25330943716275</v>
      </c>
      <c r="F188" s="106">
        <v>1.26670922397357</v>
      </c>
    </row>
    <row r="189" spans="3:6" ht="14.25" customHeight="1">
      <c r="C189" s="74">
        <v>156</v>
      </c>
      <c r="D189" s="6">
        <v>1.32658393840449E-2</v>
      </c>
      <c r="E189" s="6">
        <v>1.2879954365831801</v>
      </c>
      <c r="F189" s="106">
        <v>1.30126127596722</v>
      </c>
    </row>
    <row r="190" spans="3:6" ht="14.25" customHeight="1">
      <c r="C190" s="74">
        <v>157</v>
      </c>
      <c r="D190" s="6">
        <v>1.3146392960948701E-2</v>
      </c>
      <c r="E190" s="6">
        <v>1.3253191949277401</v>
      </c>
      <c r="F190" s="106">
        <v>1.33846558788869</v>
      </c>
    </row>
    <row r="191" spans="3:6" ht="14.25" customHeight="1">
      <c r="C191" s="74">
        <v>158</v>
      </c>
      <c r="D191" s="6">
        <v>1.3040152700184601E-2</v>
      </c>
      <c r="E191" s="6">
        <v>1.3656900571203801</v>
      </c>
      <c r="F191" s="106">
        <v>1.37873020982056</v>
      </c>
    </row>
    <row r="192" spans="3:6" ht="14.25" customHeight="1">
      <c r="C192" s="74">
        <v>159</v>
      </c>
      <c r="D192" s="6">
        <v>1.2945977464118999E-2</v>
      </c>
      <c r="E192" s="6">
        <v>1.4096019452343</v>
      </c>
      <c r="F192" s="106">
        <v>1.4225479226984199</v>
      </c>
    </row>
    <row r="193" spans="3:6" ht="14.25" customHeight="1">
      <c r="C193" s="74">
        <v>160</v>
      </c>
      <c r="D193" s="6">
        <v>1.28628580319407E-2</v>
      </c>
      <c r="E193" s="6">
        <v>1.45765496398371</v>
      </c>
      <c r="F193" s="106">
        <v>1.4705178220156501</v>
      </c>
    </row>
    <row r="194" spans="3:6" ht="14.25" customHeight="1">
      <c r="C194" s="74">
        <v>161</v>
      </c>
      <c r="D194" s="6">
        <v>1.27898988548104E-2</v>
      </c>
      <c r="E194" s="6">
        <v>1.51058365481249</v>
      </c>
      <c r="F194" s="106">
        <v>1.5233735536673001</v>
      </c>
    </row>
    <row r="195" spans="3:6" ht="14.25" customHeight="1">
      <c r="C195" s="74">
        <v>162</v>
      </c>
      <c r="D195" s="6">
        <v>1.2726302708689701E-2</v>
      </c>
      <c r="E195" s="6">
        <v>1.5692943164929301</v>
      </c>
      <c r="F195" s="106">
        <v>1.58202061920162</v>
      </c>
    </row>
    <row r="196" spans="3:6" ht="14.25" customHeight="1">
      <c r="C196" s="74">
        <v>163</v>
      </c>
      <c r="D196" s="6">
        <v>1.26713577294517E-2</v>
      </c>
      <c r="E196" s="6">
        <v>1.6349148339879001</v>
      </c>
      <c r="F196" s="106">
        <v>1.64758619171735</v>
      </c>
    </row>
    <row r="197" spans="3:6" ht="14.25" customHeight="1">
      <c r="C197" s="74">
        <v>164</v>
      </c>
      <c r="D197" s="6">
        <v>1.26244264158026E-2</v>
      </c>
      <c r="E197" s="6">
        <v>1.7088619797676301</v>
      </c>
      <c r="F197" s="106">
        <v>1.7214864061834301</v>
      </c>
    </row>
    <row r="198" spans="3:6" ht="14.25" customHeight="1">
      <c r="C198" s="74">
        <v>165</v>
      </c>
      <c r="D198" s="6">
        <v>1.2584936264980501E-2</v>
      </c>
      <c r="E198" s="6">
        <v>1.7929334490535001</v>
      </c>
      <c r="F198" s="106">
        <v>1.80551838531848</v>
      </c>
    </row>
    <row r="199" spans="3:6" ht="14.25" customHeight="1">
      <c r="C199" s="74">
        <v>166</v>
      </c>
      <c r="D199" s="6">
        <v>1.2552371769072999E-2</v>
      </c>
      <c r="E199" s="6">
        <v>1.8894354111804801</v>
      </c>
      <c r="F199" s="106">
        <v>1.9019877829495599</v>
      </c>
    </row>
    <row r="200" spans="3:6" ht="14.25" customHeight="1">
      <c r="C200" s="74">
        <v>167</v>
      </c>
      <c r="D200" s="6">
        <v>1.25262675498325E-2</v>
      </c>
      <c r="E200" s="6">
        <v>2.00136184407308</v>
      </c>
      <c r="F200" s="106">
        <v>2.0138881116229101</v>
      </c>
    </row>
    <row r="201" spans="3:6" ht="14.25" customHeight="1">
      <c r="C201" s="74">
        <v>168</v>
      </c>
      <c r="D201" s="6">
        <v>1.25062024498895E-2</v>
      </c>
      <c r="E201" s="6">
        <v>2.1326506114200501</v>
      </c>
      <c r="F201" s="106">
        <v>2.1451568138699302</v>
      </c>
    </row>
    <row r="202" spans="3:6" ht="14.25" customHeight="1">
      <c r="C202" s="74">
        <v>169</v>
      </c>
      <c r="D202" s="6">
        <v>1.24917944304256E-2</v>
      </c>
      <c r="E202" s="6">
        <v>2.2885552662678799</v>
      </c>
      <c r="F202" s="106">
        <v>2.3010470606982998</v>
      </c>
    </row>
    <row r="203" spans="3:6" ht="14.25" customHeight="1">
      <c r="C203" s="74">
        <v>170</v>
      </c>
      <c r="D203" s="6">
        <v>1.2482696151343699E-2</v>
      </c>
      <c r="E203" s="6">
        <v>2.4761946049386201</v>
      </c>
      <c r="F203" s="106">
        <v>2.4886773010899699</v>
      </c>
    </row>
    <row r="204" spans="3:6" ht="14.25" customHeight="1">
      <c r="C204" s="74">
        <v>171</v>
      </c>
      <c r="D204" s="6">
        <v>1.2478591131039199E-2</v>
      </c>
      <c r="E204" s="6">
        <v>2.7053805303196401</v>
      </c>
      <c r="F204" s="106">
        <v>2.71785912145068</v>
      </c>
    </row>
    <row r="205" spans="3:6" ht="14.25" customHeight="1">
      <c r="C205" s="74">
        <v>172</v>
      </c>
      <c r="D205" s="6">
        <v>1.24791904000377E-2</v>
      </c>
      <c r="E205" s="6">
        <v>2.9898903005881801</v>
      </c>
      <c r="F205" s="106">
        <v>3.0023694909882201</v>
      </c>
    </row>
    <row r="206" spans="3:6" ht="14.25" customHeight="1">
      <c r="C206" s="74">
        <v>173</v>
      </c>
      <c r="D206" s="6">
        <v>1.24842295768017E-2</v>
      </c>
      <c r="E206" s="6">
        <v>3.3494620457750299</v>
      </c>
      <c r="F206" s="106">
        <v>3.3619462753518299</v>
      </c>
    </row>
    <row r="207" spans="3:6" ht="14.25" customHeight="1">
      <c r="C207" s="74">
        <v>174</v>
      </c>
      <c r="D207" s="6">
        <v>1.24934663055364E-2</v>
      </c>
      <c r="E207" s="6">
        <v>3.8129874445786802</v>
      </c>
      <c r="F207" s="106">
        <v>3.8254809108842101</v>
      </c>
    </row>
    <row r="208" spans="3:6" ht="14.25" customHeight="1">
      <c r="C208" s="74">
        <v>175</v>
      </c>
      <c r="D208" s="6">
        <v>1.2506678005328399E-2</v>
      </c>
      <c r="E208" s="6">
        <v>4.4237073369108799</v>
      </c>
      <c r="F208" s="106">
        <v>4.4362140149162101</v>
      </c>
    </row>
    <row r="209" spans="3:6" ht="14.25" customHeight="1">
      <c r="C209" s="74">
        <v>176</v>
      </c>
      <c r="D209" s="6">
        <v>1.25236598878151E-2</v>
      </c>
      <c r="E209" s="6">
        <v>5.2477449905162299</v>
      </c>
      <c r="F209" s="106">
        <v>5.2602686504040497</v>
      </c>
    </row>
    <row r="210" spans="3:6" ht="14.25" customHeight="1">
      <c r="C210" s="74">
        <v>177</v>
      </c>
      <c r="D210" s="6">
        <v>1.25442232071076E-2</v>
      </c>
      <c r="E210" s="6">
        <v>6.3879771472370397</v>
      </c>
      <c r="F210" s="106">
        <v>6.4005213704441504</v>
      </c>
    </row>
    <row r="211" spans="3:6" ht="14.25" customHeight="1">
      <c r="C211" s="74">
        <v>178</v>
      </c>
      <c r="D211" s="6">
        <v>1.2568193711133499E-2</v>
      </c>
      <c r="E211" s="6">
        <v>8.0052175901660103</v>
      </c>
      <c r="F211" s="106">
        <v>8.0177857838771391</v>
      </c>
    </row>
    <row r="212" spans="3:6" ht="14.25" customHeight="1">
      <c r="C212" s="74">
        <v>179</v>
      </c>
      <c r="D212" s="6">
        <v>1.25954102681107E-2</v>
      </c>
      <c r="E212" s="6">
        <v>10.343578309943</v>
      </c>
      <c r="F212" s="106">
        <v>10.3561737202111</v>
      </c>
    </row>
    <row r="213" spans="3:6" ht="14.25" customHeight="1">
      <c r="C213" s="74">
        <v>180</v>
      </c>
      <c r="D213" s="6">
        <v>1.26257236456759E-2</v>
      </c>
      <c r="E213" s="6">
        <v>13.728457534432801</v>
      </c>
      <c r="F213" s="106">
        <v>13.741083258078501</v>
      </c>
    </row>
    <row r="214" spans="3:6" ht="14.25" customHeight="1">
      <c r="C214" s="74">
        <v>181</v>
      </c>
      <c r="D214" s="6">
        <v>1.26589954234002E-2</v>
      </c>
      <c r="E214" s="6">
        <v>18.399102360524701</v>
      </c>
      <c r="F214" s="106">
        <v>18.411761355948101</v>
      </c>
    </row>
    <row r="215" spans="3:6" ht="14.25" customHeight="1">
      <c r="C215" s="74">
        <v>182</v>
      </c>
      <c r="D215" s="6">
        <v>1.26950970221286E-2</v>
      </c>
      <c r="E215" s="6">
        <v>23.830459187222299</v>
      </c>
      <c r="F215" s="106">
        <v>23.843154284244399</v>
      </c>
    </row>
    <row r="216" spans="3:6" ht="14.25" customHeight="1">
      <c r="C216" s="74">
        <v>183</v>
      </c>
      <c r="D216" s="6">
        <v>1.2733908835870901E-2</v>
      </c>
      <c r="E216" s="6">
        <v>27.665008314166499</v>
      </c>
      <c r="F216" s="106">
        <v>27.677742223002401</v>
      </c>
    </row>
    <row r="217" spans="3:6" ht="14.25" customHeight="1">
      <c r="C217" s="74">
        <v>184</v>
      </c>
      <c r="D217" s="6">
        <v>1.2775319453910999E-2</v>
      </c>
      <c r="E217" s="6">
        <v>27.024837934470298</v>
      </c>
      <c r="F217" s="106">
        <v>27.037613253924199</v>
      </c>
    </row>
    <row r="218" spans="3:6" ht="14.25" customHeight="1">
      <c r="C218" s="74">
        <v>185</v>
      </c>
      <c r="D218" s="6">
        <v>1.28192249624587E-2</v>
      </c>
      <c r="E218" s="6">
        <v>22.6037130077484</v>
      </c>
      <c r="F218" s="106">
        <v>22.616532232710799</v>
      </c>
    </row>
    <row r="219" spans="3:6" ht="14.25" customHeight="1">
      <c r="C219" s="74">
        <v>186</v>
      </c>
      <c r="D219" s="6">
        <v>1.28655283165719E-2</v>
      </c>
      <c r="E219" s="6">
        <v>17.480865727682701</v>
      </c>
      <c r="F219" s="106">
        <v>17.4937312559993</v>
      </c>
    </row>
    <row r="220" spans="3:6" ht="14.25" customHeight="1">
      <c r="C220" s="74">
        <v>187</v>
      </c>
      <c r="D220" s="6">
        <v>1.29141387742876E-2</v>
      </c>
      <c r="E220" s="6">
        <v>13.340007546012901</v>
      </c>
      <c r="F220" s="106">
        <v>13.3529216847872</v>
      </c>
    </row>
    <row r="221" spans="3:6" ht="14.25" customHeight="1">
      <c r="C221" s="74">
        <v>188</v>
      </c>
      <c r="D221" s="6">
        <v>1.29649713859271E-2</v>
      </c>
      <c r="E221" s="6">
        <v>10.372561160054801</v>
      </c>
      <c r="F221" s="106">
        <v>10.385526131440701</v>
      </c>
    </row>
    <row r="222" spans="3:6" ht="14.25" customHeight="1">
      <c r="C222" s="74">
        <v>189</v>
      </c>
      <c r="D222" s="6">
        <v>1.30179465324365E-2</v>
      </c>
      <c r="E222" s="6">
        <v>8.3063143617846702</v>
      </c>
      <c r="F222" s="106">
        <v>8.3193323083171098</v>
      </c>
    </row>
    <row r="223" spans="3:6" ht="14.25" customHeight="1">
      <c r="C223" s="74">
        <v>190</v>
      </c>
      <c r="D223" s="6">
        <v>1.3072989507378801E-2</v>
      </c>
      <c r="E223" s="6">
        <v>6.8581419863789002</v>
      </c>
      <c r="F223" s="106">
        <v>6.8712149758862804</v>
      </c>
    </row>
    <row r="224" spans="3:6" ht="14.25" customHeight="1">
      <c r="C224" s="74">
        <v>191</v>
      </c>
      <c r="D224" s="6">
        <v>1.3130030137861501E-2</v>
      </c>
      <c r="E224" s="6">
        <v>5.8238700982312297</v>
      </c>
      <c r="F224" s="106">
        <v>5.8370001283690902</v>
      </c>
    </row>
    <row r="225" spans="3:6" ht="14.25" customHeight="1">
      <c r="C225" s="74">
        <v>192</v>
      </c>
      <c r="D225" s="6">
        <v>1.3189002440250799E-2</v>
      </c>
      <c r="E225" s="6">
        <v>5.0688995080302401</v>
      </c>
      <c r="F225" s="106">
        <v>5.0820885104704896</v>
      </c>
    </row>
    <row r="226" spans="3:6" ht="14.25" customHeight="1">
      <c r="C226" s="74">
        <v>193</v>
      </c>
      <c r="D226" s="6">
        <v>1.3249844307016499E-2</v>
      </c>
      <c r="E226" s="6">
        <v>4.50600663815126</v>
      </c>
      <c r="F226" s="106">
        <v>4.5192564824582799</v>
      </c>
    </row>
    <row r="227" spans="3:6" ht="14.25" customHeight="1">
      <c r="C227" s="74">
        <v>194</v>
      </c>
      <c r="D227" s="6">
        <v>1.33124972214879E-2</v>
      </c>
      <c r="E227" s="6">
        <v>4.07818436308232</v>
      </c>
      <c r="F227" s="106">
        <v>4.0914968603038</v>
      </c>
    </row>
    <row r="228" spans="3:6" ht="14.25" customHeight="1">
      <c r="C228" s="74">
        <v>195</v>
      </c>
      <c r="D228" s="6">
        <v>1.3376905997667899E-2</v>
      </c>
      <c r="E228" s="6">
        <v>3.7474954024537301</v>
      </c>
      <c r="F228" s="106">
        <v>3.7608723084514</v>
      </c>
    </row>
    <row r="229" spans="3:6" ht="14.25" customHeight="1">
      <c r="C229" s="74">
        <v>196</v>
      </c>
      <c r="D229" s="6">
        <v>1.3443018542583099E-2</v>
      </c>
      <c r="E229" s="6">
        <v>3.4881544714791199</v>
      </c>
      <c r="F229" s="106">
        <v>3.5015974900217102</v>
      </c>
    </row>
    <row r="230" spans="3:6" ht="14.25" customHeight="1">
      <c r="C230" s="74">
        <v>197</v>
      </c>
      <c r="D230" s="6">
        <v>1.35107856389326E-2</v>
      </c>
      <c r="E230" s="6">
        <v>3.2822565475259</v>
      </c>
      <c r="F230" s="106">
        <v>3.2957673331648301</v>
      </c>
    </row>
    <row r="231" spans="3:6" ht="14.25" customHeight="1">
      <c r="C231" s="74">
        <v>198</v>
      </c>
      <c r="D231" s="6">
        <v>1.35801607460451E-2</v>
      </c>
      <c r="E231" s="6">
        <v>3.1171107562595002</v>
      </c>
      <c r="F231" s="106">
        <v>3.1306909170055501</v>
      </c>
    </row>
    <row r="232" spans="3:6" ht="14.25" customHeight="1">
      <c r="C232" s="74">
        <v>199</v>
      </c>
      <c r="D232" s="6">
        <v>1.3651099817376999E-2</v>
      </c>
      <c r="E232" s="6">
        <v>2.9835477952226102</v>
      </c>
      <c r="F232" s="106">
        <v>2.9971988950399902</v>
      </c>
    </row>
    <row r="233" spans="3:6" ht="14.25" customHeight="1">
      <c r="C233" s="74">
        <v>200</v>
      </c>
      <c r="D233" s="6">
        <v>1.37235611329728E-2</v>
      </c>
      <c r="E233" s="6">
        <v>2.8748244779187599</v>
      </c>
      <c r="F233" s="106">
        <v>2.88854803905173</v>
      </c>
    </row>
    <row r="234" spans="3:6" ht="14.25" customHeight="1">
      <c r="C234" s="74">
        <v>201</v>
      </c>
      <c r="D234" s="6">
        <v>1.37975051454795E-2</v>
      </c>
      <c r="E234" s="6">
        <v>2.78590066561866</v>
      </c>
      <c r="F234" s="106">
        <v>2.79969817076414</v>
      </c>
    </row>
    <row r="235" spans="3:6" ht="14.25" customHeight="1">
      <c r="C235" s="74">
        <v>202</v>
      </c>
      <c r="D235" s="6">
        <v>1.3872894338457601E-2</v>
      </c>
      <c r="E235" s="6">
        <v>2.71295277712075</v>
      </c>
      <c r="F235" s="106">
        <v>2.7268256714592098</v>
      </c>
    </row>
    <row r="236" spans="3:6" ht="14.25" customHeight="1">
      <c r="C236" s="74">
        <v>203</v>
      </c>
      <c r="D236" s="6">
        <v>1.3949693095860201E-2</v>
      </c>
      <c r="E236" s="6">
        <v>2.6530404581878901</v>
      </c>
      <c r="F236" s="106">
        <v>2.6669901512837502</v>
      </c>
    </row>
    <row r="237" spans="3:6" ht="14.25" customHeight="1">
      <c r="C237" s="74">
        <v>204</v>
      </c>
      <c r="D237" s="6">
        <v>1.40278675816703E-2</v>
      </c>
      <c r="E237" s="6">
        <v>2.60387425054431</v>
      </c>
      <c r="F237" s="106">
        <v>2.6179021181259801</v>
      </c>
    </row>
    <row r="238" spans="3:6" ht="14.25" customHeight="1">
      <c r="C238" s="74">
        <v>205</v>
      </c>
      <c r="D238" s="6">
        <v>1.41073856287898E-2</v>
      </c>
      <c r="E238" s="6">
        <v>2.5636510490170799</v>
      </c>
      <c r="F238" s="106">
        <v>2.5777584346458702</v>
      </c>
    </row>
    <row r="239" spans="3:6" ht="14.25" customHeight="1">
      <c r="C239" s="74">
        <v>206</v>
      </c>
      <c r="D239" s="6">
        <v>1.4188216636361699E-2</v>
      </c>
      <c r="E239" s="6">
        <v>2.5309358215447602</v>
      </c>
      <c r="F239" s="106">
        <v>2.54512403818112</v>
      </c>
    </row>
    <row r="240" spans="3:6" ht="14.25" customHeight="1">
      <c r="C240" s="74">
        <v>207</v>
      </c>
      <c r="D240" s="6">
        <v>1.42703314747951E-2</v>
      </c>
      <c r="E240" s="6">
        <v>2.5045754007566399</v>
      </c>
      <c r="F240" s="106">
        <v>2.5188457322314299</v>
      </c>
    </row>
    <row r="241" spans="3:6" ht="14.25" customHeight="1">
      <c r="C241" s="74">
        <v>208</v>
      </c>
      <c r="D241" s="6">
        <v>1.4353702397827E-2</v>
      </c>
      <c r="E241" s="6">
        <v>2.4836348379741899</v>
      </c>
      <c r="F241" s="106">
        <v>2.4979885403720101</v>
      </c>
    </row>
    <row r="242" spans="3:6" ht="14.25" customHeight="1">
      <c r="C242" s="74">
        <v>209</v>
      </c>
      <c r="D242" s="6">
        <v>1.44383029610262E-2</v>
      </c>
      <c r="E242" s="6">
        <v>2.46734984942628</v>
      </c>
      <c r="F242" s="106">
        <v>2.4817881523873102</v>
      </c>
    </row>
    <row r="243" spans="3:6" ht="14.25" customHeight="1">
      <c r="C243" s="74">
        <v>210</v>
      </c>
      <c r="D243" s="6">
        <v>1.45241079461977E-2</v>
      </c>
      <c r="E243" s="6">
        <v>2.4550908882247402</v>
      </c>
      <c r="F243" s="106">
        <v>2.4696149961709302</v>
      </c>
    </row>
    <row r="244" spans="3:6" ht="14.25" customHeight="1">
      <c r="C244" s="74">
        <v>211</v>
      </c>
      <c r="D244" s="6">
        <v>1.46110932912003E-2</v>
      </c>
      <c r="E244" s="6">
        <v>2.4463357167528099</v>
      </c>
      <c r="F244" s="106">
        <v>2.4609468100440099</v>
      </c>
    </row>
    <row r="245" spans="3:6" ht="14.25" customHeight="1">
      <c r="C245" s="74">
        <v>212</v>
      </c>
      <c r="D245" s="6">
        <v>1.46992360247328E-2</v>
      </c>
      <c r="E245" s="6">
        <v>2.4406482645032801</v>
      </c>
      <c r="F245" s="106">
        <v>2.4553475005280099</v>
      </c>
    </row>
    <row r="246" spans="3:6" ht="14.25" customHeight="1">
      <c r="C246" s="74">
        <v>213</v>
      </c>
      <c r="D246" s="6">
        <v>1.47885142056905E-2</v>
      </c>
      <c r="E246" s="6">
        <v>2.43766218270502</v>
      </c>
      <c r="F246" s="106">
        <v>2.4524506969107098</v>
      </c>
    </row>
    <row r="247" spans="3:6" ht="14.25" customHeight="1">
      <c r="C247" s="74">
        <v>214</v>
      </c>
      <c r="D247" s="6">
        <v>1.4878906866724899E-2</v>
      </c>
      <c r="E247" s="6">
        <v>2.43706794340391</v>
      </c>
      <c r="F247" s="106">
        <v>2.4519468502706299</v>
      </c>
    </row>
    <row r="248" spans="3:6" ht="14.25" customHeight="1">
      <c r="C248" s="74">
        <v>215</v>
      </c>
      <c r="D248" s="6">
        <v>1.49703939616764E-2</v>
      </c>
      <c r="E248" s="6">
        <v>2.4386026382701602</v>
      </c>
      <c r="F248" s="106">
        <v>2.4535730322318301</v>
      </c>
    </row>
    <row r="249" spans="3:6" ht="14.25" customHeight="1">
      <c r="C249" s="74">
        <v>216</v>
      </c>
      <c r="D249" s="6">
        <v>1.5062956316580301E-2</v>
      </c>
      <c r="E249" s="6">
        <v>2.44204185170579</v>
      </c>
      <c r="F249" s="106">
        <v>2.4571048080223701</v>
      </c>
    </row>
    <row r="250" spans="3:6" ht="14.25" customHeight="1">
      <c r="C250" s="74">
        <v>217</v>
      </c>
      <c r="D250" s="6">
        <v>1.5156575583968599E-2</v>
      </c>
      <c r="E250" s="6">
        <v>2.4471931408329199</v>
      </c>
      <c r="F250" s="106">
        <v>2.4623497164168899</v>
      </c>
    </row>
    <row r="251" spans="3:6" ht="14.25" customHeight="1">
      <c r="C251" s="74">
        <v>218</v>
      </c>
      <c r="D251" s="6">
        <v>1.5251234200220801E-2</v>
      </c>
      <c r="E251" s="6">
        <v>2.45389076992962</v>
      </c>
      <c r="F251" s="106">
        <v>2.4691420041298402</v>
      </c>
    </row>
    <row r="252" spans="3:6" ht="14.25" customHeight="1">
      <c r="C252" s="74">
        <v>219</v>
      </c>
      <c r="D252" s="6">
        <v>1.5346915345733E-2</v>
      </c>
      <c r="E252" s="6">
        <v>2.4619914313511</v>
      </c>
      <c r="F252" s="106">
        <v>2.4773383466968402</v>
      </c>
    </row>
    <row r="253" spans="3:6" ht="14.25" customHeight="1">
      <c r="C253" s="74">
        <v>220</v>
      </c>
      <c r="D253" s="6">
        <v>1.54436029076987E-2</v>
      </c>
      <c r="E253" s="6">
        <v>2.4713707475850399</v>
      </c>
      <c r="F253" s="106">
        <v>2.48681435049274</v>
      </c>
    </row>
    <row r="254" spans="3:6" ht="14.25" customHeight="1">
      <c r="C254" s="74">
        <v>221</v>
      </c>
      <c r="D254" s="6">
        <v>1.55412814453092E-2</v>
      </c>
      <c r="E254" s="6">
        <v>2.48192039589056</v>
      </c>
      <c r="F254" s="106">
        <v>2.49746167733587</v>
      </c>
    </row>
    <row r="255" spans="3:6" ht="14.25" customHeight="1">
      <c r="C255" s="74">
        <v>222</v>
      </c>
      <c r="D255" s="6">
        <v>1.5639936157201301E-2</v>
      </c>
      <c r="E255" s="6">
        <v>2.4935457322363002</v>
      </c>
      <c r="F255" s="106">
        <v>2.5091856683935001</v>
      </c>
    </row>
    <row r="256" spans="3:6" ht="14.25" customHeight="1">
      <c r="C256" s="74">
        <v>223</v>
      </c>
      <c r="D256" s="6">
        <v>1.5739552850990799E-2</v>
      </c>
      <c r="E256" s="6">
        <v>2.50616381802796</v>
      </c>
      <c r="F256" s="106">
        <v>2.5219033708789498</v>
      </c>
    </row>
    <row r="257" spans="3:6" ht="14.25" customHeight="1">
      <c r="C257" s="74">
        <v>224</v>
      </c>
      <c r="D257" s="6">
        <v>1.58401179147462E-2</v>
      </c>
      <c r="E257" s="6">
        <v>2.5197017735931602</v>
      </c>
      <c r="F257" s="106">
        <v>2.53554189150791</v>
      </c>
    </row>
    <row r="258" spans="3:6" ht="14.25" customHeight="1">
      <c r="C258" s="74">
        <v>225</v>
      </c>
      <c r="D258" s="6">
        <v>1.5941618290269501E-2</v>
      </c>
      <c r="E258" s="6">
        <v>2.5340953981597099</v>
      </c>
      <c r="F258" s="106">
        <v>2.5500370164499802</v>
      </c>
    </row>
    <row r="259" spans="3:6" ht="14.25" customHeight="1">
      <c r="C259" s="74">
        <v>226</v>
      </c>
      <c r="D259" s="6">
        <v>1.6044041448060799E-2</v>
      </c>
      <c r="E259" s="6">
        <v>2.5492880082849099</v>
      </c>
      <c r="F259" s="106">
        <v>2.5653320497329801</v>
      </c>
    </row>
    <row r="260" spans="3:6" ht="14.25" customHeight="1">
      <c r="C260" s="74">
        <v>227</v>
      </c>
      <c r="D260" s="6">
        <v>1.6147375363851101E-2</v>
      </c>
      <c r="E260" s="6">
        <v>2.5652294562265698</v>
      </c>
      <c r="F260" s="106">
        <v>2.58137683159043</v>
      </c>
    </row>
    <row r="261" spans="3:6" ht="14.25" customHeight="1">
      <c r="C261" s="74">
        <v>228</v>
      </c>
      <c r="D261" s="6">
        <v>1.6251608496605102E-2</v>
      </c>
      <c r="E261" s="6">
        <v>2.5818752972252001</v>
      </c>
      <c r="F261" s="106">
        <v>2.5981269057217999</v>
      </c>
    </row>
    <row r="262" spans="3:6" ht="14.25" customHeight="1">
      <c r="C262" s="74">
        <v>229</v>
      </c>
      <c r="D262" s="6">
        <v>1.6356729767892601E-2</v>
      </c>
      <c r="E262" s="6">
        <v>2.5991860805688098</v>
      </c>
      <c r="F262" s="106">
        <v>2.6155428103367</v>
      </c>
    </row>
    <row r="263" spans="3:6" ht="14.25" customHeight="1">
      <c r="C263" s="74">
        <v>230</v>
      </c>
      <c r="D263" s="6">
        <v>1.64627285425447E-2</v>
      </c>
      <c r="E263" s="6">
        <v>2.6171267439942598</v>
      </c>
      <c r="F263" s="106">
        <v>2.6335894725368099</v>
      </c>
    </row>
    <row r="264" spans="3:6" ht="14.25" customHeight="1">
      <c r="C264" s="74">
        <v>231</v>
      </c>
      <c r="D264" s="6">
        <v>1.6569594610514101E-2</v>
      </c>
      <c r="E264" s="6">
        <v>2.6356660947131498</v>
      </c>
      <c r="F264" s="106">
        <v>2.6522356893236698</v>
      </c>
    </row>
    <row r="265" spans="3:6" ht="14.25" customHeight="1">
      <c r="C265" s="74">
        <v>232</v>
      </c>
      <c r="D265" s="6">
        <v>1.6677318169861999E-2</v>
      </c>
      <c r="E265" s="6">
        <v>2.6547763633439301</v>
      </c>
      <c r="F265" s="106">
        <v>2.6714536815137899</v>
      </c>
    </row>
    <row r="266" spans="3:6" ht="14.25" customHeight="1">
      <c r="C266" s="74">
        <v>233</v>
      </c>
      <c r="D266" s="6">
        <v>1.67858898108082E-2</v>
      </c>
      <c r="E266" s="6">
        <v>2.6744328194424298</v>
      </c>
      <c r="F266" s="106">
        <v>2.6912187092532398</v>
      </c>
    </row>
    <row r="267" spans="3:6" ht="14.25" customHeight="1">
      <c r="C267" s="74">
        <v>234</v>
      </c>
      <c r="D267" s="6">
        <v>1.6895300500777002E-2</v>
      </c>
      <c r="E267" s="6">
        <v>2.69461343927376</v>
      </c>
      <c r="F267" s="106">
        <v>2.7115087397745401</v>
      </c>
    </row>
    <row r="268" spans="3:6" ht="14.25" customHeight="1">
      <c r="C268" s="74">
        <v>235</v>
      </c>
      <c r="D268" s="6">
        <v>1.70055415703846E-2</v>
      </c>
      <c r="E268" s="6">
        <v>2.71529861805393</v>
      </c>
      <c r="F268" s="106">
        <v>2.7323041596243201</v>
      </c>
    </row>
    <row r="269" spans="3:6" ht="14.25" customHeight="1">
      <c r="C269" s="74">
        <v>236</v>
      </c>
      <c r="D269" s="6">
        <v>1.7116604700312201E-2</v>
      </c>
      <c r="E269" s="6">
        <v>2.7364709201838102</v>
      </c>
      <c r="F269" s="106">
        <v>2.7535875248841202</v>
      </c>
    </row>
    <row r="270" spans="3:6" ht="14.25" customHeight="1">
      <c r="C270" s="74">
        <v>237</v>
      </c>
      <c r="D270" s="6">
        <v>1.7228481909018201E-2</v>
      </c>
      <c r="E270" s="6">
        <v>2.7581148620587399</v>
      </c>
      <c r="F270" s="106">
        <v>2.7753433439677599</v>
      </c>
    </row>
    <row r="271" spans="3:6" ht="14.25" customHeight="1">
      <c r="C271" s="74">
        <v>238</v>
      </c>
      <c r="D271" s="6">
        <v>1.7341165541242601E-2</v>
      </c>
      <c r="E271" s="6">
        <v>2.7802167229105001</v>
      </c>
      <c r="F271" s="106">
        <v>2.79755788845174</v>
      </c>
    </row>
    <row r="272" spans="3:6" ht="14.25" customHeight="1">
      <c r="C272" s="74">
        <v>239</v>
      </c>
      <c r="D272" s="6">
        <v>1.7454648257262999E-2</v>
      </c>
      <c r="E272" s="6">
        <v>2.8027643798597501</v>
      </c>
      <c r="F272" s="106">
        <v>2.8202190281170099</v>
      </c>
    </row>
    <row r="273" spans="3:6" ht="14.25" customHeight="1">
      <c r="C273" s="74">
        <v>240</v>
      </c>
      <c r="D273" s="6">
        <v>1.7568923022865401E-2</v>
      </c>
      <c r="E273" s="6">
        <v>2.8257471639560299</v>
      </c>
      <c r="F273" s="106">
        <v>2.8433160869788998</v>
      </c>
    </row>
    <row r="274" spans="3:6" ht="14.25" customHeight="1">
      <c r="C274" s="74">
        <v>241</v>
      </c>
      <c r="D274" s="6">
        <v>1.76839830999935E-2</v>
      </c>
      <c r="E274" s="6">
        <v>2.8491557344810099</v>
      </c>
      <c r="F274" s="106">
        <v>2.8668397175810001</v>
      </c>
    </row>
    <row r="275" spans="3:6" ht="14.25" customHeight="1">
      <c r="C275" s="74">
        <v>242</v>
      </c>
      <c r="D275" s="6">
        <v>1.7799822038045501E-2</v>
      </c>
      <c r="E275" s="6">
        <v>2.8729819692077299</v>
      </c>
      <c r="F275" s="106">
        <v>2.8907817912457801</v>
      </c>
    </row>
    <row r="276" spans="3:6" ht="14.25" customHeight="1">
      <c r="C276" s="74">
        <v>243</v>
      </c>
      <c r="D276" s="6">
        <v>1.7916433665789398E-2</v>
      </c>
      <c r="E276" s="6">
        <v>2.8972188686593201</v>
      </c>
      <c r="F276" s="106">
        <v>2.9151353023251101</v>
      </c>
    </row>
    <row r="277" spans="3:6" ht="14.25" customHeight="1">
      <c r="C277" s="74">
        <v>244</v>
      </c>
      <c r="D277" s="6">
        <v>1.8033812083870601E-2</v>
      </c>
      <c r="E277" s="6">
        <v>2.9218604727055402</v>
      </c>
      <c r="F277" s="106">
        <v>2.9398942847894101</v>
      </c>
    </row>
    <row r="278" spans="3:6" ht="14.25" customHeight="1">
      <c r="C278" s="74">
        <v>245</v>
      </c>
      <c r="D278" s="6">
        <v>1.81519516578879E-2</v>
      </c>
      <c r="E278" s="6">
        <v>2.9469017880863499</v>
      </c>
      <c r="F278" s="106">
        <v>2.9650537397442398</v>
      </c>
    </row>
    <row r="279" spans="3:6" ht="14.25" customHeight="1">
      <c r="C279" s="74">
        <v>246</v>
      </c>
      <c r="D279" s="6">
        <v>1.8270847012015801E-2</v>
      </c>
      <c r="E279" s="6">
        <v>2.9723387256644802</v>
      </c>
      <c r="F279" s="106">
        <v>2.9906095726764899</v>
      </c>
    </row>
    <row r="280" spans="3:6" ht="14.25" customHeight="1">
      <c r="C280" s="74">
        <v>247</v>
      </c>
      <c r="D280" s="6">
        <v>1.8390493023154601E-2</v>
      </c>
      <c r="E280" s="6">
        <v>2.99816804639139</v>
      </c>
      <c r="F280" s="106">
        <v>3.0165585394145502</v>
      </c>
    </row>
    <row r="281" spans="3:6" ht="14.25" customHeight="1">
      <c r="C281" s="74">
        <v>248</v>
      </c>
      <c r="D281" s="6">
        <v>1.8510884815590399E-2</v>
      </c>
      <c r="E281" s="6">
        <v>3.0243873151284002</v>
      </c>
      <c r="F281" s="106">
        <v>3.0428981999439899</v>
      </c>
    </row>
    <row r="282" spans="3:6" ht="14.25" customHeight="1">
      <c r="C282" s="74">
        <v>249</v>
      </c>
      <c r="D282" s="6">
        <v>1.8632017756149699E-2</v>
      </c>
      <c r="E282" s="6">
        <v>3.0509948616003402</v>
      </c>
      <c r="F282" s="106">
        <v>3.0696268793564898</v>
      </c>
    </row>
    <row r="283" spans="3:6" ht="14.25" customHeight="1">
      <c r="C283" s="74">
        <v>250</v>
      </c>
      <c r="D283" s="6">
        <v>1.8753887449836699E-2</v>
      </c>
      <c r="E283" s="6">
        <v>3.0779897478786902</v>
      </c>
      <c r="F283" s="106">
        <v>3.0967436353285298</v>
      </c>
    </row>
    <row r="284" spans="3:6" ht="14.25" customHeight="1">
      <c r="C284" s="74">
        <v>251</v>
      </c>
      <c r="D284" s="6">
        <v>1.8876489735938601E-2</v>
      </c>
      <c r="E284" s="6">
        <v>3.1053717418956701</v>
      </c>
      <c r="F284" s="106">
        <v>3.12424823163161</v>
      </c>
    </row>
    <row r="285" spans="3:6" ht="14.25" customHeight="1">
      <c r="C285" s="74">
        <v>252</v>
      </c>
      <c r="D285" s="6">
        <v>1.8999820684594E-2</v>
      </c>
      <c r="E285" s="6">
        <v>3.1331412965844501</v>
      </c>
      <c r="F285" s="106">
        <v>3.1521411172690401</v>
      </c>
    </row>
    <row r="286" spans="3:6" ht="14.25" customHeight="1">
      <c r="C286" s="74">
        <v>253</v>
      </c>
      <c r="D286" s="6">
        <v>1.91238765938118E-2</v>
      </c>
      <c r="E286" s="6">
        <v>3.16129953432515</v>
      </c>
      <c r="F286" s="106">
        <v>3.18042341091896</v>
      </c>
    </row>
    <row r="287" spans="3:6" ht="14.25" customHeight="1">
      <c r="C287" s="74">
        <v>254</v>
      </c>
      <c r="D287" s="6">
        <v>1.92486539869373E-2</v>
      </c>
      <c r="E287" s="6">
        <v>3.1898482364535501</v>
      </c>
      <c r="F287" s="106">
        <v>3.20909689044049</v>
      </c>
    </row>
    <row r="288" spans="3:6" ht="14.25" customHeight="1">
      <c r="C288" s="74">
        <v>255</v>
      </c>
      <c r="D288" s="6">
        <v>1.93741496105614E-2</v>
      </c>
      <c r="E288" s="6">
        <v>3.2187898376613799</v>
      </c>
      <c r="F288" s="106">
        <v>3.2381639872719399</v>
      </c>
    </row>
    <row r="289" spans="3:6" ht="14.25" customHeight="1">
      <c r="C289" s="74">
        <v>256</v>
      </c>
      <c r="D289" s="6">
        <v>1.9500360432867399E-2</v>
      </c>
      <c r="E289" s="6">
        <v>3.2481274251855199</v>
      </c>
      <c r="F289" s="106">
        <v>3.2676277856183802</v>
      </c>
    </row>
    <row r="290" spans="3:6" ht="14.25" customHeight="1">
      <c r="C290" s="74">
        <v>257</v>
      </c>
      <c r="D290" s="6">
        <v>1.9627283642418399E-2</v>
      </c>
      <c r="E290" s="6">
        <v>3.2778647427491299</v>
      </c>
      <c r="F290" s="106">
        <v>3.2974920263915402</v>
      </c>
    </row>
    <row r="291" spans="3:6" ht="14.25" customHeight="1">
      <c r="C291" s="74">
        <v>258</v>
      </c>
      <c r="D291" s="6">
        <v>1.97549166473821E-2</v>
      </c>
      <c r="E291" s="6">
        <v>3.3080061992832999</v>
      </c>
      <c r="F291" s="106">
        <v>3.3277611159306799</v>
      </c>
    </row>
    <row r="292" spans="3:6" ht="14.25" customHeight="1">
      <c r="C292" s="74">
        <v>259</v>
      </c>
      <c r="D292" s="6">
        <v>1.98832570751993E-2</v>
      </c>
      <c r="E292" s="6">
        <v>3.3385568825232199</v>
      </c>
      <c r="F292" s="106">
        <v>3.3584401395984198</v>
      </c>
    </row>
    <row r="293" spans="3:6" ht="14.25" customHeight="1">
      <c r="C293" s="74">
        <v>260</v>
      </c>
      <c r="D293" s="6">
        <v>2.0012302772697201E-2</v>
      </c>
      <c r="E293" s="6">
        <v>3.3695225776407698</v>
      </c>
      <c r="F293" s="106">
        <v>3.38953488041347</v>
      </c>
    </row>
    <row r="294" spans="3:6" ht="14.25" customHeight="1">
      <c r="C294" s="74">
        <v>261</v>
      </c>
      <c r="D294" s="6">
        <v>2.0142051806655799E-2</v>
      </c>
      <c r="E294" s="6">
        <v>3.4009097911467601</v>
      </c>
      <c r="F294" s="106">
        <v>3.4210518429534198</v>
      </c>
    </row>
    <row r="295" spans="3:6" ht="14.25" customHeight="1">
      <c r="C295" s="74">
        <v>262</v>
      </c>
      <c r="D295" s="6">
        <v>2.0272502464835099E-2</v>
      </c>
      <c r="E295" s="6">
        <v>3.4327257803720301</v>
      </c>
      <c r="F295" s="106">
        <v>3.4529982828368602</v>
      </c>
    </row>
    <row r="296" spans="3:6" ht="14.25" customHeight="1">
      <c r="C296" s="74">
        <v>263</v>
      </c>
      <c r="D296" s="6">
        <v>2.0403653257473099E-2</v>
      </c>
      <c r="E296" s="6">
        <v>3.4649785889199101</v>
      </c>
      <c r="F296" s="106">
        <v>3.4853822421773799</v>
      </c>
    </row>
    <row r="297" spans="3:6" ht="14.25" customHeight="1">
      <c r="C297" s="74">
        <v>264</v>
      </c>
      <c r="D297" s="6">
        <v>2.0535502919265699E-2</v>
      </c>
      <c r="E297" s="6">
        <v>3.4976770885743802</v>
      </c>
      <c r="F297" s="106">
        <v>3.5182125914936502</v>
      </c>
    </row>
    <row r="298" spans="3:6" ht="14.25" customHeight="1">
      <c r="C298" s="74">
        <v>265</v>
      </c>
      <c r="D298" s="6">
        <v>2.0668050411845999E-2</v>
      </c>
      <c r="E298" s="6">
        <v>3.5308310282508599</v>
      </c>
      <c r="F298" s="106">
        <v>3.5514990786627001</v>
      </c>
    </row>
    <row r="299" spans="3:6" ht="14.25" customHeight="1">
      <c r="C299" s="74">
        <v>266</v>
      </c>
      <c r="D299" s="6">
        <v>2.0801294926776102E-2</v>
      </c>
      <c r="E299" s="6">
        <v>3.5644510906932099</v>
      </c>
      <c r="F299" s="106">
        <v>3.5852523856199801</v>
      </c>
    </row>
    <row r="300" spans="3:6" ht="14.25" customHeight="1">
      <c r="C300" s="74">
        <v>267</v>
      </c>
      <c r="D300" s="6">
        <v>2.0935235889072999E-2</v>
      </c>
      <c r="E300" s="6">
        <v>3.5985489577537102</v>
      </c>
      <c r="F300" s="106">
        <v>3.61948419364278</v>
      </c>
    </row>
    <row r="301" spans="3:6" ht="14.25" customHeight="1">
      <c r="C301" s="74">
        <v>268</v>
      </c>
      <c r="D301" s="6">
        <v>2.1069872961290301E-2</v>
      </c>
      <c r="E301" s="6">
        <v>3.6331373852459601</v>
      </c>
      <c r="F301" s="106">
        <v>3.6542072582072498</v>
      </c>
    </row>
    <row r="302" spans="3:6" ht="14.25" customHeight="1">
      <c r="C302" s="74">
        <v>269</v>
      </c>
      <c r="D302" s="6">
        <v>2.1205206048179201E-2</v>
      </c>
      <c r="E302" s="6">
        <v>3.6682302885390898</v>
      </c>
      <c r="F302" s="106">
        <v>3.6894354945872698</v>
      </c>
    </row>
    <row r="303" spans="3:6" ht="14.25" customHeight="1">
      <c r="C303" s="74">
        <v>270</v>
      </c>
      <c r="D303" s="6">
        <v>2.1341235301958E-2</v>
      </c>
      <c r="E303" s="6">
        <v>3.7038428402695298</v>
      </c>
      <c r="F303" s="106">
        <v>3.72518407557149</v>
      </c>
    </row>
    <row r="304" spans="3:6" ht="14.25" customHeight="1">
      <c r="C304" s="74">
        <v>271</v>
      </c>
      <c r="D304" s="6">
        <v>2.1477961128220899E-2</v>
      </c>
      <c r="E304" s="6">
        <v>3.7399915817911702</v>
      </c>
      <c r="F304" s="106">
        <v>3.7614695429193898</v>
      </c>
    </row>
    <row r="305" spans="3:6" ht="14.25" customHeight="1">
      <c r="C305" s="74">
        <v>272</v>
      </c>
      <c r="D305" s="6">
        <v>2.16153841925192E-2</v>
      </c>
      <c r="E305" s="6">
        <v>3.77669455027329</v>
      </c>
      <c r="F305" s="106">
        <v>3.7983099344658098</v>
      </c>
    </row>
    <row r="306" spans="3:6" ht="14.25" customHeight="1">
      <c r="C306" s="74">
        <v>273</v>
      </c>
      <c r="D306" s="6">
        <v>2.1753505427656802E-2</v>
      </c>
      <c r="E306" s="6">
        <v>3.8139714236976499</v>
      </c>
      <c r="F306" s="106">
        <v>3.8357249291253099</v>
      </c>
    </row>
    <row r="307" spans="3:6" ht="14.25" customHeight="1">
      <c r="C307" s="74">
        <v>274</v>
      </c>
      <c r="D307" s="6">
        <v>2.1892326041739001E-2</v>
      </c>
      <c r="E307" s="6">
        <v>3.8518436864141199</v>
      </c>
      <c r="F307" s="106">
        <v>3.87373601245586</v>
      </c>
    </row>
    <row r="308" spans="3:6" ht="14.25" customHeight="1">
      <c r="C308" s="74">
        <v>275</v>
      </c>
      <c r="D308" s="6">
        <v>2.2031847527025399E-2</v>
      </c>
      <c r="E308" s="6">
        <v>3.8903348184014499</v>
      </c>
      <c r="F308" s="106">
        <v>3.9123666659284702</v>
      </c>
    </row>
    <row r="309" spans="3:6" ht="14.25" customHeight="1">
      <c r="C309" s="74">
        <v>276</v>
      </c>
      <c r="D309" s="6">
        <v>2.2172071669636601E-2</v>
      </c>
      <c r="E309" s="6">
        <v>3.92947051196585</v>
      </c>
      <c r="F309" s="106">
        <v>3.9516425836354898</v>
      </c>
    </row>
    <row r="310" spans="3:6" ht="14.25" customHeight="1">
      <c r="C310" s="74">
        <v>277</v>
      </c>
      <c r="D310" s="6">
        <v>2.23130005601751E-2</v>
      </c>
      <c r="E310" s="6">
        <v>3.9692789203159098</v>
      </c>
      <c r="F310" s="106">
        <v>3.9915919208760799</v>
      </c>
    </row>
    <row r="311" spans="3:6" ht="14.25" customHeight="1">
      <c r="C311" s="74">
        <v>278</v>
      </c>
      <c r="D311" s="6">
        <v>2.2454636605323899E-2</v>
      </c>
      <c r="E311" s="6">
        <v>4.0097909433077898</v>
      </c>
      <c r="F311" s="106">
        <v>4.0322455799131198</v>
      </c>
    </row>
    <row r="312" spans="3:6" ht="14.25" customHeight="1">
      <c r="C312" s="74">
        <v>279</v>
      </c>
      <c r="D312" s="6">
        <v>2.2596982540492899E-2</v>
      </c>
      <c r="E312" s="6">
        <v>4.0510405566943897</v>
      </c>
      <c r="F312" s="106">
        <v>4.0736375392348902</v>
      </c>
    </row>
    <row r="313" spans="3:6" ht="14.25" customHeight="1">
      <c r="C313" s="74">
        <v>280</v>
      </c>
      <c r="D313" s="6">
        <v>2.2740041443593401E-2</v>
      </c>
      <c r="E313" s="6">
        <v>4.0930651924810997</v>
      </c>
      <c r="F313" s="106">
        <v>4.1158052339247</v>
      </c>
    </row>
    <row r="314" spans="3:6" ht="14.25" customHeight="1">
      <c r="C314" s="74">
        <v>281</v>
      </c>
      <c r="D314" s="6">
        <v>2.28838167500258E-2</v>
      </c>
      <c r="E314" s="6">
        <v>4.1359061795474004</v>
      </c>
      <c r="F314" s="106">
        <v>4.1587899962974202</v>
      </c>
    </row>
    <row r="315" spans="3:6" ht="14.25" customHeight="1">
      <c r="C315" s="74">
        <v>282</v>
      </c>
      <c r="D315" s="6">
        <v>2.3028312268978099E-2</v>
      </c>
      <c r="E315" s="6">
        <v>4.1796092556094901</v>
      </c>
      <c r="F315" s="106">
        <v>4.2026375678784698</v>
      </c>
    </row>
    <row r="316" spans="3:6" ht="14.25" customHeight="1">
      <c r="C316" s="74">
        <v>283</v>
      </c>
      <c r="D316" s="6">
        <v>2.3173532201140601E-2</v>
      </c>
      <c r="E316" s="6">
        <v>4.22422516396992</v>
      </c>
      <c r="F316" s="106">
        <v>4.2473986961710599</v>
      </c>
    </row>
    <row r="317" spans="3:6" ht="14.25" customHeight="1">
      <c r="C317" s="74">
        <v>284</v>
      </c>
      <c r="D317" s="6">
        <v>2.3319481157954399E-2</v>
      </c>
      <c r="E317" s="6">
        <v>4.2698103514458499</v>
      </c>
      <c r="F317" s="106">
        <v>4.2931298326037997</v>
      </c>
    </row>
    <row r="318" spans="3:6" ht="14.25" customHeight="1">
      <c r="C318" s="74">
        <v>285</v>
      </c>
      <c r="D318" s="6">
        <v>2.3466164182524198E-2</v>
      </c>
      <c r="E318" s="6">
        <v>4.3164277875469699</v>
      </c>
      <c r="F318" s="106">
        <v>4.3398939517294899</v>
      </c>
    </row>
    <row r="319" spans="3:6" ht="14.25" customHeight="1">
      <c r="C319" s="74">
        <v>286</v>
      </c>
      <c r="D319" s="6">
        <v>2.36135867723406E-2</v>
      </c>
      <c r="E319" s="6">
        <v>4.3641479295917298</v>
      </c>
      <c r="F319" s="106">
        <v>4.38776151636407</v>
      </c>
    </row>
    <row r="320" spans="3:6" ht="14.25" customHeight="1">
      <c r="C320" s="74">
        <v>287</v>
      </c>
      <c r="D320" s="6">
        <v>2.37617549039713E-2</v>
      </c>
      <c r="E320" s="6">
        <v>4.4130498642775704</v>
      </c>
      <c r="F320" s="106">
        <v>4.4368116191815403</v>
      </c>
    </row>
    <row r="321" spans="3:6" ht="14.25" customHeight="1">
      <c r="C321" s="74">
        <v>288</v>
      </c>
      <c r="D321" s="6">
        <v>2.3910675059900199E-2</v>
      </c>
      <c r="E321" s="6">
        <v>4.4632226636137302</v>
      </c>
      <c r="F321" s="106">
        <v>4.4871333386736296</v>
      </c>
    </row>
    <row r="322" spans="3:6" ht="14.25" customHeight="1">
      <c r="C322" s="74">
        <v>289</v>
      </c>
      <c r="D322" s="6">
        <v>2.4060354257711102E-2</v>
      </c>
      <c r="E322" s="6">
        <v>4.51476700255935</v>
      </c>
      <c r="F322" s="106">
        <v>4.5388273568170598</v>
      </c>
    </row>
    <row r="323" spans="3:6" ht="14.25" customHeight="1">
      <c r="C323" s="74">
        <v>290</v>
      </c>
      <c r="D323" s="6">
        <v>2.42108000818393E-2</v>
      </c>
      <c r="E323" s="6">
        <v>4.5677970978213196</v>
      </c>
      <c r="F323" s="106">
        <v>4.5920078979031604</v>
      </c>
    </row>
    <row r="324" spans="3:6" ht="14.25" customHeight="1">
      <c r="C324" s="74">
        <v>291</v>
      </c>
      <c r="D324" s="6">
        <v>2.43620207181349E-2</v>
      </c>
      <c r="E324" s="6">
        <v>4.6224430429141199</v>
      </c>
      <c r="F324" s="106">
        <v>4.6468050636322502</v>
      </c>
    </row>
    <row r="325" spans="3:6" ht="14.25" customHeight="1">
      <c r="C325" s="74">
        <v>292</v>
      </c>
      <c r="D325" s="6">
        <v>2.4514024991511198E-2</v>
      </c>
      <c r="E325" s="6">
        <v>4.6788536349345602</v>
      </c>
      <c r="F325" s="106">
        <v>4.7033676599260703</v>
      </c>
    </row>
    <row r="326" spans="3:6" ht="14.25" customHeight="1">
      <c r="C326" s="74">
        <v>293</v>
      </c>
      <c r="D326" s="6">
        <v>2.4666822406988601E-2</v>
      </c>
      <c r="E326" s="6">
        <v>4.7371998151580499</v>
      </c>
      <c r="F326" s="106">
        <v>4.7618666375650296</v>
      </c>
    </row>
    <row r="327" spans="3:6" ht="14.25" customHeight="1">
      <c r="C327" s="74">
        <v>294</v>
      </c>
      <c r="D327" s="6">
        <v>2.4820423194473501E-2</v>
      </c>
      <c r="E327" s="6">
        <v>4.79767888072716</v>
      </c>
      <c r="F327" s="106">
        <v>4.8224993039216297</v>
      </c>
    </row>
    <row r="328" spans="3:6" ht="14.25" customHeight="1">
      <c r="C328" s="74">
        <v>295</v>
      </c>
      <c r="D328" s="6">
        <v>2.4974838357658801E-2</v>
      </c>
      <c r="E328" s="6">
        <v>4.86051967145979</v>
      </c>
      <c r="F328" s="106">
        <v>4.88549450981745</v>
      </c>
    </row>
    <row r="329" spans="3:6" ht="14.25" customHeight="1">
      <c r="C329" s="74">
        <v>296</v>
      </c>
      <c r="D329" s="6">
        <v>2.5130079727477099E-2</v>
      </c>
      <c r="E329" s="6">
        <v>4.9259889984825103</v>
      </c>
      <c r="F329" s="106">
        <v>4.9511190782099899</v>
      </c>
    </row>
    <row r="330" spans="3:6" ht="14.25" customHeight="1">
      <c r="C330" s="74">
        <v>297</v>
      </c>
      <c r="D330" s="6">
        <v>2.5286160020591399E-2</v>
      </c>
      <c r="E330" s="6">
        <v>4.9943996661511498</v>
      </c>
      <c r="F330" s="106">
        <v>5.0196858261717399</v>
      </c>
    </row>
    <row r="331" spans="3:6" ht="14.25" customHeight="1">
      <c r="C331" s="74">
        <v>298</v>
      </c>
      <c r="D331" s="6">
        <v>2.5443092903470702E-2</v>
      </c>
      <c r="E331" s="6">
        <v>5.0661205543864103</v>
      </c>
      <c r="F331" s="106">
        <v>5.0915636472898802</v>
      </c>
    </row>
    <row r="332" spans="3:6" ht="14.25" customHeight="1">
      <c r="C332" s="74">
        <v>299</v>
      </c>
      <c r="D332" s="6">
        <v>2.56008930626654E-2</v>
      </c>
      <c r="E332" s="6">
        <v>5.1415893879471497</v>
      </c>
      <c r="F332" s="106">
        <v>5.1671902810098098</v>
      </c>
    </row>
    <row r="333" spans="3:6" ht="14.25" customHeight="1">
      <c r="C333" s="74">
        <v>300</v>
      </c>
      <c r="D333" s="6">
        <v>2.57595762819792E-2</v>
      </c>
      <c r="E333" s="6">
        <v>5.2213290411049398</v>
      </c>
      <c r="F333" s="106">
        <v>5.24708861738692</v>
      </c>
    </row>
    <row r="334" spans="3:6" ht="14.25" customHeight="1">
      <c r="C334" s="74">
        <v>301</v>
      </c>
      <c r="D334" s="6">
        <v>2.5919159527325802E-2</v>
      </c>
      <c r="E334" s="6">
        <v>5.3059685386428397</v>
      </c>
      <c r="F334" s="106">
        <v>5.3318876981701697</v>
      </c>
    </row>
    <row r="335" spans="3:6" ht="14.25" customHeight="1">
      <c r="C335" s="74">
        <v>302</v>
      </c>
      <c r="D335" s="6">
        <v>2.6079661040161801E-2</v>
      </c>
      <c r="E335" s="6">
        <v>5.3962703592003498</v>
      </c>
      <c r="F335" s="106">
        <v>5.4223500202405104</v>
      </c>
    </row>
    <row r="336" spans="3:6" ht="14.25" customHeight="1">
      <c r="C336" s="74">
        <v>303</v>
      </c>
      <c r="D336" s="6">
        <v>2.6241100440512401E-2</v>
      </c>
      <c r="E336" s="6">
        <v>5.4931662890573296</v>
      </c>
      <c r="F336" s="106">
        <v>5.5194073894978501</v>
      </c>
    </row>
    <row r="337" spans="3:6" ht="14.25" customHeight="1">
      <c r="C337" s="74">
        <v>304</v>
      </c>
      <c r="D337" s="6">
        <v>2.6403498840742601E-2</v>
      </c>
      <c r="E337" s="6">
        <v>5.5978050132143702</v>
      </c>
      <c r="F337" s="106">
        <v>5.6242085120551097</v>
      </c>
    </row>
    <row r="338" spans="3:6" ht="14.25" customHeight="1">
      <c r="C338" s="74">
        <v>305</v>
      </c>
      <c r="D338" s="6">
        <v>2.6566878971393999E-2</v>
      </c>
      <c r="E338" s="6">
        <v>5.7116160231545496</v>
      </c>
      <c r="F338" s="106">
        <v>5.7381829021259403</v>
      </c>
    </row>
    <row r="339" spans="3:6" ht="14.25" customHeight="1">
      <c r="C339" s="74">
        <v>306</v>
      </c>
      <c r="D339" s="6">
        <v>2.6731265320587401E-2</v>
      </c>
      <c r="E339" s="6">
        <v>5.8363965186077698</v>
      </c>
      <c r="F339" s="106">
        <v>5.86312778392836</v>
      </c>
    </row>
    <row r="340" spans="3:6" ht="14.25" customHeight="1">
      <c r="C340" s="74">
        <v>307</v>
      </c>
      <c r="D340" s="6">
        <v>2.689668428872E-2</v>
      </c>
      <c r="E340" s="6">
        <v>5.97443119453827</v>
      </c>
      <c r="F340" s="106">
        <v>6.0013278788269897</v>
      </c>
    </row>
    <row r="341" spans="3:6" ht="14.25" customHeight="1">
      <c r="C341" s="74">
        <v>308</v>
      </c>
      <c r="D341" s="6">
        <v>2.7063164360431099E-2</v>
      </c>
      <c r="E341" s="6">
        <v>6.12865981735614</v>
      </c>
      <c r="F341" s="106">
        <v>6.1557229817165702</v>
      </c>
    </row>
    <row r="342" spans="3:6" ht="14.25" customHeight="1">
      <c r="C342" s="74">
        <v>309</v>
      </c>
      <c r="D342" s="6">
        <v>2.72307362961157E-2</v>
      </c>
      <c r="E342" s="6">
        <v>6.3029154654736299</v>
      </c>
      <c r="F342" s="106">
        <v>6.3301462017697503</v>
      </c>
    </row>
    <row r="343" spans="3:6" ht="14.25" customHeight="1">
      <c r="C343" s="74">
        <v>310</v>
      </c>
      <c r="D343" s="6">
        <v>2.7399433345607901E-2</v>
      </c>
      <c r="E343" s="6">
        <v>6.5022692498749803</v>
      </c>
      <c r="F343" s="106">
        <v>6.5296686832205904</v>
      </c>
    </row>
    <row r="344" spans="3:6" ht="14.25" customHeight="1">
      <c r="C344" s="74">
        <v>311</v>
      </c>
      <c r="D344" s="6">
        <v>2.7569291487068E-2</v>
      </c>
      <c r="E344" s="6">
        <v>6.7335388050526204</v>
      </c>
      <c r="F344" s="106">
        <v>6.7611080965396901</v>
      </c>
    </row>
    <row r="345" spans="3:6" ht="14.25" customHeight="1">
      <c r="C345" s="74">
        <v>312</v>
      </c>
      <c r="D345" s="6">
        <v>2.7740349694588499E-2</v>
      </c>
      <c r="E345" s="6">
        <v>7.0060542991150001</v>
      </c>
      <c r="F345" s="106">
        <v>7.0337946488095904</v>
      </c>
    </row>
    <row r="346" spans="3:6" ht="14.25" customHeight="1">
      <c r="C346" s="74">
        <v>313</v>
      </c>
      <c r="D346" s="6">
        <v>2.7912650238602701E-2</v>
      </c>
      <c r="E346" s="6">
        <v>7.3328390108882404</v>
      </c>
      <c r="F346" s="106">
        <v>7.36075166112684</v>
      </c>
    </row>
    <row r="347" spans="3:6" ht="14.25" customHeight="1">
      <c r="C347" s="74">
        <v>314</v>
      </c>
      <c r="D347" s="6">
        <v>2.8086239023849699E-2</v>
      </c>
      <c r="E347" s="6">
        <v>7.7324735162904403</v>
      </c>
      <c r="F347" s="106">
        <v>7.76055975531429</v>
      </c>
    </row>
    <row r="348" spans="3:6" ht="14.25" customHeight="1">
      <c r="C348" s="74">
        <v>315</v>
      </c>
      <c r="D348" s="6">
        <v>2.8261165970456501E-2</v>
      </c>
      <c r="E348" s="6">
        <v>8.2321120896092204</v>
      </c>
      <c r="F348" s="106">
        <v>8.2603732555796707</v>
      </c>
    </row>
    <row r="349" spans="3:6" ht="14.25" customHeight="1">
      <c r="C349" s="74">
        <v>316</v>
      </c>
      <c r="D349" s="6">
        <v>2.8437485444638901E-2</v>
      </c>
      <c r="E349" s="6">
        <v>8.8724653430345803</v>
      </c>
      <c r="F349" s="106">
        <v>8.9009028284792198</v>
      </c>
    </row>
    <row r="350" spans="3:6" ht="14.25" customHeight="1">
      <c r="C350" s="74">
        <v>317</v>
      </c>
      <c r="D350" s="6">
        <v>2.86152567466708E-2</v>
      </c>
      <c r="E350" s="6">
        <v>9.7160730449928892</v>
      </c>
      <c r="F350" s="106">
        <v>9.7446883017395596</v>
      </c>
    </row>
    <row r="351" spans="3:6" ht="14.25" customHeight="1">
      <c r="C351" s="74">
        <v>318</v>
      </c>
      <c r="D351" s="6">
        <v>2.8794544665130099E-2</v>
      </c>
      <c r="E351" s="6">
        <v>10.8603904386002</v>
      </c>
      <c r="F351" s="106">
        <v>10.8891849832653</v>
      </c>
    </row>
    <row r="352" spans="3:6" ht="14.25" customHeight="1">
      <c r="C352" s="74">
        <v>319</v>
      </c>
      <c r="D352" s="6">
        <v>2.8975420108069999E-2</v>
      </c>
      <c r="E352" s="6">
        <v>12.453804210374701</v>
      </c>
      <c r="F352" s="106">
        <v>12.482779630482799</v>
      </c>
    </row>
    <row r="353" spans="3:6" ht="14.25" customHeight="1">
      <c r="C353" s="74">
        <v>320</v>
      </c>
      <c r="D353" s="6">
        <v>2.9157960823746699E-2</v>
      </c>
      <c r="E353" s="6">
        <v>14.694417922058699</v>
      </c>
      <c r="F353" s="106">
        <v>14.7235758828824</v>
      </c>
    </row>
    <row r="354" spans="3:6" ht="14.25" customHeight="1">
      <c r="C354" s="74">
        <v>321</v>
      </c>
      <c r="D354" s="6">
        <v>2.9342252225936699E-2</v>
      </c>
      <c r="E354" s="6">
        <v>17.779899832111099</v>
      </c>
      <c r="F354" s="106">
        <v>17.8092420843371</v>
      </c>
    </row>
    <row r="355" spans="3:6" ht="14.25" customHeight="1">
      <c r="C355" s="74">
        <v>322</v>
      </c>
      <c r="D355" s="6">
        <v>2.95283883417863E-2</v>
      </c>
      <c r="E355" s="6">
        <v>21.958394128556101</v>
      </c>
      <c r="F355" s="106">
        <v>21.9879225168979</v>
      </c>
    </row>
    <row r="356" spans="3:6" ht="14.25" customHeight="1">
      <c r="C356" s="74">
        <v>323</v>
      </c>
      <c r="D356" s="6">
        <v>2.9716472903717199E-2</v>
      </c>
      <c r="E356" s="6">
        <v>27.584296318676898</v>
      </c>
      <c r="F356" s="106">
        <v>27.614012791580599</v>
      </c>
    </row>
    <row r="357" spans="3:6" ht="14.25" customHeight="1">
      <c r="C357" s="74">
        <v>324</v>
      </c>
      <c r="D357" s="6">
        <v>2.9906620611263299E-2</v>
      </c>
      <c r="E357" s="6">
        <v>33.980828355614399</v>
      </c>
      <c r="F357" s="106">
        <v>34.010734976225699</v>
      </c>
    </row>
    <row r="358" spans="3:6" ht="14.25" customHeight="1">
      <c r="C358" s="74">
        <v>325</v>
      </c>
      <c r="D358" s="6">
        <v>3.0098958594109299E-2</v>
      </c>
      <c r="E358" s="6">
        <v>37.862110531146797</v>
      </c>
      <c r="F358" s="106">
        <v>37.8922094897409</v>
      </c>
    </row>
    <row r="359" spans="3:6" ht="14.25" customHeight="1">
      <c r="C359" s="74">
        <v>326</v>
      </c>
      <c r="D359" s="6">
        <v>3.0293628114252898E-2</v>
      </c>
      <c r="E359" s="6">
        <v>35.904756965044598</v>
      </c>
      <c r="F359" s="106">
        <v>35.935050593158799</v>
      </c>
    </row>
    <row r="360" spans="3:6" ht="14.25" customHeight="1">
      <c r="C360" s="74">
        <v>327</v>
      </c>
      <c r="D360" s="6">
        <v>3.04907865534817E-2</v>
      </c>
      <c r="E360" s="6">
        <v>29.947920388239101</v>
      </c>
      <c r="F360" s="106">
        <v>29.978411174792502</v>
      </c>
    </row>
    <row r="361" spans="3:6" ht="14.25" customHeight="1">
      <c r="C361" s="74">
        <v>328</v>
      </c>
      <c r="D361" s="6">
        <v>3.0690609742688401E-2</v>
      </c>
      <c r="E361" s="6">
        <v>23.872442656909801</v>
      </c>
      <c r="F361" s="106">
        <v>23.9031332666525</v>
      </c>
    </row>
    <row r="362" spans="3:6" ht="14.25" customHeight="1">
      <c r="C362" s="74">
        <v>329</v>
      </c>
      <c r="D362" s="6">
        <v>3.0893294702505701E-2</v>
      </c>
      <c r="E362" s="6">
        <v>19.264552956917399</v>
      </c>
      <c r="F362" s="106">
        <v>19.2954462516199</v>
      </c>
    </row>
    <row r="363" spans="3:6" ht="14.25" customHeight="1">
      <c r="C363" s="74">
        <v>330</v>
      </c>
      <c r="D363" s="6">
        <v>3.1099062881094701E-2</v>
      </c>
      <c r="E363" s="6">
        <v>16.0843292665569</v>
      </c>
      <c r="F363" s="106">
        <v>16.115428329438</v>
      </c>
    </row>
    <row r="364" spans="3:6" ht="14.25" customHeight="1">
      <c r="C364" s="74">
        <v>331</v>
      </c>
      <c r="D364" s="6">
        <v>3.1308163995669103E-2</v>
      </c>
      <c r="E364" s="6">
        <v>13.9294849930389</v>
      </c>
      <c r="F364" s="106">
        <v>13.960793157034599</v>
      </c>
    </row>
    <row r="365" spans="3:6" ht="14.25" customHeight="1">
      <c r="C365" s="74">
        <v>332</v>
      </c>
      <c r="D365" s="6">
        <v>3.1520880610805699E-2</v>
      </c>
      <c r="E365" s="6">
        <v>12.457413015309699</v>
      </c>
      <c r="F365" s="106">
        <v>12.4889338959205</v>
      </c>
    </row>
    <row r="366" spans="3:6" ht="14.25" customHeight="1">
      <c r="C366" s="74">
        <v>333</v>
      </c>
      <c r="D366" s="6">
        <v>3.1737533620575797E-2</v>
      </c>
      <c r="E366" s="6">
        <v>11.4367641961882</v>
      </c>
      <c r="F366" s="106">
        <v>11.4685017298088</v>
      </c>
    </row>
    <row r="367" spans="3:6" ht="14.25" customHeight="1">
      <c r="C367" s="74">
        <v>334</v>
      </c>
      <c r="D367" s="6">
        <v>3.1958488845442799E-2</v>
      </c>
      <c r="E367" s="6">
        <v>10.719741872026001</v>
      </c>
      <c r="F367" s="106">
        <v>10.7517003608714</v>
      </c>
    </row>
    <row r="368" spans="3:6" ht="14.25" customHeight="1">
      <c r="C368" s="74">
        <v>335</v>
      </c>
      <c r="D368" s="6">
        <v>3.2184165011979703E-2</v>
      </c>
      <c r="E368" s="6">
        <v>10.211789839115101</v>
      </c>
      <c r="F368" s="106">
        <v>10.243974004127001</v>
      </c>
    </row>
    <row r="369" spans="3:6" ht="14.25" customHeight="1">
      <c r="C369" s="74">
        <v>336</v>
      </c>
      <c r="D369" s="6">
        <v>3.2415043458283402E-2</v>
      </c>
      <c r="E369" s="6">
        <v>9.8502830269708994</v>
      </c>
      <c r="F369" s="106">
        <v>9.8826980704291891</v>
      </c>
    </row>
    <row r="370" spans="3:6" ht="14.25" customHeight="1">
      <c r="C370" s="74">
        <v>337</v>
      </c>
      <c r="D370" s="6">
        <v>3.2651680006691303E-2</v>
      </c>
      <c r="E370" s="6">
        <v>9.5929825058561295</v>
      </c>
      <c r="F370" s="106">
        <v>9.62563418586282</v>
      </c>
    </row>
    <row r="371" spans="3:6" ht="14.25" customHeight="1">
      <c r="C371" s="74">
        <v>338</v>
      </c>
      <c r="D371" s="6">
        <v>3.2894719576773701E-2</v>
      </c>
      <c r="E371" s="6">
        <v>9.4137029711758302</v>
      </c>
      <c r="F371" s="106">
        <v>9.4465976907526006</v>
      </c>
    </row>
    <row r="372" spans="3:6" ht="14.25" customHeight="1">
      <c r="C372" s="74">
        <v>339</v>
      </c>
      <c r="D372" s="6">
        <v>3.3144914287739601E-2</v>
      </c>
      <c r="E372" s="6">
        <v>9.2961128186567805</v>
      </c>
      <c r="F372" s="106">
        <v>9.3292577329445194</v>
      </c>
    </row>
    <row r="373" spans="3:6" ht="14.25" customHeight="1">
      <c r="C373" s="74">
        <v>340</v>
      </c>
      <c r="D373" s="6">
        <v>3.3403146037833398E-2</v>
      </c>
      <c r="E373" s="6">
        <v>9.2281308013863992</v>
      </c>
      <c r="F373" s="106">
        <v>9.2615339474242404</v>
      </c>
    </row>
    <row r="374" spans="3:6" ht="14.25" customHeight="1">
      <c r="C374" s="74">
        <v>341</v>
      </c>
      <c r="D374" s="6">
        <v>3.3670454873986698E-2</v>
      </c>
      <c r="E374" s="6">
        <v>9.2005363928250699</v>
      </c>
      <c r="F374" s="106">
        <v>9.2342068476990509</v>
      </c>
    </row>
    <row r="375" spans="3:6" ht="14.25" customHeight="1">
      <c r="C375" s="74">
        <v>342</v>
      </c>
      <c r="D375" s="6">
        <v>3.3948074914341798E-2</v>
      </c>
      <c r="E375" s="6">
        <v>9.2065729447801701</v>
      </c>
      <c r="F375" s="106">
        <v>9.2405210196945102</v>
      </c>
    </row>
    <row r="376" spans="3:6" ht="14.25" customHeight="1">
      <c r="C376" s="74">
        <v>343</v>
      </c>
      <c r="D376" s="6">
        <v>3.4237480212858898E-2</v>
      </c>
      <c r="E376" s="6">
        <v>9.2414200941588192</v>
      </c>
      <c r="F376" s="106">
        <v>9.2756575743716798</v>
      </c>
    </row>
    <row r="377" spans="3:6" ht="14.25" customHeight="1">
      <c r="C377" s="74">
        <v>344</v>
      </c>
      <c r="D377" s="6">
        <v>3.4540443838913401E-2</v>
      </c>
      <c r="E377" s="6">
        <v>9.3017099339886098</v>
      </c>
      <c r="F377" s="106">
        <v>9.3362503778275308</v>
      </c>
    </row>
    <row r="378" spans="3:6" ht="14.25" customHeight="1">
      <c r="C378" s="74">
        <v>345</v>
      </c>
      <c r="D378" s="6">
        <v>3.4859114706315003E-2</v>
      </c>
      <c r="E378" s="6">
        <v>9.3851706475837098</v>
      </c>
      <c r="F378" s="106">
        <v>9.4200297622900298</v>
      </c>
    </row>
    <row r="379" spans="3:6" ht="14.25" customHeight="1">
      <c r="C379" s="74">
        <v>346</v>
      </c>
      <c r="D379" s="6">
        <v>3.5196118510624097E-2</v>
      </c>
      <c r="E379" s="6">
        <v>9.4903826774904996</v>
      </c>
      <c r="F379" s="106">
        <v>9.5255787960011293</v>
      </c>
    </row>
    <row r="380" spans="3:6" ht="14.25" customHeight="1">
      <c r="C380" s="74">
        <v>347</v>
      </c>
      <c r="D380" s="6">
        <v>3.5554691809401802E-2</v>
      </c>
      <c r="E380" s="6">
        <v>9.6166173097296603</v>
      </c>
      <c r="F380" s="106">
        <v>9.6521720015390606</v>
      </c>
    </row>
    <row r="381" spans="3:6" ht="14.25" customHeight="1">
      <c r="C381" s="74">
        <v>348</v>
      </c>
      <c r="D381" s="6">
        <v>3.5938862263907502E-2</v>
      </c>
      <c r="E381" s="6">
        <v>9.7637341412460898</v>
      </c>
      <c r="F381" s="106">
        <v>9.7996730035099997</v>
      </c>
    </row>
    <row r="382" spans="3:6" ht="14.25" customHeight="1">
      <c r="C382" s="74">
        <v>349</v>
      </c>
      <c r="D382" s="6">
        <v>3.6353694089741297E-2</v>
      </c>
      <c r="E382" s="6">
        <v>9.9321219052472802</v>
      </c>
      <c r="F382" s="106">
        <v>9.9684755993370207</v>
      </c>
    </row>
    <row r="383" spans="3:6" ht="14.25" customHeight="1">
      <c r="C383" s="105">
        <v>350</v>
      </c>
      <c r="D383" s="76">
        <v>3.6805627050457097E-2</v>
      </c>
      <c r="E383" s="76">
        <v>10.1226731395126</v>
      </c>
      <c r="F383" s="107">
        <v>10.159478766563099</v>
      </c>
    </row>
  </sheetData>
  <sheetProtection sheet="1" formatCells="0" formatColumns="0" formatRows="0"/>
  <mergeCells count="5">
    <mergeCell ref="C5:I5"/>
    <mergeCell ref="C7:C9"/>
    <mergeCell ref="K7:N7"/>
    <mergeCell ref="K8:N8"/>
    <mergeCell ref="D11:L11"/>
  </mergeCells>
  <hyperlinks>
    <hyperlink ref="N2" location="NOTES!A1" display="BACK" xr:uid="{00000000-0004-0000-0F00-000000000000}"/>
  </hyperlinks>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
  <dimension ref="A5:CA151"/>
  <sheetViews>
    <sheetView topLeftCell="Q6" zoomScale="70" zoomScaleNormal="70" workbookViewId="0">
      <selection activeCell="A56" sqref="A56:XFD56"/>
    </sheetView>
  </sheetViews>
  <sheetFormatPr defaultColWidth="9.140625" defaultRowHeight="12.75"/>
  <cols>
    <col min="1" max="1" width="6.140625" style="4" customWidth="1"/>
    <col min="2" max="2" width="10.28515625" style="4" customWidth="1"/>
    <col min="3" max="3" width="13.140625" style="4" customWidth="1"/>
    <col min="4" max="4" width="15.28515625" style="4" customWidth="1"/>
    <col min="5" max="5" width="16.42578125" style="4" customWidth="1"/>
    <col min="6" max="7" width="14.7109375" style="4" customWidth="1"/>
    <col min="8" max="8" width="18.28515625" style="4" customWidth="1"/>
    <col min="9" max="9" width="19.7109375" style="4" customWidth="1"/>
    <col min="10" max="10" width="16.85546875" style="4" bestFit="1" customWidth="1"/>
    <col min="11" max="11" width="16.5703125" style="4" customWidth="1"/>
    <col min="12" max="12" width="14.42578125" style="4" customWidth="1"/>
    <col min="13" max="13" width="23.7109375" style="4" customWidth="1"/>
    <col min="14" max="14" width="16.5703125" style="4" customWidth="1"/>
    <col min="15" max="15" width="16.85546875" style="4" customWidth="1"/>
    <col min="16" max="16" width="16.5703125" style="4" customWidth="1"/>
    <col min="17" max="17" width="15.5703125" style="4" customWidth="1"/>
    <col min="18" max="18" width="9.140625" style="4" customWidth="1"/>
    <col min="19" max="19" width="19.140625" style="4" customWidth="1"/>
    <col min="20" max="20" width="15.85546875" style="4" customWidth="1"/>
    <col min="21" max="21" width="17.5703125" style="4" customWidth="1"/>
    <col min="22" max="22" width="15.28515625" style="4" customWidth="1"/>
    <col min="23" max="30" width="19" style="4" customWidth="1"/>
    <col min="31" max="31" width="34.42578125" style="4" customWidth="1"/>
    <col min="32" max="32" width="12.140625" style="4" customWidth="1"/>
    <col min="33" max="33" width="17.85546875" style="4" customWidth="1"/>
    <col min="34" max="34" width="5.85546875" style="4" customWidth="1"/>
    <col min="35" max="35" width="12.140625" style="4" bestFit="1" customWidth="1"/>
    <col min="36" max="36" width="14.28515625" style="4" customWidth="1"/>
    <col min="37" max="49" width="9.140625" style="4"/>
    <col min="50" max="50" width="30.140625" style="4" customWidth="1"/>
    <col min="51" max="51" width="12.140625" style="4" bestFit="1" customWidth="1"/>
    <col min="52" max="16384" width="9.140625" style="4"/>
  </cols>
  <sheetData>
    <row r="5" spans="3:36" ht="69" customHeight="1">
      <c r="C5" s="794" t="s">
        <v>34</v>
      </c>
      <c r="D5" s="795"/>
      <c r="E5" s="795"/>
      <c r="F5" s="795"/>
      <c r="G5" s="795"/>
      <c r="H5" s="795"/>
      <c r="I5" s="795"/>
      <c r="J5" s="795"/>
      <c r="K5" s="795"/>
      <c r="L5" s="795"/>
      <c r="M5" s="795"/>
      <c r="N5" s="480"/>
      <c r="O5" s="480"/>
      <c r="P5" s="480"/>
      <c r="Q5" s="480"/>
      <c r="R5" s="31"/>
    </row>
    <row r="6" spans="3:36" ht="15">
      <c r="C6" s="32"/>
      <c r="D6" s="33"/>
      <c r="E6" s="30"/>
      <c r="F6" s="30"/>
      <c r="G6" s="30"/>
      <c r="H6" s="30"/>
      <c r="I6" s="30"/>
      <c r="J6" s="30"/>
      <c r="K6" s="30"/>
      <c r="L6" s="30"/>
      <c r="M6" s="30"/>
      <c r="N6" s="30"/>
      <c r="O6" s="30"/>
      <c r="P6" s="30"/>
      <c r="Q6" s="30"/>
      <c r="R6" s="31"/>
    </row>
    <row r="7" spans="3:36" ht="18" customHeight="1">
      <c r="C7" s="796"/>
      <c r="D7" s="34"/>
      <c r="E7" s="34"/>
      <c r="F7" s="34"/>
      <c r="G7" s="34"/>
      <c r="H7" s="34"/>
      <c r="I7" s="34"/>
      <c r="J7" s="34"/>
      <c r="K7" s="34"/>
      <c r="L7" s="34"/>
      <c r="M7" s="34"/>
      <c r="N7" s="34"/>
      <c r="O7" s="34"/>
      <c r="P7" s="34"/>
      <c r="Q7" s="789">
        <v>43742</v>
      </c>
      <c r="R7" s="687"/>
    </row>
    <row r="8" spans="3:36" ht="18" customHeight="1">
      <c r="C8" s="796"/>
      <c r="D8" s="34"/>
      <c r="E8" s="34"/>
      <c r="F8" s="34"/>
      <c r="G8" s="34"/>
      <c r="H8" s="34"/>
      <c r="I8" s="34"/>
      <c r="J8" s="34"/>
      <c r="K8" s="34"/>
      <c r="L8" s="34"/>
      <c r="M8" s="34"/>
      <c r="N8" s="34"/>
      <c r="O8" s="34"/>
      <c r="P8" s="34"/>
      <c r="Q8" s="735" t="s">
        <v>35</v>
      </c>
      <c r="R8" s="688"/>
    </row>
    <row r="9" spans="3:36" ht="18">
      <c r="C9" s="797"/>
      <c r="D9" s="35"/>
      <c r="E9" s="35"/>
      <c r="F9" s="35"/>
      <c r="G9" s="35"/>
      <c r="H9" s="35"/>
      <c r="I9" s="35"/>
      <c r="J9" s="35"/>
      <c r="K9" s="35"/>
      <c r="L9" s="35"/>
      <c r="M9" s="35"/>
      <c r="N9" s="35"/>
      <c r="O9" s="35"/>
      <c r="P9" s="35"/>
      <c r="Q9" s="35"/>
      <c r="R9" s="42"/>
    </row>
    <row r="10" spans="3:36">
      <c r="C10" s="37"/>
      <c r="D10" s="30"/>
      <c r="E10" s="30"/>
      <c r="F10" s="30"/>
      <c r="G10" s="30"/>
      <c r="H10" s="30"/>
      <c r="I10" s="30"/>
      <c r="J10" s="30"/>
      <c r="K10" s="30"/>
      <c r="L10" s="30"/>
      <c r="M10" s="30"/>
      <c r="N10" s="30"/>
      <c r="O10" s="30"/>
      <c r="P10" s="30"/>
      <c r="Q10" s="30"/>
      <c r="R10" s="31"/>
    </row>
    <row r="11" spans="3:36" ht="42.75" customHeight="1">
      <c r="C11" s="38"/>
      <c r="D11" s="803" t="s">
        <v>36</v>
      </c>
      <c r="E11" s="803"/>
      <c r="F11" s="803"/>
      <c r="G11" s="803"/>
      <c r="H11" s="803"/>
      <c r="I11" s="803"/>
      <c r="J11" s="803"/>
      <c r="K11" s="803"/>
      <c r="L11" s="803"/>
      <c r="M11" s="803"/>
      <c r="N11" s="803"/>
      <c r="O11" s="803"/>
      <c r="P11" s="803"/>
      <c r="Q11" s="803"/>
      <c r="R11" s="39"/>
    </row>
    <row r="12" spans="3:36">
      <c r="C12" s="40"/>
      <c r="D12" s="35"/>
      <c r="E12" s="35"/>
      <c r="F12" s="35"/>
      <c r="G12" s="35"/>
      <c r="H12" s="35"/>
      <c r="I12" s="35"/>
      <c r="J12" s="35"/>
      <c r="K12" s="35"/>
      <c r="L12" s="35"/>
      <c r="M12" s="35"/>
      <c r="N12" s="35"/>
      <c r="O12" s="35"/>
      <c r="P12" s="35"/>
      <c r="Q12" s="35"/>
      <c r="R12" s="36"/>
    </row>
    <row r="13" spans="3:36" ht="17.100000000000001" customHeight="1"/>
    <row r="14" spans="3:36" ht="17.100000000000001" customHeight="1">
      <c r="C14" s="51" t="s">
        <v>363</v>
      </c>
    </row>
    <row r="15" spans="3:36" ht="17.100000000000001" customHeight="1">
      <c r="C15" s="43"/>
      <c r="D15" s="7"/>
      <c r="E15" s="7"/>
      <c r="F15" s="7"/>
      <c r="G15" s="7"/>
      <c r="H15" s="7"/>
      <c r="J15" s="7"/>
      <c r="K15" s="7"/>
      <c r="L15" s="7"/>
      <c r="M15" s="7"/>
      <c r="N15" s="7"/>
      <c r="O15" s="7"/>
      <c r="P15" s="7"/>
      <c r="Q15" s="7"/>
    </row>
    <row r="16" spans="3:36" ht="17.100000000000001" customHeight="1">
      <c r="C16" s="9"/>
      <c r="D16" s="43" t="s">
        <v>362</v>
      </c>
      <c r="E16" s="9"/>
      <c r="F16" s="9"/>
      <c r="G16" s="9"/>
      <c r="H16" s="9"/>
      <c r="J16" s="9"/>
      <c r="K16" s="9"/>
      <c r="L16" s="9"/>
      <c r="M16" s="9"/>
      <c r="N16" s="9"/>
      <c r="O16" s="9"/>
      <c r="P16" s="9"/>
      <c r="Q16" s="9"/>
      <c r="R16" s="9"/>
      <c r="AJ16" s="43"/>
    </row>
    <row r="17" spans="1:79" ht="18">
      <c r="D17" s="43" t="s">
        <v>123</v>
      </c>
      <c r="R17" s="9"/>
      <c r="S17" s="9"/>
      <c r="T17" s="9"/>
      <c r="AI17" s="9"/>
      <c r="AJ17" s="43"/>
    </row>
    <row r="18" spans="1:79" ht="18.75" thickBot="1">
      <c r="S18" s="9"/>
      <c r="T18" s="9"/>
      <c r="AJ18" s="51"/>
    </row>
    <row r="19" spans="1:79" ht="19.5" customHeight="1" thickBot="1">
      <c r="C19" s="265" t="s">
        <v>327</v>
      </c>
      <c r="D19" s="266"/>
      <c r="E19" s="266"/>
      <c r="F19" s="267"/>
      <c r="G19" s="267"/>
      <c r="H19" s="720"/>
      <c r="I19" s="266"/>
      <c r="J19" s="266" t="s">
        <v>326</v>
      </c>
      <c r="K19" s="266"/>
      <c r="L19" s="266"/>
      <c r="M19" s="726"/>
      <c r="N19" s="329" t="s">
        <v>4</v>
      </c>
      <c r="O19" s="266"/>
      <c r="P19" s="808" t="s">
        <v>14</v>
      </c>
      <c r="Q19" s="818"/>
      <c r="S19" s="732"/>
      <c r="T19" s="729" t="s">
        <v>326</v>
      </c>
      <c r="U19" s="728"/>
      <c r="V19" s="728"/>
      <c r="W19" s="728"/>
      <c r="X19" s="728"/>
      <c r="Y19" s="496" t="s">
        <v>4</v>
      </c>
      <c r="Z19" s="496"/>
      <c r="AA19" s="496"/>
      <c r="AB19" s="496"/>
      <c r="AC19" s="496"/>
      <c r="AD19" s="496"/>
      <c r="AE19" s="496"/>
      <c r="AF19" s="496" t="s">
        <v>14</v>
      </c>
      <c r="AG19" s="497"/>
      <c r="AH19" s="279"/>
      <c r="AI19" s="280"/>
      <c r="AJ19" s="281"/>
    </row>
    <row r="20" spans="1:79" ht="42">
      <c r="A20" s="325"/>
      <c r="B20" s="325"/>
      <c r="C20" s="700" t="s">
        <v>1</v>
      </c>
      <c r="D20" s="701" t="s">
        <v>130</v>
      </c>
      <c r="E20" s="702" t="s">
        <v>325</v>
      </c>
      <c r="F20" s="703" t="s">
        <v>8</v>
      </c>
      <c r="G20" s="702" t="s">
        <v>132</v>
      </c>
      <c r="H20" s="721" t="s">
        <v>252</v>
      </c>
      <c r="I20" s="320" t="s">
        <v>331</v>
      </c>
      <c r="J20" s="326" t="s">
        <v>128</v>
      </c>
      <c r="K20" s="323" t="s">
        <v>257</v>
      </c>
      <c r="L20" s="323" t="s">
        <v>246</v>
      </c>
      <c r="M20" s="727" t="s">
        <v>329</v>
      </c>
      <c r="N20" s="323" t="s">
        <v>18</v>
      </c>
      <c r="O20" s="326" t="s">
        <v>239</v>
      </c>
      <c r="P20" s="327" t="s">
        <v>19</v>
      </c>
      <c r="Q20" s="324" t="s">
        <v>243</v>
      </c>
      <c r="R20" s="484"/>
      <c r="S20" s="322" t="s">
        <v>82</v>
      </c>
      <c r="T20" s="326" t="s">
        <v>128</v>
      </c>
      <c r="U20" s="324" t="s">
        <v>253</v>
      </c>
      <c r="V20" s="88" t="s">
        <v>254</v>
      </c>
      <c r="W20" s="88" t="s">
        <v>126</v>
      </c>
      <c r="X20" s="323" t="s">
        <v>247</v>
      </c>
      <c r="Y20" s="88" t="s">
        <v>248</v>
      </c>
      <c r="Z20" s="88" t="s">
        <v>242</v>
      </c>
      <c r="AA20" s="88" t="s">
        <v>244</v>
      </c>
      <c r="AB20" s="88" t="s">
        <v>24</v>
      </c>
      <c r="AC20" s="88" t="s">
        <v>95</v>
      </c>
      <c r="AD20" s="88" t="s">
        <v>230</v>
      </c>
      <c r="AE20" s="88" t="s">
        <v>249</v>
      </c>
      <c r="AF20" s="327" t="s">
        <v>22</v>
      </c>
      <c r="AG20" s="324" t="s">
        <v>245</v>
      </c>
      <c r="AH20" s="494"/>
      <c r="AI20" s="495" t="s">
        <v>81</v>
      </c>
      <c r="AJ20" s="264"/>
      <c r="BV20" s="34"/>
      <c r="BW20" s="34"/>
      <c r="BX20" s="34"/>
      <c r="BY20" s="34"/>
      <c r="BZ20" s="34"/>
      <c r="CA20" s="34"/>
    </row>
    <row r="21" spans="1:79" ht="19.5" thickBot="1">
      <c r="A21" s="325"/>
      <c r="B21" s="325"/>
      <c r="C21" s="704" t="s">
        <v>131</v>
      </c>
      <c r="D21" s="705" t="s">
        <v>9</v>
      </c>
      <c r="E21" s="706" t="s">
        <v>15</v>
      </c>
      <c r="F21" s="669" t="s">
        <v>9</v>
      </c>
      <c r="G21" s="706" t="s">
        <v>133</v>
      </c>
      <c r="H21" s="722" t="s">
        <v>250</v>
      </c>
      <c r="I21" s="141" t="s">
        <v>330</v>
      </c>
      <c r="J21" s="141" t="s">
        <v>129</v>
      </c>
      <c r="K21" s="53" t="s">
        <v>236</v>
      </c>
      <c r="L21" s="53" t="s">
        <v>241</v>
      </c>
      <c r="M21" s="373" t="s">
        <v>241</v>
      </c>
      <c r="N21" s="53" t="s">
        <v>328</v>
      </c>
      <c r="O21" s="53" t="s">
        <v>76</v>
      </c>
      <c r="P21" s="321" t="s">
        <v>16</v>
      </c>
      <c r="Q21" s="58" t="s">
        <v>16</v>
      </c>
      <c r="S21" s="321" t="s">
        <v>100</v>
      </c>
      <c r="T21" s="249" t="s">
        <v>129</v>
      </c>
      <c r="U21" s="348" t="s">
        <v>251</v>
      </c>
      <c r="V21" s="141" t="s">
        <v>124</v>
      </c>
      <c r="W21" s="141" t="s">
        <v>127</v>
      </c>
      <c r="X21" s="53" t="s">
        <v>241</v>
      </c>
      <c r="Y21" s="53" t="s">
        <v>241</v>
      </c>
      <c r="Z21" s="141" t="s">
        <v>125</v>
      </c>
      <c r="AA21" s="141" t="s">
        <v>125</v>
      </c>
      <c r="AB21" s="141"/>
      <c r="AC21" s="141"/>
      <c r="AD21" s="141"/>
      <c r="AE21" s="141"/>
      <c r="AF21" s="481" t="s">
        <v>125</v>
      </c>
      <c r="AG21" s="58" t="s">
        <v>16</v>
      </c>
      <c r="AI21" s="113" t="s">
        <v>16</v>
      </c>
      <c r="AJ21" s="141"/>
      <c r="BV21" s="34"/>
      <c r="BW21" s="34"/>
      <c r="BX21" s="34"/>
      <c r="BY21" s="34"/>
      <c r="BZ21" s="34"/>
      <c r="CA21" s="34"/>
    </row>
    <row r="22" spans="1:79">
      <c r="B22" s="493"/>
      <c r="C22" s="707">
        <v>51.5</v>
      </c>
      <c r="D22" s="708">
        <v>-0.14000000000000001</v>
      </c>
      <c r="E22" s="709">
        <v>3.1382983999999003E-2</v>
      </c>
      <c r="F22" s="708">
        <v>1</v>
      </c>
      <c r="G22" s="556">
        <v>1</v>
      </c>
      <c r="H22" s="723">
        <v>13.796536789454301</v>
      </c>
      <c r="I22" s="483">
        <v>31.076991235657001</v>
      </c>
      <c r="J22" s="749">
        <v>14.25</v>
      </c>
      <c r="K22" s="750">
        <v>283.61087555555599</v>
      </c>
      <c r="L22" s="749">
        <v>18.0565199745804</v>
      </c>
      <c r="M22" s="751">
        <v>1009.48561179844</v>
      </c>
      <c r="N22" s="717">
        <v>9.7982328214461008E-3</v>
      </c>
      <c r="O22" s="482">
        <v>4.7125646869075304</v>
      </c>
      <c r="P22" s="29">
        <v>4.61748059884452E-2</v>
      </c>
      <c r="Q22" s="29">
        <f>P22/SIN(I22*PI()/180)</f>
        <v>8.9453218972218029E-2</v>
      </c>
      <c r="S22" s="483">
        <v>31.076991235657001</v>
      </c>
      <c r="T22" s="18">
        <v>14.25</v>
      </c>
      <c r="U22" s="698">
        <v>33.729465268913998</v>
      </c>
      <c r="V22" s="172">
        <v>14.1720442306361</v>
      </c>
      <c r="W22" s="21">
        <v>15.920010054986401</v>
      </c>
      <c r="X22" s="21">
        <v>18.904997546145399</v>
      </c>
      <c r="Y22" s="21">
        <v>845</v>
      </c>
      <c r="Z22" s="21">
        <v>2.8550710010062898E-2</v>
      </c>
      <c r="AA22" s="21">
        <v>0.23893369494841801</v>
      </c>
      <c r="AB22" s="21"/>
      <c r="AC22" s="21"/>
      <c r="AD22" s="21">
        <v>1</v>
      </c>
      <c r="AE22" s="19">
        <f t="shared" ref="AE22:AE53" si="0">0.0176*(Z22/AA22)*AD22</f>
        <v>2.1030625098129719E-3</v>
      </c>
      <c r="AF22" s="20">
        <v>7.0935173883092006E-2</v>
      </c>
      <c r="AG22" s="487">
        <f>AF22/SIN(S22*PI()/180)</f>
        <v>0.13742081869893422</v>
      </c>
      <c r="AH22" s="176"/>
      <c r="AI22" s="173">
        <f>Q22+AG22</f>
        <v>0.22687403767115225</v>
      </c>
      <c r="AJ22" s="176"/>
      <c r="BV22" s="34"/>
      <c r="BW22" s="34"/>
      <c r="BX22" s="3"/>
      <c r="BY22" s="34"/>
      <c r="BZ22" s="34"/>
      <c r="CA22" s="34"/>
    </row>
    <row r="23" spans="1:79">
      <c r="B23" s="493"/>
      <c r="C23" s="710">
        <v>41.9</v>
      </c>
      <c r="D23" s="711">
        <v>12.49</v>
      </c>
      <c r="E23" s="712">
        <v>4.6122988010001503E-2</v>
      </c>
      <c r="F23" s="711">
        <v>1</v>
      </c>
      <c r="G23" s="730">
        <v>1</v>
      </c>
      <c r="H23" s="724">
        <v>18.2624198795796</v>
      </c>
      <c r="I23" s="752">
        <v>40.232035996361603</v>
      </c>
      <c r="J23" s="753">
        <v>14.25</v>
      </c>
      <c r="K23" s="754">
        <v>288.08973688888898</v>
      </c>
      <c r="L23" s="755">
        <v>24.2787989758307</v>
      </c>
      <c r="M23" s="756">
        <v>1007.7214743339</v>
      </c>
      <c r="N23" s="718">
        <v>9.3989748896890907E-3</v>
      </c>
      <c r="O23" s="25">
        <v>4.8907673357021801</v>
      </c>
      <c r="P23" s="26">
        <v>4.5968199379576399E-2</v>
      </c>
      <c r="Q23" s="26">
        <f t="shared" ref="Q23:Q85" si="1">P23/SIN(I23*PI()/180)</f>
        <v>7.1170911585609301E-2</v>
      </c>
      <c r="S23" s="182">
        <v>40.232035996361603</v>
      </c>
      <c r="T23" s="10">
        <v>14.25</v>
      </c>
      <c r="U23" s="693">
        <v>36.048109348869303</v>
      </c>
      <c r="V23" s="691">
        <v>15.146264432298</v>
      </c>
      <c r="W23" s="174">
        <v>16.8507667551461</v>
      </c>
      <c r="X23" s="174">
        <v>20.269627590413599</v>
      </c>
      <c r="Y23" s="174">
        <v>845</v>
      </c>
      <c r="Z23" s="174">
        <v>3.0716169175365699E-2</v>
      </c>
      <c r="AA23" s="174">
        <v>0.25502689790972</v>
      </c>
      <c r="AB23" s="174"/>
      <c r="AC23" s="174"/>
      <c r="AD23" s="174">
        <v>1</v>
      </c>
      <c r="AE23" s="485">
        <f t="shared" si="0"/>
        <v>2.1197943507818198E-3</v>
      </c>
      <c r="AF23" s="182">
        <v>7.6414578554098306E-2</v>
      </c>
      <c r="AG23" s="488">
        <f t="shared" ref="AG23:AG85" si="2">AF23/SIN(S23*PI()/180)</f>
        <v>0.11830994660499237</v>
      </c>
      <c r="AH23" s="176"/>
      <c r="AI23" s="24">
        <f t="shared" ref="AI23:AI53" si="3">Q23+AG23</f>
        <v>0.18948085819060168</v>
      </c>
      <c r="AJ23" s="176"/>
      <c r="AY23" s="176"/>
      <c r="BV23" s="34"/>
      <c r="BW23" s="34"/>
      <c r="BX23" s="3"/>
      <c r="BY23" s="34"/>
      <c r="BZ23" s="34"/>
      <c r="CA23" s="34"/>
    </row>
    <row r="24" spans="1:79">
      <c r="B24" s="493"/>
      <c r="C24" s="710">
        <v>33.94</v>
      </c>
      <c r="D24" s="711">
        <v>18.43</v>
      </c>
      <c r="E24" s="712">
        <v>0</v>
      </c>
      <c r="F24" s="711">
        <v>1</v>
      </c>
      <c r="G24" s="730">
        <v>1</v>
      </c>
      <c r="H24" s="724">
        <v>22.7300017797136</v>
      </c>
      <c r="I24" s="752">
        <v>46.359692611863402</v>
      </c>
      <c r="J24" s="753">
        <v>14.25</v>
      </c>
      <c r="K24" s="754">
        <v>293.36967946666698</v>
      </c>
      <c r="L24" s="755">
        <v>30.772004321141399</v>
      </c>
      <c r="M24" s="756">
        <v>1013.25</v>
      </c>
      <c r="N24" s="718">
        <v>9.0827411022284393E-3</v>
      </c>
      <c r="O24" s="25">
        <v>5.1068150186568699</v>
      </c>
      <c r="P24" s="26">
        <v>4.6383878671432198E-2</v>
      </c>
      <c r="Q24" s="26">
        <f t="shared" si="1"/>
        <v>6.4093880822667842E-2</v>
      </c>
      <c r="S24" s="182">
        <v>46.359692611863402</v>
      </c>
      <c r="T24" s="10">
        <v>14.25</v>
      </c>
      <c r="U24" s="693">
        <v>37.955599905520998</v>
      </c>
      <c r="V24" s="691">
        <v>15.947731052739901</v>
      </c>
      <c r="W24" s="174">
        <v>17.572643658294702</v>
      </c>
      <c r="X24" s="174">
        <v>21.3953231749148</v>
      </c>
      <c r="Y24" s="174">
        <v>845</v>
      </c>
      <c r="Z24" s="174">
        <v>3.2522291624986099E-2</v>
      </c>
      <c r="AA24" s="174">
        <v>0.26823834060394303</v>
      </c>
      <c r="AB24" s="174"/>
      <c r="AC24" s="174"/>
      <c r="AD24" s="174">
        <v>1</v>
      </c>
      <c r="AE24" s="485">
        <f t="shared" si="0"/>
        <v>2.1338945480761798E-3</v>
      </c>
      <c r="AF24" s="182">
        <v>8.0993247707352001E-2</v>
      </c>
      <c r="AG24" s="488">
        <f t="shared" si="2"/>
        <v>0.1119175824593788</v>
      </c>
      <c r="AH24" s="176"/>
      <c r="AI24" s="24">
        <f t="shared" si="3"/>
        <v>0.17601146328204664</v>
      </c>
      <c r="AJ24" s="176"/>
      <c r="AY24" s="176"/>
      <c r="BV24" s="34"/>
      <c r="BW24" s="34"/>
      <c r="BX24" s="3"/>
      <c r="BY24" s="34"/>
      <c r="BZ24" s="34"/>
      <c r="CA24" s="34"/>
    </row>
    <row r="25" spans="1:79">
      <c r="B25" s="493"/>
      <c r="C25" s="710">
        <v>51.5</v>
      </c>
      <c r="D25" s="711">
        <v>-0.14000000000000001</v>
      </c>
      <c r="E25" s="712">
        <v>3.1382983999999003E-2</v>
      </c>
      <c r="F25" s="711">
        <v>1</v>
      </c>
      <c r="G25" s="730">
        <v>0.5</v>
      </c>
      <c r="H25" s="724">
        <v>14.412530612599401</v>
      </c>
      <c r="I25" s="752">
        <v>31.076991235657001</v>
      </c>
      <c r="J25" s="753">
        <v>14.25</v>
      </c>
      <c r="K25" s="754">
        <v>283.61087555555599</v>
      </c>
      <c r="L25" s="755">
        <v>18.862715394603502</v>
      </c>
      <c r="M25" s="756">
        <v>1009.48561179844</v>
      </c>
      <c r="N25" s="718">
        <v>9.8060384208873697E-3</v>
      </c>
      <c r="O25" s="25">
        <v>4.71320483380482</v>
      </c>
      <c r="P25" s="26">
        <v>4.6217867685802098E-2</v>
      </c>
      <c r="Q25" s="26">
        <f t="shared" si="1"/>
        <v>8.953664124894499E-2</v>
      </c>
      <c r="S25" s="182">
        <v>31.076991235657001</v>
      </c>
      <c r="T25" s="10">
        <v>14.25</v>
      </c>
      <c r="U25" s="693">
        <v>35.725554374861503</v>
      </c>
      <c r="V25" s="691">
        <v>15.0107371322948</v>
      </c>
      <c r="W25" s="174">
        <v>16.724932297123999</v>
      </c>
      <c r="X25" s="174">
        <v>20.0795404243372</v>
      </c>
      <c r="Y25" s="174">
        <v>845</v>
      </c>
      <c r="Z25" s="174">
        <v>3.0412956578679699E-2</v>
      </c>
      <c r="AA25" s="174">
        <v>0.25279035216899698</v>
      </c>
      <c r="AB25" s="174"/>
      <c r="AC25" s="174"/>
      <c r="AD25" s="174">
        <v>1</v>
      </c>
      <c r="AE25" s="485">
        <f t="shared" si="0"/>
        <v>2.1174385461788592E-3</v>
      </c>
      <c r="AF25" s="182">
        <v>7.5646665916940498E-2</v>
      </c>
      <c r="AG25" s="488">
        <f t="shared" si="2"/>
        <v>0.14654826643948729</v>
      </c>
      <c r="AH25" s="176"/>
      <c r="AI25" s="24">
        <f t="shared" si="3"/>
        <v>0.23608490768843227</v>
      </c>
      <c r="AJ25" s="176"/>
      <c r="AY25" s="176"/>
      <c r="BV25" s="34"/>
      <c r="BW25" s="34"/>
      <c r="BX25" s="3"/>
      <c r="BY25" s="34"/>
      <c r="BZ25" s="34"/>
      <c r="CA25" s="34"/>
    </row>
    <row r="26" spans="1:79">
      <c r="B26" s="493"/>
      <c r="C26" s="710">
        <v>41.9</v>
      </c>
      <c r="D26" s="711">
        <v>12.49</v>
      </c>
      <c r="E26" s="712">
        <v>4.6122988010001503E-2</v>
      </c>
      <c r="F26" s="711">
        <v>1</v>
      </c>
      <c r="G26" s="730">
        <v>0.5</v>
      </c>
      <c r="H26" s="724">
        <v>18.749209231793401</v>
      </c>
      <c r="I26" s="752">
        <v>40.232035996361603</v>
      </c>
      <c r="J26" s="753">
        <v>14.25</v>
      </c>
      <c r="K26" s="754">
        <v>288.08973688888898</v>
      </c>
      <c r="L26" s="755">
        <v>24.9259564119155</v>
      </c>
      <c r="M26" s="756">
        <v>1007.7214743339</v>
      </c>
      <c r="N26" s="718">
        <v>9.4049548645777793E-3</v>
      </c>
      <c r="O26" s="25">
        <v>4.8912960477125296</v>
      </c>
      <c r="P26" s="26">
        <v>4.6002418558023998E-2</v>
      </c>
      <c r="Q26" s="26">
        <f t="shared" si="1"/>
        <v>7.1223891910196652E-2</v>
      </c>
      <c r="S26" s="182">
        <v>40.232035996361603</v>
      </c>
      <c r="T26" s="10">
        <v>14.25</v>
      </c>
      <c r="U26" s="693">
        <v>37.513014218983699</v>
      </c>
      <c r="V26" s="691">
        <v>15.7617706802453</v>
      </c>
      <c r="W26" s="174">
        <v>17.408435776148099</v>
      </c>
      <c r="X26" s="174">
        <v>21.1338967877915</v>
      </c>
      <c r="Y26" s="174">
        <v>845</v>
      </c>
      <c r="Z26" s="174">
        <v>3.2101241147551397E-2</v>
      </c>
      <c r="AA26" s="174">
        <v>0.26517521085061901</v>
      </c>
      <c r="AB26" s="174"/>
      <c r="AC26" s="174"/>
      <c r="AD26" s="174">
        <v>1</v>
      </c>
      <c r="AE26" s="485">
        <f t="shared" si="0"/>
        <v>2.1305982651416669E-3</v>
      </c>
      <c r="AF26" s="182">
        <v>7.9925163015201306E-2</v>
      </c>
      <c r="AG26" s="488">
        <f t="shared" si="2"/>
        <v>0.12374525840025891</v>
      </c>
      <c r="AH26" s="176"/>
      <c r="AI26" s="24">
        <f t="shared" si="3"/>
        <v>0.19496915031045556</v>
      </c>
      <c r="AJ26" s="176"/>
      <c r="AY26" s="176"/>
      <c r="BV26" s="34"/>
      <c r="BW26" s="34"/>
      <c r="BX26" s="3"/>
      <c r="BY26" s="34"/>
      <c r="BZ26" s="34"/>
      <c r="CA26" s="34"/>
    </row>
    <row r="27" spans="1:79">
      <c r="B27" s="493"/>
      <c r="C27" s="710">
        <v>33.94</v>
      </c>
      <c r="D27" s="711">
        <v>18.43</v>
      </c>
      <c r="E27" s="712">
        <v>0</v>
      </c>
      <c r="F27" s="711">
        <v>1</v>
      </c>
      <c r="G27" s="730">
        <v>0.5</v>
      </c>
      <c r="H27" s="724">
        <v>23.1995010829432</v>
      </c>
      <c r="I27" s="752">
        <v>46.359692611863402</v>
      </c>
      <c r="J27" s="753">
        <v>14.25</v>
      </c>
      <c r="K27" s="754">
        <v>293.36967946666698</v>
      </c>
      <c r="L27" s="755">
        <v>31.407615119933698</v>
      </c>
      <c r="M27" s="756">
        <v>1013.25</v>
      </c>
      <c r="N27" s="718">
        <v>9.0883464578858202E-3</v>
      </c>
      <c r="O27" s="25">
        <v>5.1073446515413501</v>
      </c>
      <c r="P27" s="26">
        <v>4.6417317673037903E-2</v>
      </c>
      <c r="Q27" s="26">
        <f t="shared" si="1"/>
        <v>6.4140087294509651E-2</v>
      </c>
      <c r="S27" s="182">
        <v>46.359692611863402</v>
      </c>
      <c r="T27" s="10">
        <v>14.25</v>
      </c>
      <c r="U27" s="693">
        <v>40.511905868365403</v>
      </c>
      <c r="V27" s="691">
        <v>17.021809188388801</v>
      </c>
      <c r="W27" s="174">
        <v>18.485147557189901</v>
      </c>
      <c r="X27" s="174">
        <v>22.907973393383099</v>
      </c>
      <c r="Y27" s="174">
        <v>845</v>
      </c>
      <c r="Z27" s="174">
        <v>3.4977695234554497E-2</v>
      </c>
      <c r="AA27" s="174">
        <v>0.285903782248698</v>
      </c>
      <c r="AB27" s="174"/>
      <c r="AC27" s="174"/>
      <c r="AD27" s="174">
        <v>1</v>
      </c>
      <c r="AE27" s="485">
        <f t="shared" si="0"/>
        <v>2.1531979440295168E-3</v>
      </c>
      <c r="AF27" s="182">
        <v>8.7230152424481705E-2</v>
      </c>
      <c r="AG27" s="488">
        <f t="shared" si="2"/>
        <v>0.12053582308719957</v>
      </c>
      <c r="AH27" s="176"/>
      <c r="AI27" s="24">
        <f t="shared" si="3"/>
        <v>0.18467591038170922</v>
      </c>
      <c r="AJ27" s="176"/>
      <c r="AY27" s="176"/>
      <c r="BV27" s="34"/>
      <c r="BW27" s="34"/>
      <c r="BX27" s="3"/>
      <c r="BY27" s="34"/>
      <c r="BZ27" s="34"/>
      <c r="CA27" s="34"/>
    </row>
    <row r="28" spans="1:79">
      <c r="B28" s="493"/>
      <c r="C28" s="710">
        <v>51.5</v>
      </c>
      <c r="D28" s="711">
        <v>-0.14000000000000001</v>
      </c>
      <c r="E28" s="712">
        <v>3.1382983999999003E-2</v>
      </c>
      <c r="F28" s="713">
        <v>1</v>
      </c>
      <c r="G28" s="730">
        <v>0.3</v>
      </c>
      <c r="H28" s="724">
        <v>14.783593069069401</v>
      </c>
      <c r="I28" s="752">
        <v>31.076991235657001</v>
      </c>
      <c r="J28" s="753">
        <v>14.25</v>
      </c>
      <c r="K28" s="754">
        <v>283.61087555555599</v>
      </c>
      <c r="L28" s="755">
        <v>19.348351519039301</v>
      </c>
      <c r="M28" s="756">
        <v>1009.48561179844</v>
      </c>
      <c r="N28" s="718">
        <v>9.8107403354203999E-3</v>
      </c>
      <c r="O28" s="25">
        <v>4.7135899965783796</v>
      </c>
      <c r="P28" s="26">
        <v>4.6243807504065697E-2</v>
      </c>
      <c r="Q28" s="26">
        <f t="shared" si="1"/>
        <v>8.9586893766385206E-2</v>
      </c>
      <c r="S28" s="182">
        <v>31.076991235657001</v>
      </c>
      <c r="T28" s="10">
        <v>14.25</v>
      </c>
      <c r="U28" s="693">
        <v>37.295953240775198</v>
      </c>
      <c r="V28" s="691">
        <v>15.670568588561</v>
      </c>
      <c r="W28" s="174">
        <v>17.3271925154509</v>
      </c>
      <c r="X28" s="174">
        <v>21.005734973355001</v>
      </c>
      <c r="Y28" s="174">
        <v>845</v>
      </c>
      <c r="Z28" s="174">
        <v>3.1895180282119601E-2</v>
      </c>
      <c r="AA28" s="174">
        <v>0.26367243613819402</v>
      </c>
      <c r="AB28" s="174"/>
      <c r="AC28" s="174"/>
      <c r="AD28" s="174">
        <v>1</v>
      </c>
      <c r="AE28" s="485">
        <f t="shared" si="0"/>
        <v>2.1289869399586832E-3</v>
      </c>
      <c r="AF28" s="182">
        <v>7.9402597362920296E-2</v>
      </c>
      <c r="AG28" s="488">
        <f t="shared" si="2"/>
        <v>0.15382453216252998</v>
      </c>
      <c r="AH28" s="176"/>
      <c r="AI28" s="24">
        <f t="shared" si="3"/>
        <v>0.24341142592891518</v>
      </c>
      <c r="AJ28" s="176"/>
      <c r="AY28" s="176"/>
      <c r="BV28" s="34"/>
      <c r="BW28" s="34"/>
      <c r="BX28" s="3"/>
      <c r="BY28" s="34"/>
      <c r="BZ28" s="34"/>
      <c r="CA28" s="34"/>
    </row>
    <row r="29" spans="1:79">
      <c r="B29" s="493"/>
      <c r="C29" s="710">
        <v>41.9</v>
      </c>
      <c r="D29" s="711">
        <v>12.49</v>
      </c>
      <c r="E29" s="712">
        <v>4.6122988010001503E-2</v>
      </c>
      <c r="F29" s="713">
        <v>1</v>
      </c>
      <c r="G29" s="730">
        <v>0.3</v>
      </c>
      <c r="H29" s="724">
        <v>19.0925415272173</v>
      </c>
      <c r="I29" s="752">
        <v>40.232035996361603</v>
      </c>
      <c r="J29" s="753">
        <v>14.25</v>
      </c>
      <c r="K29" s="754">
        <v>288.08973688888898</v>
      </c>
      <c r="L29" s="755">
        <v>25.382396239576501</v>
      </c>
      <c r="M29" s="756">
        <v>1007.7214743339</v>
      </c>
      <c r="N29" s="718">
        <v>9.4091725201803297E-3</v>
      </c>
      <c r="O29" s="25">
        <v>4.8916685783702096</v>
      </c>
      <c r="P29" s="26">
        <v>4.6026553565430499E-2</v>
      </c>
      <c r="Q29" s="26">
        <f t="shared" si="1"/>
        <v>7.1261259275058234E-2</v>
      </c>
      <c r="S29" s="182">
        <v>40.232035996361603</v>
      </c>
      <c r="T29" s="10">
        <v>14.25</v>
      </c>
      <c r="U29" s="693">
        <v>38.3296466710906</v>
      </c>
      <c r="V29" s="691">
        <v>16.104893559281798</v>
      </c>
      <c r="W29" s="174">
        <v>17.709936173430901</v>
      </c>
      <c r="X29" s="174">
        <v>21.616374308872199</v>
      </c>
      <c r="Y29" s="174">
        <v>845</v>
      </c>
      <c r="Z29" s="174">
        <v>3.2879073571817699E-2</v>
      </c>
      <c r="AA29" s="174">
        <v>0.27082604954122302</v>
      </c>
      <c r="AB29" s="174"/>
      <c r="AC29" s="174"/>
      <c r="AD29" s="174">
        <v>1</v>
      </c>
      <c r="AE29" s="485">
        <f t="shared" si="0"/>
        <v>2.1366914144494457E-3</v>
      </c>
      <c r="AF29" s="182">
        <v>8.1898626961000198E-2</v>
      </c>
      <c r="AG29" s="488">
        <f t="shared" si="2"/>
        <v>0.12680070172628669</v>
      </c>
      <c r="AH29" s="176"/>
      <c r="AI29" s="24">
        <f t="shared" si="3"/>
        <v>0.19806196100134493</v>
      </c>
      <c r="AJ29" s="176"/>
      <c r="AY29" s="176"/>
      <c r="BV29" s="34"/>
      <c r="BW29" s="34"/>
      <c r="BX29" s="3"/>
      <c r="BY29" s="34"/>
      <c r="BZ29" s="34"/>
      <c r="CA29" s="34"/>
    </row>
    <row r="30" spans="1:79">
      <c r="B30" s="493"/>
      <c r="C30" s="710">
        <v>33.94</v>
      </c>
      <c r="D30" s="711">
        <v>18.43</v>
      </c>
      <c r="E30" s="712">
        <v>0</v>
      </c>
      <c r="F30" s="713">
        <v>1</v>
      </c>
      <c r="G30" s="730">
        <v>0.3</v>
      </c>
      <c r="H30" s="724">
        <v>23.514645046972799</v>
      </c>
      <c r="I30" s="752">
        <v>46.359692611863402</v>
      </c>
      <c r="J30" s="753">
        <v>14.25</v>
      </c>
      <c r="K30" s="754">
        <v>293.36967946666698</v>
      </c>
      <c r="L30" s="755">
        <v>31.834258791891401</v>
      </c>
      <c r="M30" s="756">
        <v>1013.25</v>
      </c>
      <c r="N30" s="718">
        <v>9.0921089489610692E-3</v>
      </c>
      <c r="O30" s="25">
        <v>5.1076998232542596</v>
      </c>
      <c r="P30" s="26">
        <v>4.6439763271616898E-2</v>
      </c>
      <c r="Q30" s="26">
        <f t="shared" si="1"/>
        <v>6.4171102931009263E-2</v>
      </c>
      <c r="S30" s="182">
        <v>46.359692611863402</v>
      </c>
      <c r="T30" s="10">
        <v>14.25</v>
      </c>
      <c r="U30" s="693">
        <v>42.210223871940698</v>
      </c>
      <c r="V30" s="691">
        <v>17.7353881814877</v>
      </c>
      <c r="W30" s="174">
        <v>19.060079405257198</v>
      </c>
      <c r="X30" s="174">
        <v>23.915363123191401</v>
      </c>
      <c r="Y30" s="174">
        <v>845</v>
      </c>
      <c r="Z30" s="174">
        <v>3.6631114028249402E-2</v>
      </c>
      <c r="AA30" s="174">
        <v>0.29761484159738699</v>
      </c>
      <c r="AB30" s="174"/>
      <c r="AC30" s="174"/>
      <c r="AD30" s="174">
        <v>1</v>
      </c>
      <c r="AE30" s="485">
        <f t="shared" si="0"/>
        <v>2.1662481730979977E-3</v>
      </c>
      <c r="AF30" s="182">
        <v>9.1437820348649196E-2</v>
      </c>
      <c r="AG30" s="488">
        <f t="shared" si="2"/>
        <v>0.12635003643454201</v>
      </c>
      <c r="AH30" s="176"/>
      <c r="AI30" s="24">
        <f t="shared" si="3"/>
        <v>0.19052113936555126</v>
      </c>
      <c r="AJ30" s="176"/>
      <c r="AY30" s="176"/>
      <c r="BV30" s="34"/>
      <c r="BW30" s="34"/>
      <c r="BX30" s="3"/>
      <c r="BY30" s="34"/>
      <c r="BZ30" s="34"/>
      <c r="CA30" s="34"/>
    </row>
    <row r="31" spans="1:79">
      <c r="B31" s="493"/>
      <c r="C31" s="710">
        <v>51.5</v>
      </c>
      <c r="D31" s="711">
        <v>-0.14000000000000001</v>
      </c>
      <c r="E31" s="712">
        <v>3.1382983999999003E-2</v>
      </c>
      <c r="F31" s="711">
        <v>1</v>
      </c>
      <c r="G31" s="730">
        <v>0.2</v>
      </c>
      <c r="H31" s="724">
        <v>15.0410478701346</v>
      </c>
      <c r="I31" s="752">
        <v>31.076991235657001</v>
      </c>
      <c r="J31" s="753">
        <v>14.25</v>
      </c>
      <c r="K31" s="754">
        <v>283.61087555555599</v>
      </c>
      <c r="L31" s="755">
        <v>19.6853011339266</v>
      </c>
      <c r="M31" s="756">
        <v>1009.48561179844</v>
      </c>
      <c r="N31" s="718">
        <v>9.81400266111177E-3</v>
      </c>
      <c r="O31" s="25">
        <v>4.7138570365274104</v>
      </c>
      <c r="P31" s="26">
        <v>4.6261805500580497E-2</v>
      </c>
      <c r="Q31" s="26">
        <f t="shared" si="1"/>
        <v>8.9621760804564049E-2</v>
      </c>
      <c r="S31" s="182">
        <v>31.076991235657001</v>
      </c>
      <c r="T31" s="10">
        <v>14.25</v>
      </c>
      <c r="U31" s="693">
        <v>38.244078105333898</v>
      </c>
      <c r="V31" s="691">
        <v>16.068940380392402</v>
      </c>
      <c r="W31" s="174">
        <v>17.678647100769599</v>
      </c>
      <c r="X31" s="174">
        <v>21.565796913578399</v>
      </c>
      <c r="Y31" s="174">
        <v>845</v>
      </c>
      <c r="Z31" s="174">
        <v>3.2797378979026903E-2</v>
      </c>
      <c r="AA31" s="174">
        <v>0.27023415997468297</v>
      </c>
      <c r="AB31" s="174"/>
      <c r="AC31" s="174"/>
      <c r="AD31" s="174">
        <v>1</v>
      </c>
      <c r="AE31" s="485">
        <f t="shared" si="0"/>
        <v>2.1360507127779552E-3</v>
      </c>
      <c r="AF31" s="182">
        <v>8.1691290296434294E-2</v>
      </c>
      <c r="AG31" s="488">
        <f t="shared" si="2"/>
        <v>0.15825835588434545</v>
      </c>
      <c r="AH31" s="176"/>
      <c r="AI31" s="24">
        <f t="shared" si="3"/>
        <v>0.2478801166889095</v>
      </c>
      <c r="AJ31" s="176"/>
      <c r="AY31" s="176"/>
      <c r="BV31" s="34"/>
      <c r="BW31" s="34"/>
      <c r="BX31" s="3"/>
      <c r="BY31" s="34"/>
      <c r="BZ31" s="34"/>
      <c r="CA31" s="34"/>
    </row>
    <row r="32" spans="1:79">
      <c r="B32" s="493"/>
      <c r="C32" s="710">
        <v>41.9</v>
      </c>
      <c r="D32" s="711">
        <v>12.49</v>
      </c>
      <c r="E32" s="712">
        <v>4.6122988010001503E-2</v>
      </c>
      <c r="F32" s="711">
        <v>1</v>
      </c>
      <c r="G32" s="730">
        <v>0.2</v>
      </c>
      <c r="H32" s="724">
        <v>19.346819409017499</v>
      </c>
      <c r="I32" s="752">
        <v>40.232035996361603</v>
      </c>
      <c r="J32" s="753">
        <v>14.25</v>
      </c>
      <c r="K32" s="754">
        <v>288.08973688888898</v>
      </c>
      <c r="L32" s="755">
        <v>25.720443531059999</v>
      </c>
      <c r="M32" s="756">
        <v>1007.7214743339</v>
      </c>
      <c r="N32" s="718">
        <v>9.4122961799308E-3</v>
      </c>
      <c r="O32" s="25">
        <v>4.8919442842165202</v>
      </c>
      <c r="P32" s="26">
        <v>4.6044428498765402E-2</v>
      </c>
      <c r="Q32" s="26">
        <f t="shared" si="1"/>
        <v>7.1288934392142372E-2</v>
      </c>
      <c r="S32" s="182">
        <v>40.232035996361603</v>
      </c>
      <c r="T32" s="10">
        <v>14.25</v>
      </c>
      <c r="U32" s="693">
        <v>39.051281318680701</v>
      </c>
      <c r="V32" s="691">
        <v>16.408101394403602</v>
      </c>
      <c r="W32" s="174">
        <v>17.971064547693199</v>
      </c>
      <c r="X32" s="174">
        <v>22.043119266937101</v>
      </c>
      <c r="Y32" s="174">
        <v>845</v>
      </c>
      <c r="Z32" s="174">
        <v>3.35698216810211E-2</v>
      </c>
      <c r="AA32" s="174">
        <v>0.275815665972104</v>
      </c>
      <c r="AB32" s="174"/>
      <c r="AC32" s="174"/>
      <c r="AD32" s="174">
        <v>1</v>
      </c>
      <c r="AE32" s="485">
        <f t="shared" si="0"/>
        <v>2.1421149502281276E-3</v>
      </c>
      <c r="AF32" s="182">
        <v>8.36523335383101E-2</v>
      </c>
      <c r="AG32" s="488">
        <f t="shared" si="2"/>
        <v>0.12951590261397425</v>
      </c>
      <c r="AH32" s="176"/>
      <c r="AI32" s="24">
        <f t="shared" si="3"/>
        <v>0.20080483700611662</v>
      </c>
      <c r="AJ32" s="176"/>
      <c r="AY32" s="176"/>
      <c r="BV32" s="34"/>
      <c r="BW32" s="34"/>
      <c r="BX32" s="3"/>
      <c r="BY32" s="34"/>
      <c r="BZ32" s="34"/>
      <c r="CA32" s="34"/>
    </row>
    <row r="33" spans="2:79">
      <c r="B33" s="493"/>
      <c r="C33" s="710">
        <v>33.94</v>
      </c>
      <c r="D33" s="711">
        <v>18.43</v>
      </c>
      <c r="E33" s="712">
        <v>0</v>
      </c>
      <c r="F33" s="711">
        <v>1</v>
      </c>
      <c r="G33" s="730">
        <v>0.2</v>
      </c>
      <c r="H33" s="724">
        <v>23.759345046024698</v>
      </c>
      <c r="I33" s="752">
        <v>46.359692611863402</v>
      </c>
      <c r="J33" s="753">
        <v>14.25</v>
      </c>
      <c r="K33" s="754">
        <v>293.36967946666698</v>
      </c>
      <c r="L33" s="755">
        <v>32.165535027642797</v>
      </c>
      <c r="M33" s="756">
        <v>1013.25</v>
      </c>
      <c r="N33" s="718">
        <v>9.0950304040412107E-3</v>
      </c>
      <c r="O33" s="25">
        <v>5.1079754177153802</v>
      </c>
      <c r="P33" s="26">
        <v>4.6457191727216497E-2</v>
      </c>
      <c r="Q33" s="26">
        <f t="shared" si="1"/>
        <v>6.4195185810408742E-2</v>
      </c>
      <c r="S33" s="182">
        <v>46.359692611863402</v>
      </c>
      <c r="T33" s="10">
        <v>14.25</v>
      </c>
      <c r="U33" s="693">
        <v>43.4104605766519</v>
      </c>
      <c r="V33" s="691">
        <v>18.239689317920998</v>
      </c>
      <c r="W33" s="174">
        <v>19.452611064076802</v>
      </c>
      <c r="X33" s="174">
        <v>24.628429715833999</v>
      </c>
      <c r="Y33" s="174">
        <v>845</v>
      </c>
      <c r="Z33" s="174">
        <v>3.7810275274296597E-2</v>
      </c>
      <c r="AA33" s="174">
        <v>0.305879119081363</v>
      </c>
      <c r="AB33" s="174"/>
      <c r="AC33" s="174"/>
      <c r="AD33" s="174">
        <v>1</v>
      </c>
      <c r="AE33" s="485">
        <f t="shared" si="0"/>
        <v>2.1755680702434917E-3</v>
      </c>
      <c r="AF33" s="182">
        <v>9.4442411945127702E-2</v>
      </c>
      <c r="AG33" s="488">
        <f t="shared" si="2"/>
        <v>0.13050182238305283</v>
      </c>
      <c r="AH33" s="176"/>
      <c r="AI33" s="24">
        <f t="shared" si="3"/>
        <v>0.19469700819346158</v>
      </c>
      <c r="AJ33" s="176"/>
      <c r="AY33" s="176"/>
      <c r="BV33" s="34"/>
      <c r="BW33" s="34"/>
      <c r="BX33" s="3"/>
      <c r="BY33" s="34"/>
      <c r="BZ33" s="34"/>
      <c r="CA33" s="34"/>
    </row>
    <row r="34" spans="2:79">
      <c r="B34" s="493"/>
      <c r="C34" s="710">
        <v>51.5</v>
      </c>
      <c r="D34" s="711">
        <v>-0.14000000000000001</v>
      </c>
      <c r="E34" s="712">
        <v>3.1382983999999003E-2</v>
      </c>
      <c r="F34" s="711">
        <v>1</v>
      </c>
      <c r="G34" s="730">
        <v>1</v>
      </c>
      <c r="H34" s="724">
        <v>13.796536789454301</v>
      </c>
      <c r="I34" s="752">
        <v>31.076991235657001</v>
      </c>
      <c r="J34" s="753">
        <v>29</v>
      </c>
      <c r="K34" s="754">
        <v>283.61087555555599</v>
      </c>
      <c r="L34" s="755">
        <v>18.0565199745804</v>
      </c>
      <c r="M34" s="756">
        <v>1009.48561179844</v>
      </c>
      <c r="N34" s="718">
        <v>2.09633561649771E-2</v>
      </c>
      <c r="O34" s="25">
        <v>4.6865122398935197</v>
      </c>
      <c r="P34" s="26">
        <v>9.8245025256412405E-2</v>
      </c>
      <c r="Q34" s="26">
        <f t="shared" si="1"/>
        <v>0.190327464708615</v>
      </c>
      <c r="S34" s="182">
        <v>31.076991235657001</v>
      </c>
      <c r="T34" s="10">
        <v>29</v>
      </c>
      <c r="U34" s="693">
        <v>33.729465268913998</v>
      </c>
      <c r="V34" s="691">
        <v>14.1720442306361</v>
      </c>
      <c r="W34" s="174">
        <v>15.920010054986401</v>
      </c>
      <c r="X34" s="174">
        <v>18.904997546145399</v>
      </c>
      <c r="Y34" s="174">
        <v>845</v>
      </c>
      <c r="Z34" s="174">
        <v>0.13532513968648699</v>
      </c>
      <c r="AA34" s="174">
        <v>0.23893369494841801</v>
      </c>
      <c r="AB34" s="174">
        <v>-0.109025721680664</v>
      </c>
      <c r="AC34" s="174">
        <v>0.82979490363221897</v>
      </c>
      <c r="AD34" s="174">
        <v>0.99383272224640196</v>
      </c>
      <c r="AE34" s="485">
        <f t="shared" si="0"/>
        <v>9.9066551289877063E-3</v>
      </c>
      <c r="AF34" s="182">
        <v>0.33414618010430103</v>
      </c>
      <c r="AG34" s="488">
        <f t="shared" si="2"/>
        <v>0.64733247444678033</v>
      </c>
      <c r="AH34" s="176"/>
      <c r="AI34" s="24">
        <f t="shared" si="3"/>
        <v>0.83765993915539538</v>
      </c>
      <c r="AJ34" s="176"/>
      <c r="AY34" s="176"/>
      <c r="BV34" s="34"/>
      <c r="BW34" s="34"/>
      <c r="BX34" s="3"/>
      <c r="BY34" s="34"/>
      <c r="BZ34" s="34"/>
      <c r="CA34" s="34"/>
    </row>
    <row r="35" spans="2:79">
      <c r="B35" s="493"/>
      <c r="C35" s="710">
        <v>41.9</v>
      </c>
      <c r="D35" s="711">
        <v>12.49</v>
      </c>
      <c r="E35" s="712">
        <v>4.6122988010001503E-2</v>
      </c>
      <c r="F35" s="711">
        <v>1</v>
      </c>
      <c r="G35" s="730">
        <v>1</v>
      </c>
      <c r="H35" s="724">
        <v>18.2624198795796</v>
      </c>
      <c r="I35" s="752">
        <v>40.232035996361603</v>
      </c>
      <c r="J35" s="753">
        <v>29</v>
      </c>
      <c r="K35" s="754">
        <v>288.08973688888898</v>
      </c>
      <c r="L35" s="755">
        <v>24.2787989758307</v>
      </c>
      <c r="M35" s="756">
        <v>1007.7214743339</v>
      </c>
      <c r="N35" s="718">
        <v>2.0092784978077899E-2</v>
      </c>
      <c r="O35" s="25">
        <v>4.8636972335557997</v>
      </c>
      <c r="P35" s="26">
        <v>9.7725222712309101E-2</v>
      </c>
      <c r="Q35" s="26">
        <f t="shared" si="1"/>
        <v>0.15130445132101281</v>
      </c>
      <c r="S35" s="182">
        <v>40.232035996361603</v>
      </c>
      <c r="T35" s="10">
        <v>29</v>
      </c>
      <c r="U35" s="693">
        <v>36.048109348869303</v>
      </c>
      <c r="V35" s="691">
        <v>15.146264432298</v>
      </c>
      <c r="W35" s="174">
        <v>16.8507667551461</v>
      </c>
      <c r="X35" s="174">
        <v>20.269627590413599</v>
      </c>
      <c r="Y35" s="174">
        <v>845</v>
      </c>
      <c r="Z35" s="174">
        <v>0.145498565639121</v>
      </c>
      <c r="AA35" s="174">
        <v>0.25502689790972</v>
      </c>
      <c r="AB35" s="174">
        <v>-0.109025721680664</v>
      </c>
      <c r="AC35" s="174">
        <v>0.82979490363221897</v>
      </c>
      <c r="AD35" s="174">
        <v>0.99151104040325899</v>
      </c>
      <c r="AE35" s="485">
        <f t="shared" si="0"/>
        <v>9.9559554800909451E-3</v>
      </c>
      <c r="AF35" s="182">
        <v>0.35889337181879399</v>
      </c>
      <c r="AG35" s="488">
        <f t="shared" si="2"/>
        <v>0.5556617135133034</v>
      </c>
      <c r="AH35" s="176"/>
      <c r="AI35" s="24">
        <f t="shared" si="3"/>
        <v>0.70696616483431618</v>
      </c>
      <c r="AJ35" s="176"/>
      <c r="AY35" s="176"/>
      <c r="BV35" s="34"/>
      <c r="BW35" s="34"/>
      <c r="BX35" s="3"/>
      <c r="BY35" s="34"/>
      <c r="BZ35" s="34"/>
      <c r="CA35" s="34"/>
    </row>
    <row r="36" spans="2:79">
      <c r="B36" s="493"/>
      <c r="C36" s="710">
        <v>33.94</v>
      </c>
      <c r="D36" s="711">
        <v>18.43</v>
      </c>
      <c r="E36" s="712">
        <v>0</v>
      </c>
      <c r="F36" s="711">
        <v>1</v>
      </c>
      <c r="G36" s="730">
        <v>1</v>
      </c>
      <c r="H36" s="724">
        <v>22.7300017797136</v>
      </c>
      <c r="I36" s="752">
        <v>46.359692611863402</v>
      </c>
      <c r="J36" s="753">
        <v>29</v>
      </c>
      <c r="K36" s="754">
        <v>293.36967946666698</v>
      </c>
      <c r="L36" s="755">
        <v>30.772004321141399</v>
      </c>
      <c r="M36" s="756">
        <v>1013.25</v>
      </c>
      <c r="N36" s="718">
        <v>1.93961422962774E-2</v>
      </c>
      <c r="O36" s="25">
        <v>5.0784600088413896</v>
      </c>
      <c r="P36" s="26">
        <v>9.8502532977441798E-2</v>
      </c>
      <c r="Q36" s="26">
        <f>P36/SIN(I36*PI()/180)</f>
        <v>0.13611215340806523</v>
      </c>
      <c r="S36" s="182">
        <v>46.359692611863402</v>
      </c>
      <c r="T36" s="10">
        <v>29</v>
      </c>
      <c r="U36" s="693">
        <v>37.955599905520998</v>
      </c>
      <c r="V36" s="691">
        <v>15.947731052739901</v>
      </c>
      <c r="W36" s="174">
        <v>17.572643658294702</v>
      </c>
      <c r="X36" s="174">
        <v>21.3953231749148</v>
      </c>
      <c r="Y36" s="174">
        <v>845</v>
      </c>
      <c r="Z36" s="174">
        <v>0.15397438561178201</v>
      </c>
      <c r="AA36" s="174">
        <v>0.26823834060394303</v>
      </c>
      <c r="AB36" s="174">
        <v>-0.109025721680664</v>
      </c>
      <c r="AC36" s="174">
        <v>0.82979490363221897</v>
      </c>
      <c r="AD36" s="174">
        <v>1</v>
      </c>
      <c r="AE36" s="485">
        <f t="shared" si="0"/>
        <v>1.0102765997828157E-2</v>
      </c>
      <c r="AF36" s="182">
        <v>0.383456544152667</v>
      </c>
      <c r="AG36" s="488">
        <f t="shared" si="2"/>
        <v>0.52986552107230744</v>
      </c>
      <c r="AH36" s="176"/>
      <c r="AI36" s="24">
        <f t="shared" si="3"/>
        <v>0.66597767448037271</v>
      </c>
      <c r="AJ36" s="176"/>
      <c r="AY36" s="176"/>
      <c r="BV36" s="34"/>
      <c r="BW36" s="34"/>
      <c r="BX36" s="3"/>
      <c r="BY36" s="34"/>
      <c r="BZ36" s="34"/>
      <c r="CA36" s="34"/>
    </row>
    <row r="37" spans="2:79">
      <c r="B37" s="493"/>
      <c r="C37" s="710">
        <v>51.5</v>
      </c>
      <c r="D37" s="711">
        <v>-0.14000000000000001</v>
      </c>
      <c r="E37" s="712">
        <v>3.1382983999999003E-2</v>
      </c>
      <c r="F37" s="711">
        <v>1</v>
      </c>
      <c r="G37" s="730">
        <v>0.5</v>
      </c>
      <c r="H37" s="724">
        <v>14.412530612599401</v>
      </c>
      <c r="I37" s="752">
        <v>31.076991235657001</v>
      </c>
      <c r="J37" s="753">
        <v>29</v>
      </c>
      <c r="K37" s="754">
        <v>283.61087555555599</v>
      </c>
      <c r="L37" s="755">
        <v>18.862715394603502</v>
      </c>
      <c r="M37" s="756">
        <v>1009.48561179844</v>
      </c>
      <c r="N37" s="718">
        <v>2.09810079932508E-2</v>
      </c>
      <c r="O37" s="25">
        <v>4.6871431507431698</v>
      </c>
      <c r="P37" s="26">
        <v>9.83409879112533E-2</v>
      </c>
      <c r="Q37" s="26">
        <f t="shared" si="1"/>
        <v>0.19051337059804715</v>
      </c>
      <c r="S37" s="182">
        <v>31.076991235657001</v>
      </c>
      <c r="T37" s="10">
        <v>29</v>
      </c>
      <c r="U37" s="693">
        <v>35.725554374861503</v>
      </c>
      <c r="V37" s="691">
        <v>15.0107371322948</v>
      </c>
      <c r="W37" s="174">
        <v>16.724932297123999</v>
      </c>
      <c r="X37" s="174">
        <v>20.0795404243372</v>
      </c>
      <c r="Y37" s="174">
        <v>845</v>
      </c>
      <c r="Z37" s="174">
        <v>0.14407481127367899</v>
      </c>
      <c r="AA37" s="174">
        <v>0.25279035216899698</v>
      </c>
      <c r="AB37" s="174">
        <v>-0.109025721680664</v>
      </c>
      <c r="AC37" s="174">
        <v>0.82979490363221897</v>
      </c>
      <c r="AD37" s="174">
        <v>0.99383272224640196</v>
      </c>
      <c r="AE37" s="485">
        <f t="shared" si="0"/>
        <v>9.9690442603275649E-3</v>
      </c>
      <c r="AF37" s="182">
        <v>0.35614963278773298</v>
      </c>
      <c r="AG37" s="488">
        <f t="shared" si="2"/>
        <v>0.68995917593261702</v>
      </c>
      <c r="AH37" s="176"/>
      <c r="AI37" s="24">
        <f t="shared" si="3"/>
        <v>0.8804725465306642</v>
      </c>
      <c r="AJ37" s="176"/>
      <c r="AY37" s="176"/>
      <c r="BV37" s="34"/>
      <c r="BW37" s="34"/>
      <c r="BX37" s="3"/>
      <c r="BY37" s="34"/>
      <c r="BZ37" s="34"/>
      <c r="CA37" s="34"/>
    </row>
    <row r="38" spans="2:79">
      <c r="B38" s="493"/>
      <c r="C38" s="710">
        <v>41.9</v>
      </c>
      <c r="D38" s="711">
        <v>12.49</v>
      </c>
      <c r="E38" s="712">
        <v>4.6122988010001503E-2</v>
      </c>
      <c r="F38" s="711">
        <v>1</v>
      </c>
      <c r="G38" s="730">
        <v>0.5</v>
      </c>
      <c r="H38" s="724">
        <v>18.749209231793401</v>
      </c>
      <c r="I38" s="752">
        <v>40.232035996361603</v>
      </c>
      <c r="J38" s="753">
        <v>29</v>
      </c>
      <c r="K38" s="754">
        <v>288.08973688888898</v>
      </c>
      <c r="L38" s="755">
        <v>24.9259564119155</v>
      </c>
      <c r="M38" s="756">
        <v>1007.7214743339</v>
      </c>
      <c r="N38" s="718">
        <v>2.0106270677578301E-2</v>
      </c>
      <c r="O38" s="25">
        <v>4.8642183400547596</v>
      </c>
      <c r="P38" s="26">
        <v>9.7801290579981701E-2</v>
      </c>
      <c r="Q38" s="26">
        <f t="shared" si="1"/>
        <v>0.15142222446761638</v>
      </c>
      <c r="S38" s="182">
        <v>40.232035996361603</v>
      </c>
      <c r="T38" s="10">
        <v>29</v>
      </c>
      <c r="U38" s="693">
        <v>37.513014218983699</v>
      </c>
      <c r="V38" s="691">
        <v>15.7617706802453</v>
      </c>
      <c r="W38" s="174">
        <v>17.408435776148099</v>
      </c>
      <c r="X38" s="174">
        <v>21.1338967877915</v>
      </c>
      <c r="Y38" s="174">
        <v>845</v>
      </c>
      <c r="Z38" s="174">
        <v>0.15199921730695001</v>
      </c>
      <c r="AA38" s="174">
        <v>0.26517521085061901</v>
      </c>
      <c r="AB38" s="174">
        <v>-0.109025721680664</v>
      </c>
      <c r="AC38" s="174">
        <v>0.82979490363221897</v>
      </c>
      <c r="AD38" s="174">
        <v>0.99151104040325899</v>
      </c>
      <c r="AE38" s="485">
        <f t="shared" si="0"/>
        <v>1.0002732413483895E-2</v>
      </c>
      <c r="AF38" s="182">
        <v>0.37523264325570999</v>
      </c>
      <c r="AG38" s="488">
        <f t="shared" si="2"/>
        <v>0.58095922045299631</v>
      </c>
      <c r="AH38" s="176"/>
      <c r="AI38" s="24">
        <f t="shared" si="3"/>
        <v>0.73238144492061275</v>
      </c>
      <c r="AJ38" s="176"/>
      <c r="AY38" s="176"/>
      <c r="BV38" s="34"/>
      <c r="BW38" s="34"/>
      <c r="BX38" s="3"/>
      <c r="BY38" s="34"/>
      <c r="BZ38" s="34"/>
      <c r="CA38" s="34"/>
    </row>
    <row r="39" spans="2:79">
      <c r="B39" s="493"/>
      <c r="C39" s="710">
        <v>33.94</v>
      </c>
      <c r="D39" s="711">
        <v>18.43</v>
      </c>
      <c r="E39" s="712">
        <v>0</v>
      </c>
      <c r="F39" s="711">
        <v>1</v>
      </c>
      <c r="G39" s="730">
        <v>0.5</v>
      </c>
      <c r="H39" s="724">
        <v>23.1995010829432</v>
      </c>
      <c r="I39" s="752">
        <v>46.359692611863402</v>
      </c>
      <c r="J39" s="753">
        <v>29</v>
      </c>
      <c r="K39" s="754">
        <v>293.36967946666698</v>
      </c>
      <c r="L39" s="755">
        <v>31.407615119933698</v>
      </c>
      <c r="M39" s="756">
        <v>1013.25</v>
      </c>
      <c r="N39" s="718">
        <v>1.9408742389409001E-2</v>
      </c>
      <c r="O39" s="25">
        <v>5.0789820858456602</v>
      </c>
      <c r="P39" s="26">
        <v>9.8576654904601699E-2</v>
      </c>
      <c r="Q39" s="26">
        <f t="shared" si="1"/>
        <v>0.13621457610538612</v>
      </c>
      <c r="S39" s="182">
        <v>46.359692611863402</v>
      </c>
      <c r="T39" s="10">
        <v>29</v>
      </c>
      <c r="U39" s="693">
        <v>40.511905868365403</v>
      </c>
      <c r="V39" s="691">
        <v>17.021809188388801</v>
      </c>
      <c r="W39" s="174">
        <v>18.485147557189901</v>
      </c>
      <c r="X39" s="174">
        <v>22.907973393383099</v>
      </c>
      <c r="Y39" s="174">
        <v>845</v>
      </c>
      <c r="Z39" s="174">
        <v>0.16548397954118299</v>
      </c>
      <c r="AA39" s="174">
        <v>0.285903782248698</v>
      </c>
      <c r="AB39" s="174">
        <v>-0.109025721680664</v>
      </c>
      <c r="AC39" s="174">
        <v>0.82979490363221897</v>
      </c>
      <c r="AD39" s="174">
        <v>1</v>
      </c>
      <c r="AE39" s="485">
        <f t="shared" si="0"/>
        <v>1.0187056697946444E-2</v>
      </c>
      <c r="AF39" s="182">
        <v>0.412697082022909</v>
      </c>
      <c r="AG39" s="488">
        <f t="shared" si="2"/>
        <v>0.57027049804117569</v>
      </c>
      <c r="AH39" s="176"/>
      <c r="AI39" s="24">
        <f t="shared" si="3"/>
        <v>0.70648507414656181</v>
      </c>
      <c r="AJ39" s="176"/>
      <c r="AY39" s="176"/>
      <c r="BV39" s="34"/>
      <c r="BW39" s="34"/>
      <c r="BX39" s="3"/>
      <c r="BY39" s="34"/>
      <c r="BZ39" s="34"/>
      <c r="CA39" s="34"/>
    </row>
    <row r="40" spans="2:79">
      <c r="B40" s="493"/>
      <c r="C40" s="710">
        <v>51.5</v>
      </c>
      <c r="D40" s="711">
        <v>-0.14000000000000001</v>
      </c>
      <c r="E40" s="712">
        <v>3.1382983999999003E-2</v>
      </c>
      <c r="F40" s="711">
        <v>1</v>
      </c>
      <c r="G40" s="730">
        <v>0.3</v>
      </c>
      <c r="H40" s="724">
        <v>14.783593069069401</v>
      </c>
      <c r="I40" s="752">
        <v>31.076991235657001</v>
      </c>
      <c r="J40" s="753">
        <v>29</v>
      </c>
      <c r="K40" s="754">
        <v>283.61087555555599</v>
      </c>
      <c r="L40" s="755">
        <v>19.348351519039301</v>
      </c>
      <c r="M40" s="756">
        <v>1009.48561179844</v>
      </c>
      <c r="N40" s="718">
        <v>2.0991641109825501E-2</v>
      </c>
      <c r="O40" s="25">
        <v>4.6875227588255397</v>
      </c>
      <c r="P40" s="26">
        <v>9.8398795447404902E-2</v>
      </c>
      <c r="Q40" s="26">
        <f t="shared" si="1"/>
        <v>0.19062535959462046</v>
      </c>
      <c r="S40" s="182">
        <v>31.076991235657001</v>
      </c>
      <c r="T40" s="10">
        <v>29</v>
      </c>
      <c r="U40" s="693">
        <v>37.295953240775198</v>
      </c>
      <c r="V40" s="691">
        <v>15.670568588561</v>
      </c>
      <c r="W40" s="174">
        <v>17.3271925154509</v>
      </c>
      <c r="X40" s="174">
        <v>21.005734973355001</v>
      </c>
      <c r="Y40" s="174">
        <v>845</v>
      </c>
      <c r="Z40" s="174">
        <v>0.15103241111326399</v>
      </c>
      <c r="AA40" s="174">
        <v>0.26367243613819402</v>
      </c>
      <c r="AB40" s="174">
        <v>-0.109025721680664</v>
      </c>
      <c r="AC40" s="174">
        <v>0.82979490363221897</v>
      </c>
      <c r="AD40" s="174">
        <v>0.99383272224640196</v>
      </c>
      <c r="AE40" s="485">
        <f t="shared" si="0"/>
        <v>1.0019161649555779E-2</v>
      </c>
      <c r="AF40" s="182">
        <v>0.37367418439360001</v>
      </c>
      <c r="AG40" s="488">
        <f t="shared" si="2"/>
        <v>0.72390902192832818</v>
      </c>
      <c r="AH40" s="176"/>
      <c r="AI40" s="24">
        <f t="shared" si="3"/>
        <v>0.91453438152294864</v>
      </c>
      <c r="AJ40" s="176"/>
      <c r="AY40" s="176"/>
      <c r="BV40" s="34"/>
      <c r="BW40" s="34"/>
      <c r="BX40" s="3"/>
      <c r="BY40" s="34"/>
      <c r="BZ40" s="34"/>
      <c r="CA40" s="34"/>
    </row>
    <row r="41" spans="2:79">
      <c r="B41" s="493"/>
      <c r="C41" s="710">
        <v>41.9</v>
      </c>
      <c r="D41" s="711">
        <v>12.49</v>
      </c>
      <c r="E41" s="712">
        <v>4.6122988010001503E-2</v>
      </c>
      <c r="F41" s="711">
        <v>1</v>
      </c>
      <c r="G41" s="730">
        <v>0.3</v>
      </c>
      <c r="H41" s="724">
        <v>19.0925415272173</v>
      </c>
      <c r="I41" s="752">
        <v>40.232035996361603</v>
      </c>
      <c r="J41" s="753">
        <v>29</v>
      </c>
      <c r="K41" s="754">
        <v>288.08973688888898</v>
      </c>
      <c r="L41" s="755">
        <v>25.382396239576501</v>
      </c>
      <c r="M41" s="756">
        <v>1007.7214743339</v>
      </c>
      <c r="N41" s="718">
        <v>2.0115782139034699E-2</v>
      </c>
      <c r="O41" s="25">
        <v>4.8645855138902103</v>
      </c>
      <c r="P41" s="26">
        <v>9.7854942394119696E-2</v>
      </c>
      <c r="Q41" s="26">
        <f t="shared" si="1"/>
        <v>0.15150529164388082</v>
      </c>
      <c r="S41" s="182">
        <v>40.232035996361603</v>
      </c>
      <c r="T41" s="10">
        <v>29</v>
      </c>
      <c r="U41" s="693">
        <v>38.3296466710906</v>
      </c>
      <c r="V41" s="691">
        <v>16.104893559281798</v>
      </c>
      <c r="W41" s="174">
        <v>17.709936173430901</v>
      </c>
      <c r="X41" s="174">
        <v>21.616374308872199</v>
      </c>
      <c r="Y41" s="174">
        <v>845</v>
      </c>
      <c r="Z41" s="174">
        <v>0.15564771576717601</v>
      </c>
      <c r="AA41" s="174">
        <v>0.27082604954122302</v>
      </c>
      <c r="AB41" s="174">
        <v>-0.109025721680664</v>
      </c>
      <c r="AC41" s="174">
        <v>0.82979490363221897</v>
      </c>
      <c r="AD41" s="174">
        <v>0.99151104040325899</v>
      </c>
      <c r="AE41" s="485">
        <f t="shared" si="0"/>
        <v>1.002911332902838E-2</v>
      </c>
      <c r="AF41" s="182">
        <v>0.38441237032598302</v>
      </c>
      <c r="AG41" s="488">
        <f t="shared" si="2"/>
        <v>0.59517186207299189</v>
      </c>
      <c r="AH41" s="176"/>
      <c r="AI41" s="24">
        <f t="shared" si="3"/>
        <v>0.74667715371687271</v>
      </c>
      <c r="AJ41" s="176"/>
      <c r="AY41" s="176"/>
      <c r="BV41" s="34"/>
      <c r="BW41" s="34"/>
      <c r="BX41" s="3"/>
      <c r="BY41" s="34"/>
      <c r="BZ41" s="34"/>
      <c r="CA41" s="34"/>
    </row>
    <row r="42" spans="2:79">
      <c r="B42" s="493"/>
      <c r="C42" s="710">
        <v>33.94</v>
      </c>
      <c r="D42" s="711">
        <v>18.43</v>
      </c>
      <c r="E42" s="712">
        <v>0</v>
      </c>
      <c r="F42" s="711">
        <v>1</v>
      </c>
      <c r="G42" s="730">
        <v>0.3</v>
      </c>
      <c r="H42" s="724">
        <v>23.514645046972799</v>
      </c>
      <c r="I42" s="752">
        <v>46.359692611863402</v>
      </c>
      <c r="J42" s="753">
        <v>29</v>
      </c>
      <c r="K42" s="754">
        <v>293.36967946666698</v>
      </c>
      <c r="L42" s="755">
        <v>31.834258791891401</v>
      </c>
      <c r="M42" s="756">
        <v>1013.25</v>
      </c>
      <c r="N42" s="718">
        <v>1.9417200005621998E-2</v>
      </c>
      <c r="O42" s="25">
        <v>5.0793321924580601</v>
      </c>
      <c r="P42" s="26">
        <v>9.8626409075952604E-2</v>
      </c>
      <c r="Q42" s="26">
        <f t="shared" si="1"/>
        <v>0.1362833271029382</v>
      </c>
      <c r="S42" s="182">
        <v>46.359692611863402</v>
      </c>
      <c r="T42" s="10">
        <v>29</v>
      </c>
      <c r="U42" s="693">
        <v>42.210223871940698</v>
      </c>
      <c r="V42" s="691">
        <v>17.7353881814877</v>
      </c>
      <c r="W42" s="174">
        <v>19.060079405257198</v>
      </c>
      <c r="X42" s="174">
        <v>23.915363123191401</v>
      </c>
      <c r="Y42" s="174">
        <v>845</v>
      </c>
      <c r="Z42" s="174">
        <v>0.173226054946096</v>
      </c>
      <c r="AA42" s="174">
        <v>0.29761484159738699</v>
      </c>
      <c r="AB42" s="174">
        <v>-0.109025721680664</v>
      </c>
      <c r="AC42" s="174">
        <v>0.82979490363221897</v>
      </c>
      <c r="AD42" s="174">
        <v>1</v>
      </c>
      <c r="AE42" s="485">
        <f t="shared" si="0"/>
        <v>1.0244040756460909E-2</v>
      </c>
      <c r="AF42" s="182">
        <v>0.43240325368350002</v>
      </c>
      <c r="AG42" s="488">
        <f t="shared" si="2"/>
        <v>0.59750075678758074</v>
      </c>
      <c r="AH42" s="176"/>
      <c r="AI42" s="24">
        <f t="shared" si="3"/>
        <v>0.73378408389051897</v>
      </c>
      <c r="AJ42" s="176"/>
      <c r="AY42" s="176"/>
      <c r="BV42" s="34"/>
      <c r="BW42" s="34"/>
      <c r="BX42" s="3"/>
      <c r="BY42" s="34"/>
      <c r="BZ42" s="34"/>
      <c r="CA42" s="34"/>
    </row>
    <row r="43" spans="2:79">
      <c r="B43" s="493"/>
      <c r="C43" s="710">
        <v>51.5</v>
      </c>
      <c r="D43" s="711">
        <v>-0.14000000000000001</v>
      </c>
      <c r="E43" s="712">
        <v>3.1382983999999003E-2</v>
      </c>
      <c r="F43" s="711">
        <v>1</v>
      </c>
      <c r="G43" s="730">
        <v>0.2</v>
      </c>
      <c r="H43" s="724">
        <v>15.0410478701346</v>
      </c>
      <c r="I43" s="752">
        <v>31.076991235657001</v>
      </c>
      <c r="J43" s="753">
        <v>29</v>
      </c>
      <c r="K43" s="754">
        <v>283.61087555555599</v>
      </c>
      <c r="L43" s="755">
        <v>19.6853011339266</v>
      </c>
      <c r="M43" s="756">
        <v>1009.48561179844</v>
      </c>
      <c r="N43" s="718">
        <v>2.0999018702901499E-2</v>
      </c>
      <c r="O43" s="25">
        <v>4.6877859486905296</v>
      </c>
      <c r="P43" s="26">
        <v>9.8438904811751202E-2</v>
      </c>
      <c r="Q43" s="26">
        <f t="shared" si="1"/>
        <v>0.19070306239542062</v>
      </c>
      <c r="S43" s="182">
        <v>31.076991235657001</v>
      </c>
      <c r="T43" s="10">
        <v>29</v>
      </c>
      <c r="U43" s="693">
        <v>38.244078105333898</v>
      </c>
      <c r="V43" s="691">
        <v>16.068940380392402</v>
      </c>
      <c r="W43" s="174">
        <v>17.678647100769599</v>
      </c>
      <c r="X43" s="174">
        <v>21.565796913578399</v>
      </c>
      <c r="Y43" s="174">
        <v>845</v>
      </c>
      <c r="Z43" s="174">
        <v>0.15526459122564501</v>
      </c>
      <c r="AA43" s="174">
        <v>0.27023415997468297</v>
      </c>
      <c r="AB43" s="174">
        <v>-0.109025721680664</v>
      </c>
      <c r="AC43" s="174">
        <v>0.82979490363221897</v>
      </c>
      <c r="AD43" s="174">
        <v>0.99383272224640196</v>
      </c>
      <c r="AE43" s="485">
        <f t="shared" si="0"/>
        <v>1.0049816619410979E-2</v>
      </c>
      <c r="AF43" s="182">
        <v>0.384345971737036</v>
      </c>
      <c r="AG43" s="488">
        <f t="shared" si="2"/>
        <v>0.74458319065783429</v>
      </c>
      <c r="AH43" s="176"/>
      <c r="AI43" s="24">
        <f t="shared" si="3"/>
        <v>0.93528625305325486</v>
      </c>
      <c r="AJ43" s="176"/>
      <c r="AY43" s="176"/>
      <c r="BV43" s="34"/>
      <c r="BW43" s="34"/>
      <c r="BX43" s="3"/>
      <c r="BY43" s="34"/>
      <c r="BZ43" s="34"/>
      <c r="CA43" s="34"/>
    </row>
    <row r="44" spans="2:79">
      <c r="B44" s="493"/>
      <c r="C44" s="710">
        <v>41.9</v>
      </c>
      <c r="D44" s="711">
        <v>12.49</v>
      </c>
      <c r="E44" s="712">
        <v>4.6122988010001503E-2</v>
      </c>
      <c r="F44" s="711">
        <v>1</v>
      </c>
      <c r="G44" s="730">
        <v>0.2</v>
      </c>
      <c r="H44" s="724">
        <v>19.346819409017499</v>
      </c>
      <c r="I44" s="752">
        <v>40.232035996361603</v>
      </c>
      <c r="J44" s="753">
        <v>29</v>
      </c>
      <c r="K44" s="754">
        <v>288.08973688888898</v>
      </c>
      <c r="L44" s="755">
        <v>25.720443531059999</v>
      </c>
      <c r="M44" s="756">
        <v>1007.7214743339</v>
      </c>
      <c r="N44" s="718">
        <v>2.0122826495347801E-2</v>
      </c>
      <c r="O44" s="25">
        <v>4.8648572562897296</v>
      </c>
      <c r="P44" s="26">
        <v>9.7894678492952095E-2</v>
      </c>
      <c r="Q44" s="26">
        <f t="shared" si="1"/>
        <v>0.15156681361809185</v>
      </c>
      <c r="S44" s="182">
        <v>40.232035996361603</v>
      </c>
      <c r="T44" s="10">
        <v>29</v>
      </c>
      <c r="U44" s="693">
        <v>39.051281318680701</v>
      </c>
      <c r="V44" s="691">
        <v>16.408101394403602</v>
      </c>
      <c r="W44" s="174">
        <v>17.971064547693199</v>
      </c>
      <c r="X44" s="174">
        <v>22.043119266937101</v>
      </c>
      <c r="Y44" s="174">
        <v>845</v>
      </c>
      <c r="Z44" s="174">
        <v>0.158886461057937</v>
      </c>
      <c r="AA44" s="174">
        <v>0.275815665972104</v>
      </c>
      <c r="AB44" s="174">
        <v>-0.109025721680664</v>
      </c>
      <c r="AC44" s="174">
        <v>0.82979490363221897</v>
      </c>
      <c r="AD44" s="174">
        <v>0.99151104040325899</v>
      </c>
      <c r="AE44" s="485">
        <f t="shared" si="0"/>
        <v>1.0052594959303199E-2</v>
      </c>
      <c r="AF44" s="182">
        <v>0.39256671373850099</v>
      </c>
      <c r="AG44" s="488">
        <f t="shared" si="2"/>
        <v>0.6077969390149629</v>
      </c>
      <c r="AH44" s="176"/>
      <c r="AI44" s="24">
        <f t="shared" si="3"/>
        <v>0.75936375263305478</v>
      </c>
      <c r="AJ44" s="176"/>
      <c r="AY44" s="176"/>
      <c r="BV44" s="34"/>
      <c r="BW44" s="34"/>
      <c r="BX44" s="3"/>
      <c r="BY44" s="34"/>
      <c r="BZ44" s="34"/>
      <c r="CA44" s="34"/>
    </row>
    <row r="45" spans="2:79">
      <c r="B45" s="493"/>
      <c r="C45" s="710">
        <v>33.94</v>
      </c>
      <c r="D45" s="711">
        <v>18.43</v>
      </c>
      <c r="E45" s="712">
        <v>0</v>
      </c>
      <c r="F45" s="711">
        <v>1</v>
      </c>
      <c r="G45" s="730">
        <v>0.2</v>
      </c>
      <c r="H45" s="724">
        <v>23.759345046024698</v>
      </c>
      <c r="I45" s="752">
        <v>46.359692611863402</v>
      </c>
      <c r="J45" s="753">
        <v>29</v>
      </c>
      <c r="K45" s="754">
        <v>293.36967946666698</v>
      </c>
      <c r="L45" s="755">
        <v>32.165535027642797</v>
      </c>
      <c r="M45" s="756">
        <v>1013.25</v>
      </c>
      <c r="N45" s="718">
        <v>1.94237670972339E-2</v>
      </c>
      <c r="O45" s="25">
        <v>5.0796038577054299</v>
      </c>
      <c r="P45" s="26">
        <v>9.8665042278281406E-2</v>
      </c>
      <c r="Q45" s="26">
        <f t="shared" si="1"/>
        <v>0.136336710992703</v>
      </c>
      <c r="S45" s="182">
        <v>46.359692611863402</v>
      </c>
      <c r="T45" s="10">
        <v>29</v>
      </c>
      <c r="U45" s="693">
        <v>43.4104605766519</v>
      </c>
      <c r="V45" s="691">
        <v>18.239689317920998</v>
      </c>
      <c r="W45" s="174">
        <v>19.452611064076802</v>
      </c>
      <c r="X45" s="174">
        <v>24.628429715833999</v>
      </c>
      <c r="Y45" s="174">
        <v>845</v>
      </c>
      <c r="Z45" s="174">
        <v>0.17874350917863099</v>
      </c>
      <c r="AA45" s="174">
        <v>0.305879119081363</v>
      </c>
      <c r="AB45" s="174">
        <v>-0.109025721680664</v>
      </c>
      <c r="AC45" s="174">
        <v>0.82979490363221897</v>
      </c>
      <c r="AD45" s="174">
        <v>1</v>
      </c>
      <c r="AE45" s="485">
        <f t="shared" si="0"/>
        <v>1.0284735260752168E-2</v>
      </c>
      <c r="AF45" s="182">
        <v>0.44646509457818201</v>
      </c>
      <c r="AG45" s="488">
        <f t="shared" si="2"/>
        <v>0.61693160173341666</v>
      </c>
      <c r="AH45" s="176"/>
      <c r="AI45" s="24">
        <f t="shared" si="3"/>
        <v>0.75326831272611972</v>
      </c>
      <c r="AJ45" s="176"/>
      <c r="AY45" s="176"/>
      <c r="BV45" s="34"/>
      <c r="BW45" s="34"/>
      <c r="BX45" s="3"/>
      <c r="BY45" s="34"/>
      <c r="BZ45" s="34"/>
      <c r="CA45" s="34"/>
    </row>
    <row r="46" spans="2:79">
      <c r="B46" s="493"/>
      <c r="C46" s="710">
        <v>22.9</v>
      </c>
      <c r="D46" s="711">
        <v>-43.23</v>
      </c>
      <c r="E46" s="712">
        <v>0</v>
      </c>
      <c r="F46" s="711">
        <v>-100</v>
      </c>
      <c r="G46" s="730">
        <v>1</v>
      </c>
      <c r="H46" s="724">
        <v>20.7394305475556</v>
      </c>
      <c r="I46" s="752">
        <v>22.2783346840557</v>
      </c>
      <c r="J46" s="753">
        <v>14.25</v>
      </c>
      <c r="K46" s="754">
        <v>297.45354133333302</v>
      </c>
      <c r="L46" s="755">
        <v>28.468006744841301</v>
      </c>
      <c r="M46" s="756">
        <v>1013.25</v>
      </c>
      <c r="N46" s="718">
        <v>8.7148708163343903E-3</v>
      </c>
      <c r="O46" s="25">
        <v>5.2644160724772897</v>
      </c>
      <c r="P46" s="26">
        <v>4.5878705995074098E-2</v>
      </c>
      <c r="Q46" s="26">
        <f t="shared" si="1"/>
        <v>0.12101805797552539</v>
      </c>
      <c r="S46" s="182">
        <v>22.2783346840557</v>
      </c>
      <c r="T46" s="10">
        <v>14.25</v>
      </c>
      <c r="U46" s="693">
        <v>49.513184348740701</v>
      </c>
      <c r="V46" s="691">
        <v>20.8038589700591</v>
      </c>
      <c r="W46" s="174">
        <v>21.294150699865401</v>
      </c>
      <c r="X46" s="174">
        <v>28.2675338519559</v>
      </c>
      <c r="Y46" s="174">
        <v>845</v>
      </c>
      <c r="Z46" s="174">
        <v>4.3942145229447699E-2</v>
      </c>
      <c r="AA46" s="174">
        <v>0.34774313722752598</v>
      </c>
      <c r="AB46" s="174"/>
      <c r="AC46" s="174"/>
      <c r="AD46" s="174">
        <v>1</v>
      </c>
      <c r="AE46" s="485">
        <f t="shared" si="0"/>
        <v>2.224002929875971E-3</v>
      </c>
      <c r="AF46" s="182">
        <v>0.110117467059088</v>
      </c>
      <c r="AG46" s="488">
        <f t="shared" si="2"/>
        <v>0.29046595198446806</v>
      </c>
      <c r="AH46" s="176"/>
      <c r="AI46" s="24">
        <f t="shared" si="3"/>
        <v>0.41148400995999346</v>
      </c>
      <c r="AJ46" s="176"/>
      <c r="AY46" s="176"/>
      <c r="BV46" s="34"/>
      <c r="BW46" s="34"/>
      <c r="BX46" s="3"/>
      <c r="BY46" s="34"/>
      <c r="BZ46" s="34"/>
      <c r="CA46" s="34"/>
    </row>
    <row r="47" spans="2:79">
      <c r="B47" s="493"/>
      <c r="C47" s="710">
        <v>25.78</v>
      </c>
      <c r="D47" s="711">
        <v>-80.22</v>
      </c>
      <c r="E47" s="712">
        <v>8.6172799950875803E-3</v>
      </c>
      <c r="F47" s="711">
        <v>-100</v>
      </c>
      <c r="G47" s="730">
        <v>1</v>
      </c>
      <c r="H47" s="724">
        <v>22.466488153311399</v>
      </c>
      <c r="I47" s="752">
        <v>52.678984859030599</v>
      </c>
      <c r="J47" s="753">
        <v>14.25</v>
      </c>
      <c r="K47" s="754">
        <v>297.57465386666701</v>
      </c>
      <c r="L47" s="755">
        <v>30.851211055935401</v>
      </c>
      <c r="M47" s="756">
        <v>1012.21522362111</v>
      </c>
      <c r="N47" s="718">
        <v>8.7074935891823697E-3</v>
      </c>
      <c r="O47" s="25">
        <v>5.2703108176113096</v>
      </c>
      <c r="P47" s="26">
        <v>4.5891197657349003E-2</v>
      </c>
      <c r="Q47" s="26">
        <f t="shared" si="1"/>
        <v>5.770654595139358E-2</v>
      </c>
      <c r="S47" s="182">
        <v>52.678984859030599</v>
      </c>
      <c r="T47" s="10">
        <v>14.25</v>
      </c>
      <c r="U47" s="693">
        <v>57.497545927230597</v>
      </c>
      <c r="V47" s="691">
        <v>24.1586327425339</v>
      </c>
      <c r="W47" s="174">
        <v>23.387196658740901</v>
      </c>
      <c r="X47" s="174">
        <v>33.059221174799603</v>
      </c>
      <c r="Y47" s="174">
        <v>845</v>
      </c>
      <c r="Z47" s="174">
        <v>5.2307103971015498E-2</v>
      </c>
      <c r="AA47" s="174">
        <v>0.40211754988846898</v>
      </c>
      <c r="AB47" s="174"/>
      <c r="AC47" s="174"/>
      <c r="AD47" s="174">
        <v>1</v>
      </c>
      <c r="AE47" s="485">
        <f t="shared" si="0"/>
        <v>2.2893928159693879E-3</v>
      </c>
      <c r="AF47" s="182">
        <v>0.13163446858167199</v>
      </c>
      <c r="AG47" s="488">
        <f t="shared" si="2"/>
        <v>0.16552565410720069</v>
      </c>
      <c r="AH47" s="176"/>
      <c r="AI47" s="24">
        <f t="shared" si="3"/>
        <v>0.22323220005859426</v>
      </c>
      <c r="AJ47" s="176"/>
      <c r="AY47" s="176"/>
      <c r="BV47" s="34"/>
      <c r="BW47" s="34"/>
      <c r="BX47" s="3"/>
      <c r="BY47" s="34"/>
      <c r="BZ47" s="34"/>
      <c r="CA47" s="34"/>
    </row>
    <row r="48" spans="2:79">
      <c r="B48" s="493"/>
      <c r="C48" s="710">
        <v>22.9</v>
      </c>
      <c r="D48" s="711">
        <v>-43.23</v>
      </c>
      <c r="E48" s="712">
        <v>0</v>
      </c>
      <c r="F48" s="711">
        <v>-100</v>
      </c>
      <c r="G48" s="730">
        <v>0.5</v>
      </c>
      <c r="H48" s="724">
        <v>21.046143004444399</v>
      </c>
      <c r="I48" s="752">
        <v>22.2783346840557</v>
      </c>
      <c r="J48" s="753">
        <v>14.25</v>
      </c>
      <c r="K48" s="754">
        <v>297.45354133333302</v>
      </c>
      <c r="L48" s="755">
        <v>28.889016004059801</v>
      </c>
      <c r="M48" s="756">
        <v>1013.25</v>
      </c>
      <c r="N48" s="718">
        <v>8.7184393524098493E-3</v>
      </c>
      <c r="O48" s="25">
        <v>5.2647794059477402</v>
      </c>
      <c r="P48" s="26">
        <v>4.5900659954571703E-2</v>
      </c>
      <c r="Q48" s="26">
        <f t="shared" si="1"/>
        <v>0.1210759677505648</v>
      </c>
      <c r="S48" s="182">
        <v>22.2783346840557</v>
      </c>
      <c r="T48" s="10">
        <v>14.25</v>
      </c>
      <c r="U48" s="693">
        <v>52.007389559703697</v>
      </c>
      <c r="V48" s="691">
        <v>21.851844352816698</v>
      </c>
      <c r="W48" s="174">
        <v>21.982206331251799</v>
      </c>
      <c r="X48" s="174">
        <v>29.760881570161001</v>
      </c>
      <c r="Y48" s="174">
        <v>845</v>
      </c>
      <c r="Z48" s="174">
        <v>4.6513676261059497E-2</v>
      </c>
      <c r="AA48" s="174">
        <v>0.36477749682734201</v>
      </c>
      <c r="AB48" s="174"/>
      <c r="AC48" s="174"/>
      <c r="AD48" s="174">
        <v>1</v>
      </c>
      <c r="AE48" s="485">
        <f t="shared" si="0"/>
        <v>2.244219309893805E-3</v>
      </c>
      <c r="AF48" s="182">
        <v>0.11671598790705601</v>
      </c>
      <c r="AG48" s="488">
        <f t="shared" si="2"/>
        <v>0.30787141626713205</v>
      </c>
      <c r="AH48" s="176"/>
      <c r="AI48" s="24">
        <f t="shared" si="3"/>
        <v>0.42894738401769683</v>
      </c>
      <c r="AJ48" s="176"/>
      <c r="AY48" s="176"/>
      <c r="BV48" s="34"/>
      <c r="BW48" s="34"/>
      <c r="BX48" s="3"/>
      <c r="BY48" s="34"/>
      <c r="BZ48" s="34"/>
      <c r="CA48" s="34"/>
    </row>
    <row r="49" spans="2:79">
      <c r="B49" s="493"/>
      <c r="C49" s="710">
        <v>25.78</v>
      </c>
      <c r="D49" s="711">
        <v>-80.22</v>
      </c>
      <c r="E49" s="712">
        <v>8.6172799950875803E-3</v>
      </c>
      <c r="F49" s="711">
        <v>-100</v>
      </c>
      <c r="G49" s="730">
        <v>0.5</v>
      </c>
      <c r="H49" s="724">
        <v>22.7920384008364</v>
      </c>
      <c r="I49" s="752">
        <v>52.678984859030599</v>
      </c>
      <c r="J49" s="753">
        <v>14.25</v>
      </c>
      <c r="K49" s="754">
        <v>297.57465386666701</v>
      </c>
      <c r="L49" s="755">
        <v>31.2982599817474</v>
      </c>
      <c r="M49" s="756">
        <v>1012.21522362111</v>
      </c>
      <c r="N49" s="718">
        <v>8.7112745152176305E-3</v>
      </c>
      <c r="O49" s="25">
        <v>5.2706960339945699</v>
      </c>
      <c r="P49" s="26">
        <v>4.5914480038395503E-2</v>
      </c>
      <c r="Q49" s="26">
        <f t="shared" si="1"/>
        <v>5.7735822716008647E-2</v>
      </c>
      <c r="S49" s="182">
        <v>52.678984859030599</v>
      </c>
      <c r="T49" s="10">
        <v>14.25</v>
      </c>
      <c r="U49" s="693">
        <v>59.222331963057499</v>
      </c>
      <c r="V49" s="691">
        <v>24.883332757587201</v>
      </c>
      <c r="W49" s="174">
        <v>23.8009867136929</v>
      </c>
      <c r="X49" s="174">
        <v>34.098432003187298</v>
      </c>
      <c r="Y49" s="174">
        <v>845</v>
      </c>
      <c r="Z49" s="174">
        <v>5.4164785212638698E-2</v>
      </c>
      <c r="AA49" s="174">
        <v>0.413804059765215</v>
      </c>
      <c r="AB49" s="174"/>
      <c r="AC49" s="174"/>
      <c r="AD49" s="174">
        <v>1</v>
      </c>
      <c r="AE49" s="485">
        <f t="shared" si="0"/>
        <v>2.3037478662807868E-3</v>
      </c>
      <c r="AF49" s="182">
        <v>0.136433320896066</v>
      </c>
      <c r="AG49" s="488">
        <f t="shared" si="2"/>
        <v>0.17156003990951113</v>
      </c>
      <c r="AH49" s="176"/>
      <c r="AI49" s="24">
        <f t="shared" si="3"/>
        <v>0.22929586262551976</v>
      </c>
      <c r="AJ49" s="176"/>
      <c r="AY49" s="176"/>
      <c r="BV49" s="34"/>
      <c r="BW49" s="34"/>
      <c r="BX49" s="3"/>
      <c r="BY49" s="34"/>
      <c r="BZ49" s="34"/>
      <c r="CA49" s="34"/>
    </row>
    <row r="50" spans="2:79">
      <c r="B50" s="493"/>
      <c r="C50" s="710">
        <v>22.9</v>
      </c>
      <c r="D50" s="711">
        <v>-43.23</v>
      </c>
      <c r="E50" s="712">
        <v>0</v>
      </c>
      <c r="F50" s="711">
        <v>-100</v>
      </c>
      <c r="G50" s="730">
        <v>0.3</v>
      </c>
      <c r="H50" s="724">
        <v>21.247533185185201</v>
      </c>
      <c r="I50" s="752">
        <v>22.2783346840557</v>
      </c>
      <c r="J50" s="753">
        <v>14.25</v>
      </c>
      <c r="K50" s="754">
        <v>297.45354133333302</v>
      </c>
      <c r="L50" s="755">
        <v>29.165454501757502</v>
      </c>
      <c r="M50" s="756">
        <v>1013.25</v>
      </c>
      <c r="N50" s="718">
        <v>8.7207824795502206E-3</v>
      </c>
      <c r="O50" s="25">
        <v>5.2650178256525102</v>
      </c>
      <c r="P50" s="26">
        <v>4.5915075208469998E-2</v>
      </c>
      <c r="Q50" s="26">
        <f t="shared" si="1"/>
        <v>0.12111399205822908</v>
      </c>
      <c r="S50" s="182">
        <v>22.2783346840557</v>
      </c>
      <c r="T50" s="10">
        <v>14.25</v>
      </c>
      <c r="U50" s="693">
        <v>53.485111300740797</v>
      </c>
      <c r="V50" s="691">
        <v>22.472735840647399</v>
      </c>
      <c r="W50" s="174">
        <v>22.3744514197946</v>
      </c>
      <c r="X50" s="174">
        <v>30.647175501657902</v>
      </c>
      <c r="Y50" s="174">
        <v>845</v>
      </c>
      <c r="Z50" s="174">
        <v>4.80550562679114E-2</v>
      </c>
      <c r="AA50" s="174">
        <v>0.37484892917891799</v>
      </c>
      <c r="AB50" s="174"/>
      <c r="AC50" s="174"/>
      <c r="AD50" s="174">
        <v>1</v>
      </c>
      <c r="AE50" s="485">
        <f t="shared" si="0"/>
        <v>2.2562929342437822E-3</v>
      </c>
      <c r="AF50" s="182">
        <v>0.120678078715104</v>
      </c>
      <c r="AG50" s="488">
        <f t="shared" si="2"/>
        <v>0.31832255094307799</v>
      </c>
      <c r="AH50" s="176"/>
      <c r="AI50" s="24">
        <f t="shared" si="3"/>
        <v>0.43943654300130708</v>
      </c>
      <c r="AJ50" s="176"/>
      <c r="AY50" s="176"/>
      <c r="BV50" s="34"/>
      <c r="BW50" s="34"/>
      <c r="BX50" s="3"/>
      <c r="BY50" s="34"/>
      <c r="BZ50" s="34"/>
      <c r="CA50" s="34"/>
    </row>
    <row r="51" spans="2:79">
      <c r="B51" s="493"/>
      <c r="C51" s="710">
        <v>25.78</v>
      </c>
      <c r="D51" s="711">
        <v>-80.22</v>
      </c>
      <c r="E51" s="712">
        <v>8.6172799950875803E-3</v>
      </c>
      <c r="F51" s="711">
        <v>-100</v>
      </c>
      <c r="G51" s="730">
        <v>0.3</v>
      </c>
      <c r="H51" s="724">
        <v>23.000808971519401</v>
      </c>
      <c r="I51" s="752">
        <v>52.678984859030599</v>
      </c>
      <c r="J51" s="753">
        <v>14.25</v>
      </c>
      <c r="K51" s="754">
        <v>297.57465386666701</v>
      </c>
      <c r="L51" s="755">
        <v>31.5849458622668</v>
      </c>
      <c r="M51" s="756">
        <v>1012.21522362111</v>
      </c>
      <c r="N51" s="718">
        <v>8.7136991607548592E-3</v>
      </c>
      <c r="O51" s="25">
        <v>5.2709429061549304</v>
      </c>
      <c r="P51" s="26">
        <v>4.5929410777749001E-2</v>
      </c>
      <c r="Q51" s="26">
        <f t="shared" si="1"/>
        <v>5.775459758876364E-2</v>
      </c>
      <c r="S51" s="182">
        <v>52.678984859030599</v>
      </c>
      <c r="T51" s="10">
        <v>14.25</v>
      </c>
      <c r="U51" s="693">
        <v>60.314610760838598</v>
      </c>
      <c r="V51" s="691">
        <v>25.3422734289238</v>
      </c>
      <c r="W51" s="174">
        <v>24.056846173423899</v>
      </c>
      <c r="X51" s="174">
        <v>34.7572550100369</v>
      </c>
      <c r="Y51" s="174">
        <v>845</v>
      </c>
      <c r="Z51" s="174">
        <v>5.5350490713508102E-2</v>
      </c>
      <c r="AA51" s="174">
        <v>0.42119397897391397</v>
      </c>
      <c r="AB51" s="174"/>
      <c r="AC51" s="174"/>
      <c r="AD51" s="174">
        <v>1</v>
      </c>
      <c r="AE51" s="485">
        <f t="shared" si="0"/>
        <v>2.3128740798502166E-3</v>
      </c>
      <c r="AF51" s="182">
        <v>0.13950009986499901</v>
      </c>
      <c r="AG51" s="488">
        <f t="shared" si="2"/>
        <v>0.17541640519365315</v>
      </c>
      <c r="AH51" s="176"/>
      <c r="AI51" s="24">
        <f t="shared" si="3"/>
        <v>0.23317100278241679</v>
      </c>
      <c r="AJ51" s="176"/>
      <c r="AY51" s="176"/>
      <c r="BV51" s="34"/>
      <c r="BW51" s="34"/>
      <c r="BX51" s="3"/>
      <c r="BY51" s="34"/>
      <c r="BZ51" s="34"/>
      <c r="CA51" s="34"/>
    </row>
    <row r="52" spans="2:79">
      <c r="B52" s="493"/>
      <c r="C52" s="710">
        <v>22.9</v>
      </c>
      <c r="D52" s="711">
        <v>-43.23</v>
      </c>
      <c r="E52" s="712">
        <v>0</v>
      </c>
      <c r="F52" s="711">
        <v>-100</v>
      </c>
      <c r="G52" s="730">
        <v>0.2</v>
      </c>
      <c r="H52" s="724">
        <v>21.369403366518501</v>
      </c>
      <c r="I52" s="752">
        <v>22.2783346840557</v>
      </c>
      <c r="J52" s="753">
        <v>14.25</v>
      </c>
      <c r="K52" s="754">
        <v>297.45354133333302</v>
      </c>
      <c r="L52" s="755">
        <v>29.332739767196099</v>
      </c>
      <c r="M52" s="756">
        <v>1013.25</v>
      </c>
      <c r="N52" s="718">
        <v>8.7222004079832698E-3</v>
      </c>
      <c r="O52" s="25">
        <v>5.2651620469796399</v>
      </c>
      <c r="P52" s="26">
        <v>4.5923798554263803E-2</v>
      </c>
      <c r="Q52" s="26">
        <f t="shared" si="1"/>
        <v>0.12113700234904087</v>
      </c>
      <c r="S52" s="182">
        <v>22.2783346840557</v>
      </c>
      <c r="T52" s="10">
        <v>14.25</v>
      </c>
      <c r="U52" s="693">
        <v>54.631809036740798</v>
      </c>
      <c r="V52" s="691">
        <v>22.9545416120759</v>
      </c>
      <c r="W52" s="174">
        <v>22.671433062495598</v>
      </c>
      <c r="X52" s="174">
        <v>31.335696331227499</v>
      </c>
      <c r="Y52" s="174">
        <v>845</v>
      </c>
      <c r="Z52" s="174">
        <v>4.9260283893048401E-2</v>
      </c>
      <c r="AA52" s="174">
        <v>0.38265359130475202</v>
      </c>
      <c r="AB52" s="174"/>
      <c r="AC52" s="174"/>
      <c r="AD52" s="174">
        <v>1</v>
      </c>
      <c r="AE52" s="485">
        <f t="shared" si="0"/>
        <v>2.2657071989353765E-3</v>
      </c>
      <c r="AF52" s="182">
        <v>0.123779683025406</v>
      </c>
      <c r="AG52" s="488">
        <f t="shared" si="2"/>
        <v>0.32650390920286781</v>
      </c>
      <c r="AH52" s="176"/>
      <c r="AI52" s="24">
        <f t="shared" si="3"/>
        <v>0.44764091155190866</v>
      </c>
      <c r="AJ52" s="176"/>
      <c r="AY52" s="176"/>
      <c r="BV52" s="34"/>
      <c r="BW52" s="34"/>
      <c r="BX52" s="3"/>
      <c r="BY52" s="34"/>
      <c r="BZ52" s="34"/>
      <c r="CA52" s="34"/>
    </row>
    <row r="53" spans="2:79">
      <c r="B53" s="493"/>
      <c r="C53" s="710">
        <v>25.78</v>
      </c>
      <c r="D53" s="711">
        <v>-80.22</v>
      </c>
      <c r="E53" s="712">
        <v>8.6172799950875803E-3</v>
      </c>
      <c r="F53" s="711">
        <v>-100</v>
      </c>
      <c r="G53" s="730">
        <v>0.2</v>
      </c>
      <c r="H53" s="724">
        <v>23.1639482227651</v>
      </c>
      <c r="I53" s="752">
        <v>52.678984859030599</v>
      </c>
      <c r="J53" s="753">
        <v>14.25</v>
      </c>
      <c r="K53" s="754">
        <v>297.57465386666701</v>
      </c>
      <c r="L53" s="755">
        <v>31.808970348752698</v>
      </c>
      <c r="M53" s="756">
        <v>1012.21522362111</v>
      </c>
      <c r="N53" s="718">
        <v>8.7155938440551303E-3</v>
      </c>
      <c r="O53" s="25">
        <v>5.2711357313435299</v>
      </c>
      <c r="P53" s="26">
        <v>4.5941078131276701E-2</v>
      </c>
      <c r="Q53" s="26">
        <f t="shared" si="1"/>
        <v>5.7769268870117081E-2</v>
      </c>
      <c r="S53" s="182">
        <v>52.678984859030599</v>
      </c>
      <c r="T53" s="10">
        <v>14.25</v>
      </c>
      <c r="U53" s="693">
        <v>61.161560210810201</v>
      </c>
      <c r="V53" s="691">
        <v>25.698134542357199</v>
      </c>
      <c r="W53" s="174">
        <v>24.252069390309799</v>
      </c>
      <c r="X53" s="174">
        <v>35.268474353334703</v>
      </c>
      <c r="Y53" s="174">
        <v>845</v>
      </c>
      <c r="Z53" s="174">
        <v>5.6274820206300598E-2</v>
      </c>
      <c r="AA53" s="174">
        <v>0.42691824691048602</v>
      </c>
      <c r="AB53" s="174"/>
      <c r="AC53" s="174"/>
      <c r="AD53" s="174">
        <v>1</v>
      </c>
      <c r="AE53" s="485">
        <f t="shared" si="0"/>
        <v>2.3199683845758884E-3</v>
      </c>
      <c r="AF53" s="182">
        <v>0.141892886040414</v>
      </c>
      <c r="AG53" s="488">
        <f t="shared" si="2"/>
        <v>0.17842524855429995</v>
      </c>
      <c r="AH53" s="176"/>
      <c r="AI53" s="24">
        <f t="shared" si="3"/>
        <v>0.23619451742441702</v>
      </c>
      <c r="AJ53" s="176"/>
      <c r="AY53" s="176"/>
      <c r="BV53" s="34"/>
      <c r="BW53" s="34"/>
      <c r="BX53" s="3"/>
      <c r="BY53" s="34"/>
      <c r="BZ53" s="34"/>
      <c r="CA53" s="34"/>
    </row>
    <row r="54" spans="2:79">
      <c r="B54" s="493"/>
      <c r="C54" s="710">
        <v>22.9</v>
      </c>
      <c r="D54" s="711">
        <v>-43.23</v>
      </c>
      <c r="E54" s="712">
        <v>0</v>
      </c>
      <c r="F54" s="711">
        <v>-100</v>
      </c>
      <c r="G54" s="730">
        <v>1</v>
      </c>
      <c r="H54" s="724">
        <v>20.7394305475556</v>
      </c>
      <c r="I54" s="752">
        <v>22.2783346840557</v>
      </c>
      <c r="J54" s="753">
        <v>29</v>
      </c>
      <c r="K54" s="754">
        <v>297.45354133333302</v>
      </c>
      <c r="L54" s="755">
        <v>28.468006744841301</v>
      </c>
      <c r="M54" s="756">
        <v>1013.25</v>
      </c>
      <c r="N54" s="718">
        <v>1.8587472632055901E-2</v>
      </c>
      <c r="O54" s="25">
        <v>5.2352033269625897</v>
      </c>
      <c r="P54" s="26">
        <v>9.7309198563164903E-2</v>
      </c>
      <c r="Q54" s="26">
        <f t="shared" si="1"/>
        <v>0.25668052264885993</v>
      </c>
      <c r="S54" s="182">
        <v>22.2783346840557</v>
      </c>
      <c r="T54" s="10">
        <v>29</v>
      </c>
      <c r="U54" s="693">
        <v>49.513184348740701</v>
      </c>
      <c r="V54" s="691">
        <v>20.8038589700591</v>
      </c>
      <c r="W54" s="174">
        <v>21.294150699865401</v>
      </c>
      <c r="X54" s="174">
        <v>28.2675338519559</v>
      </c>
      <c r="Y54" s="174">
        <v>845</v>
      </c>
      <c r="Z54" s="174">
        <v>0.207385330493354</v>
      </c>
      <c r="AA54" s="174">
        <v>0.34774313722752598</v>
      </c>
      <c r="AB54" s="174">
        <v>-0.109025721680664</v>
      </c>
      <c r="AC54" s="174">
        <v>0.82979490363221897</v>
      </c>
      <c r="AD54" s="174">
        <v>1</v>
      </c>
      <c r="AE54" s="485">
        <f t="shared" ref="AE54:AE85" si="4">0.0176*(Z54/AA54)*AD54</f>
        <v>1.0496200861887526E-2</v>
      </c>
      <c r="AF54" s="182">
        <v>0.51970032823604895</v>
      </c>
      <c r="AG54" s="488">
        <f t="shared" si="2"/>
        <v>1.3708565463708251</v>
      </c>
      <c r="AH54" s="176"/>
      <c r="AI54" s="24">
        <f t="shared" ref="AI54:AI85" si="5">Q54+AG54</f>
        <v>1.6275370690196851</v>
      </c>
      <c r="AJ54" s="176"/>
      <c r="AY54" s="176"/>
      <c r="BV54" s="34"/>
      <c r="BW54" s="34"/>
      <c r="BX54" s="3"/>
      <c r="BY54" s="34"/>
      <c r="BZ54" s="34"/>
      <c r="CA54" s="34"/>
    </row>
    <row r="55" spans="2:79">
      <c r="B55" s="493"/>
      <c r="C55" s="710">
        <v>25.78</v>
      </c>
      <c r="D55" s="711">
        <v>-80.22</v>
      </c>
      <c r="E55" s="712">
        <v>8.6172799950875803E-3</v>
      </c>
      <c r="F55" s="711">
        <v>-100</v>
      </c>
      <c r="G55" s="730">
        <v>1</v>
      </c>
      <c r="H55" s="724">
        <v>22.466488153311399</v>
      </c>
      <c r="I55" s="752">
        <v>52.678984859030599</v>
      </c>
      <c r="J55" s="753">
        <v>29</v>
      </c>
      <c r="K55" s="754">
        <v>297.57465386666701</v>
      </c>
      <c r="L55" s="755">
        <v>30.851211055935401</v>
      </c>
      <c r="M55" s="756">
        <v>1012.21522362111</v>
      </c>
      <c r="N55" s="718">
        <v>1.8573281146781501E-2</v>
      </c>
      <c r="O55" s="25">
        <v>5.2410551942263996</v>
      </c>
      <c r="P55" s="26">
        <v>9.7343591628166498E-2</v>
      </c>
      <c r="Q55" s="26">
        <f t="shared" si="1"/>
        <v>0.12240609812162788</v>
      </c>
      <c r="S55" s="182">
        <v>52.678984859030599</v>
      </c>
      <c r="T55" s="10">
        <v>29</v>
      </c>
      <c r="U55" s="693">
        <v>57.497545927230597</v>
      </c>
      <c r="V55" s="691">
        <v>24.1586327425339</v>
      </c>
      <c r="W55" s="174">
        <v>23.387196658740901</v>
      </c>
      <c r="X55" s="174">
        <v>33.059221174799603</v>
      </c>
      <c r="Y55" s="174">
        <v>845</v>
      </c>
      <c r="Z55" s="174">
        <v>0.24633357058743999</v>
      </c>
      <c r="AA55" s="174">
        <v>0.40211754988846898</v>
      </c>
      <c r="AB55" s="174">
        <v>-0.109025721680664</v>
      </c>
      <c r="AC55" s="174">
        <v>0.82979490363221897</v>
      </c>
      <c r="AD55" s="174">
        <v>0.99788986768785304</v>
      </c>
      <c r="AE55" s="485">
        <f t="shared" si="4"/>
        <v>1.0758850058710689E-2</v>
      </c>
      <c r="AF55" s="182">
        <v>0.61860747537490601</v>
      </c>
      <c r="AG55" s="488">
        <f t="shared" si="2"/>
        <v>0.77787685930835515</v>
      </c>
      <c r="AH55" s="176"/>
      <c r="AI55" s="24">
        <f t="shared" si="5"/>
        <v>0.90028295742998299</v>
      </c>
      <c r="AJ55" s="176"/>
      <c r="AY55" s="176"/>
      <c r="BV55" s="34"/>
      <c r="BW55" s="34"/>
      <c r="BX55" s="3"/>
      <c r="BY55" s="34"/>
      <c r="BZ55" s="34"/>
      <c r="CA55" s="34"/>
    </row>
    <row r="56" spans="2:79">
      <c r="B56" s="493"/>
      <c r="C56" s="710">
        <v>22.9</v>
      </c>
      <c r="D56" s="711">
        <v>-43.23</v>
      </c>
      <c r="E56" s="712">
        <v>0</v>
      </c>
      <c r="F56" s="711">
        <v>-100</v>
      </c>
      <c r="G56" s="730">
        <v>0.5</v>
      </c>
      <c r="H56" s="724">
        <v>21.046143004444399</v>
      </c>
      <c r="I56" s="752">
        <v>22.2783346840557</v>
      </c>
      <c r="J56" s="753">
        <v>29</v>
      </c>
      <c r="K56" s="754">
        <v>297.45354133333302</v>
      </c>
      <c r="L56" s="755">
        <v>28.889016004059801</v>
      </c>
      <c r="M56" s="756">
        <v>1013.25</v>
      </c>
      <c r="N56" s="718">
        <v>1.85954733633838E-2</v>
      </c>
      <c r="O56" s="25">
        <v>5.2355614683409604</v>
      </c>
      <c r="P56" s="26">
        <v>9.7357743826892607E-2</v>
      </c>
      <c r="Q56" s="26">
        <f t="shared" si="1"/>
        <v>0.25680857450674943</v>
      </c>
      <c r="S56" s="182">
        <v>22.2783346840557</v>
      </c>
      <c r="T56" s="10">
        <v>29</v>
      </c>
      <c r="U56" s="693">
        <v>52.007389559703697</v>
      </c>
      <c r="V56" s="691">
        <v>21.851844352816698</v>
      </c>
      <c r="W56" s="174">
        <v>21.982206331251799</v>
      </c>
      <c r="X56" s="174">
        <v>29.760881570161001</v>
      </c>
      <c r="Y56" s="174">
        <v>845</v>
      </c>
      <c r="Z56" s="174">
        <v>0.219373260090657</v>
      </c>
      <c r="AA56" s="174">
        <v>0.36477749682734201</v>
      </c>
      <c r="AB56" s="174">
        <v>-0.109025721680664</v>
      </c>
      <c r="AC56" s="174">
        <v>0.82979490363221897</v>
      </c>
      <c r="AD56" s="174">
        <v>1</v>
      </c>
      <c r="AE56" s="485">
        <f t="shared" si="4"/>
        <v>1.0584450551847098E-2</v>
      </c>
      <c r="AF56" s="182">
        <v>0.55046964312533198</v>
      </c>
      <c r="AG56" s="488">
        <f t="shared" si="2"/>
        <v>1.4520193135495301</v>
      </c>
      <c r="AH56" s="176"/>
      <c r="AI56" s="24">
        <f t="shared" si="5"/>
        <v>1.7088278880562795</v>
      </c>
      <c r="AJ56" s="176"/>
      <c r="AY56" s="176"/>
      <c r="BV56" s="34"/>
      <c r="BW56" s="34"/>
      <c r="BX56" s="3"/>
      <c r="BY56" s="34"/>
      <c r="BZ56" s="34"/>
      <c r="CA56" s="34"/>
    </row>
    <row r="57" spans="2:79">
      <c r="B57" s="493"/>
      <c r="C57" s="710">
        <v>25.78</v>
      </c>
      <c r="D57" s="711">
        <v>-80.22</v>
      </c>
      <c r="E57" s="712">
        <v>8.6172799950875803E-3</v>
      </c>
      <c r="F57" s="711">
        <v>-100</v>
      </c>
      <c r="G57" s="730">
        <v>0.5</v>
      </c>
      <c r="H57" s="724">
        <v>22.7920384008364</v>
      </c>
      <c r="I57" s="752">
        <v>52.678984859030599</v>
      </c>
      <c r="J57" s="753">
        <v>29</v>
      </c>
      <c r="K57" s="754">
        <v>297.57465386666701</v>
      </c>
      <c r="L57" s="755">
        <v>31.2982599817474</v>
      </c>
      <c r="M57" s="756">
        <v>1012.21522362111</v>
      </c>
      <c r="N57" s="718">
        <v>1.8581757502600101E-2</v>
      </c>
      <c r="O57" s="25">
        <v>5.2414349110031404</v>
      </c>
      <c r="P57" s="26">
        <v>9.7395072481922695E-2</v>
      </c>
      <c r="Q57" s="26">
        <f t="shared" si="1"/>
        <v>0.1224708334609642</v>
      </c>
      <c r="S57" s="182">
        <v>52.678984859030599</v>
      </c>
      <c r="T57" s="10">
        <v>29</v>
      </c>
      <c r="U57" s="693">
        <v>59.222331963057499</v>
      </c>
      <c r="V57" s="691">
        <v>24.883332757587201</v>
      </c>
      <c r="W57" s="174">
        <v>23.8009867136929</v>
      </c>
      <c r="X57" s="174">
        <v>34.098432003187298</v>
      </c>
      <c r="Y57" s="174">
        <v>845</v>
      </c>
      <c r="Z57" s="174">
        <v>0.25496525610221998</v>
      </c>
      <c r="AA57" s="174">
        <v>0.413804059765215</v>
      </c>
      <c r="AB57" s="174">
        <v>-0.109025721680664</v>
      </c>
      <c r="AC57" s="174">
        <v>0.82979490363221897</v>
      </c>
      <c r="AD57" s="174">
        <v>0.99788986768785304</v>
      </c>
      <c r="AE57" s="485">
        <f t="shared" si="4"/>
        <v>1.0821352324221137E-2</v>
      </c>
      <c r="AF57" s="182">
        <v>0.640865719634229</v>
      </c>
      <c r="AG57" s="488">
        <f t="shared" si="2"/>
        <v>0.80586580840352595</v>
      </c>
      <c r="AH57" s="176"/>
      <c r="AI57" s="24">
        <f t="shared" si="5"/>
        <v>0.92833664186449016</v>
      </c>
      <c r="AJ57" s="176"/>
      <c r="AY57" s="176"/>
      <c r="BV57" s="34"/>
      <c r="BW57" s="34"/>
      <c r="BX57" s="3"/>
      <c r="BY57" s="34"/>
      <c r="BZ57" s="34"/>
      <c r="CA57" s="34"/>
    </row>
    <row r="58" spans="2:79">
      <c r="B58" s="493"/>
      <c r="C58" s="710">
        <v>22.9</v>
      </c>
      <c r="D58" s="711">
        <v>-43.23</v>
      </c>
      <c r="E58" s="712">
        <v>0</v>
      </c>
      <c r="F58" s="711">
        <v>-100</v>
      </c>
      <c r="G58" s="730">
        <v>0.3</v>
      </c>
      <c r="H58" s="724">
        <v>21.247533185185201</v>
      </c>
      <c r="I58" s="752">
        <v>22.2783346840557</v>
      </c>
      <c r="J58" s="753">
        <v>29</v>
      </c>
      <c r="K58" s="754">
        <v>297.45354133333302</v>
      </c>
      <c r="L58" s="755">
        <v>29.165454501757502</v>
      </c>
      <c r="M58" s="756">
        <v>1013.25</v>
      </c>
      <c r="N58" s="718">
        <v>1.8600726717515701E-2</v>
      </c>
      <c r="O58" s="25">
        <v>5.2357964818143596</v>
      </c>
      <c r="P58" s="26">
        <v>9.7389619506759298E-2</v>
      </c>
      <c r="Q58" s="26">
        <f t="shared" si="1"/>
        <v>0.25689265562434965</v>
      </c>
      <c r="S58" s="182">
        <v>22.2783346840557</v>
      </c>
      <c r="T58" s="10">
        <v>29</v>
      </c>
      <c r="U58" s="693">
        <v>53.485111300740797</v>
      </c>
      <c r="V58" s="691">
        <v>22.472735840647399</v>
      </c>
      <c r="W58" s="174">
        <v>22.3744514197946</v>
      </c>
      <c r="X58" s="174">
        <v>30.647175501657902</v>
      </c>
      <c r="Y58" s="174">
        <v>845</v>
      </c>
      <c r="Z58" s="174">
        <v>0.226552510102319</v>
      </c>
      <c r="AA58" s="174">
        <v>0.37484892917891799</v>
      </c>
      <c r="AB58" s="174">
        <v>-0.109025721680664</v>
      </c>
      <c r="AC58" s="174">
        <v>0.82979490363221897</v>
      </c>
      <c r="AD58" s="174">
        <v>1</v>
      </c>
      <c r="AE58" s="485">
        <f t="shared" si="4"/>
        <v>1.0637149708643391E-2</v>
      </c>
      <c r="AF58" s="182">
        <v>0.56892913608943496</v>
      </c>
      <c r="AG58" s="488">
        <f t="shared" si="2"/>
        <v>1.5007114451447079</v>
      </c>
      <c r="AH58" s="176"/>
      <c r="AI58" s="24">
        <f t="shared" si="5"/>
        <v>1.7576041007690575</v>
      </c>
      <c r="AJ58" s="176"/>
      <c r="AY58" s="176"/>
      <c r="BV58" s="34"/>
      <c r="BW58" s="34"/>
      <c r="BX58" s="3"/>
      <c r="BY58" s="34"/>
      <c r="BZ58" s="34"/>
      <c r="CA58" s="34"/>
    </row>
    <row r="59" spans="2:79">
      <c r="B59" s="493"/>
      <c r="C59" s="710">
        <v>25.78</v>
      </c>
      <c r="D59" s="711">
        <v>-80.22</v>
      </c>
      <c r="E59" s="712">
        <v>8.6172799950875803E-3</v>
      </c>
      <c r="F59" s="711">
        <v>-100</v>
      </c>
      <c r="G59" s="730">
        <v>0.3</v>
      </c>
      <c r="H59" s="724">
        <v>23.000808971519401</v>
      </c>
      <c r="I59" s="752">
        <v>52.678984859030599</v>
      </c>
      <c r="J59" s="753">
        <v>29</v>
      </c>
      <c r="K59" s="754">
        <v>297.57465386666701</v>
      </c>
      <c r="L59" s="755">
        <v>31.5849458622668</v>
      </c>
      <c r="M59" s="756">
        <v>1012.21522362111</v>
      </c>
      <c r="N59" s="718">
        <v>1.85871932660359E-2</v>
      </c>
      <c r="O59" s="25">
        <v>5.2416782595493796</v>
      </c>
      <c r="P59" s="26">
        <v>9.7428086848623099E-2</v>
      </c>
      <c r="Q59" s="26">
        <f t="shared" si="1"/>
        <v>0.12251234785078854</v>
      </c>
      <c r="S59" s="182">
        <v>52.678984859030599</v>
      </c>
      <c r="T59" s="10">
        <v>29</v>
      </c>
      <c r="U59" s="693">
        <v>60.314610760838598</v>
      </c>
      <c r="V59" s="691">
        <v>25.3422734289238</v>
      </c>
      <c r="W59" s="174">
        <v>24.056846173423899</v>
      </c>
      <c r="X59" s="174">
        <v>34.7572550100369</v>
      </c>
      <c r="Y59" s="174">
        <v>845</v>
      </c>
      <c r="Z59" s="174">
        <v>0.26047139665140201</v>
      </c>
      <c r="AA59" s="174">
        <v>0.42119397897391397</v>
      </c>
      <c r="AB59" s="174">
        <v>-0.109025721680664</v>
      </c>
      <c r="AC59" s="174">
        <v>0.82979490363221897</v>
      </c>
      <c r="AD59" s="174">
        <v>0.99788986768785304</v>
      </c>
      <c r="AE59" s="485">
        <f t="shared" si="4"/>
        <v>1.0861083816689196E-2</v>
      </c>
      <c r="AF59" s="182">
        <v>0.65508204284445104</v>
      </c>
      <c r="AG59" s="488">
        <f t="shared" si="2"/>
        <v>0.82374232831298544</v>
      </c>
      <c r="AH59" s="176"/>
      <c r="AI59" s="24">
        <f t="shared" si="5"/>
        <v>0.94625467616377401</v>
      </c>
      <c r="AJ59" s="176"/>
      <c r="AY59" s="176"/>
      <c r="BV59" s="34"/>
      <c r="BW59" s="34"/>
      <c r="BX59" s="3"/>
      <c r="BY59" s="34"/>
      <c r="BZ59" s="34"/>
      <c r="CA59" s="34"/>
    </row>
    <row r="60" spans="2:79">
      <c r="B60" s="493"/>
      <c r="C60" s="710">
        <v>22.9</v>
      </c>
      <c r="D60" s="711">
        <v>-43.23</v>
      </c>
      <c r="E60" s="712">
        <v>0</v>
      </c>
      <c r="F60" s="711">
        <v>-100</v>
      </c>
      <c r="G60" s="730">
        <v>0.2</v>
      </c>
      <c r="H60" s="724">
        <v>21.369403366518501</v>
      </c>
      <c r="I60" s="752">
        <v>22.2783346840557</v>
      </c>
      <c r="J60" s="753">
        <v>29</v>
      </c>
      <c r="K60" s="754">
        <v>297.45354133333302</v>
      </c>
      <c r="L60" s="755">
        <v>29.332739767196099</v>
      </c>
      <c r="M60" s="756">
        <v>1013.25</v>
      </c>
      <c r="N60" s="718">
        <v>1.8603905756958802E-2</v>
      </c>
      <c r="O60" s="25">
        <v>5.23593864301127</v>
      </c>
      <c r="P60" s="26">
        <v>9.7408909063800203E-2</v>
      </c>
      <c r="Q60" s="26">
        <f t="shared" si="1"/>
        <v>0.25694353728462466</v>
      </c>
      <c r="S60" s="182">
        <v>22.2783346840557</v>
      </c>
      <c r="T60" s="10">
        <v>29</v>
      </c>
      <c r="U60" s="693">
        <v>54.631809036740798</v>
      </c>
      <c r="V60" s="691">
        <v>22.9545416120759</v>
      </c>
      <c r="W60" s="174">
        <v>22.671433062495598</v>
      </c>
      <c r="X60" s="174">
        <v>31.335696331227499</v>
      </c>
      <c r="Y60" s="174">
        <v>845</v>
      </c>
      <c r="Z60" s="174">
        <v>0.23216285156875799</v>
      </c>
      <c r="AA60" s="174">
        <v>0.38265359130475202</v>
      </c>
      <c r="AB60" s="174">
        <v>-0.109025721680664</v>
      </c>
      <c r="AC60" s="174">
        <v>0.82979490363221897</v>
      </c>
      <c r="AD60" s="174">
        <v>1</v>
      </c>
      <c r="AE60" s="485">
        <f t="shared" si="4"/>
        <v>1.0678238177976295E-2</v>
      </c>
      <c r="AF60" s="182">
        <v>0.58337146898803505</v>
      </c>
      <c r="AG60" s="488">
        <f t="shared" si="2"/>
        <v>1.5388071813281188</v>
      </c>
      <c r="AH60" s="176"/>
      <c r="AI60" s="24">
        <f t="shared" si="5"/>
        <v>1.7957507186127435</v>
      </c>
      <c r="AJ60" s="176"/>
      <c r="AY60" s="176"/>
      <c r="BV60" s="34"/>
      <c r="BW60" s="34"/>
      <c r="BX60" s="3"/>
      <c r="BY60" s="34"/>
      <c r="BZ60" s="34"/>
      <c r="CA60" s="34"/>
    </row>
    <row r="61" spans="2:79">
      <c r="B61" s="493"/>
      <c r="C61" s="710">
        <v>25.78</v>
      </c>
      <c r="D61" s="711">
        <v>-80.22</v>
      </c>
      <c r="E61" s="712">
        <v>8.6172799950875803E-3</v>
      </c>
      <c r="F61" s="711">
        <v>-100</v>
      </c>
      <c r="G61" s="730">
        <v>0.2</v>
      </c>
      <c r="H61" s="724">
        <v>23.1639482227651</v>
      </c>
      <c r="I61" s="752">
        <v>52.678984859030599</v>
      </c>
      <c r="J61" s="753">
        <v>29</v>
      </c>
      <c r="K61" s="754">
        <v>297.57465386666701</v>
      </c>
      <c r="L61" s="755">
        <v>31.808970348752698</v>
      </c>
      <c r="M61" s="756">
        <v>1012.21522362111</v>
      </c>
      <c r="N61" s="718">
        <v>1.8591440926733802E-2</v>
      </c>
      <c r="O61" s="25">
        <v>5.2418683330261704</v>
      </c>
      <c r="P61" s="26">
        <v>9.7453885459172801E-2</v>
      </c>
      <c r="Q61" s="26">
        <f t="shared" si="1"/>
        <v>0.12254478868435066</v>
      </c>
      <c r="S61" s="182">
        <v>52.678984859030599</v>
      </c>
      <c r="T61" s="10">
        <v>29</v>
      </c>
      <c r="U61" s="693">
        <v>61.161560210810201</v>
      </c>
      <c r="V61" s="691">
        <v>25.698134542357199</v>
      </c>
      <c r="W61" s="174">
        <v>24.252069390309799</v>
      </c>
      <c r="X61" s="174">
        <v>35.268474353334703</v>
      </c>
      <c r="Y61" s="174">
        <v>845</v>
      </c>
      <c r="Z61" s="174">
        <v>0.26476205794989999</v>
      </c>
      <c r="AA61" s="174">
        <v>0.42691824691048602</v>
      </c>
      <c r="AB61" s="174">
        <v>-0.109025721680664</v>
      </c>
      <c r="AC61" s="174">
        <v>0.82979490363221897</v>
      </c>
      <c r="AD61" s="174">
        <v>0.99788986768785304</v>
      </c>
      <c r="AE61" s="485">
        <f t="shared" si="4"/>
        <v>1.0891966865401835E-2</v>
      </c>
      <c r="AF61" s="182">
        <v>0.66616968725242498</v>
      </c>
      <c r="AG61" s="488">
        <f t="shared" si="2"/>
        <v>0.83768464610339943</v>
      </c>
      <c r="AH61" s="176"/>
      <c r="AI61" s="24">
        <f t="shared" si="5"/>
        <v>0.96022943478775014</v>
      </c>
      <c r="AJ61" s="176"/>
      <c r="AY61" s="176"/>
      <c r="BV61" s="34"/>
      <c r="BW61" s="34"/>
      <c r="BX61" s="3"/>
      <c r="BY61" s="34"/>
      <c r="BZ61" s="34"/>
      <c r="CA61" s="34"/>
    </row>
    <row r="62" spans="2:79">
      <c r="B62" s="493"/>
      <c r="C62" s="710">
        <v>28.716999999999999</v>
      </c>
      <c r="D62" s="711">
        <v>77.3</v>
      </c>
      <c r="E62" s="712">
        <v>0.20938369895270401</v>
      </c>
      <c r="F62" s="711">
        <v>100</v>
      </c>
      <c r="G62" s="730">
        <v>1</v>
      </c>
      <c r="H62" s="724">
        <v>24.7105308153998</v>
      </c>
      <c r="I62" s="752">
        <v>48.241170540511497</v>
      </c>
      <c r="J62" s="753">
        <v>14.25</v>
      </c>
      <c r="K62" s="754">
        <v>298.058498933333</v>
      </c>
      <c r="L62" s="755">
        <v>33.987926731351799</v>
      </c>
      <c r="M62" s="756">
        <v>988.348774029011</v>
      </c>
      <c r="N62" s="718">
        <v>8.2959044550389698E-3</v>
      </c>
      <c r="O62" s="25">
        <v>5.2709441253101099</v>
      </c>
      <c r="P62" s="26">
        <v>4.3727248851421603E-2</v>
      </c>
      <c r="Q62" s="26">
        <f t="shared" si="1"/>
        <v>5.8619170598392834E-2</v>
      </c>
      <c r="S62" s="182">
        <v>48.241170540511497</v>
      </c>
      <c r="T62" s="10">
        <v>14.25</v>
      </c>
      <c r="U62" s="693">
        <v>70.591345301340098</v>
      </c>
      <c r="V62" s="691">
        <v>29.660229118210101</v>
      </c>
      <c r="W62" s="174">
        <v>26.259510604205499</v>
      </c>
      <c r="X62" s="174">
        <v>40.980870718467401</v>
      </c>
      <c r="Y62" s="174">
        <v>845</v>
      </c>
      <c r="Z62" s="174">
        <v>6.6855750625771093E-2</v>
      </c>
      <c r="AA62" s="174">
        <v>0.49030574921880099</v>
      </c>
      <c r="AB62" s="174"/>
      <c r="AC62" s="174"/>
      <c r="AD62" s="174">
        <v>1</v>
      </c>
      <c r="AE62" s="485">
        <f t="shared" si="4"/>
        <v>2.3998519554142149E-3</v>
      </c>
      <c r="AF62" s="182">
        <v>0.16940877805674101</v>
      </c>
      <c r="AG62" s="488">
        <f t="shared" si="2"/>
        <v>0.22710328965620527</v>
      </c>
      <c r="AH62" s="176"/>
      <c r="AI62" s="24">
        <f t="shared" si="5"/>
        <v>0.28572246025459813</v>
      </c>
      <c r="AJ62" s="176"/>
      <c r="AY62" s="176"/>
      <c r="BV62" s="34"/>
      <c r="BW62" s="34"/>
      <c r="BX62" s="3"/>
      <c r="BY62" s="34"/>
      <c r="BZ62" s="34"/>
      <c r="CA62" s="34"/>
    </row>
    <row r="63" spans="2:79">
      <c r="B63" s="493"/>
      <c r="C63" s="710">
        <v>3.133</v>
      </c>
      <c r="D63" s="711">
        <v>101.7</v>
      </c>
      <c r="E63" s="712">
        <v>5.1251455952894501E-2</v>
      </c>
      <c r="F63" s="711">
        <v>100</v>
      </c>
      <c r="G63" s="730">
        <v>1</v>
      </c>
      <c r="H63" s="724">
        <v>23.474626699122499</v>
      </c>
      <c r="I63" s="752">
        <v>85.804595657500798</v>
      </c>
      <c r="J63" s="753">
        <v>14.25</v>
      </c>
      <c r="K63" s="754">
        <v>299.60540746666697</v>
      </c>
      <c r="L63" s="755">
        <v>32.455584205438399</v>
      </c>
      <c r="M63" s="756">
        <v>1007.10826820287</v>
      </c>
      <c r="N63" s="718">
        <v>8.4701776574129198E-3</v>
      </c>
      <c r="O63" s="25">
        <v>5.34658030584235</v>
      </c>
      <c r="P63" s="26">
        <v>4.5286485050109897E-2</v>
      </c>
      <c r="Q63" s="26">
        <f t="shared" si="1"/>
        <v>4.5408163106811901E-2</v>
      </c>
      <c r="S63" s="182">
        <v>85.804595657500798</v>
      </c>
      <c r="T63" s="10">
        <v>14.25</v>
      </c>
      <c r="U63" s="693">
        <v>62.584697250484197</v>
      </c>
      <c r="V63" s="691">
        <v>26.296091281716102</v>
      </c>
      <c r="W63" s="174">
        <v>24.5740960505846</v>
      </c>
      <c r="X63" s="174">
        <v>36.128195692259197</v>
      </c>
      <c r="Y63" s="174">
        <v>845</v>
      </c>
      <c r="Z63" s="174">
        <v>5.7837674921772601E-2</v>
      </c>
      <c r="AA63" s="174">
        <v>0.436525273105562</v>
      </c>
      <c r="AB63" s="174"/>
      <c r="AC63" s="174"/>
      <c r="AD63" s="174">
        <v>1</v>
      </c>
      <c r="AE63" s="485">
        <f t="shared" si="4"/>
        <v>2.3319224368872574E-3</v>
      </c>
      <c r="AF63" s="182">
        <v>0.14594265972420001</v>
      </c>
      <c r="AG63" s="488">
        <f t="shared" si="2"/>
        <v>0.14633478596684199</v>
      </c>
      <c r="AH63" s="176"/>
      <c r="AI63" s="24">
        <f t="shared" si="5"/>
        <v>0.19174294907365388</v>
      </c>
      <c r="AJ63" s="176"/>
      <c r="AY63" s="176"/>
      <c r="BV63" s="34"/>
      <c r="BW63" s="34"/>
      <c r="BX63" s="3"/>
      <c r="BY63" s="34"/>
      <c r="BZ63" s="34"/>
      <c r="CA63" s="34"/>
    </row>
    <row r="64" spans="2:79">
      <c r="B64" s="493"/>
      <c r="C64" s="710">
        <v>9.0500000000000007</v>
      </c>
      <c r="D64" s="711">
        <v>38.700000000000003</v>
      </c>
      <c r="E64" s="712">
        <v>2.5398618774999999</v>
      </c>
      <c r="F64" s="711">
        <v>100</v>
      </c>
      <c r="G64" s="730">
        <v>1</v>
      </c>
      <c r="H64" s="724">
        <v>11.7231701865056</v>
      </c>
      <c r="I64" s="752">
        <v>20.143358086261198</v>
      </c>
      <c r="J64" s="753">
        <v>14.25</v>
      </c>
      <c r="K64" s="754">
        <v>290.21009333333302</v>
      </c>
      <c r="L64" s="755">
        <v>15.6999645315567</v>
      </c>
      <c r="M64" s="756">
        <v>743.18721581876605</v>
      </c>
      <c r="N64" s="718">
        <v>4.9954376709745304E-3</v>
      </c>
      <c r="O64" s="25">
        <v>4.6737327391758798</v>
      </c>
      <c r="P64" s="26">
        <v>2.3347340589346101E-2</v>
      </c>
      <c r="Q64" s="26">
        <f t="shared" si="1"/>
        <v>6.7797205923777096E-2</v>
      </c>
      <c r="S64" s="182">
        <v>20.143358086261198</v>
      </c>
      <c r="T64" s="10">
        <v>14.25</v>
      </c>
      <c r="U64" s="693">
        <v>25.925669060337</v>
      </c>
      <c r="V64" s="691">
        <v>10.8931382606458</v>
      </c>
      <c r="W64" s="174">
        <v>12.2360747740577</v>
      </c>
      <c r="X64" s="174">
        <v>14.345869728550101</v>
      </c>
      <c r="Y64" s="174">
        <v>845</v>
      </c>
      <c r="Z64" s="174">
        <v>2.1502432076452301E-2</v>
      </c>
      <c r="AA64" s="174">
        <v>0.184494462617208</v>
      </c>
      <c r="AB64" s="174"/>
      <c r="AC64" s="174"/>
      <c r="AD64" s="174">
        <v>1</v>
      </c>
      <c r="AE64" s="485">
        <f t="shared" si="4"/>
        <v>2.051242076195856E-3</v>
      </c>
      <c r="AF64" s="182">
        <v>5.3179823230092099E-2</v>
      </c>
      <c r="AG64" s="488">
        <f t="shared" si="2"/>
        <v>0.15442630019137432</v>
      </c>
      <c r="AH64" s="176"/>
      <c r="AI64" s="24">
        <f t="shared" si="5"/>
        <v>0.2222235061151514</v>
      </c>
      <c r="AJ64" s="176"/>
      <c r="AY64" s="176"/>
      <c r="BV64" s="34"/>
      <c r="BW64" s="34"/>
      <c r="BX64" s="3"/>
      <c r="BY64" s="34"/>
      <c r="BZ64" s="34"/>
      <c r="CA64" s="34"/>
    </row>
    <row r="65" spans="2:79">
      <c r="B65" s="493"/>
      <c r="C65" s="710">
        <v>28.716999999999999</v>
      </c>
      <c r="D65" s="711">
        <v>77.3</v>
      </c>
      <c r="E65" s="712">
        <v>0.20938369895270401</v>
      </c>
      <c r="F65" s="711">
        <v>100</v>
      </c>
      <c r="G65" s="730">
        <v>0.5</v>
      </c>
      <c r="H65" s="724">
        <v>25.120008533498599</v>
      </c>
      <c r="I65" s="752">
        <v>48.241170540511497</v>
      </c>
      <c r="J65" s="753">
        <v>14.25</v>
      </c>
      <c r="K65" s="754">
        <v>298.058498933333</v>
      </c>
      <c r="L65" s="755">
        <v>34.551139993941497</v>
      </c>
      <c r="M65" s="756">
        <v>988.348774029011</v>
      </c>
      <c r="N65" s="718">
        <v>8.30053459395921E-3</v>
      </c>
      <c r="O65" s="25">
        <v>5.2714496114221898</v>
      </c>
      <c r="P65" s="26">
        <v>4.3755849859922702E-2</v>
      </c>
      <c r="Q65" s="26">
        <f t="shared" si="1"/>
        <v>5.8657512077462524E-2</v>
      </c>
      <c r="S65" s="182">
        <v>48.241170540511497</v>
      </c>
      <c r="T65" s="10">
        <v>14.25</v>
      </c>
      <c r="U65" s="693">
        <v>72.477247599578504</v>
      </c>
      <c r="V65" s="691">
        <v>30.452625041839699</v>
      </c>
      <c r="W65" s="174">
        <v>26.628622525134102</v>
      </c>
      <c r="X65" s="174">
        <v>42.127577237273201</v>
      </c>
      <c r="Y65" s="174">
        <v>845</v>
      </c>
      <c r="Z65" s="174">
        <v>6.90352347289062E-2</v>
      </c>
      <c r="AA65" s="174">
        <v>0.50290684107470596</v>
      </c>
      <c r="AB65" s="174"/>
      <c r="AC65" s="174"/>
      <c r="AD65" s="174">
        <v>1</v>
      </c>
      <c r="AE65" s="485">
        <f t="shared" si="4"/>
        <v>2.4159944387160564E-3</v>
      </c>
      <c r="AF65" s="182">
        <v>0.175104627134028</v>
      </c>
      <c r="AG65" s="488">
        <f t="shared" si="2"/>
        <v>0.23473893922333622</v>
      </c>
      <c r="AH65" s="176"/>
      <c r="AI65" s="24">
        <f t="shared" si="5"/>
        <v>0.29339645130079872</v>
      </c>
      <c r="AJ65" s="176"/>
      <c r="AY65" s="176"/>
      <c r="BV65" s="34"/>
      <c r="BW65" s="34"/>
      <c r="BX65" s="3"/>
      <c r="BY65" s="34"/>
      <c r="BZ65" s="34"/>
      <c r="CA65" s="34"/>
    </row>
    <row r="66" spans="2:79">
      <c r="B66" s="493"/>
      <c r="C66" s="710">
        <v>3.133</v>
      </c>
      <c r="D66" s="711">
        <v>101.7</v>
      </c>
      <c r="E66" s="712">
        <v>5.1251455952894501E-2</v>
      </c>
      <c r="F66" s="711">
        <v>100</v>
      </c>
      <c r="G66" s="730">
        <v>0.5</v>
      </c>
      <c r="H66" s="724">
        <v>23.7566129210119</v>
      </c>
      <c r="I66" s="752">
        <v>85.804595657500798</v>
      </c>
      <c r="J66" s="753">
        <v>14.25</v>
      </c>
      <c r="K66" s="754">
        <v>299.60540746666697</v>
      </c>
      <c r="L66" s="755">
        <v>32.845453134414598</v>
      </c>
      <c r="M66" s="756">
        <v>1007.10826820287</v>
      </c>
      <c r="N66" s="718">
        <v>8.4733950292395898E-3</v>
      </c>
      <c r="O66" s="25">
        <v>5.3469234640892402</v>
      </c>
      <c r="P66" s="26">
        <v>4.5306594702338297E-2</v>
      </c>
      <c r="Q66" s="26">
        <f t="shared" si="1"/>
        <v>4.5428326790687965E-2</v>
      </c>
      <c r="S66" s="182">
        <v>85.804595657500798</v>
      </c>
      <c r="T66" s="10">
        <v>14.25</v>
      </c>
      <c r="U66" s="693">
        <v>63.593435189477901</v>
      </c>
      <c r="V66" s="691">
        <v>26.719930751881499</v>
      </c>
      <c r="W66" s="174">
        <v>24.7979483417975</v>
      </c>
      <c r="X66" s="174">
        <v>36.7381105092662</v>
      </c>
      <c r="Y66" s="174">
        <v>845</v>
      </c>
      <c r="Z66" s="174">
        <v>5.8952796168985203E-2</v>
      </c>
      <c r="AA66" s="174">
        <v>0.44332611179148501</v>
      </c>
      <c r="AB66" s="174"/>
      <c r="AC66" s="174"/>
      <c r="AD66" s="174">
        <v>1</v>
      </c>
      <c r="AE66" s="485">
        <f t="shared" si="4"/>
        <v>2.3404198060459659E-3</v>
      </c>
      <c r="AF66" s="182">
        <v>0.148835335251955</v>
      </c>
      <c r="AG66" s="488">
        <f t="shared" si="2"/>
        <v>0.14923523368394878</v>
      </c>
      <c r="AH66" s="176"/>
      <c r="AI66" s="24">
        <f t="shared" si="5"/>
        <v>0.19466356047463673</v>
      </c>
      <c r="AJ66" s="176"/>
      <c r="AY66" s="176"/>
      <c r="BV66" s="34"/>
      <c r="BW66" s="34"/>
      <c r="BX66" s="3"/>
      <c r="BY66" s="34"/>
      <c r="BZ66" s="34"/>
      <c r="CA66" s="34"/>
    </row>
    <row r="67" spans="2:79">
      <c r="B67" s="493"/>
      <c r="C67" s="710">
        <v>9.0500000000000007</v>
      </c>
      <c r="D67" s="711">
        <v>38.700000000000003</v>
      </c>
      <c r="E67" s="712">
        <v>2.5398618774999999</v>
      </c>
      <c r="F67" s="711">
        <v>100</v>
      </c>
      <c r="G67" s="730">
        <v>0.5</v>
      </c>
      <c r="H67" s="724">
        <v>12.085273757082501</v>
      </c>
      <c r="I67" s="752">
        <v>20.143358086261198</v>
      </c>
      <c r="J67" s="753">
        <v>14.25</v>
      </c>
      <c r="K67" s="754">
        <v>290.21009333333302</v>
      </c>
      <c r="L67" s="755">
        <v>16.184902745739699</v>
      </c>
      <c r="M67" s="756">
        <v>743.18721581876605</v>
      </c>
      <c r="N67" s="718">
        <v>4.9986794207046298E-3</v>
      </c>
      <c r="O67" s="25">
        <v>4.6744319577492197</v>
      </c>
      <c r="P67" s="26">
        <v>2.3365986830685099E-2</v>
      </c>
      <c r="Q67" s="26">
        <f t="shared" si="1"/>
        <v>6.785135183641014E-2</v>
      </c>
      <c r="S67" s="182">
        <v>20.143358086261198</v>
      </c>
      <c r="T67" s="10">
        <v>14.25</v>
      </c>
      <c r="U67" s="693">
        <v>26.6416373158909</v>
      </c>
      <c r="V67" s="691">
        <v>11.1939652587777</v>
      </c>
      <c r="W67" s="174">
        <v>12.6174591798795</v>
      </c>
      <c r="X67" s="174">
        <v>14.7617490085313</v>
      </c>
      <c r="Y67" s="174">
        <v>845</v>
      </c>
      <c r="Z67" s="174">
        <v>2.2133807360012001E-2</v>
      </c>
      <c r="AA67" s="174">
        <v>0.18950676730736299</v>
      </c>
      <c r="AB67" s="174"/>
      <c r="AC67" s="174"/>
      <c r="AD67" s="174">
        <v>1</v>
      </c>
      <c r="AE67" s="485">
        <f t="shared" si="4"/>
        <v>2.0556258495211832E-3</v>
      </c>
      <c r="AF67" s="182">
        <v>5.4765238340113299E-2</v>
      </c>
      <c r="AG67" s="488">
        <f t="shared" si="2"/>
        <v>0.15903010996051878</v>
      </c>
      <c r="AH67" s="176"/>
      <c r="AI67" s="24">
        <f t="shared" si="5"/>
        <v>0.22688146179692892</v>
      </c>
      <c r="AJ67" s="176"/>
      <c r="AY67" s="176"/>
      <c r="BV67" s="34"/>
      <c r="BW67" s="34"/>
      <c r="BX67" s="3"/>
      <c r="BY67" s="34"/>
      <c r="BZ67" s="34"/>
      <c r="CA67" s="34"/>
    </row>
    <row r="68" spans="2:79">
      <c r="B68" s="493"/>
      <c r="C68" s="710">
        <v>28.716999999999999</v>
      </c>
      <c r="D68" s="711">
        <v>77.3</v>
      </c>
      <c r="E68" s="712">
        <v>0.20938369895270401</v>
      </c>
      <c r="F68" s="711">
        <v>100</v>
      </c>
      <c r="G68" s="730">
        <v>0.3</v>
      </c>
      <c r="H68" s="724">
        <v>25.398943048753001</v>
      </c>
      <c r="I68" s="752">
        <v>48.241170540511497</v>
      </c>
      <c r="J68" s="753">
        <v>14.25</v>
      </c>
      <c r="K68" s="754">
        <v>298.058498933333</v>
      </c>
      <c r="L68" s="755">
        <v>34.934798521479202</v>
      </c>
      <c r="M68" s="756">
        <v>988.348774029011</v>
      </c>
      <c r="N68" s="718">
        <v>8.3036886145506795E-3</v>
      </c>
      <c r="O68" s="25">
        <v>5.2717936512421204</v>
      </c>
      <c r="P68" s="26">
        <v>4.37753329200797E-2</v>
      </c>
      <c r="Q68" s="26">
        <f t="shared" si="1"/>
        <v>5.8683630364277282E-2</v>
      </c>
      <c r="S68" s="182">
        <v>48.241170540511497</v>
      </c>
      <c r="T68" s="10">
        <v>14.25</v>
      </c>
      <c r="U68" s="693">
        <v>73.574291841534503</v>
      </c>
      <c r="V68" s="691">
        <v>30.913568000644698</v>
      </c>
      <c r="W68" s="174">
        <v>26.838944282813799</v>
      </c>
      <c r="X68" s="174">
        <v>42.795240556199303</v>
      </c>
      <c r="Y68" s="174">
        <v>845</v>
      </c>
      <c r="Z68" s="174">
        <v>7.0312706654607204E-2</v>
      </c>
      <c r="AA68" s="174">
        <v>0.51022535590786799</v>
      </c>
      <c r="AB68" s="174"/>
      <c r="AC68" s="174"/>
      <c r="AD68" s="174">
        <v>1</v>
      </c>
      <c r="AE68" s="485">
        <f t="shared" si="4"/>
        <v>2.4254059951982166E-3</v>
      </c>
      <c r="AF68" s="182">
        <v>0.17844752852492099</v>
      </c>
      <c r="AG68" s="488">
        <f t="shared" si="2"/>
        <v>0.23922031209891309</v>
      </c>
      <c r="AH68" s="176"/>
      <c r="AI68" s="24">
        <f t="shared" si="5"/>
        <v>0.29790394246319035</v>
      </c>
      <c r="AJ68" s="176"/>
      <c r="AY68" s="176"/>
      <c r="BV68" s="34"/>
      <c r="BW68" s="34"/>
      <c r="BX68" s="3"/>
      <c r="BY68" s="34"/>
      <c r="BZ68" s="34"/>
      <c r="CA68" s="34"/>
    </row>
    <row r="69" spans="2:79">
      <c r="B69" s="493"/>
      <c r="C69" s="710">
        <v>3.133</v>
      </c>
      <c r="D69" s="711">
        <v>101.7</v>
      </c>
      <c r="E69" s="712">
        <v>5.1251455952894501E-2</v>
      </c>
      <c r="F69" s="711">
        <v>100</v>
      </c>
      <c r="G69" s="730">
        <v>0.3</v>
      </c>
      <c r="H69" s="724">
        <v>23.9524405786883</v>
      </c>
      <c r="I69" s="752">
        <v>85.804595657500798</v>
      </c>
      <c r="J69" s="753">
        <v>14.25</v>
      </c>
      <c r="K69" s="754">
        <v>299.60540746666697</v>
      </c>
      <c r="L69" s="755">
        <v>33.116200827868099</v>
      </c>
      <c r="M69" s="756">
        <v>1007.10826820287</v>
      </c>
      <c r="N69" s="718">
        <v>8.4756293542844491E-3</v>
      </c>
      <c r="O69" s="25">
        <v>5.3471616325556504</v>
      </c>
      <c r="P69" s="26">
        <v>4.5320560094992302E-2</v>
      </c>
      <c r="Q69" s="26">
        <f t="shared" si="1"/>
        <v>4.5442329706277061E-2</v>
      </c>
      <c r="S69" s="182">
        <v>85.804595657500798</v>
      </c>
      <c r="T69" s="10">
        <v>14.25</v>
      </c>
      <c r="U69" s="693">
        <v>64.336355820487498</v>
      </c>
      <c r="V69" s="691">
        <v>27.032082277515698</v>
      </c>
      <c r="W69" s="174">
        <v>24.9605532467987</v>
      </c>
      <c r="X69" s="174">
        <v>37.1875819250725</v>
      </c>
      <c r="Y69" s="174">
        <v>845</v>
      </c>
      <c r="Z69" s="174">
        <v>5.9777958984979798E-2</v>
      </c>
      <c r="AA69" s="174">
        <v>0.448330189004921</v>
      </c>
      <c r="AB69" s="174"/>
      <c r="AC69" s="174"/>
      <c r="AD69" s="174">
        <v>1</v>
      </c>
      <c r="AE69" s="485">
        <f t="shared" si="4"/>
        <v>2.3466902384396346E-3</v>
      </c>
      <c r="AF69" s="182">
        <v>0.15097749818071701</v>
      </c>
      <c r="AG69" s="488">
        <f t="shared" si="2"/>
        <v>0.15138315228621962</v>
      </c>
      <c r="AH69" s="176"/>
      <c r="AI69" s="24">
        <f t="shared" si="5"/>
        <v>0.19682548199249669</v>
      </c>
      <c r="AJ69" s="176"/>
      <c r="AY69" s="176"/>
      <c r="BV69" s="34"/>
      <c r="BW69" s="34"/>
      <c r="BX69" s="3"/>
      <c r="BY69" s="34"/>
      <c r="BZ69" s="34"/>
      <c r="CA69" s="34"/>
    </row>
    <row r="70" spans="2:79">
      <c r="B70" s="493"/>
      <c r="C70" s="710">
        <v>9.0500000000000007</v>
      </c>
      <c r="D70" s="711">
        <v>38.700000000000003</v>
      </c>
      <c r="E70" s="712">
        <v>2.5398618774999999</v>
      </c>
      <c r="F70" s="711">
        <v>100</v>
      </c>
      <c r="G70" s="730">
        <v>0.3</v>
      </c>
      <c r="H70" s="724">
        <v>12.3487725739414</v>
      </c>
      <c r="I70" s="752">
        <v>20.143358086261198</v>
      </c>
      <c r="J70" s="753">
        <v>14.25</v>
      </c>
      <c r="K70" s="754">
        <v>290.21009333333302</v>
      </c>
      <c r="L70" s="755">
        <v>16.5377869923195</v>
      </c>
      <c r="M70" s="756">
        <v>743.18721581876605</v>
      </c>
      <c r="N70" s="718">
        <v>5.0010384011069803E-3</v>
      </c>
      <c r="O70" s="25">
        <v>4.6749402900677399</v>
      </c>
      <c r="P70" s="26">
        <v>2.3379555913510999E-2</v>
      </c>
      <c r="Q70" s="26">
        <f t="shared" si="1"/>
        <v>6.7890754435563722E-2</v>
      </c>
      <c r="S70" s="182">
        <v>20.143358086261198</v>
      </c>
      <c r="T70" s="10">
        <v>14.25</v>
      </c>
      <c r="U70" s="693">
        <v>27.087126987363401</v>
      </c>
      <c r="V70" s="691">
        <v>11.3811457930099</v>
      </c>
      <c r="W70" s="174">
        <v>12.8496252611831</v>
      </c>
      <c r="X70" s="174">
        <v>15.0207818728367</v>
      </c>
      <c r="Y70" s="174">
        <v>845</v>
      </c>
      <c r="Z70" s="174">
        <v>2.2528205279163799E-2</v>
      </c>
      <c r="AA70" s="174">
        <v>0.192623707627398</v>
      </c>
      <c r="AB70" s="174"/>
      <c r="AC70" s="174"/>
      <c r="AD70" s="174">
        <v>1</v>
      </c>
      <c r="AE70" s="485">
        <f t="shared" si="4"/>
        <v>2.0583988222272536E-3</v>
      </c>
      <c r="AF70" s="182">
        <v>5.5756110288308999E-2</v>
      </c>
      <c r="AG70" s="488">
        <f t="shared" si="2"/>
        <v>0.16190745478096369</v>
      </c>
      <c r="AH70" s="176"/>
      <c r="AI70" s="24">
        <f t="shared" si="5"/>
        <v>0.22979820921652741</v>
      </c>
      <c r="AJ70" s="176"/>
      <c r="AY70" s="176"/>
      <c r="BV70" s="34"/>
      <c r="BW70" s="34"/>
      <c r="BX70" s="3"/>
      <c r="BY70" s="34"/>
      <c r="BZ70" s="34"/>
      <c r="CA70" s="34"/>
    </row>
    <row r="71" spans="2:79">
      <c r="B71" s="493"/>
      <c r="C71" s="710">
        <v>28.716999999999999</v>
      </c>
      <c r="D71" s="711">
        <v>77.3</v>
      </c>
      <c r="E71" s="712">
        <v>0.20938369895270401</v>
      </c>
      <c r="F71" s="711">
        <v>100</v>
      </c>
      <c r="G71" s="730">
        <v>0.2</v>
      </c>
      <c r="H71" s="724">
        <v>25.599327396674902</v>
      </c>
      <c r="I71" s="752">
        <v>48.241170540511497</v>
      </c>
      <c r="J71" s="753">
        <v>14.25</v>
      </c>
      <c r="K71" s="754">
        <v>298.058498933333</v>
      </c>
      <c r="L71" s="755">
        <v>35.210415770908497</v>
      </c>
      <c r="M71" s="756">
        <v>988.348774029011</v>
      </c>
      <c r="N71" s="718">
        <v>8.3059544326010391E-3</v>
      </c>
      <c r="O71" s="25">
        <v>5.2720406592197602</v>
      </c>
      <c r="P71" s="26">
        <v>4.3789329482299202E-2</v>
      </c>
      <c r="Q71" s="26">
        <f t="shared" si="1"/>
        <v>5.8702393650102193E-2</v>
      </c>
      <c r="S71" s="182">
        <v>48.241170540511497</v>
      </c>
      <c r="T71" s="10">
        <v>14.25</v>
      </c>
      <c r="U71" s="693">
        <v>74.502007860695201</v>
      </c>
      <c r="V71" s="691">
        <v>31.3033646473509</v>
      </c>
      <c r="W71" s="174">
        <v>27.014369982032299</v>
      </c>
      <c r="X71" s="174">
        <v>43.360197174388098</v>
      </c>
      <c r="Y71" s="174">
        <v>845</v>
      </c>
      <c r="Z71" s="174">
        <v>7.1398527585369201E-2</v>
      </c>
      <c r="AA71" s="174">
        <v>0.51640758682263999</v>
      </c>
      <c r="AB71" s="174"/>
      <c r="AC71" s="174"/>
      <c r="AD71" s="174">
        <v>1</v>
      </c>
      <c r="AE71" s="485">
        <f t="shared" si="4"/>
        <v>2.4333764986572159E-3</v>
      </c>
      <c r="AF71" s="182">
        <v>0.18129143503099099</v>
      </c>
      <c r="AG71" s="488">
        <f t="shared" si="2"/>
        <v>0.24303275045312198</v>
      </c>
      <c r="AH71" s="176"/>
      <c r="AI71" s="24">
        <f t="shared" si="5"/>
        <v>0.30173514410322416</v>
      </c>
      <c r="AJ71" s="176"/>
      <c r="AY71" s="176"/>
      <c r="BV71" s="34"/>
      <c r="BW71" s="34"/>
      <c r="BX71" s="3"/>
      <c r="BY71" s="34"/>
      <c r="BZ71" s="34"/>
      <c r="CA71" s="34"/>
    </row>
    <row r="72" spans="2:79">
      <c r="B72" s="493"/>
      <c r="C72" s="710">
        <v>3.133</v>
      </c>
      <c r="D72" s="711">
        <v>101.7</v>
      </c>
      <c r="E72" s="712">
        <v>5.1251455952894501E-2</v>
      </c>
      <c r="F72" s="711">
        <v>100</v>
      </c>
      <c r="G72" s="730">
        <v>0.2</v>
      </c>
      <c r="H72" s="724">
        <v>24.1054117476125</v>
      </c>
      <c r="I72" s="752">
        <v>85.804595657500798</v>
      </c>
      <c r="J72" s="753">
        <v>14.25</v>
      </c>
      <c r="K72" s="754">
        <v>299.60540746666697</v>
      </c>
      <c r="L72" s="755">
        <v>33.327695933526599</v>
      </c>
      <c r="M72" s="756">
        <v>1007.10826820287</v>
      </c>
      <c r="N72" s="718">
        <v>8.4773746987341202E-3</v>
      </c>
      <c r="O72" s="25">
        <v>5.3473475982133998</v>
      </c>
      <c r="P72" s="26">
        <v>4.5331469234431002E-2</v>
      </c>
      <c r="Q72" s="26">
        <f t="shared" si="1"/>
        <v>4.545326815695256E-2</v>
      </c>
      <c r="S72" s="182">
        <v>85.804595657500798</v>
      </c>
      <c r="T72" s="10">
        <v>14.25</v>
      </c>
      <c r="U72" s="693">
        <v>64.946376149519907</v>
      </c>
      <c r="V72" s="691">
        <v>27.288393340134402</v>
      </c>
      <c r="W72" s="174">
        <v>25.092672174951002</v>
      </c>
      <c r="X72" s="174">
        <v>37.556822100243799</v>
      </c>
      <c r="Y72" s="174">
        <v>845</v>
      </c>
      <c r="Z72" s="174">
        <v>6.0457974838273303E-2</v>
      </c>
      <c r="AA72" s="174">
        <v>0.4524361489373</v>
      </c>
      <c r="AB72" s="174"/>
      <c r="AC72" s="174"/>
      <c r="AD72" s="174">
        <v>1</v>
      </c>
      <c r="AE72" s="485">
        <f t="shared" si="4"/>
        <v>2.351846464198136E-3</v>
      </c>
      <c r="AF72" s="182">
        <v>0.15274390510973099</v>
      </c>
      <c r="AG72" s="488">
        <f t="shared" si="2"/>
        <v>0.15315430528820062</v>
      </c>
      <c r="AH72" s="176"/>
      <c r="AI72" s="24">
        <f t="shared" si="5"/>
        <v>0.19860757344515317</v>
      </c>
      <c r="AJ72" s="176"/>
      <c r="AY72" s="176"/>
      <c r="BV72" s="34"/>
      <c r="BW72" s="34"/>
      <c r="BX72" s="3"/>
      <c r="BY72" s="34"/>
      <c r="BZ72" s="34"/>
      <c r="CA72" s="34"/>
    </row>
    <row r="73" spans="2:79">
      <c r="B73" s="493"/>
      <c r="C73" s="710">
        <v>9.0500000000000007</v>
      </c>
      <c r="D73" s="711">
        <v>38.700000000000003</v>
      </c>
      <c r="E73" s="712">
        <v>2.5398618774999999</v>
      </c>
      <c r="F73" s="711">
        <v>100</v>
      </c>
      <c r="G73" s="730">
        <v>0.2</v>
      </c>
      <c r="H73" s="724">
        <v>12.547214256024199</v>
      </c>
      <c r="I73" s="752">
        <v>20.143358086261198</v>
      </c>
      <c r="J73" s="753">
        <v>14.25</v>
      </c>
      <c r="K73" s="754">
        <v>290.21009333333302</v>
      </c>
      <c r="L73" s="755">
        <v>16.803545086821</v>
      </c>
      <c r="M73" s="756">
        <v>743.18721581876605</v>
      </c>
      <c r="N73" s="718">
        <v>5.0028149526612801E-3</v>
      </c>
      <c r="O73" s="25">
        <v>4.6753228491341003</v>
      </c>
      <c r="P73" s="26">
        <v>2.3389775058167101E-2</v>
      </c>
      <c r="Q73" s="26">
        <f t="shared" si="1"/>
        <v>6.7920429312321673E-2</v>
      </c>
      <c r="S73" s="182">
        <v>20.143358086261198</v>
      </c>
      <c r="T73" s="10">
        <v>14.25</v>
      </c>
      <c r="U73" s="693">
        <v>27.511870585244399</v>
      </c>
      <c r="V73" s="691">
        <v>11.5596094895985</v>
      </c>
      <c r="W73" s="174">
        <v>13.0674508841416</v>
      </c>
      <c r="X73" s="174">
        <v>15.2679370619705</v>
      </c>
      <c r="Y73" s="174">
        <v>845</v>
      </c>
      <c r="Z73" s="174">
        <v>2.2905342154497601E-2</v>
      </c>
      <c r="AA73" s="174">
        <v>0.19559420017871099</v>
      </c>
      <c r="AB73" s="174"/>
      <c r="AC73" s="174"/>
      <c r="AD73" s="174">
        <v>1</v>
      </c>
      <c r="AE73" s="485">
        <f t="shared" si="4"/>
        <v>2.0610734957929289E-3</v>
      </c>
      <c r="AF73" s="182">
        <v>5.67039872829323E-2</v>
      </c>
      <c r="AG73" s="488">
        <f t="shared" si="2"/>
        <v>0.16465994864847561</v>
      </c>
      <c r="AH73" s="176"/>
      <c r="AI73" s="24">
        <f t="shared" si="5"/>
        <v>0.23258037796079728</v>
      </c>
      <c r="AJ73" s="176"/>
      <c r="AY73" s="176"/>
      <c r="BV73" s="34"/>
      <c r="BW73" s="34"/>
      <c r="BX73" s="3"/>
      <c r="BY73" s="34"/>
      <c r="BZ73" s="34"/>
      <c r="CA73" s="34"/>
    </row>
    <row r="74" spans="2:79">
      <c r="B74" s="493"/>
      <c r="C74" s="710">
        <v>28.716999999999999</v>
      </c>
      <c r="D74" s="711">
        <v>77.3</v>
      </c>
      <c r="E74" s="712">
        <v>0.20938369895270401</v>
      </c>
      <c r="F74" s="711">
        <v>100</v>
      </c>
      <c r="G74" s="730">
        <v>1</v>
      </c>
      <c r="H74" s="724">
        <v>24.7105308153998</v>
      </c>
      <c r="I74" s="752">
        <v>48.241170540511497</v>
      </c>
      <c r="J74" s="753">
        <v>29</v>
      </c>
      <c r="K74" s="754">
        <v>298.058498933333</v>
      </c>
      <c r="L74" s="755">
        <v>33.987926731351799</v>
      </c>
      <c r="M74" s="756">
        <v>988.348774029011</v>
      </c>
      <c r="N74" s="718">
        <v>1.7695167364756799E-2</v>
      </c>
      <c r="O74" s="25">
        <v>5.2418463338074801</v>
      </c>
      <c r="P74" s="26">
        <v>9.2755348177060201E-2</v>
      </c>
      <c r="Q74" s="26">
        <f t="shared" si="1"/>
        <v>0.12434446990203567</v>
      </c>
      <c r="S74" s="182">
        <v>48.241170540511497</v>
      </c>
      <c r="T74" s="10">
        <v>29</v>
      </c>
      <c r="U74" s="693">
        <v>70.591345301340098</v>
      </c>
      <c r="V74" s="691">
        <v>29.660229118210101</v>
      </c>
      <c r="W74" s="174">
        <v>26.259510604205499</v>
      </c>
      <c r="X74" s="174">
        <v>40.980870718467401</v>
      </c>
      <c r="Y74" s="174">
        <v>845</v>
      </c>
      <c r="Z74" s="174">
        <v>0.31377669794416602</v>
      </c>
      <c r="AA74" s="174">
        <v>0.49030574921880099</v>
      </c>
      <c r="AB74" s="174">
        <v>-0.109025721680664</v>
      </c>
      <c r="AC74" s="174">
        <v>0.82979490363221897</v>
      </c>
      <c r="AD74" s="174">
        <v>0.97021134994966196</v>
      </c>
      <c r="AE74" s="485">
        <f t="shared" si="4"/>
        <v>1.0927799581325618E-2</v>
      </c>
      <c r="AF74" s="182">
        <v>0.77140807362919495</v>
      </c>
      <c r="AG74" s="488">
        <f t="shared" si="2"/>
        <v>1.034121804065367</v>
      </c>
      <c r="AH74" s="176"/>
      <c r="AI74" s="24">
        <f t="shared" si="5"/>
        <v>1.1584662739674028</v>
      </c>
      <c r="AJ74" s="176"/>
      <c r="AY74" s="176"/>
      <c r="BV74" s="34"/>
      <c r="BW74" s="34"/>
      <c r="BX74" s="3"/>
      <c r="BY74" s="34"/>
      <c r="BZ74" s="34"/>
      <c r="CA74" s="34"/>
    </row>
    <row r="75" spans="2:79">
      <c r="B75" s="493"/>
      <c r="C75" s="710">
        <v>3.133</v>
      </c>
      <c r="D75" s="711">
        <v>101.7</v>
      </c>
      <c r="E75" s="712">
        <v>5.1251455952894501E-2</v>
      </c>
      <c r="F75" s="711">
        <v>100</v>
      </c>
      <c r="G75" s="730">
        <v>1</v>
      </c>
      <c r="H75" s="724">
        <v>23.474626699122499</v>
      </c>
      <c r="I75" s="752">
        <v>85.804595657500798</v>
      </c>
      <c r="J75" s="753">
        <v>29</v>
      </c>
      <c r="K75" s="754">
        <v>299.60540746666697</v>
      </c>
      <c r="L75" s="755">
        <v>32.455584205438399</v>
      </c>
      <c r="M75" s="756">
        <v>1007.10826820287</v>
      </c>
      <c r="N75" s="718">
        <v>1.8058065648559302E-2</v>
      </c>
      <c r="O75" s="25">
        <v>5.3169281948354197</v>
      </c>
      <c r="P75" s="26">
        <v>9.6013438391013797E-2</v>
      </c>
      <c r="Q75" s="26">
        <f t="shared" si="1"/>
        <v>9.6271412234374992E-2</v>
      </c>
      <c r="S75" s="182">
        <v>85.804595657500798</v>
      </c>
      <c r="T75" s="10">
        <v>29</v>
      </c>
      <c r="U75" s="693">
        <v>62.584697250484197</v>
      </c>
      <c r="V75" s="691">
        <v>26.296091281716102</v>
      </c>
      <c r="W75" s="174">
        <v>24.5740960505846</v>
      </c>
      <c r="X75" s="174">
        <v>36.128195692259197</v>
      </c>
      <c r="Y75" s="174">
        <v>845</v>
      </c>
      <c r="Z75" s="174">
        <v>0.27201334756747803</v>
      </c>
      <c r="AA75" s="174">
        <v>0.436525273105562</v>
      </c>
      <c r="AB75" s="174">
        <v>-0.109025721680664</v>
      </c>
      <c r="AC75" s="174">
        <v>0.82979490363221897</v>
      </c>
      <c r="AD75" s="174">
        <v>0.99073490755900795</v>
      </c>
      <c r="AE75" s="485">
        <f t="shared" si="4"/>
        <v>1.0865531006672436E-2</v>
      </c>
      <c r="AF75" s="182">
        <v>0.68001596851834401</v>
      </c>
      <c r="AG75" s="488">
        <f t="shared" si="2"/>
        <v>0.68184307038955538</v>
      </c>
      <c r="AH75" s="176"/>
      <c r="AI75" s="24">
        <f t="shared" si="5"/>
        <v>0.77811448262393035</v>
      </c>
      <c r="AJ75" s="176"/>
      <c r="AY75" s="176"/>
      <c r="BV75" s="34"/>
      <c r="BW75" s="34"/>
      <c r="BX75" s="3"/>
      <c r="BY75" s="34"/>
      <c r="BZ75" s="34"/>
      <c r="CA75" s="34"/>
    </row>
    <row r="76" spans="2:79">
      <c r="B76" s="493"/>
      <c r="C76" s="710">
        <v>9.0500000000000007</v>
      </c>
      <c r="D76" s="711">
        <v>38.700000000000003</v>
      </c>
      <c r="E76" s="712">
        <v>2.5398618774999999</v>
      </c>
      <c r="F76" s="711">
        <v>100</v>
      </c>
      <c r="G76" s="730">
        <v>1</v>
      </c>
      <c r="H76" s="724">
        <v>11.7231701865056</v>
      </c>
      <c r="I76" s="752">
        <v>20.143358086261198</v>
      </c>
      <c r="J76" s="753">
        <v>29</v>
      </c>
      <c r="K76" s="754">
        <v>290.21009333333302</v>
      </c>
      <c r="L76" s="755">
        <v>15.6999645315567</v>
      </c>
      <c r="M76" s="756">
        <v>743.18721581876605</v>
      </c>
      <c r="N76" s="718">
        <v>1.0664018204111E-2</v>
      </c>
      <c r="O76" s="25">
        <v>4.65091526634584</v>
      </c>
      <c r="P76" s="26">
        <v>4.9597445066089603E-2</v>
      </c>
      <c r="Q76" s="26">
        <f t="shared" si="1"/>
        <v>0.14402360661039537</v>
      </c>
      <c r="S76" s="182">
        <v>20.143358086261198</v>
      </c>
      <c r="T76" s="10">
        <v>29</v>
      </c>
      <c r="U76" s="693">
        <v>25.925669060337</v>
      </c>
      <c r="V76" s="691">
        <v>10.8931382606458</v>
      </c>
      <c r="W76" s="174">
        <v>12.2360747740577</v>
      </c>
      <c r="X76" s="174">
        <v>14.345869728550101</v>
      </c>
      <c r="Y76" s="174">
        <v>845</v>
      </c>
      <c r="Z76" s="174">
        <v>0.10212007558158399</v>
      </c>
      <c r="AA76" s="174">
        <v>0.184494462617208</v>
      </c>
      <c r="AB76" s="174">
        <v>-0.109025721680664</v>
      </c>
      <c r="AC76" s="174">
        <v>0.82979490363221897</v>
      </c>
      <c r="AD76" s="174">
        <v>0.76371381650231296</v>
      </c>
      <c r="AE76" s="485">
        <f t="shared" si="4"/>
        <v>7.4399686766365714E-3</v>
      </c>
      <c r="AF76" s="182">
        <v>0.19288616572975301</v>
      </c>
      <c r="AG76" s="488">
        <f t="shared" si="2"/>
        <v>0.56011274807869327</v>
      </c>
      <c r="AH76" s="176"/>
      <c r="AI76" s="24">
        <f t="shared" si="5"/>
        <v>0.70413635468908864</v>
      </c>
      <c r="AJ76" s="176"/>
      <c r="AY76" s="176"/>
      <c r="BV76" s="34"/>
      <c r="BW76" s="34"/>
      <c r="BX76" s="3"/>
      <c r="BY76" s="34"/>
      <c r="BZ76" s="34"/>
      <c r="CA76" s="34"/>
    </row>
    <row r="77" spans="2:79">
      <c r="B77" s="493"/>
      <c r="C77" s="710">
        <v>28.716999999999999</v>
      </c>
      <c r="D77" s="711">
        <v>77.3</v>
      </c>
      <c r="E77" s="712">
        <v>0.20938369895270401</v>
      </c>
      <c r="F77" s="711">
        <v>100</v>
      </c>
      <c r="G77" s="730">
        <v>0.5</v>
      </c>
      <c r="H77" s="724">
        <v>25.120008533498599</v>
      </c>
      <c r="I77" s="752">
        <v>48.241170540511497</v>
      </c>
      <c r="J77" s="753">
        <v>29</v>
      </c>
      <c r="K77" s="754">
        <v>298.058498933333</v>
      </c>
      <c r="L77" s="755">
        <v>34.551139993941497</v>
      </c>
      <c r="M77" s="756">
        <v>988.348774029011</v>
      </c>
      <c r="N77" s="718">
        <v>1.7705542608142999E-2</v>
      </c>
      <c r="O77" s="25">
        <v>5.2423445003807503</v>
      </c>
      <c r="P77" s="26">
        <v>9.2818553918055505E-2</v>
      </c>
      <c r="Q77" s="26">
        <f t="shared" si="1"/>
        <v>0.12442920123573542</v>
      </c>
      <c r="S77" s="182">
        <v>48.241170540511497</v>
      </c>
      <c r="T77" s="10">
        <v>29</v>
      </c>
      <c r="U77" s="693">
        <v>72.477247599578504</v>
      </c>
      <c r="V77" s="691">
        <v>30.452625041839699</v>
      </c>
      <c r="W77" s="174">
        <v>26.628622525134102</v>
      </c>
      <c r="X77" s="174">
        <v>42.127577237273201</v>
      </c>
      <c r="Y77" s="174">
        <v>845</v>
      </c>
      <c r="Z77" s="174">
        <v>0.32385096888137699</v>
      </c>
      <c r="AA77" s="174">
        <v>0.50290684107470596</v>
      </c>
      <c r="AB77" s="174">
        <v>-0.109025721680664</v>
      </c>
      <c r="AC77" s="174">
        <v>0.82979490363221897</v>
      </c>
      <c r="AD77" s="174">
        <v>0.97021134994966196</v>
      </c>
      <c r="AE77" s="485">
        <f t="shared" si="4"/>
        <v>1.0996049241482656E-2</v>
      </c>
      <c r="AF77" s="182">
        <v>0.79696338349209395</v>
      </c>
      <c r="AG77" s="488">
        <f t="shared" si="2"/>
        <v>1.0683803295362502</v>
      </c>
      <c r="AH77" s="176"/>
      <c r="AI77" s="24">
        <f t="shared" si="5"/>
        <v>1.1928095307719855</v>
      </c>
      <c r="AJ77" s="176"/>
      <c r="AY77" s="176"/>
      <c r="BV77" s="34"/>
      <c r="BW77" s="34"/>
      <c r="BX77" s="3"/>
      <c r="BY77" s="34"/>
      <c r="BZ77" s="34"/>
      <c r="CA77" s="34"/>
    </row>
    <row r="78" spans="2:79">
      <c r="B78" s="493"/>
      <c r="C78" s="710">
        <v>3.133</v>
      </c>
      <c r="D78" s="711">
        <v>101.7</v>
      </c>
      <c r="E78" s="712">
        <v>5.1251455952894501E-2</v>
      </c>
      <c r="F78" s="711">
        <v>100</v>
      </c>
      <c r="G78" s="730">
        <v>0.5</v>
      </c>
      <c r="H78" s="724">
        <v>23.7566129210119</v>
      </c>
      <c r="I78" s="752">
        <v>85.804595657500798</v>
      </c>
      <c r="J78" s="753">
        <v>29</v>
      </c>
      <c r="K78" s="754">
        <v>299.60540746666697</v>
      </c>
      <c r="L78" s="755">
        <v>32.845453134414598</v>
      </c>
      <c r="M78" s="756">
        <v>1007.10826820287</v>
      </c>
      <c r="N78" s="718">
        <v>1.8065269097915199E-2</v>
      </c>
      <c r="O78" s="25">
        <v>5.31726644192912</v>
      </c>
      <c r="P78" s="26">
        <v>9.6057849138763599E-2</v>
      </c>
      <c r="Q78" s="26">
        <f t="shared" si="1"/>
        <v>9.6315942307205485E-2</v>
      </c>
      <c r="S78" s="182">
        <v>85.804595657500798</v>
      </c>
      <c r="T78" s="10">
        <v>29</v>
      </c>
      <c r="U78" s="693">
        <v>63.593435189477901</v>
      </c>
      <c r="V78" s="691">
        <v>26.719930751881499</v>
      </c>
      <c r="W78" s="174">
        <v>24.7979483417975</v>
      </c>
      <c r="X78" s="174">
        <v>36.7381105092662</v>
      </c>
      <c r="Y78" s="174">
        <v>845</v>
      </c>
      <c r="Z78" s="174">
        <v>0.27718471971036301</v>
      </c>
      <c r="AA78" s="174">
        <v>0.44332611179148501</v>
      </c>
      <c r="AB78" s="174">
        <v>-0.109025721680664</v>
      </c>
      <c r="AC78" s="174">
        <v>0.82979490363221897</v>
      </c>
      <c r="AD78" s="174">
        <v>0.99073490755900795</v>
      </c>
      <c r="AE78" s="485">
        <f t="shared" si="4"/>
        <v>1.0902249243265789E-2</v>
      </c>
      <c r="AF78" s="182">
        <v>0.693311480671158</v>
      </c>
      <c r="AG78" s="488">
        <f t="shared" si="2"/>
        <v>0.69517430560808802</v>
      </c>
      <c r="AH78" s="176"/>
      <c r="AI78" s="24">
        <f t="shared" si="5"/>
        <v>0.79149024791529354</v>
      </c>
      <c r="AJ78" s="176"/>
      <c r="AY78" s="176"/>
      <c r="BV78" s="34"/>
      <c r="BW78" s="34"/>
      <c r="BX78" s="3"/>
      <c r="BY78" s="34"/>
      <c r="BZ78" s="34"/>
      <c r="CA78" s="34"/>
    </row>
    <row r="79" spans="2:79">
      <c r="B79" s="493"/>
      <c r="C79" s="710">
        <v>9.0500000000000007</v>
      </c>
      <c r="D79" s="711">
        <v>38.700000000000003</v>
      </c>
      <c r="E79" s="712">
        <v>2.5398618774999999</v>
      </c>
      <c r="F79" s="711">
        <v>100</v>
      </c>
      <c r="G79" s="730">
        <v>0.5</v>
      </c>
      <c r="H79" s="724">
        <v>12.085273757082501</v>
      </c>
      <c r="I79" s="752">
        <v>20.143358086261198</v>
      </c>
      <c r="J79" s="753">
        <v>29</v>
      </c>
      <c r="K79" s="754">
        <v>290.21009333333302</v>
      </c>
      <c r="L79" s="755">
        <v>16.184902745739699</v>
      </c>
      <c r="M79" s="756">
        <v>743.18721581876605</v>
      </c>
      <c r="N79" s="718">
        <v>1.06713043102903E-2</v>
      </c>
      <c r="O79" s="25">
        <v>4.6516028520861497</v>
      </c>
      <c r="P79" s="26">
        <v>4.9638669565225599E-2</v>
      </c>
      <c r="Q79" s="26">
        <f t="shared" si="1"/>
        <v>0.14414331642686598</v>
      </c>
      <c r="S79" s="182">
        <v>20.143358086261198</v>
      </c>
      <c r="T79" s="10">
        <v>29</v>
      </c>
      <c r="U79" s="693">
        <v>26.6416373158909</v>
      </c>
      <c r="V79" s="691">
        <v>11.1939652587777</v>
      </c>
      <c r="W79" s="174">
        <v>12.6174591798795</v>
      </c>
      <c r="X79" s="174">
        <v>14.7617490085313</v>
      </c>
      <c r="Y79" s="174">
        <v>845</v>
      </c>
      <c r="Z79" s="174">
        <v>0.105100619215763</v>
      </c>
      <c r="AA79" s="174">
        <v>0.18950676730736299</v>
      </c>
      <c r="AB79" s="174">
        <v>-0.109025721680664</v>
      </c>
      <c r="AC79" s="174">
        <v>0.82979490363221897</v>
      </c>
      <c r="AD79" s="174">
        <v>0.76371381650231296</v>
      </c>
      <c r="AE79" s="485">
        <f t="shared" si="4"/>
        <v>7.4545917931574659E-3</v>
      </c>
      <c r="AF79" s="182">
        <v>0.19860253089131799</v>
      </c>
      <c r="AG79" s="488">
        <f t="shared" si="2"/>
        <v>0.57671222263173827</v>
      </c>
      <c r="AH79" s="176"/>
      <c r="AI79" s="24">
        <f t="shared" si="5"/>
        <v>0.72085553905860422</v>
      </c>
      <c r="AJ79" s="176"/>
      <c r="AY79" s="176"/>
      <c r="BV79" s="34"/>
      <c r="BW79" s="34"/>
      <c r="BX79" s="3"/>
      <c r="BY79" s="34"/>
      <c r="BZ79" s="34"/>
      <c r="CA79" s="34"/>
    </row>
    <row r="80" spans="2:79">
      <c r="B80" s="493"/>
      <c r="C80" s="710">
        <v>28.716999999999999</v>
      </c>
      <c r="D80" s="711">
        <v>77.3</v>
      </c>
      <c r="E80" s="712">
        <v>0.20938369895270401</v>
      </c>
      <c r="F80" s="711">
        <v>100</v>
      </c>
      <c r="G80" s="730">
        <v>0.3</v>
      </c>
      <c r="H80" s="724">
        <v>25.398943048753001</v>
      </c>
      <c r="I80" s="752">
        <v>48.241170540511497</v>
      </c>
      <c r="J80" s="753">
        <v>29</v>
      </c>
      <c r="K80" s="754">
        <v>298.058498933333</v>
      </c>
      <c r="L80" s="755">
        <v>34.934798521479202</v>
      </c>
      <c r="M80" s="756">
        <v>988.348774029011</v>
      </c>
      <c r="N80" s="718">
        <v>1.7712610183181699E-2</v>
      </c>
      <c r="O80" s="25">
        <v>5.2426835600292296</v>
      </c>
      <c r="P80" s="26">
        <v>9.2861610212572901E-2</v>
      </c>
      <c r="Q80" s="26">
        <f t="shared" si="1"/>
        <v>0.12448692094918516</v>
      </c>
      <c r="S80" s="182">
        <v>48.241170540511497</v>
      </c>
      <c r="T80" s="10">
        <v>29</v>
      </c>
      <c r="U80" s="693">
        <v>73.574291841534503</v>
      </c>
      <c r="V80" s="691">
        <v>30.913568000644698</v>
      </c>
      <c r="W80" s="174">
        <v>26.838944282813799</v>
      </c>
      <c r="X80" s="174">
        <v>42.795240556199303</v>
      </c>
      <c r="Y80" s="174">
        <v>845</v>
      </c>
      <c r="Z80" s="174">
        <v>0.329752559960175</v>
      </c>
      <c r="AA80" s="174">
        <v>0.51022535590786799</v>
      </c>
      <c r="AB80" s="174">
        <v>-0.109025721680664</v>
      </c>
      <c r="AC80" s="174">
        <v>0.82979490363221897</v>
      </c>
      <c r="AD80" s="174">
        <v>0.97021134994966196</v>
      </c>
      <c r="AE80" s="485">
        <f t="shared" si="4"/>
        <v>1.103583394774907E-2</v>
      </c>
      <c r="AF80" s="182">
        <v>0.81195366758640197</v>
      </c>
      <c r="AG80" s="488">
        <f t="shared" si="2"/>
        <v>1.0884757630182047</v>
      </c>
      <c r="AH80" s="176"/>
      <c r="AI80" s="24">
        <f t="shared" si="5"/>
        <v>1.2129626839673899</v>
      </c>
      <c r="AJ80" s="176"/>
      <c r="AY80" s="176"/>
      <c r="BV80" s="34"/>
      <c r="BW80" s="34"/>
      <c r="BX80" s="3"/>
      <c r="BY80" s="34"/>
      <c r="BZ80" s="34"/>
      <c r="CA80" s="34"/>
    </row>
    <row r="81" spans="2:79">
      <c r="B81" s="493"/>
      <c r="C81" s="710">
        <v>3.133</v>
      </c>
      <c r="D81" s="711">
        <v>101.7</v>
      </c>
      <c r="E81" s="712">
        <v>5.1251455952894501E-2</v>
      </c>
      <c r="F81" s="711">
        <v>100</v>
      </c>
      <c r="G81" s="730">
        <v>0.3</v>
      </c>
      <c r="H81" s="724">
        <v>23.9524405786883</v>
      </c>
      <c r="I81" s="752">
        <v>85.804595657500798</v>
      </c>
      <c r="J81" s="753">
        <v>29</v>
      </c>
      <c r="K81" s="754">
        <v>299.60540746666697</v>
      </c>
      <c r="L81" s="755">
        <v>33.116200827868099</v>
      </c>
      <c r="M81" s="756">
        <v>1007.10826820287</v>
      </c>
      <c r="N81" s="718">
        <v>1.8070271593970299E-2</v>
      </c>
      <c r="O81" s="25">
        <v>5.31750120259513</v>
      </c>
      <c r="P81" s="26">
        <v>9.6088690932157897E-2</v>
      </c>
      <c r="Q81" s="26">
        <f t="shared" si="1"/>
        <v>9.6346866967916181E-2</v>
      </c>
      <c r="S81" s="182">
        <v>85.804595657500798</v>
      </c>
      <c r="T81" s="10">
        <v>29</v>
      </c>
      <c r="U81" s="693">
        <v>64.336355820487498</v>
      </c>
      <c r="V81" s="691">
        <v>27.032082277515698</v>
      </c>
      <c r="W81" s="174">
        <v>24.9605532467987</v>
      </c>
      <c r="X81" s="174">
        <v>37.1875819250725</v>
      </c>
      <c r="Y81" s="174">
        <v>845</v>
      </c>
      <c r="Z81" s="174">
        <v>0.28101007063701</v>
      </c>
      <c r="AA81" s="174">
        <v>0.448330189004921</v>
      </c>
      <c r="AB81" s="174">
        <v>-0.109025721680664</v>
      </c>
      <c r="AC81" s="174">
        <v>0.82979490363221897</v>
      </c>
      <c r="AD81" s="174">
        <v>0.99073490755900795</v>
      </c>
      <c r="AE81" s="485">
        <f t="shared" si="4"/>
        <v>1.0929342435618774E-2</v>
      </c>
      <c r="AF81" s="182">
        <v>0.70315406382192103</v>
      </c>
      <c r="AG81" s="488">
        <f t="shared" si="2"/>
        <v>0.70504333431737454</v>
      </c>
      <c r="AH81" s="176"/>
      <c r="AI81" s="24">
        <f t="shared" si="5"/>
        <v>0.8013902012852907</v>
      </c>
      <c r="AJ81" s="176"/>
      <c r="AY81" s="176"/>
      <c r="BV81" s="34"/>
      <c r="BW81" s="34"/>
      <c r="BX81" s="3"/>
      <c r="BY81" s="34"/>
      <c r="BZ81" s="34"/>
      <c r="CA81" s="34"/>
    </row>
    <row r="82" spans="2:79">
      <c r="B82" s="493"/>
      <c r="C82" s="710">
        <v>9.0500000000000007</v>
      </c>
      <c r="D82" s="711">
        <v>38.700000000000003</v>
      </c>
      <c r="E82" s="712">
        <v>2.5398618774999999</v>
      </c>
      <c r="F82" s="711">
        <v>100</v>
      </c>
      <c r="G82" s="730">
        <v>0.3</v>
      </c>
      <c r="H82" s="724">
        <v>12.3487725739414</v>
      </c>
      <c r="I82" s="752">
        <v>20.143358086261198</v>
      </c>
      <c r="J82" s="753">
        <v>29</v>
      </c>
      <c r="K82" s="754">
        <v>290.21009333333302</v>
      </c>
      <c r="L82" s="755">
        <v>16.5377869923195</v>
      </c>
      <c r="M82" s="756">
        <v>743.18721581876605</v>
      </c>
      <c r="N82" s="718">
        <v>1.06766063315659E-2</v>
      </c>
      <c r="O82" s="25">
        <v>4.6521027284430003</v>
      </c>
      <c r="P82" s="26">
        <v>4.9668669445589501E-2</v>
      </c>
      <c r="Q82" s="26">
        <f t="shared" si="1"/>
        <v>0.14423043161923391</v>
      </c>
      <c r="S82" s="182">
        <v>20.143358086261198</v>
      </c>
      <c r="T82" s="10">
        <v>29</v>
      </c>
      <c r="U82" s="693">
        <v>27.087126987363401</v>
      </c>
      <c r="V82" s="691">
        <v>11.3811457930099</v>
      </c>
      <c r="W82" s="174">
        <v>12.8496252611831</v>
      </c>
      <c r="X82" s="174">
        <v>15.0207818728367</v>
      </c>
      <c r="Y82" s="174">
        <v>845</v>
      </c>
      <c r="Z82" s="174">
        <v>0.10696182786273301</v>
      </c>
      <c r="AA82" s="174">
        <v>0.192623707627398</v>
      </c>
      <c r="AB82" s="174">
        <v>-0.109025721680664</v>
      </c>
      <c r="AC82" s="174">
        <v>0.82979490363221897</v>
      </c>
      <c r="AD82" s="174">
        <v>0.76371381650231296</v>
      </c>
      <c r="AE82" s="485">
        <f t="shared" si="4"/>
        <v>7.4638412446000699E-3</v>
      </c>
      <c r="AF82" s="182">
        <v>0.20217401560600301</v>
      </c>
      <c r="AG82" s="488">
        <f t="shared" si="2"/>
        <v>0.58708328325547432</v>
      </c>
      <c r="AH82" s="176"/>
      <c r="AI82" s="24">
        <f t="shared" si="5"/>
        <v>0.7313137148747082</v>
      </c>
      <c r="AJ82" s="176"/>
      <c r="AY82" s="176"/>
      <c r="BV82" s="34"/>
      <c r="BW82" s="34"/>
      <c r="BX82" s="3"/>
      <c r="BY82" s="34"/>
      <c r="BZ82" s="34"/>
      <c r="CA82" s="34"/>
    </row>
    <row r="83" spans="2:79">
      <c r="B83" s="493"/>
      <c r="C83" s="710">
        <v>28.716999999999999</v>
      </c>
      <c r="D83" s="711">
        <v>77.3</v>
      </c>
      <c r="E83" s="712">
        <v>0.20938369895270401</v>
      </c>
      <c r="F83" s="711">
        <v>100</v>
      </c>
      <c r="G83" s="730">
        <v>0.2</v>
      </c>
      <c r="H83" s="724">
        <v>25.599327396674902</v>
      </c>
      <c r="I83" s="752">
        <v>48.241170540511497</v>
      </c>
      <c r="J83" s="753">
        <v>29</v>
      </c>
      <c r="K83" s="754">
        <v>298.058498933333</v>
      </c>
      <c r="L83" s="755">
        <v>35.210415770908497</v>
      </c>
      <c r="M83" s="756">
        <v>988.348774029011</v>
      </c>
      <c r="N83" s="718">
        <v>1.7717687474387601E-2</v>
      </c>
      <c r="O83" s="25">
        <v>5.2429269932229596</v>
      </c>
      <c r="P83" s="26">
        <v>9.2892541916955201E-2</v>
      </c>
      <c r="Q83" s="26">
        <f t="shared" si="1"/>
        <v>0.12452838687498</v>
      </c>
      <c r="S83" s="182">
        <v>48.241170540511497</v>
      </c>
      <c r="T83" s="10">
        <v>29</v>
      </c>
      <c r="U83" s="693">
        <v>74.502007860695201</v>
      </c>
      <c r="V83" s="691">
        <v>31.3033646473509</v>
      </c>
      <c r="W83" s="174">
        <v>27.014369982032299</v>
      </c>
      <c r="X83" s="174">
        <v>43.360197174388098</v>
      </c>
      <c r="Y83" s="174">
        <v>845</v>
      </c>
      <c r="Z83" s="174">
        <v>0.33476689103053497</v>
      </c>
      <c r="AA83" s="174">
        <v>0.51640758682263999</v>
      </c>
      <c r="AB83" s="174">
        <v>-0.109025721680664</v>
      </c>
      <c r="AC83" s="174">
        <v>0.82979490363221897</v>
      </c>
      <c r="AD83" s="174">
        <v>0.97021134994966196</v>
      </c>
      <c r="AE83" s="485">
        <f t="shared" si="4"/>
        <v>1.1069522915104999E-2</v>
      </c>
      <c r="AF83" s="182">
        <v>0.82470168323529702</v>
      </c>
      <c r="AG83" s="488">
        <f t="shared" si="2"/>
        <v>1.105565292401878</v>
      </c>
      <c r="AH83" s="176"/>
      <c r="AI83" s="24">
        <f t="shared" si="5"/>
        <v>1.230093679276858</v>
      </c>
      <c r="AJ83" s="176"/>
      <c r="AY83" s="176"/>
      <c r="BV83" s="34"/>
      <c r="BW83" s="34"/>
      <c r="BX83" s="3"/>
      <c r="BY83" s="34"/>
      <c r="BZ83" s="34"/>
      <c r="CA83" s="34"/>
    </row>
    <row r="84" spans="2:79">
      <c r="B84" s="493"/>
      <c r="C84" s="710">
        <v>3.133</v>
      </c>
      <c r="D84" s="711">
        <v>101.7</v>
      </c>
      <c r="E84" s="712">
        <v>5.1251455952894501E-2</v>
      </c>
      <c r="F84" s="711">
        <v>100</v>
      </c>
      <c r="G84" s="730">
        <v>0.2</v>
      </c>
      <c r="H84" s="724">
        <v>24.1054117476125</v>
      </c>
      <c r="I84" s="752">
        <v>85.804595657500798</v>
      </c>
      <c r="J84" s="753">
        <v>29</v>
      </c>
      <c r="K84" s="754">
        <v>299.60540746666697</v>
      </c>
      <c r="L84" s="755">
        <v>33.327695933526599</v>
      </c>
      <c r="M84" s="756">
        <v>1007.10826820287</v>
      </c>
      <c r="N84" s="718">
        <v>1.8074179304536E-2</v>
      </c>
      <c r="O84" s="25">
        <v>5.31768450783267</v>
      </c>
      <c r="P84" s="26">
        <v>9.6112783279520705E-2</v>
      </c>
      <c r="Q84" s="26">
        <f t="shared" si="1"/>
        <v>9.6371024047836734E-2</v>
      </c>
      <c r="S84" s="182">
        <v>85.804595657500798</v>
      </c>
      <c r="T84" s="10">
        <v>29</v>
      </c>
      <c r="U84" s="693">
        <v>64.946376149519907</v>
      </c>
      <c r="V84" s="691">
        <v>27.288393340134402</v>
      </c>
      <c r="W84" s="174">
        <v>25.092672174951002</v>
      </c>
      <c r="X84" s="174">
        <v>37.556822100243799</v>
      </c>
      <c r="Y84" s="174">
        <v>845</v>
      </c>
      <c r="Z84" s="174">
        <v>0.28416169139754399</v>
      </c>
      <c r="AA84" s="174">
        <v>0.4524361489373</v>
      </c>
      <c r="AB84" s="174">
        <v>-0.109025721680664</v>
      </c>
      <c r="AC84" s="174">
        <v>0.82979490363221897</v>
      </c>
      <c r="AD84" s="174">
        <v>0.99073490755900795</v>
      </c>
      <c r="AE84" s="485">
        <f t="shared" si="4"/>
        <v>1.0951619970837635E-2</v>
      </c>
      <c r="AF84" s="182">
        <v>0.71126803007261596</v>
      </c>
      <c r="AG84" s="488">
        <f t="shared" si="2"/>
        <v>0.71317910158981879</v>
      </c>
      <c r="AH84" s="176"/>
      <c r="AI84" s="24">
        <f t="shared" si="5"/>
        <v>0.80955012563765549</v>
      </c>
      <c r="AJ84" s="176"/>
      <c r="AY84" s="176"/>
      <c r="BV84" s="34"/>
      <c r="BW84" s="34"/>
      <c r="BX84" s="3"/>
      <c r="BY84" s="34"/>
      <c r="BZ84" s="34"/>
      <c r="CA84" s="34"/>
    </row>
    <row r="85" spans="2:79" ht="13.5" thickBot="1">
      <c r="B85" s="493"/>
      <c r="C85" s="714">
        <v>9.0500000000000007</v>
      </c>
      <c r="D85" s="715">
        <v>38.700000000000003</v>
      </c>
      <c r="E85" s="716">
        <v>2.5398618774999999</v>
      </c>
      <c r="F85" s="715">
        <v>100</v>
      </c>
      <c r="G85" s="731">
        <v>0.2</v>
      </c>
      <c r="H85" s="725">
        <v>12.547214256024199</v>
      </c>
      <c r="I85" s="757">
        <v>20.143358086261198</v>
      </c>
      <c r="J85" s="758">
        <v>29</v>
      </c>
      <c r="K85" s="759">
        <v>290.21009333333302</v>
      </c>
      <c r="L85" s="758">
        <v>16.803545086821</v>
      </c>
      <c r="M85" s="760">
        <v>743.18721581876605</v>
      </c>
      <c r="N85" s="719">
        <v>1.06805992990719E-2</v>
      </c>
      <c r="O85" s="27">
        <v>4.6524789243707296</v>
      </c>
      <c r="P85" s="28">
        <v>4.9691263138581E-2</v>
      </c>
      <c r="Q85" s="28">
        <f t="shared" si="1"/>
        <v>0.14429604034458152</v>
      </c>
      <c r="S85" s="184">
        <v>20.143358086261198</v>
      </c>
      <c r="T85" s="13">
        <v>29</v>
      </c>
      <c r="U85" s="314">
        <v>27.511870585244399</v>
      </c>
      <c r="V85" s="692">
        <v>11.5596094895985</v>
      </c>
      <c r="W85" s="174">
        <v>13.0674508841416</v>
      </c>
      <c r="X85" s="175">
        <v>15.2679370619705</v>
      </c>
      <c r="Y85" s="175">
        <v>845</v>
      </c>
      <c r="Z85" s="175">
        <v>0.108741129372723</v>
      </c>
      <c r="AA85" s="175">
        <v>0.19559420017871099</v>
      </c>
      <c r="AB85" s="175">
        <v>-0.109025721680664</v>
      </c>
      <c r="AC85" s="175">
        <v>0.82979490363221897</v>
      </c>
      <c r="AD85" s="175">
        <v>0.76371381650231296</v>
      </c>
      <c r="AE85" s="486">
        <f t="shared" si="4"/>
        <v>7.4727625365536531E-3</v>
      </c>
      <c r="AF85" s="184">
        <v>0.20558967581992599</v>
      </c>
      <c r="AG85" s="489">
        <f t="shared" si="2"/>
        <v>0.59700185269608386</v>
      </c>
      <c r="AH85" s="176"/>
      <c r="AI85" s="64">
        <f t="shared" si="5"/>
        <v>0.7412978930406654</v>
      </c>
      <c r="AJ85" s="176"/>
      <c r="AY85" s="176"/>
      <c r="BV85" s="34"/>
      <c r="BW85" s="34"/>
      <c r="BX85" s="3"/>
      <c r="BY85" s="34"/>
      <c r="BZ85" s="34"/>
      <c r="CA85" s="34"/>
    </row>
    <row r="86" spans="2:79">
      <c r="BV86" s="34"/>
      <c r="BW86" s="34"/>
      <c r="BX86" s="34"/>
      <c r="BY86" s="34"/>
      <c r="BZ86" s="34"/>
      <c r="CA86" s="34"/>
    </row>
    <row r="87" spans="2:79">
      <c r="C87" s="521"/>
      <c r="D87" s="521"/>
      <c r="E87" s="521"/>
      <c r="F87" s="696"/>
      <c r="G87" s="696"/>
      <c r="H87" s="696"/>
      <c r="I87" s="521"/>
      <c r="J87" s="695"/>
      <c r="K87" s="695"/>
      <c r="L87" s="695"/>
      <c r="M87" s="521"/>
      <c r="N87" s="521"/>
      <c r="O87" s="521"/>
      <c r="P87" s="521"/>
      <c r="Q87" s="521"/>
      <c r="S87" s="694"/>
      <c r="T87" s="694"/>
      <c r="U87" s="694"/>
      <c r="V87" s="694"/>
      <c r="W87" s="694"/>
      <c r="X87" s="694"/>
      <c r="Y87" s="694"/>
      <c r="Z87" s="694"/>
      <c r="AA87" s="694"/>
      <c r="AB87" s="694"/>
      <c r="AC87" s="694"/>
      <c r="AD87" s="694"/>
      <c r="AE87" s="699"/>
      <c r="AF87" s="69"/>
      <c r="AG87" s="69"/>
      <c r="AI87" s="176"/>
    </row>
    <row r="88" spans="2:79">
      <c r="B88" s="34"/>
      <c r="C88" s="85"/>
      <c r="D88" s="85"/>
      <c r="E88" s="84"/>
      <c r="F88" s="745"/>
      <c r="G88" s="745"/>
      <c r="H88" s="745"/>
      <c r="I88" s="745"/>
      <c r="J88" s="745"/>
      <c r="K88" s="747"/>
      <c r="L88" s="747"/>
      <c r="M88" s="745"/>
      <c r="N88" s="745"/>
      <c r="O88" s="745"/>
      <c r="P88" s="745"/>
      <c r="Q88" s="745"/>
      <c r="R88" s="748"/>
      <c r="S88" s="694"/>
      <c r="T88" s="694"/>
      <c r="U88" s="694"/>
      <c r="V88" s="694"/>
      <c r="W88" s="694"/>
      <c r="X88" s="694"/>
      <c r="Y88" s="694"/>
      <c r="Z88" s="694"/>
      <c r="AA88" s="694"/>
      <c r="AB88" s="694"/>
      <c r="AC88" s="694"/>
      <c r="AD88" s="694"/>
      <c r="AE88" s="699"/>
      <c r="AF88" s="69"/>
      <c r="AG88" s="69"/>
      <c r="AI88" s="176"/>
    </row>
    <row r="89" spans="2:79">
      <c r="C89" s="745"/>
      <c r="D89" s="745"/>
      <c r="E89" s="745"/>
      <c r="F89" s="745"/>
      <c r="G89" s="745"/>
      <c r="H89" s="745"/>
      <c r="I89" s="745"/>
      <c r="J89" s="745"/>
      <c r="K89" s="745"/>
      <c r="L89" s="745"/>
      <c r="M89" s="85"/>
      <c r="N89" s="85"/>
      <c r="O89" s="745"/>
      <c r="P89" s="85"/>
      <c r="Q89" s="85"/>
      <c r="R89" s="748"/>
      <c r="S89" s="694"/>
      <c r="T89" s="694"/>
      <c r="U89" s="694"/>
      <c r="V89" s="694"/>
      <c r="W89" s="694"/>
      <c r="X89" s="694"/>
      <c r="Y89" s="694"/>
      <c r="Z89" s="694"/>
      <c r="AA89" s="694"/>
      <c r="AB89" s="694"/>
      <c r="AC89" s="694"/>
      <c r="AD89" s="694"/>
      <c r="AE89" s="699"/>
      <c r="AI89" s="176"/>
    </row>
    <row r="90" spans="2:79">
      <c r="C90" s="745"/>
      <c r="D90" s="745"/>
      <c r="E90" s="745"/>
      <c r="F90" s="745"/>
      <c r="G90" s="745"/>
      <c r="H90" s="745"/>
      <c r="I90" s="745"/>
      <c r="J90" s="745"/>
      <c r="K90" s="745"/>
      <c r="L90" s="745"/>
      <c r="M90" s="745"/>
      <c r="N90" s="745"/>
      <c r="O90" s="745"/>
      <c r="P90" s="745"/>
      <c r="Q90" s="745"/>
      <c r="R90" s="748"/>
      <c r="S90" s="694"/>
      <c r="T90" s="694"/>
      <c r="U90" s="694"/>
      <c r="V90" s="694"/>
      <c r="W90" s="694"/>
      <c r="X90" s="694"/>
      <c r="Y90" s="694"/>
      <c r="Z90" s="694"/>
      <c r="AA90" s="694"/>
      <c r="AB90" s="694"/>
      <c r="AC90" s="694"/>
      <c r="AD90" s="694"/>
      <c r="AE90" s="699"/>
      <c r="AI90" s="176"/>
    </row>
    <row r="91" spans="2:79">
      <c r="C91" s="745"/>
      <c r="D91" s="745"/>
      <c r="E91" s="745"/>
      <c r="F91" s="745"/>
      <c r="G91" s="745"/>
      <c r="H91" s="745"/>
      <c r="I91" s="745"/>
      <c r="J91" s="745"/>
      <c r="K91" s="745"/>
      <c r="L91" s="745"/>
      <c r="M91" s="745"/>
      <c r="N91" s="745"/>
      <c r="O91" s="745"/>
      <c r="P91" s="745"/>
      <c r="Q91" s="745"/>
      <c r="R91" s="748"/>
      <c r="S91" s="694"/>
      <c r="T91" s="694"/>
      <c r="U91" s="694"/>
      <c r="V91" s="694"/>
      <c r="W91" s="694"/>
      <c r="X91" s="694"/>
      <c r="Y91" s="694"/>
      <c r="Z91" s="694"/>
      <c r="AA91" s="694"/>
      <c r="AB91" s="694"/>
      <c r="AC91" s="694"/>
      <c r="AD91" s="694"/>
      <c r="AE91" s="699"/>
      <c r="AI91" s="176"/>
    </row>
    <row r="92" spans="2:79">
      <c r="C92" s="745"/>
      <c r="D92" s="745"/>
      <c r="E92" s="745"/>
      <c r="F92" s="745"/>
      <c r="G92" s="745"/>
      <c r="H92" s="745"/>
      <c r="I92" s="745"/>
      <c r="J92" s="745"/>
      <c r="K92" s="745"/>
      <c r="L92" s="745"/>
      <c r="M92" s="745"/>
      <c r="N92" s="745"/>
      <c r="O92" s="745"/>
      <c r="P92" s="745"/>
      <c r="Q92" s="745"/>
      <c r="R92" s="748"/>
      <c r="S92" s="694"/>
      <c r="T92" s="694"/>
      <c r="U92" s="694"/>
      <c r="V92" s="694"/>
      <c r="W92" s="694"/>
      <c r="X92" s="694"/>
      <c r="Y92" s="694"/>
      <c r="Z92" s="694"/>
      <c r="AA92" s="694"/>
      <c r="AB92" s="694"/>
      <c r="AC92" s="694"/>
      <c r="AD92" s="694"/>
      <c r="AE92" s="699"/>
      <c r="AI92" s="176"/>
    </row>
    <row r="93" spans="2:79">
      <c r="C93" s="745"/>
      <c r="D93" s="745"/>
      <c r="E93" s="745"/>
      <c r="F93" s="745"/>
      <c r="G93" s="745"/>
      <c r="H93" s="745"/>
      <c r="I93" s="745"/>
      <c r="J93" s="745"/>
      <c r="K93" s="745"/>
      <c r="L93" s="745"/>
      <c r="M93" s="745"/>
      <c r="N93" s="745"/>
      <c r="O93" s="745"/>
      <c r="P93" s="745"/>
      <c r="Q93" s="745"/>
      <c r="R93" s="748"/>
      <c r="S93" s="694"/>
      <c r="T93" s="694"/>
      <c r="U93" s="694"/>
      <c r="V93" s="694"/>
      <c r="W93" s="694"/>
      <c r="X93" s="694"/>
      <c r="Y93" s="694"/>
      <c r="Z93" s="694"/>
      <c r="AA93" s="694"/>
      <c r="AB93" s="694"/>
      <c r="AC93" s="694"/>
      <c r="AD93" s="694"/>
      <c r="AE93" s="699"/>
      <c r="AI93" s="176"/>
    </row>
    <row r="94" spans="2:79">
      <c r="C94" s="745"/>
      <c r="D94" s="745"/>
      <c r="E94" s="745"/>
      <c r="F94" s="745"/>
      <c r="G94" s="745"/>
      <c r="H94" s="745"/>
      <c r="I94" s="745"/>
      <c r="J94" s="745"/>
      <c r="K94" s="745"/>
      <c r="L94" s="745"/>
      <c r="M94" s="745"/>
      <c r="N94" s="745"/>
      <c r="O94" s="745"/>
      <c r="P94" s="745"/>
      <c r="Q94" s="745"/>
      <c r="R94" s="748"/>
      <c r="S94" s="694"/>
      <c r="T94" s="694"/>
      <c r="U94" s="694"/>
      <c r="V94" s="694"/>
      <c r="W94" s="694"/>
      <c r="X94" s="694"/>
      <c r="Y94" s="694"/>
      <c r="Z94" s="694"/>
      <c r="AA94" s="694"/>
      <c r="AB94" s="694"/>
      <c r="AC94" s="694"/>
      <c r="AD94" s="694"/>
      <c r="AE94" s="699"/>
      <c r="AI94" s="176"/>
    </row>
    <row r="95" spans="2:79">
      <c r="C95" s="745"/>
      <c r="D95" s="745"/>
      <c r="E95" s="745"/>
      <c r="F95" s="745"/>
      <c r="G95" s="745"/>
      <c r="H95" s="745"/>
      <c r="I95" s="745"/>
      <c r="J95" s="745"/>
      <c r="K95" s="745"/>
      <c r="L95" s="745"/>
      <c r="M95" s="745"/>
      <c r="N95" s="745"/>
      <c r="O95" s="745"/>
      <c r="P95" s="745"/>
      <c r="Q95" s="745"/>
      <c r="R95" s="748"/>
      <c r="S95" s="694"/>
      <c r="T95" s="694"/>
      <c r="U95" s="694"/>
      <c r="V95" s="694"/>
      <c r="W95" s="694"/>
      <c r="X95" s="694"/>
      <c r="Y95" s="694"/>
      <c r="Z95" s="694"/>
      <c r="AA95" s="694"/>
      <c r="AB95" s="694"/>
      <c r="AC95" s="694"/>
      <c r="AD95" s="694"/>
      <c r="AE95" s="699"/>
      <c r="AI95" s="176"/>
    </row>
    <row r="96" spans="2:79">
      <c r="C96" s="745"/>
      <c r="D96" s="745"/>
      <c r="E96" s="745"/>
      <c r="F96" s="745"/>
      <c r="G96" s="745"/>
      <c r="H96" s="745"/>
      <c r="I96" s="745"/>
      <c r="J96" s="745"/>
      <c r="K96" s="745"/>
      <c r="L96" s="745"/>
      <c r="M96" s="745"/>
      <c r="N96" s="745"/>
      <c r="O96" s="745"/>
      <c r="P96" s="745"/>
      <c r="Q96" s="745"/>
      <c r="R96" s="748"/>
      <c r="S96" s="694"/>
      <c r="T96" s="694"/>
      <c r="U96" s="694"/>
      <c r="V96" s="694"/>
      <c r="W96" s="694"/>
      <c r="X96" s="694"/>
      <c r="Y96" s="694"/>
      <c r="Z96" s="694"/>
      <c r="AA96" s="694"/>
      <c r="AB96" s="694"/>
      <c r="AC96" s="694"/>
      <c r="AD96" s="694"/>
      <c r="AE96" s="699"/>
      <c r="AI96" s="176"/>
    </row>
    <row r="97" spans="3:35">
      <c r="C97" s="745"/>
      <c r="D97" s="745"/>
      <c r="E97" s="745"/>
      <c r="F97" s="745"/>
      <c r="G97" s="745"/>
      <c r="H97" s="745"/>
      <c r="I97" s="745"/>
      <c r="J97" s="745"/>
      <c r="K97" s="745"/>
      <c r="L97" s="745"/>
      <c r="M97" s="745"/>
      <c r="N97" s="745"/>
      <c r="O97" s="745"/>
      <c r="P97" s="745"/>
      <c r="Q97" s="745"/>
      <c r="R97" s="748"/>
      <c r="S97" s="694"/>
      <c r="T97" s="694"/>
      <c r="U97" s="694"/>
      <c r="V97" s="694"/>
      <c r="W97" s="694"/>
      <c r="X97" s="694"/>
      <c r="Y97" s="694"/>
      <c r="Z97" s="694"/>
      <c r="AA97" s="694"/>
      <c r="AB97" s="694"/>
      <c r="AC97" s="694"/>
      <c r="AD97" s="694"/>
      <c r="AE97" s="699"/>
      <c r="AI97" s="176"/>
    </row>
    <row r="98" spans="3:35">
      <c r="C98" s="745"/>
      <c r="D98" s="745"/>
      <c r="E98" s="745"/>
      <c r="F98" s="745"/>
      <c r="G98" s="745"/>
      <c r="H98" s="745"/>
      <c r="I98" s="745"/>
      <c r="J98" s="745"/>
      <c r="K98" s="745"/>
      <c r="L98" s="745"/>
      <c r="M98" s="745"/>
      <c r="N98" s="745"/>
      <c r="O98" s="745"/>
      <c r="P98" s="745"/>
      <c r="Q98" s="745"/>
      <c r="R98" s="748"/>
      <c r="S98" s="694"/>
      <c r="T98" s="694"/>
      <c r="U98" s="694"/>
      <c r="V98" s="694"/>
      <c r="W98" s="694"/>
      <c r="X98" s="694"/>
      <c r="Y98" s="694"/>
      <c r="Z98" s="694"/>
      <c r="AA98" s="694"/>
      <c r="AB98" s="694"/>
      <c r="AC98" s="694"/>
      <c r="AD98" s="694"/>
      <c r="AE98" s="699"/>
      <c r="AI98" s="176"/>
    </row>
    <row r="99" spans="3:35">
      <c r="C99" s="745"/>
      <c r="D99" s="745"/>
      <c r="E99" s="745"/>
      <c r="F99" s="745"/>
      <c r="G99" s="745"/>
      <c r="H99" s="745"/>
      <c r="I99" s="745"/>
      <c r="J99" s="745"/>
      <c r="K99" s="745"/>
      <c r="L99" s="745"/>
      <c r="M99" s="745"/>
      <c r="N99" s="745"/>
      <c r="O99" s="745"/>
      <c r="P99" s="745"/>
      <c r="Q99" s="745"/>
      <c r="R99" s="748"/>
      <c r="S99" s="694"/>
      <c r="T99" s="694"/>
      <c r="U99" s="694"/>
      <c r="V99" s="694"/>
      <c r="W99" s="694"/>
      <c r="X99" s="694"/>
      <c r="Y99" s="694"/>
      <c r="Z99" s="694"/>
      <c r="AA99" s="694"/>
      <c r="AB99" s="694"/>
      <c r="AC99" s="694"/>
      <c r="AD99" s="694"/>
      <c r="AE99" s="699"/>
      <c r="AI99" s="176"/>
    </row>
    <row r="100" spans="3:35">
      <c r="C100" s="745"/>
      <c r="D100" s="745"/>
      <c r="E100" s="745"/>
      <c r="F100" s="745"/>
      <c r="G100" s="745"/>
      <c r="H100" s="745"/>
      <c r="I100" s="745"/>
      <c r="J100" s="745"/>
      <c r="K100" s="745"/>
      <c r="L100" s="745"/>
      <c r="M100" s="745"/>
      <c r="N100" s="745"/>
      <c r="O100" s="745"/>
      <c r="P100" s="745"/>
      <c r="Q100" s="745"/>
      <c r="R100" s="748"/>
      <c r="S100" s="694"/>
      <c r="T100" s="694"/>
      <c r="U100" s="694"/>
      <c r="V100" s="694"/>
      <c r="W100" s="694"/>
      <c r="X100" s="694"/>
      <c r="Y100" s="694"/>
      <c r="Z100" s="694"/>
      <c r="AA100" s="694"/>
      <c r="AB100" s="694"/>
      <c r="AC100" s="694"/>
      <c r="AD100" s="694"/>
      <c r="AE100" s="699"/>
      <c r="AI100" s="176"/>
    </row>
    <row r="101" spans="3:35">
      <c r="C101" s="745"/>
      <c r="D101" s="745"/>
      <c r="E101" s="745"/>
      <c r="F101" s="745"/>
      <c r="G101" s="745"/>
      <c r="H101" s="745"/>
      <c r="I101" s="745"/>
      <c r="J101" s="745"/>
      <c r="K101" s="745"/>
      <c r="L101" s="745"/>
      <c r="M101" s="745"/>
      <c r="N101" s="745"/>
      <c r="O101" s="745"/>
      <c r="P101" s="745"/>
      <c r="Q101" s="745"/>
      <c r="R101" s="748"/>
      <c r="S101" s="694"/>
      <c r="T101" s="694"/>
      <c r="U101" s="694"/>
      <c r="V101" s="694"/>
      <c r="W101" s="694"/>
      <c r="X101" s="694"/>
      <c r="Y101" s="694"/>
      <c r="Z101" s="694"/>
      <c r="AA101" s="694"/>
      <c r="AB101" s="694"/>
      <c r="AC101" s="694"/>
      <c r="AD101" s="694"/>
      <c r="AE101" s="699"/>
      <c r="AI101" s="176"/>
    </row>
    <row r="102" spans="3:35">
      <c r="C102" s="745"/>
      <c r="D102" s="745"/>
      <c r="E102" s="745"/>
      <c r="F102" s="745"/>
      <c r="G102" s="745"/>
      <c r="H102" s="745"/>
      <c r="I102" s="745"/>
      <c r="J102" s="745"/>
      <c r="K102" s="745"/>
      <c r="L102" s="745"/>
      <c r="M102" s="745"/>
      <c r="N102" s="745"/>
      <c r="O102" s="745"/>
      <c r="P102" s="745"/>
      <c r="Q102" s="745"/>
      <c r="R102" s="748"/>
      <c r="S102" s="694"/>
      <c r="T102" s="694"/>
      <c r="U102" s="694"/>
      <c r="V102" s="694"/>
      <c r="W102" s="694"/>
      <c r="X102" s="694"/>
      <c r="Y102" s="694"/>
      <c r="Z102" s="694"/>
      <c r="AA102" s="694"/>
      <c r="AB102" s="694"/>
      <c r="AC102" s="694"/>
      <c r="AD102" s="694"/>
      <c r="AE102" s="699"/>
      <c r="AI102" s="176"/>
    </row>
    <row r="103" spans="3:35">
      <c r="C103" s="745"/>
      <c r="D103" s="745"/>
      <c r="E103" s="745"/>
      <c r="F103" s="745"/>
      <c r="G103" s="745"/>
      <c r="H103" s="745"/>
      <c r="I103" s="745"/>
      <c r="J103" s="745"/>
      <c r="K103" s="745"/>
      <c r="L103" s="745"/>
      <c r="M103" s="745"/>
      <c r="N103" s="745"/>
      <c r="O103" s="745"/>
      <c r="P103" s="745"/>
      <c r="Q103" s="745"/>
      <c r="R103" s="748"/>
      <c r="S103" s="694"/>
      <c r="T103" s="694"/>
      <c r="U103" s="694"/>
      <c r="V103" s="694"/>
      <c r="W103" s="694"/>
      <c r="X103" s="694"/>
      <c r="Y103" s="694"/>
      <c r="Z103" s="694"/>
      <c r="AA103" s="694"/>
      <c r="AB103" s="694"/>
      <c r="AC103" s="694"/>
      <c r="AD103" s="694"/>
      <c r="AE103" s="699"/>
      <c r="AI103" s="176"/>
    </row>
    <row r="104" spans="3:35">
      <c r="C104" s="745"/>
      <c r="D104" s="745"/>
      <c r="E104" s="745"/>
      <c r="F104" s="745"/>
      <c r="G104" s="745"/>
      <c r="H104" s="745"/>
      <c r="I104" s="745"/>
      <c r="J104" s="745"/>
      <c r="K104" s="745"/>
      <c r="L104" s="745"/>
      <c r="M104" s="745"/>
      <c r="N104" s="745"/>
      <c r="O104" s="745"/>
      <c r="P104" s="745"/>
      <c r="Q104" s="745"/>
      <c r="R104" s="748"/>
      <c r="S104" s="694"/>
      <c r="T104" s="694"/>
      <c r="U104" s="694"/>
      <c r="V104" s="694"/>
      <c r="W104" s="694"/>
      <c r="X104" s="694"/>
      <c r="Y104" s="694"/>
      <c r="Z104" s="694"/>
      <c r="AA104" s="694"/>
      <c r="AB104" s="694"/>
      <c r="AC104" s="694"/>
      <c r="AD104" s="694"/>
      <c r="AE104" s="699"/>
      <c r="AI104" s="176"/>
    </row>
    <row r="105" spans="3:35">
      <c r="C105" s="745"/>
      <c r="D105" s="745"/>
      <c r="E105" s="745"/>
      <c r="F105" s="745"/>
      <c r="G105" s="745"/>
      <c r="H105" s="745"/>
      <c r="I105" s="745"/>
      <c r="J105" s="745"/>
      <c r="K105" s="745"/>
      <c r="L105" s="745"/>
      <c r="M105" s="745"/>
      <c r="N105" s="745"/>
      <c r="O105" s="745"/>
      <c r="P105" s="745"/>
      <c r="Q105" s="745"/>
      <c r="R105" s="748"/>
      <c r="S105" s="694"/>
      <c r="T105" s="694"/>
      <c r="U105" s="694"/>
      <c r="V105" s="694"/>
      <c r="W105" s="694"/>
      <c r="X105" s="694"/>
      <c r="Y105" s="694"/>
      <c r="Z105" s="694"/>
      <c r="AA105" s="694"/>
      <c r="AB105" s="694"/>
      <c r="AC105" s="694"/>
      <c r="AD105" s="694"/>
      <c r="AE105" s="699"/>
      <c r="AI105" s="176"/>
    </row>
    <row r="106" spans="3:35">
      <c r="C106" s="745"/>
      <c r="D106" s="745"/>
      <c r="E106" s="745"/>
      <c r="F106" s="745"/>
      <c r="G106" s="745"/>
      <c r="H106" s="745"/>
      <c r="I106" s="745"/>
      <c r="J106" s="745"/>
      <c r="K106" s="745"/>
      <c r="L106" s="745"/>
      <c r="M106" s="745"/>
      <c r="N106" s="745"/>
      <c r="O106" s="745"/>
      <c r="P106" s="745"/>
      <c r="Q106" s="745"/>
      <c r="R106" s="748"/>
      <c r="S106" s="694"/>
      <c r="T106" s="694"/>
      <c r="U106" s="694"/>
      <c r="V106" s="694"/>
      <c r="W106" s="694"/>
      <c r="X106" s="694"/>
      <c r="Y106" s="694"/>
      <c r="Z106" s="694"/>
      <c r="AA106" s="694"/>
      <c r="AB106" s="694"/>
      <c r="AC106" s="694"/>
      <c r="AD106" s="694"/>
      <c r="AE106" s="699"/>
      <c r="AI106" s="176"/>
    </row>
    <row r="107" spans="3:35">
      <c r="C107" s="745"/>
      <c r="D107" s="745"/>
      <c r="E107" s="745"/>
      <c r="F107" s="745"/>
      <c r="G107" s="745"/>
      <c r="H107" s="745"/>
      <c r="I107" s="745"/>
      <c r="J107" s="745"/>
      <c r="K107" s="745"/>
      <c r="L107" s="745"/>
      <c r="M107" s="745"/>
      <c r="N107" s="745"/>
      <c r="O107" s="745"/>
      <c r="P107" s="745"/>
      <c r="Q107" s="745"/>
      <c r="R107" s="748"/>
      <c r="S107" s="694"/>
      <c r="T107" s="694"/>
      <c r="U107" s="694"/>
      <c r="V107" s="694"/>
      <c r="W107" s="694"/>
      <c r="X107" s="694"/>
      <c r="Y107" s="694"/>
      <c r="Z107" s="694"/>
      <c r="AA107" s="694"/>
      <c r="AB107" s="694"/>
      <c r="AC107" s="694"/>
      <c r="AD107" s="694"/>
      <c r="AE107" s="699"/>
      <c r="AI107" s="176"/>
    </row>
    <row r="108" spans="3:35">
      <c r="C108" s="745"/>
      <c r="D108" s="745"/>
      <c r="E108" s="745"/>
      <c r="F108" s="745"/>
      <c r="G108" s="745"/>
      <c r="H108" s="745"/>
      <c r="I108" s="745"/>
      <c r="J108" s="745"/>
      <c r="K108" s="745"/>
      <c r="L108" s="745"/>
      <c r="M108" s="745"/>
      <c r="N108" s="745"/>
      <c r="O108" s="745"/>
      <c r="P108" s="745"/>
      <c r="Q108" s="745"/>
      <c r="R108" s="748"/>
      <c r="S108" s="694"/>
      <c r="T108" s="694"/>
      <c r="U108" s="694"/>
      <c r="V108" s="694"/>
      <c r="W108" s="694"/>
      <c r="X108" s="694"/>
      <c r="Y108" s="694"/>
      <c r="Z108" s="694"/>
      <c r="AA108" s="694"/>
      <c r="AB108" s="694"/>
      <c r="AC108" s="694"/>
      <c r="AD108" s="694"/>
      <c r="AE108" s="699"/>
      <c r="AI108" s="176"/>
    </row>
    <row r="109" spans="3:35">
      <c r="C109" s="745"/>
      <c r="D109" s="745"/>
      <c r="E109" s="745"/>
      <c r="F109" s="745"/>
      <c r="G109" s="745"/>
      <c r="H109" s="745"/>
      <c r="I109" s="745"/>
      <c r="J109" s="745"/>
      <c r="K109" s="745"/>
      <c r="L109" s="745"/>
      <c r="M109" s="745"/>
      <c r="N109" s="745"/>
      <c r="O109" s="745"/>
      <c r="P109" s="745"/>
      <c r="Q109" s="745"/>
      <c r="R109" s="748"/>
      <c r="S109" s="694"/>
      <c r="T109" s="694"/>
      <c r="U109" s="694"/>
      <c r="V109" s="694"/>
      <c r="W109" s="694"/>
      <c r="X109" s="694"/>
      <c r="Y109" s="694"/>
      <c r="Z109" s="694"/>
      <c r="AA109" s="694"/>
      <c r="AB109" s="694"/>
      <c r="AC109" s="694"/>
      <c r="AD109" s="694"/>
      <c r="AE109" s="699"/>
      <c r="AI109" s="176"/>
    </row>
    <row r="110" spans="3:35">
      <c r="C110" s="745"/>
      <c r="D110" s="745"/>
      <c r="E110" s="745"/>
      <c r="F110" s="745"/>
      <c r="G110" s="745"/>
      <c r="H110" s="745"/>
      <c r="I110" s="745"/>
      <c r="J110" s="745"/>
      <c r="K110" s="745"/>
      <c r="L110" s="745"/>
      <c r="M110" s="745"/>
      <c r="N110" s="745"/>
      <c r="O110" s="745"/>
      <c r="P110" s="745"/>
      <c r="Q110" s="745"/>
      <c r="R110" s="748"/>
      <c r="S110" s="694"/>
      <c r="T110" s="694"/>
      <c r="U110" s="694"/>
      <c r="V110" s="694"/>
      <c r="W110" s="694"/>
      <c r="X110" s="694"/>
      <c r="Y110" s="694"/>
      <c r="Z110" s="694"/>
      <c r="AA110" s="694"/>
      <c r="AB110" s="694"/>
      <c r="AC110" s="694"/>
      <c r="AD110" s="694"/>
      <c r="AE110" s="699"/>
      <c r="AI110" s="176"/>
    </row>
    <row r="111" spans="3:35">
      <c r="C111" s="745"/>
      <c r="D111" s="745"/>
      <c r="E111" s="745"/>
      <c r="F111" s="745"/>
      <c r="G111" s="745"/>
      <c r="H111" s="745"/>
      <c r="I111" s="745"/>
      <c r="J111" s="745"/>
      <c r="K111" s="745"/>
      <c r="L111" s="745"/>
      <c r="M111" s="745"/>
      <c r="N111" s="745"/>
      <c r="O111" s="745"/>
      <c r="P111" s="745"/>
      <c r="Q111" s="745"/>
      <c r="R111" s="748"/>
      <c r="S111" s="694"/>
      <c r="T111" s="694"/>
      <c r="U111" s="694"/>
      <c r="V111" s="694"/>
      <c r="W111" s="694"/>
      <c r="X111" s="694"/>
      <c r="Y111" s="694"/>
      <c r="Z111" s="694"/>
      <c r="AA111" s="694"/>
      <c r="AB111" s="694"/>
      <c r="AC111" s="694"/>
      <c r="AD111" s="694"/>
      <c r="AE111" s="699"/>
      <c r="AI111" s="176"/>
    </row>
    <row r="112" spans="3:35">
      <c r="C112" s="745"/>
      <c r="D112" s="745"/>
      <c r="E112" s="745"/>
      <c r="F112" s="745"/>
      <c r="G112" s="745"/>
      <c r="H112" s="745"/>
      <c r="I112" s="745"/>
      <c r="J112" s="745"/>
      <c r="K112" s="745"/>
      <c r="L112" s="745"/>
      <c r="M112" s="745"/>
      <c r="N112" s="745"/>
      <c r="O112" s="745"/>
      <c r="P112" s="745"/>
      <c r="Q112" s="745"/>
      <c r="R112" s="748"/>
      <c r="S112" s="694"/>
      <c r="T112" s="694"/>
      <c r="U112" s="694"/>
      <c r="V112" s="694"/>
      <c r="W112" s="694"/>
      <c r="X112" s="694"/>
      <c r="Y112" s="694"/>
      <c r="Z112" s="694"/>
      <c r="AA112" s="694"/>
      <c r="AB112" s="694"/>
      <c r="AC112" s="694"/>
      <c r="AD112" s="694"/>
      <c r="AE112" s="699"/>
      <c r="AI112" s="176"/>
    </row>
    <row r="113" spans="3:35">
      <c r="C113" s="745"/>
      <c r="D113" s="745"/>
      <c r="E113" s="745"/>
      <c r="F113" s="745"/>
      <c r="G113" s="745"/>
      <c r="H113" s="745"/>
      <c r="I113" s="745"/>
      <c r="J113" s="745"/>
      <c r="K113" s="745"/>
      <c r="L113" s="745"/>
      <c r="M113" s="745"/>
      <c r="N113" s="745"/>
      <c r="O113" s="745"/>
      <c r="P113" s="745"/>
      <c r="Q113" s="745"/>
      <c r="R113" s="748"/>
      <c r="S113" s="694"/>
      <c r="T113" s="694"/>
      <c r="U113" s="694"/>
      <c r="V113" s="694"/>
      <c r="W113" s="694"/>
      <c r="X113" s="694"/>
      <c r="Y113" s="694"/>
      <c r="Z113" s="694"/>
      <c r="AA113" s="694"/>
      <c r="AB113" s="694"/>
      <c r="AC113" s="694"/>
      <c r="AD113" s="694"/>
      <c r="AE113" s="699"/>
      <c r="AI113" s="176"/>
    </row>
    <row r="114" spans="3:35">
      <c r="C114" s="745"/>
      <c r="D114" s="745"/>
      <c r="E114" s="745"/>
      <c r="F114" s="745"/>
      <c r="G114" s="745"/>
      <c r="H114" s="745"/>
      <c r="I114" s="745"/>
      <c r="J114" s="745"/>
      <c r="K114" s="745"/>
      <c r="L114" s="745"/>
      <c r="M114" s="745"/>
      <c r="N114" s="745"/>
      <c r="O114" s="745"/>
      <c r="P114" s="745"/>
      <c r="Q114" s="745"/>
      <c r="R114" s="748"/>
      <c r="S114" s="694"/>
      <c r="T114" s="694"/>
      <c r="U114" s="694"/>
      <c r="V114" s="694"/>
      <c r="W114" s="694"/>
      <c r="X114" s="694"/>
      <c r="Y114" s="694"/>
      <c r="Z114" s="694"/>
      <c r="AA114" s="694"/>
      <c r="AB114" s="694"/>
      <c r="AC114" s="694"/>
      <c r="AD114" s="694"/>
      <c r="AE114" s="699"/>
      <c r="AI114" s="176"/>
    </row>
    <row r="115" spans="3:35">
      <c r="C115" s="745"/>
      <c r="D115" s="745"/>
      <c r="E115" s="745"/>
      <c r="F115" s="745"/>
      <c r="G115" s="745"/>
      <c r="H115" s="745"/>
      <c r="I115" s="745"/>
      <c r="J115" s="745"/>
      <c r="K115" s="745"/>
      <c r="L115" s="745"/>
      <c r="M115" s="745"/>
      <c r="N115" s="745"/>
      <c r="O115" s="745"/>
      <c r="P115" s="745"/>
      <c r="Q115" s="745"/>
      <c r="R115" s="748"/>
      <c r="S115" s="694"/>
      <c r="T115" s="694"/>
      <c r="U115" s="694"/>
      <c r="V115" s="694"/>
      <c r="W115" s="694"/>
      <c r="X115" s="694"/>
      <c r="Y115" s="694"/>
      <c r="Z115" s="694"/>
      <c r="AA115" s="694"/>
      <c r="AB115" s="694"/>
      <c r="AC115" s="694"/>
      <c r="AD115" s="694"/>
      <c r="AE115" s="699"/>
      <c r="AI115" s="176"/>
    </row>
    <row r="116" spans="3:35">
      <c r="C116" s="745"/>
      <c r="D116" s="745"/>
      <c r="E116" s="745"/>
      <c r="F116" s="745"/>
      <c r="G116" s="745"/>
      <c r="H116" s="745"/>
      <c r="I116" s="745"/>
      <c r="J116" s="745"/>
      <c r="K116" s="745"/>
      <c r="L116" s="745"/>
      <c r="M116" s="745"/>
      <c r="N116" s="745"/>
      <c r="O116" s="745"/>
      <c r="P116" s="745"/>
      <c r="Q116" s="745"/>
      <c r="R116" s="748"/>
      <c r="S116" s="694"/>
      <c r="T116" s="694"/>
      <c r="U116" s="694"/>
      <c r="V116" s="694"/>
      <c r="W116" s="694"/>
      <c r="X116" s="694"/>
      <c r="Y116" s="694"/>
      <c r="Z116" s="694"/>
      <c r="AA116" s="694"/>
      <c r="AB116" s="694"/>
      <c r="AC116" s="694"/>
      <c r="AD116" s="694"/>
      <c r="AE116" s="699"/>
      <c r="AI116" s="176"/>
    </row>
    <row r="117" spans="3:35">
      <c r="C117" s="745"/>
      <c r="D117" s="745"/>
      <c r="E117" s="745"/>
      <c r="F117" s="745"/>
      <c r="G117" s="745"/>
      <c r="H117" s="745"/>
      <c r="I117" s="745"/>
      <c r="J117" s="745"/>
      <c r="K117" s="745"/>
      <c r="L117" s="745"/>
      <c r="M117" s="745"/>
      <c r="N117" s="745"/>
      <c r="O117" s="745"/>
      <c r="P117" s="745"/>
      <c r="Q117" s="745"/>
      <c r="R117" s="748"/>
      <c r="S117" s="694"/>
      <c r="T117" s="694"/>
      <c r="U117" s="694"/>
      <c r="V117" s="694"/>
      <c r="W117" s="694"/>
      <c r="X117" s="694"/>
      <c r="Y117" s="694"/>
      <c r="Z117" s="694"/>
      <c r="AA117" s="694"/>
      <c r="AB117" s="694"/>
      <c r="AC117" s="694"/>
      <c r="AD117" s="694"/>
      <c r="AE117" s="699"/>
      <c r="AI117" s="176"/>
    </row>
    <row r="118" spans="3:35">
      <c r="C118" s="745"/>
      <c r="D118" s="745"/>
      <c r="E118" s="745"/>
      <c r="F118" s="745"/>
      <c r="G118" s="745"/>
      <c r="H118" s="745"/>
      <c r="I118" s="745"/>
      <c r="J118" s="745"/>
      <c r="K118" s="745"/>
      <c r="L118" s="745"/>
      <c r="M118" s="745"/>
      <c r="N118" s="745"/>
      <c r="O118" s="745"/>
      <c r="P118" s="745"/>
      <c r="Q118" s="745"/>
      <c r="R118" s="748"/>
      <c r="S118" s="694"/>
      <c r="T118" s="694"/>
      <c r="U118" s="694"/>
      <c r="V118" s="694"/>
      <c r="W118" s="694"/>
      <c r="X118" s="694"/>
      <c r="Y118" s="694"/>
      <c r="Z118" s="694"/>
      <c r="AA118" s="694"/>
      <c r="AB118" s="694"/>
      <c r="AC118" s="694"/>
      <c r="AD118" s="694"/>
      <c r="AE118" s="699"/>
      <c r="AI118" s="176"/>
    </row>
    <row r="119" spans="3:35">
      <c r="C119" s="745"/>
      <c r="D119" s="745"/>
      <c r="E119" s="745"/>
      <c r="F119" s="745"/>
      <c r="G119" s="745"/>
      <c r="H119" s="745"/>
      <c r="I119" s="745"/>
      <c r="J119" s="745"/>
      <c r="K119" s="745"/>
      <c r="L119" s="745"/>
      <c r="M119" s="745"/>
      <c r="N119" s="745"/>
      <c r="O119" s="745"/>
      <c r="P119" s="745"/>
      <c r="Q119" s="745"/>
      <c r="R119" s="748"/>
      <c r="S119" s="694"/>
      <c r="T119" s="694"/>
      <c r="U119" s="694"/>
      <c r="V119" s="694"/>
      <c r="W119" s="694"/>
      <c r="X119" s="694"/>
      <c r="Y119" s="694"/>
      <c r="Z119" s="694"/>
      <c r="AA119" s="694"/>
      <c r="AB119" s="694"/>
      <c r="AC119" s="694"/>
      <c r="AD119" s="694"/>
      <c r="AE119" s="699"/>
      <c r="AI119" s="176"/>
    </row>
    <row r="120" spans="3:35">
      <c r="C120" s="745"/>
      <c r="D120" s="745"/>
      <c r="E120" s="745"/>
      <c r="F120" s="745"/>
      <c r="G120" s="745"/>
      <c r="H120" s="745"/>
      <c r="I120" s="745"/>
      <c r="J120" s="745"/>
      <c r="K120" s="745"/>
      <c r="L120" s="745"/>
      <c r="M120" s="745"/>
      <c r="N120" s="745"/>
      <c r="O120" s="745"/>
      <c r="P120" s="745"/>
      <c r="Q120" s="745"/>
      <c r="R120" s="748"/>
      <c r="S120" s="694"/>
      <c r="T120" s="694"/>
      <c r="U120" s="694"/>
      <c r="V120" s="694"/>
      <c r="W120" s="694"/>
      <c r="X120" s="694"/>
      <c r="Y120" s="694"/>
      <c r="Z120" s="694"/>
      <c r="AA120" s="694"/>
      <c r="AB120" s="694"/>
      <c r="AC120" s="694"/>
      <c r="AD120" s="694"/>
      <c r="AE120" s="699"/>
      <c r="AI120" s="176"/>
    </row>
    <row r="121" spans="3:35">
      <c r="C121" s="745"/>
      <c r="D121" s="745"/>
      <c r="E121" s="745"/>
      <c r="F121" s="745"/>
      <c r="G121" s="745"/>
      <c r="H121" s="745"/>
      <c r="I121" s="745"/>
      <c r="J121" s="745"/>
      <c r="K121" s="745"/>
      <c r="L121" s="745"/>
      <c r="M121" s="745"/>
      <c r="N121" s="745"/>
      <c r="O121" s="745"/>
      <c r="P121" s="745"/>
      <c r="Q121" s="745"/>
      <c r="R121" s="748"/>
      <c r="S121" s="694"/>
      <c r="T121" s="694"/>
      <c r="U121" s="694"/>
      <c r="V121" s="694"/>
      <c r="W121" s="694"/>
      <c r="X121" s="694"/>
      <c r="Y121" s="694"/>
      <c r="Z121" s="694"/>
      <c r="AA121" s="694"/>
      <c r="AB121" s="694"/>
      <c r="AC121" s="694"/>
      <c r="AD121" s="694"/>
      <c r="AE121" s="699"/>
      <c r="AI121" s="176"/>
    </row>
    <row r="122" spans="3:35">
      <c r="C122" s="745"/>
      <c r="D122" s="745"/>
      <c r="E122" s="745"/>
      <c r="F122" s="745"/>
      <c r="G122" s="745"/>
      <c r="H122" s="745"/>
      <c r="I122" s="745"/>
      <c r="J122" s="745"/>
      <c r="K122" s="745"/>
      <c r="L122" s="745"/>
      <c r="M122" s="745"/>
      <c r="N122" s="745"/>
      <c r="O122" s="745"/>
      <c r="P122" s="745"/>
      <c r="Q122" s="745"/>
      <c r="R122" s="748"/>
      <c r="S122" s="694"/>
      <c r="T122" s="694"/>
      <c r="U122" s="694"/>
      <c r="V122" s="694"/>
      <c r="W122" s="694"/>
      <c r="X122" s="694"/>
      <c r="Y122" s="694"/>
      <c r="Z122" s="694"/>
      <c r="AA122" s="694"/>
      <c r="AB122" s="694"/>
      <c r="AC122" s="694"/>
      <c r="AD122" s="694"/>
      <c r="AE122" s="699"/>
      <c r="AI122" s="176"/>
    </row>
    <row r="123" spans="3:35">
      <c r="C123" s="745"/>
      <c r="D123" s="745"/>
      <c r="E123" s="745"/>
      <c r="F123" s="745"/>
      <c r="G123" s="745"/>
      <c r="H123" s="745"/>
      <c r="I123" s="745"/>
      <c r="J123" s="745"/>
      <c r="K123" s="745"/>
      <c r="L123" s="745"/>
      <c r="M123" s="745"/>
      <c r="N123" s="745"/>
      <c r="O123" s="745"/>
      <c r="P123" s="745"/>
      <c r="Q123" s="745"/>
      <c r="R123" s="748"/>
      <c r="S123" s="694"/>
      <c r="T123" s="694"/>
      <c r="U123" s="694"/>
      <c r="V123" s="694"/>
      <c r="W123" s="694"/>
      <c r="X123" s="694"/>
      <c r="Y123" s="694"/>
      <c r="Z123" s="694"/>
      <c r="AA123" s="694"/>
      <c r="AB123" s="694"/>
      <c r="AC123" s="694"/>
      <c r="AD123" s="694"/>
      <c r="AE123" s="699"/>
      <c r="AI123" s="176"/>
    </row>
    <row r="124" spans="3:35">
      <c r="C124" s="745"/>
      <c r="D124" s="745"/>
      <c r="E124" s="745"/>
      <c r="F124" s="745"/>
      <c r="G124" s="745"/>
      <c r="H124" s="745"/>
      <c r="I124" s="745"/>
      <c r="J124" s="745"/>
      <c r="K124" s="745"/>
      <c r="L124" s="745"/>
      <c r="M124" s="745"/>
      <c r="N124" s="745"/>
      <c r="O124" s="745"/>
      <c r="P124" s="745"/>
      <c r="Q124" s="745"/>
      <c r="R124" s="748"/>
      <c r="S124" s="694"/>
      <c r="T124" s="694"/>
      <c r="U124" s="694"/>
      <c r="V124" s="694"/>
      <c r="W124" s="694"/>
      <c r="X124" s="694"/>
      <c r="Y124" s="694"/>
      <c r="Z124" s="694"/>
      <c r="AA124" s="694"/>
      <c r="AB124" s="694"/>
      <c r="AC124" s="694"/>
      <c r="AD124" s="694"/>
      <c r="AE124" s="699"/>
      <c r="AI124" s="176"/>
    </row>
    <row r="125" spans="3:35">
      <c r="C125" s="745"/>
      <c r="D125" s="745"/>
      <c r="E125" s="745"/>
      <c r="F125" s="745"/>
      <c r="G125" s="745"/>
      <c r="H125" s="745"/>
      <c r="I125" s="745"/>
      <c r="J125" s="745"/>
      <c r="K125" s="745"/>
      <c r="L125" s="745"/>
      <c r="M125" s="745"/>
      <c r="N125" s="745"/>
      <c r="O125" s="745"/>
      <c r="P125" s="745"/>
      <c r="Q125" s="745"/>
      <c r="R125" s="748"/>
      <c r="S125" s="694"/>
      <c r="T125" s="694"/>
      <c r="U125" s="694"/>
      <c r="V125" s="694"/>
      <c r="W125" s="694"/>
      <c r="X125" s="694"/>
      <c r="Y125" s="694"/>
      <c r="Z125" s="694"/>
      <c r="AA125" s="694"/>
      <c r="AB125" s="694"/>
      <c r="AC125" s="694"/>
      <c r="AD125" s="694"/>
      <c r="AE125" s="699"/>
      <c r="AI125" s="176"/>
    </row>
    <row r="126" spans="3:35">
      <c r="C126" s="745"/>
      <c r="D126" s="745"/>
      <c r="E126" s="745"/>
      <c r="F126" s="745"/>
      <c r="G126" s="745"/>
      <c r="H126" s="745"/>
      <c r="I126" s="745"/>
      <c r="J126" s="745"/>
      <c r="K126" s="745"/>
      <c r="L126" s="745"/>
      <c r="M126" s="745"/>
      <c r="N126" s="745"/>
      <c r="O126" s="745"/>
      <c r="P126" s="745"/>
      <c r="Q126" s="745"/>
      <c r="R126" s="748"/>
      <c r="S126" s="694"/>
      <c r="T126" s="694"/>
      <c r="U126" s="694"/>
      <c r="V126" s="694"/>
      <c r="W126" s="694"/>
      <c r="X126" s="694"/>
      <c r="Y126" s="694"/>
      <c r="Z126" s="694"/>
      <c r="AA126" s="694"/>
      <c r="AB126" s="694"/>
      <c r="AC126" s="694"/>
      <c r="AD126" s="694"/>
      <c r="AE126" s="699"/>
      <c r="AI126" s="176"/>
    </row>
    <row r="127" spans="3:35">
      <c r="C127" s="745"/>
      <c r="D127" s="745"/>
      <c r="E127" s="745"/>
      <c r="F127" s="745"/>
      <c r="G127" s="745"/>
      <c r="H127" s="745"/>
      <c r="I127" s="745"/>
      <c r="J127" s="745"/>
      <c r="K127" s="745"/>
      <c r="L127" s="745"/>
      <c r="M127" s="745"/>
      <c r="N127" s="745"/>
      <c r="O127" s="745"/>
      <c r="P127" s="745"/>
      <c r="Q127" s="745"/>
      <c r="R127" s="748"/>
      <c r="S127" s="694"/>
      <c r="T127" s="694"/>
      <c r="U127" s="694"/>
      <c r="V127" s="694"/>
      <c r="W127" s="694"/>
      <c r="X127" s="694"/>
      <c r="Y127" s="694"/>
      <c r="Z127" s="694"/>
      <c r="AA127" s="694"/>
      <c r="AB127" s="694"/>
      <c r="AC127" s="694"/>
      <c r="AD127" s="694"/>
      <c r="AE127" s="699"/>
      <c r="AI127" s="176"/>
    </row>
    <row r="128" spans="3:35">
      <c r="C128" s="745"/>
      <c r="D128" s="745"/>
      <c r="E128" s="745"/>
      <c r="F128" s="745"/>
      <c r="G128" s="745"/>
      <c r="H128" s="745"/>
      <c r="I128" s="745"/>
      <c r="J128" s="745"/>
      <c r="K128" s="745"/>
      <c r="L128" s="745"/>
      <c r="M128" s="745"/>
      <c r="N128" s="745"/>
      <c r="O128" s="745"/>
      <c r="P128" s="745"/>
      <c r="Q128" s="745"/>
      <c r="R128" s="748"/>
      <c r="S128" s="694"/>
      <c r="T128" s="694"/>
      <c r="U128" s="694"/>
      <c r="V128" s="694"/>
      <c r="W128" s="694"/>
      <c r="X128" s="694"/>
      <c r="Y128" s="694"/>
      <c r="Z128" s="694"/>
      <c r="AA128" s="694"/>
      <c r="AB128" s="694"/>
      <c r="AC128" s="694"/>
      <c r="AD128" s="694"/>
      <c r="AE128" s="699"/>
      <c r="AI128" s="176"/>
    </row>
    <row r="129" spans="3:35">
      <c r="C129" s="745"/>
      <c r="D129" s="745"/>
      <c r="E129" s="745"/>
      <c r="F129" s="745"/>
      <c r="G129" s="745"/>
      <c r="H129" s="745"/>
      <c r="I129" s="745"/>
      <c r="J129" s="745"/>
      <c r="K129" s="745"/>
      <c r="L129" s="745"/>
      <c r="M129" s="745"/>
      <c r="N129" s="745"/>
      <c r="O129" s="745"/>
      <c r="P129" s="745"/>
      <c r="Q129" s="745"/>
      <c r="R129" s="748"/>
      <c r="S129" s="694"/>
      <c r="T129" s="694"/>
      <c r="U129" s="694"/>
      <c r="V129" s="694"/>
      <c r="W129" s="694"/>
      <c r="X129" s="694"/>
      <c r="Y129" s="694"/>
      <c r="Z129" s="694"/>
      <c r="AA129" s="694"/>
      <c r="AB129" s="694"/>
      <c r="AC129" s="694"/>
      <c r="AD129" s="694"/>
      <c r="AE129" s="699"/>
      <c r="AI129" s="176"/>
    </row>
    <row r="130" spans="3:35">
      <c r="C130" s="745"/>
      <c r="D130" s="745"/>
      <c r="E130" s="745"/>
      <c r="F130" s="745"/>
      <c r="G130" s="745"/>
      <c r="H130" s="745"/>
      <c r="I130" s="745"/>
      <c r="J130" s="745"/>
      <c r="K130" s="745"/>
      <c r="L130" s="745"/>
      <c r="M130" s="745"/>
      <c r="N130" s="745"/>
      <c r="O130" s="745"/>
      <c r="P130" s="745"/>
      <c r="Q130" s="745"/>
      <c r="R130" s="748"/>
      <c r="S130" s="694"/>
      <c r="T130" s="694"/>
      <c r="U130" s="694"/>
      <c r="V130" s="694"/>
      <c r="W130" s="694"/>
      <c r="X130" s="694"/>
      <c r="Y130" s="694"/>
      <c r="Z130" s="694"/>
      <c r="AA130" s="694"/>
      <c r="AB130" s="694"/>
      <c r="AC130" s="694"/>
      <c r="AD130" s="694"/>
      <c r="AE130" s="699"/>
      <c r="AI130" s="176"/>
    </row>
    <row r="131" spans="3:35">
      <c r="C131" s="745"/>
      <c r="D131" s="745"/>
      <c r="E131" s="745"/>
      <c r="F131" s="745"/>
      <c r="G131" s="745"/>
      <c r="H131" s="745"/>
      <c r="I131" s="745"/>
      <c r="J131" s="745"/>
      <c r="K131" s="745"/>
      <c r="L131" s="745"/>
      <c r="M131" s="745"/>
      <c r="N131" s="745"/>
      <c r="O131" s="745"/>
      <c r="P131" s="745"/>
      <c r="Q131" s="745"/>
      <c r="R131" s="748"/>
      <c r="S131" s="694"/>
      <c r="T131" s="694"/>
      <c r="U131" s="694"/>
      <c r="V131" s="694"/>
      <c r="W131" s="694"/>
      <c r="X131" s="694"/>
      <c r="Y131" s="694"/>
      <c r="Z131" s="694"/>
      <c r="AA131" s="694"/>
      <c r="AB131" s="694"/>
      <c r="AC131" s="694"/>
      <c r="AD131" s="694"/>
      <c r="AE131" s="699"/>
      <c r="AI131" s="176"/>
    </row>
    <row r="132" spans="3:35">
      <c r="C132" s="745"/>
      <c r="D132" s="745"/>
      <c r="E132" s="745"/>
      <c r="F132" s="745"/>
      <c r="G132" s="745"/>
      <c r="H132" s="745"/>
      <c r="I132" s="745"/>
      <c r="J132" s="745"/>
      <c r="K132" s="745"/>
      <c r="L132" s="745"/>
      <c r="M132" s="745"/>
      <c r="N132" s="745"/>
      <c r="O132" s="745"/>
      <c r="P132" s="745"/>
      <c r="Q132" s="745"/>
      <c r="R132" s="748"/>
      <c r="S132" s="694"/>
      <c r="T132" s="694"/>
      <c r="U132" s="694"/>
      <c r="V132" s="694"/>
      <c r="W132" s="694"/>
      <c r="X132" s="694"/>
      <c r="Y132" s="694"/>
      <c r="Z132" s="694"/>
      <c r="AA132" s="694"/>
      <c r="AB132" s="694"/>
      <c r="AC132" s="694"/>
      <c r="AD132" s="694"/>
      <c r="AE132" s="699"/>
      <c r="AI132" s="176"/>
    </row>
    <row r="133" spans="3:35">
      <c r="C133" s="745"/>
      <c r="D133" s="745"/>
      <c r="E133" s="745"/>
      <c r="F133" s="745"/>
      <c r="G133" s="745"/>
      <c r="H133" s="745"/>
      <c r="I133" s="745"/>
      <c r="J133" s="745"/>
      <c r="K133" s="745"/>
      <c r="L133" s="745"/>
      <c r="M133" s="745"/>
      <c r="N133" s="745"/>
      <c r="O133" s="745"/>
      <c r="P133" s="745"/>
      <c r="Q133" s="745"/>
      <c r="R133" s="748"/>
      <c r="S133" s="694"/>
      <c r="T133" s="694"/>
      <c r="U133" s="694"/>
      <c r="V133" s="694"/>
      <c r="W133" s="694"/>
      <c r="X133" s="694"/>
      <c r="Y133" s="694"/>
      <c r="Z133" s="694"/>
      <c r="AA133" s="694"/>
      <c r="AB133" s="694"/>
      <c r="AC133" s="694"/>
      <c r="AD133" s="694"/>
      <c r="AE133" s="699"/>
      <c r="AI133" s="176"/>
    </row>
    <row r="134" spans="3:35">
      <c r="C134" s="745"/>
      <c r="D134" s="745"/>
      <c r="E134" s="745"/>
      <c r="F134" s="745"/>
      <c r="G134" s="745"/>
      <c r="H134" s="745"/>
      <c r="I134" s="745"/>
      <c r="J134" s="745"/>
      <c r="K134" s="745"/>
      <c r="L134" s="745"/>
      <c r="M134" s="745"/>
      <c r="N134" s="745"/>
      <c r="O134" s="745"/>
      <c r="P134" s="745"/>
      <c r="Q134" s="745"/>
      <c r="R134" s="748"/>
      <c r="S134" s="694"/>
      <c r="T134" s="694"/>
      <c r="U134" s="694"/>
      <c r="V134" s="694"/>
      <c r="W134" s="694"/>
      <c r="X134" s="694"/>
      <c r="Y134" s="694"/>
      <c r="Z134" s="694"/>
      <c r="AA134" s="694"/>
      <c r="AB134" s="694"/>
      <c r="AC134" s="694"/>
      <c r="AD134" s="694"/>
      <c r="AE134" s="699"/>
      <c r="AI134" s="176"/>
    </row>
    <row r="135" spans="3:35">
      <c r="C135" s="745"/>
      <c r="D135" s="745"/>
      <c r="E135" s="745"/>
      <c r="F135" s="745"/>
      <c r="G135" s="745"/>
      <c r="H135" s="745"/>
      <c r="I135" s="745"/>
      <c r="J135" s="745"/>
      <c r="K135" s="745"/>
      <c r="L135" s="745"/>
      <c r="M135" s="745"/>
      <c r="N135" s="745"/>
      <c r="O135" s="745"/>
      <c r="P135" s="745"/>
      <c r="Q135" s="745"/>
      <c r="R135" s="748"/>
      <c r="S135" s="694"/>
      <c r="T135" s="694"/>
      <c r="U135" s="694"/>
      <c r="V135" s="694"/>
      <c r="W135" s="694"/>
      <c r="X135" s="694"/>
      <c r="Y135" s="694"/>
      <c r="Z135" s="694"/>
      <c r="AA135" s="694"/>
      <c r="AB135" s="694"/>
      <c r="AC135" s="694"/>
      <c r="AD135" s="694"/>
      <c r="AE135" s="699"/>
      <c r="AI135" s="176"/>
    </row>
    <row r="136" spans="3:35">
      <c r="C136" s="745"/>
      <c r="D136" s="745"/>
      <c r="E136" s="745"/>
      <c r="F136" s="745"/>
      <c r="G136" s="745"/>
      <c r="H136" s="745"/>
      <c r="I136" s="745"/>
      <c r="J136" s="745"/>
      <c r="K136" s="745"/>
      <c r="L136" s="745"/>
      <c r="M136" s="745"/>
      <c r="N136" s="745"/>
      <c r="O136" s="745"/>
      <c r="P136" s="745"/>
      <c r="Q136" s="745"/>
      <c r="R136" s="748"/>
      <c r="S136" s="694"/>
      <c r="T136" s="694"/>
      <c r="U136" s="694"/>
      <c r="V136" s="694"/>
      <c r="W136" s="694"/>
      <c r="X136" s="694"/>
      <c r="Y136" s="694"/>
      <c r="Z136" s="694"/>
      <c r="AA136" s="694"/>
      <c r="AB136" s="694"/>
      <c r="AC136" s="694"/>
      <c r="AD136" s="694"/>
      <c r="AE136" s="699"/>
      <c r="AI136" s="176"/>
    </row>
    <row r="137" spans="3:35">
      <c r="C137" s="745"/>
      <c r="D137" s="745"/>
      <c r="E137" s="745"/>
      <c r="F137" s="745"/>
      <c r="G137" s="745"/>
      <c r="H137" s="745"/>
      <c r="I137" s="745"/>
      <c r="J137" s="745"/>
      <c r="K137" s="745"/>
      <c r="L137" s="745"/>
      <c r="M137" s="745"/>
      <c r="N137" s="745"/>
      <c r="O137" s="745"/>
      <c r="P137" s="745"/>
      <c r="Q137" s="745"/>
      <c r="R137" s="748"/>
      <c r="S137" s="694"/>
      <c r="T137" s="694"/>
      <c r="U137" s="694"/>
      <c r="V137" s="694"/>
      <c r="W137" s="694"/>
      <c r="X137" s="694"/>
      <c r="Y137" s="694"/>
      <c r="Z137" s="694"/>
      <c r="AA137" s="694"/>
      <c r="AB137" s="694"/>
      <c r="AC137" s="694"/>
      <c r="AD137" s="694"/>
      <c r="AE137" s="699"/>
      <c r="AI137" s="176"/>
    </row>
    <row r="138" spans="3:35">
      <c r="C138" s="745"/>
      <c r="D138" s="745"/>
      <c r="E138" s="745"/>
      <c r="F138" s="745"/>
      <c r="G138" s="745"/>
      <c r="H138" s="745"/>
      <c r="I138" s="745"/>
      <c r="J138" s="745"/>
      <c r="K138" s="745"/>
      <c r="L138" s="745"/>
      <c r="M138" s="745"/>
      <c r="N138" s="745"/>
      <c r="O138" s="745"/>
      <c r="P138" s="745"/>
      <c r="Q138" s="745"/>
      <c r="R138" s="748"/>
      <c r="S138" s="694"/>
      <c r="T138" s="694"/>
      <c r="U138" s="694"/>
      <c r="V138" s="694"/>
      <c r="W138" s="694"/>
      <c r="X138" s="694"/>
      <c r="Y138" s="694"/>
      <c r="Z138" s="694"/>
      <c r="AA138" s="694"/>
      <c r="AB138" s="694"/>
      <c r="AC138" s="694"/>
      <c r="AD138" s="694"/>
      <c r="AE138" s="699"/>
      <c r="AI138" s="176"/>
    </row>
    <row r="139" spans="3:35">
      <c r="C139" s="745"/>
      <c r="D139" s="745"/>
      <c r="E139" s="745"/>
      <c r="F139" s="745"/>
      <c r="G139" s="745"/>
      <c r="H139" s="745"/>
      <c r="I139" s="745"/>
      <c r="J139" s="745"/>
      <c r="K139" s="745"/>
      <c r="L139" s="745"/>
      <c r="M139" s="745"/>
      <c r="N139" s="745"/>
      <c r="O139" s="745"/>
      <c r="P139" s="745"/>
      <c r="Q139" s="745"/>
      <c r="R139" s="748"/>
      <c r="S139" s="694"/>
      <c r="T139" s="694"/>
      <c r="U139" s="694"/>
      <c r="V139" s="694"/>
      <c r="W139" s="694"/>
      <c r="X139" s="694"/>
      <c r="Y139" s="694"/>
      <c r="Z139" s="694"/>
      <c r="AA139" s="694"/>
      <c r="AB139" s="694"/>
      <c r="AC139" s="694"/>
      <c r="AD139" s="694"/>
      <c r="AE139" s="699"/>
      <c r="AI139" s="176"/>
    </row>
    <row r="140" spans="3:35">
      <c r="C140" s="745"/>
      <c r="D140" s="745"/>
      <c r="E140" s="745"/>
      <c r="F140" s="745"/>
      <c r="G140" s="745"/>
      <c r="H140" s="745"/>
      <c r="I140" s="745"/>
      <c r="J140" s="745"/>
      <c r="K140" s="745"/>
      <c r="L140" s="745"/>
      <c r="M140" s="745"/>
      <c r="N140" s="745"/>
      <c r="O140" s="745"/>
      <c r="P140" s="745"/>
      <c r="Q140" s="745"/>
      <c r="R140" s="748"/>
      <c r="S140" s="694"/>
      <c r="T140" s="694"/>
      <c r="U140" s="694"/>
      <c r="V140" s="694"/>
      <c r="W140" s="694"/>
      <c r="X140" s="694"/>
      <c r="Y140" s="694"/>
      <c r="Z140" s="694"/>
      <c r="AA140" s="694"/>
      <c r="AB140" s="694"/>
      <c r="AC140" s="694"/>
      <c r="AD140" s="694"/>
      <c r="AE140" s="699"/>
      <c r="AI140" s="176"/>
    </row>
    <row r="141" spans="3:35">
      <c r="C141" s="745"/>
      <c r="D141" s="745"/>
      <c r="E141" s="745"/>
      <c r="F141" s="745"/>
      <c r="G141" s="745"/>
      <c r="H141" s="745"/>
      <c r="I141" s="745"/>
      <c r="J141" s="745"/>
      <c r="K141" s="745"/>
      <c r="L141" s="745"/>
      <c r="M141" s="745"/>
      <c r="N141" s="745"/>
      <c r="O141" s="745"/>
      <c r="P141" s="745"/>
      <c r="Q141" s="745"/>
      <c r="R141" s="748"/>
      <c r="S141" s="694"/>
      <c r="T141" s="694"/>
      <c r="U141" s="694"/>
      <c r="V141" s="694"/>
      <c r="W141" s="694"/>
      <c r="X141" s="694"/>
      <c r="Y141" s="694"/>
      <c r="Z141" s="694"/>
      <c r="AA141" s="694"/>
      <c r="AB141" s="694"/>
      <c r="AC141" s="694"/>
      <c r="AD141" s="694"/>
      <c r="AE141" s="699"/>
      <c r="AI141" s="176"/>
    </row>
    <row r="142" spans="3:35">
      <c r="C142" s="745"/>
      <c r="D142" s="745"/>
      <c r="E142" s="745"/>
      <c r="F142" s="745"/>
      <c r="G142" s="745"/>
      <c r="H142" s="745"/>
      <c r="I142" s="745"/>
      <c r="J142" s="745"/>
      <c r="K142" s="745"/>
      <c r="L142" s="745"/>
      <c r="M142" s="745"/>
      <c r="N142" s="745"/>
      <c r="O142" s="745"/>
      <c r="P142" s="745"/>
      <c r="Q142" s="745"/>
      <c r="R142" s="748"/>
      <c r="S142" s="694"/>
      <c r="T142" s="694"/>
      <c r="U142" s="694"/>
      <c r="V142" s="694"/>
      <c r="W142" s="694"/>
      <c r="X142" s="694"/>
      <c r="Y142" s="694"/>
      <c r="Z142" s="694"/>
      <c r="AA142" s="694"/>
      <c r="AB142" s="694"/>
      <c r="AC142" s="694"/>
      <c r="AD142" s="694"/>
      <c r="AE142" s="699"/>
      <c r="AI142" s="176"/>
    </row>
    <row r="143" spans="3:35">
      <c r="C143" s="745"/>
      <c r="D143" s="745"/>
      <c r="E143" s="745"/>
      <c r="F143" s="745"/>
      <c r="G143" s="745"/>
      <c r="H143" s="745"/>
      <c r="I143" s="745"/>
      <c r="J143" s="745"/>
      <c r="K143" s="745"/>
      <c r="L143" s="745"/>
      <c r="M143" s="745"/>
      <c r="N143" s="745"/>
      <c r="O143" s="745"/>
      <c r="P143" s="745"/>
      <c r="Q143" s="745"/>
      <c r="R143" s="748"/>
      <c r="S143" s="694"/>
      <c r="T143" s="694"/>
      <c r="U143" s="694"/>
      <c r="V143" s="694"/>
      <c r="W143" s="694"/>
      <c r="X143" s="694"/>
      <c r="Y143" s="694"/>
      <c r="Z143" s="694"/>
      <c r="AA143" s="694"/>
      <c r="AB143" s="694"/>
      <c r="AC143" s="694"/>
      <c r="AD143" s="694"/>
      <c r="AE143" s="699"/>
      <c r="AI143" s="176"/>
    </row>
    <row r="144" spans="3:35">
      <c r="C144" s="745"/>
      <c r="D144" s="745"/>
      <c r="E144" s="745"/>
      <c r="F144" s="745"/>
      <c r="G144" s="745"/>
      <c r="H144" s="745"/>
      <c r="I144" s="745"/>
      <c r="J144" s="745"/>
      <c r="K144" s="745"/>
      <c r="L144" s="745"/>
      <c r="M144" s="745"/>
      <c r="N144" s="745"/>
      <c r="O144" s="745"/>
      <c r="P144" s="745"/>
      <c r="Q144" s="745"/>
      <c r="R144" s="748"/>
      <c r="S144" s="694"/>
      <c r="T144" s="694"/>
      <c r="U144" s="694"/>
      <c r="V144" s="694"/>
      <c r="W144" s="694"/>
      <c r="X144" s="694"/>
      <c r="Y144" s="694"/>
      <c r="Z144" s="694"/>
      <c r="AA144" s="694"/>
      <c r="AB144" s="694"/>
      <c r="AC144" s="694"/>
      <c r="AD144" s="694"/>
      <c r="AE144" s="699"/>
      <c r="AI144" s="176"/>
    </row>
    <row r="145" spans="3:35">
      <c r="C145" s="745"/>
      <c r="D145" s="745"/>
      <c r="E145" s="745"/>
      <c r="F145" s="745"/>
      <c r="G145" s="745"/>
      <c r="H145" s="745"/>
      <c r="I145" s="745"/>
      <c r="J145" s="745"/>
      <c r="K145" s="745"/>
      <c r="L145" s="745"/>
      <c r="M145" s="745"/>
      <c r="N145" s="745"/>
      <c r="O145" s="745"/>
      <c r="P145" s="745"/>
      <c r="Q145" s="745"/>
      <c r="R145" s="748"/>
      <c r="S145" s="694"/>
      <c r="T145" s="694"/>
      <c r="U145" s="694"/>
      <c r="V145" s="694"/>
      <c r="W145" s="694"/>
      <c r="X145" s="694"/>
      <c r="Y145" s="694"/>
      <c r="Z145" s="694"/>
      <c r="AA145" s="694"/>
      <c r="AB145" s="694"/>
      <c r="AC145" s="694"/>
      <c r="AD145" s="694"/>
      <c r="AE145" s="699"/>
      <c r="AI145" s="176"/>
    </row>
    <row r="146" spans="3:35">
      <c r="C146" s="745"/>
      <c r="D146" s="745"/>
      <c r="E146" s="745"/>
      <c r="F146" s="745"/>
      <c r="G146" s="745"/>
      <c r="H146" s="745"/>
      <c r="I146" s="745"/>
      <c r="J146" s="745"/>
      <c r="K146" s="745"/>
      <c r="L146" s="745"/>
      <c r="M146" s="745"/>
      <c r="N146" s="745"/>
      <c r="O146" s="745"/>
      <c r="P146" s="745"/>
      <c r="Q146" s="745"/>
      <c r="R146" s="748"/>
      <c r="S146" s="694"/>
      <c r="T146" s="694"/>
      <c r="U146" s="694"/>
      <c r="V146" s="694"/>
      <c r="W146" s="694"/>
      <c r="X146" s="694"/>
      <c r="Y146" s="694"/>
      <c r="Z146" s="694"/>
      <c r="AA146" s="694"/>
      <c r="AB146" s="694"/>
      <c r="AC146" s="694"/>
      <c r="AD146" s="694"/>
      <c r="AE146" s="699"/>
      <c r="AI146" s="176"/>
    </row>
    <row r="147" spans="3:35">
      <c r="C147" s="745"/>
      <c r="D147" s="745"/>
      <c r="E147" s="745"/>
      <c r="F147" s="745"/>
      <c r="G147" s="745"/>
      <c r="H147" s="745"/>
      <c r="I147" s="745"/>
      <c r="J147" s="745"/>
      <c r="K147" s="745"/>
      <c r="L147" s="745"/>
      <c r="M147" s="745"/>
      <c r="N147" s="745"/>
      <c r="O147" s="745"/>
      <c r="P147" s="745"/>
      <c r="Q147" s="745"/>
      <c r="R147" s="748"/>
      <c r="S147" s="694"/>
      <c r="T147" s="694"/>
      <c r="U147" s="694"/>
      <c r="V147" s="694"/>
      <c r="W147" s="694"/>
      <c r="X147" s="694"/>
      <c r="Y147" s="694"/>
      <c r="Z147" s="694"/>
      <c r="AA147" s="694"/>
      <c r="AB147" s="694"/>
      <c r="AC147" s="694"/>
      <c r="AD147" s="694"/>
      <c r="AE147" s="699"/>
      <c r="AI147" s="176"/>
    </row>
    <row r="148" spans="3:35">
      <c r="C148" s="745"/>
      <c r="D148" s="745"/>
      <c r="E148" s="745"/>
      <c r="F148" s="745"/>
      <c r="G148" s="745"/>
      <c r="H148" s="745"/>
      <c r="I148" s="745"/>
      <c r="J148" s="745"/>
      <c r="K148" s="745"/>
      <c r="L148" s="745"/>
      <c r="M148" s="745"/>
      <c r="N148" s="745"/>
      <c r="O148" s="745"/>
      <c r="P148" s="745"/>
      <c r="Q148" s="745"/>
      <c r="R148" s="748"/>
      <c r="S148" s="694"/>
      <c r="T148" s="694"/>
      <c r="U148" s="694"/>
      <c r="V148" s="694"/>
      <c r="W148" s="694"/>
      <c r="X148" s="694"/>
      <c r="Y148" s="694"/>
      <c r="Z148" s="694"/>
      <c r="AA148" s="694"/>
      <c r="AB148" s="694"/>
      <c r="AC148" s="694"/>
      <c r="AD148" s="694"/>
      <c r="AE148" s="699"/>
      <c r="AI148" s="176"/>
    </row>
    <row r="149" spans="3:35">
      <c r="C149" s="745"/>
      <c r="D149" s="745"/>
      <c r="E149" s="745"/>
      <c r="F149" s="745"/>
      <c r="G149" s="745"/>
      <c r="H149" s="745"/>
      <c r="I149" s="745"/>
      <c r="J149" s="745"/>
      <c r="K149" s="745"/>
      <c r="L149" s="745"/>
      <c r="M149" s="745"/>
      <c r="N149" s="745"/>
      <c r="O149" s="745"/>
      <c r="P149" s="745"/>
      <c r="Q149" s="745"/>
      <c r="R149" s="748"/>
      <c r="S149" s="694"/>
      <c r="T149" s="694"/>
      <c r="U149" s="694"/>
      <c r="V149" s="694"/>
      <c r="W149" s="694"/>
      <c r="X149" s="694"/>
      <c r="Y149" s="694"/>
      <c r="Z149" s="694"/>
      <c r="AA149" s="694"/>
      <c r="AB149" s="694"/>
      <c r="AC149" s="694"/>
      <c r="AD149" s="694"/>
      <c r="AE149" s="699"/>
      <c r="AI149" s="176"/>
    </row>
    <row r="150" spans="3:35">
      <c r="C150" s="745"/>
      <c r="D150" s="745"/>
      <c r="E150" s="745"/>
      <c r="F150" s="745"/>
      <c r="G150" s="745"/>
      <c r="H150" s="745"/>
      <c r="I150" s="745"/>
      <c r="J150" s="745"/>
      <c r="K150" s="745"/>
      <c r="L150" s="745"/>
      <c r="M150" s="745"/>
      <c r="N150" s="745"/>
      <c r="O150" s="745"/>
      <c r="P150" s="745"/>
      <c r="Q150" s="745"/>
      <c r="R150" s="748"/>
      <c r="S150" s="694"/>
      <c r="T150" s="694"/>
      <c r="U150" s="694"/>
      <c r="V150" s="694"/>
      <c r="W150" s="694"/>
      <c r="X150" s="694"/>
      <c r="Y150" s="694"/>
      <c r="Z150" s="694"/>
      <c r="AA150" s="694"/>
      <c r="AB150" s="694"/>
      <c r="AC150" s="694"/>
      <c r="AD150" s="694"/>
      <c r="AE150" s="699"/>
      <c r="AI150" s="176"/>
    </row>
    <row r="151" spans="3:35">
      <c r="C151" s="746"/>
      <c r="D151" s="746"/>
      <c r="E151" s="746"/>
      <c r="F151" s="746"/>
      <c r="G151" s="746"/>
      <c r="H151" s="746"/>
      <c r="I151" s="746"/>
      <c r="J151" s="746"/>
      <c r="K151" s="746"/>
      <c r="L151" s="746"/>
      <c r="M151" s="746"/>
      <c r="N151" s="746"/>
      <c r="O151" s="746"/>
      <c r="P151" s="746"/>
      <c r="Q151" s="746"/>
      <c r="R151" s="748"/>
      <c r="S151" s="697"/>
      <c r="T151" s="697"/>
      <c r="U151" s="697"/>
      <c r="V151" s="697"/>
      <c r="W151" s="697"/>
      <c r="X151" s="697"/>
      <c r="Z151" s="697"/>
      <c r="AA151" s="697"/>
      <c r="AB151" s="697"/>
      <c r="AC151" s="697"/>
      <c r="AI151" s="176"/>
    </row>
  </sheetData>
  <mergeCells count="4">
    <mergeCell ref="P19:Q19"/>
    <mergeCell ref="C5:M5"/>
    <mergeCell ref="C7:C9"/>
    <mergeCell ref="D11:Q11"/>
  </mergeCells>
  <pageMargins left="0.7" right="0.7" top="0.75" bottom="0.75" header="0.3" footer="0.3"/>
  <pageSetup paperSize="9" orientation="portrait"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B1:AJ85"/>
  <sheetViews>
    <sheetView zoomScale="70" zoomScaleNormal="70" workbookViewId="0"/>
  </sheetViews>
  <sheetFormatPr defaultColWidth="9.140625" defaultRowHeight="12.75"/>
  <cols>
    <col min="1" max="1" width="6.140625" style="4" customWidth="1"/>
    <col min="2" max="2" width="5.140625" style="4" customWidth="1"/>
    <col min="3" max="3" width="10.7109375" style="34" customWidth="1"/>
    <col min="4" max="4" width="20.85546875" style="34" customWidth="1"/>
    <col min="5" max="5" width="15.28515625" style="34" bestFit="1" customWidth="1"/>
    <col min="6" max="6" width="18.5703125" style="34" customWidth="1"/>
    <col min="7" max="7" width="33.85546875" style="34" customWidth="1"/>
    <col min="8" max="8" width="16.140625" style="34" customWidth="1"/>
    <col min="9" max="9" width="15.85546875" style="34" bestFit="1" customWidth="1"/>
    <col min="10" max="10" width="18.140625" style="34" customWidth="1"/>
    <col min="11" max="11" width="15.85546875" style="34" customWidth="1"/>
    <col min="12" max="12" width="13.140625" style="34" bestFit="1" customWidth="1"/>
    <col min="13" max="13" width="12" style="34" customWidth="1"/>
    <col min="14" max="14" width="12.28515625" style="34" customWidth="1"/>
    <col min="15" max="15" width="12.5703125" style="4" bestFit="1" customWidth="1"/>
    <col min="16" max="16" width="14.7109375" style="4" customWidth="1"/>
    <col min="17" max="17" width="18" style="4" customWidth="1"/>
    <col min="18" max="18" width="14" style="4" customWidth="1"/>
    <col min="19" max="19" width="13.7109375" style="4" bestFit="1" customWidth="1"/>
    <col min="20" max="20" width="16.42578125" style="4" bestFit="1" customWidth="1"/>
    <col min="21" max="21" width="16.28515625" style="4" bestFit="1" customWidth="1"/>
    <col min="22" max="22" width="12.140625" style="4" customWidth="1"/>
    <col min="23" max="23" width="9.7109375" style="4" bestFit="1" customWidth="1"/>
    <col min="24" max="24" width="13" style="4" bestFit="1" customWidth="1"/>
    <col min="25" max="16384" width="9.140625" style="4"/>
  </cols>
  <sheetData>
    <row r="1" spans="3:36">
      <c r="C1" s="4"/>
      <c r="D1" s="4"/>
      <c r="E1" s="4"/>
      <c r="F1" s="4"/>
      <c r="G1" s="4"/>
      <c r="H1" s="4"/>
      <c r="I1" s="4"/>
      <c r="J1" s="4"/>
      <c r="K1" s="4"/>
      <c r="L1" s="4"/>
      <c r="M1" s="4"/>
      <c r="N1" s="4"/>
    </row>
    <row r="2" spans="3:36" ht="15">
      <c r="C2" s="4"/>
      <c r="D2" s="4"/>
      <c r="E2" s="4"/>
      <c r="F2" s="4"/>
      <c r="G2" s="4"/>
      <c r="H2" s="4"/>
      <c r="I2" s="4"/>
      <c r="J2" s="4"/>
      <c r="K2" s="4"/>
      <c r="L2" s="4"/>
      <c r="M2" s="4"/>
      <c r="N2" s="498" t="s">
        <v>256</v>
      </c>
    </row>
    <row r="3" spans="3:36">
      <c r="C3" s="4"/>
      <c r="D3" s="4"/>
      <c r="E3" s="4"/>
      <c r="F3" s="4"/>
      <c r="G3" s="4"/>
      <c r="H3" s="4"/>
      <c r="I3" s="4"/>
      <c r="J3" s="4"/>
      <c r="K3" s="4"/>
      <c r="L3" s="4"/>
      <c r="M3" s="4"/>
      <c r="N3" s="4"/>
    </row>
    <row r="4" spans="3:36">
      <c r="C4" s="4"/>
      <c r="D4" s="4"/>
      <c r="E4" s="4"/>
      <c r="F4" s="4"/>
      <c r="G4" s="4"/>
      <c r="H4" s="4"/>
      <c r="I4" s="4"/>
      <c r="J4" s="4"/>
      <c r="K4" s="4"/>
      <c r="L4" s="4"/>
      <c r="M4" s="4"/>
      <c r="N4" s="4"/>
    </row>
    <row r="5" spans="3:36" ht="69" customHeight="1">
      <c r="C5" s="794" t="s">
        <v>34</v>
      </c>
      <c r="D5" s="795"/>
      <c r="E5" s="795"/>
      <c r="F5" s="795"/>
      <c r="G5" s="795"/>
      <c r="H5" s="795"/>
      <c r="I5" s="795"/>
      <c r="J5" s="30"/>
      <c r="K5" s="30"/>
      <c r="L5" s="30"/>
      <c r="M5" s="30"/>
      <c r="N5" s="31"/>
    </row>
    <row r="6" spans="3:36" ht="15">
      <c r="C6" s="32"/>
      <c r="D6" s="33"/>
      <c r="E6" s="30"/>
      <c r="F6" s="30"/>
      <c r="G6" s="30"/>
      <c r="H6" s="30"/>
      <c r="I6" s="30"/>
      <c r="J6" s="30"/>
      <c r="K6" s="30"/>
      <c r="L6" s="30"/>
      <c r="M6" s="30"/>
      <c r="N6" s="31"/>
    </row>
    <row r="7" spans="3:36" ht="18">
      <c r="C7" s="796"/>
      <c r="K7" s="799">
        <v>43742</v>
      </c>
      <c r="L7" s="799"/>
      <c r="M7" s="799"/>
      <c r="N7" s="800"/>
    </row>
    <row r="8" spans="3:36" ht="18">
      <c r="C8" s="796"/>
      <c r="K8" s="801" t="s">
        <v>35</v>
      </c>
      <c r="L8" s="801"/>
      <c r="M8" s="801"/>
      <c r="N8" s="802"/>
    </row>
    <row r="9" spans="3:36" ht="18">
      <c r="C9" s="797"/>
      <c r="D9" s="35"/>
      <c r="E9" s="35"/>
      <c r="F9" s="35"/>
      <c r="G9" s="35"/>
      <c r="H9" s="35"/>
      <c r="I9" s="35"/>
      <c r="J9" s="35"/>
      <c r="K9" s="41"/>
      <c r="L9" s="41"/>
      <c r="M9" s="41"/>
      <c r="N9" s="42"/>
    </row>
    <row r="10" spans="3:36">
      <c r="C10" s="37"/>
      <c r="D10" s="30"/>
      <c r="E10" s="30"/>
      <c r="F10" s="30"/>
      <c r="G10" s="30"/>
      <c r="H10" s="30"/>
      <c r="I10" s="30"/>
      <c r="J10" s="30"/>
      <c r="K10" s="30"/>
      <c r="L10" s="30"/>
      <c r="M10" s="30"/>
      <c r="N10" s="31"/>
    </row>
    <row r="11" spans="3:36" ht="42" customHeight="1">
      <c r="C11" s="38"/>
      <c r="D11" s="803" t="s">
        <v>36</v>
      </c>
      <c r="E11" s="803"/>
      <c r="F11" s="803"/>
      <c r="G11" s="803"/>
      <c r="H11" s="803"/>
      <c r="I11" s="803"/>
      <c r="J11" s="803"/>
      <c r="K11" s="803"/>
      <c r="L11" s="803"/>
      <c r="N11" s="39"/>
    </row>
    <row r="12" spans="3:36">
      <c r="C12" s="40"/>
      <c r="D12" s="35"/>
      <c r="E12" s="35"/>
      <c r="F12" s="35"/>
      <c r="G12" s="35"/>
      <c r="H12" s="35"/>
      <c r="I12" s="35"/>
      <c r="J12" s="35"/>
      <c r="K12" s="35"/>
      <c r="L12" s="35"/>
      <c r="M12" s="35"/>
      <c r="N12" s="36"/>
    </row>
    <row r="13" spans="3:36" ht="17.100000000000001" customHeight="1">
      <c r="C13" s="4"/>
      <c r="D13" s="4"/>
      <c r="E13" s="4"/>
      <c r="F13" s="4"/>
      <c r="G13" s="4"/>
      <c r="H13" s="4"/>
      <c r="I13" s="4"/>
      <c r="J13" s="4"/>
      <c r="K13" s="4"/>
      <c r="L13" s="4"/>
      <c r="M13" s="4"/>
      <c r="N13" s="4"/>
    </row>
    <row r="14" spans="3:36" ht="18.75" customHeight="1">
      <c r="C14" s="44" t="s">
        <v>296</v>
      </c>
      <c r="D14" s="51"/>
      <c r="E14" s="4"/>
      <c r="F14" s="4"/>
      <c r="G14" s="4"/>
      <c r="H14" s="4"/>
      <c r="I14" s="4"/>
      <c r="J14" s="4"/>
      <c r="K14" s="4"/>
      <c r="L14" s="4"/>
      <c r="M14" s="4"/>
      <c r="N14" s="4"/>
    </row>
    <row r="15" spans="3:36" ht="18.75" customHeight="1">
      <c r="C15" s="51"/>
      <c r="D15" s="51" t="s">
        <v>207</v>
      </c>
      <c r="E15" s="4"/>
      <c r="F15" s="4"/>
      <c r="G15" s="4"/>
      <c r="H15" s="51"/>
      <c r="J15" s="4"/>
      <c r="K15" s="4"/>
      <c r="L15" s="4"/>
      <c r="M15" s="4"/>
      <c r="N15" s="4"/>
    </row>
    <row r="16" spans="3:36" ht="18.75" customHeight="1">
      <c r="J16" s="4"/>
      <c r="K16" s="4"/>
      <c r="L16" s="4"/>
      <c r="M16" s="4"/>
      <c r="N16" s="4"/>
      <c r="Y16" s="34"/>
      <c r="Z16" s="34"/>
      <c r="AA16" s="34"/>
      <c r="AB16" s="34"/>
      <c r="AC16" s="34"/>
      <c r="AD16" s="34"/>
      <c r="AE16" s="34"/>
      <c r="AF16" s="34"/>
      <c r="AG16" s="34"/>
      <c r="AH16" s="34"/>
      <c r="AI16" s="34"/>
      <c r="AJ16" s="34"/>
    </row>
    <row r="17" spans="3:36" ht="17.100000000000001" customHeight="1" thickBot="1">
      <c r="C17" s="51"/>
      <c r="E17" s="4"/>
      <c r="F17" s="4"/>
      <c r="G17" s="4"/>
      <c r="H17" s="4"/>
      <c r="I17" s="51"/>
      <c r="J17" s="4"/>
      <c r="K17" s="4"/>
      <c r="L17" s="4"/>
      <c r="M17" s="4"/>
      <c r="N17" s="4"/>
      <c r="Y17" s="34"/>
      <c r="Z17" s="34"/>
      <c r="AA17" s="34"/>
      <c r="AB17" s="34"/>
      <c r="AC17" s="34"/>
      <c r="AD17" s="34"/>
      <c r="AE17" s="34"/>
      <c r="AF17" s="34"/>
      <c r="AG17" s="34"/>
      <c r="AH17" s="34"/>
      <c r="AI17" s="34"/>
      <c r="AJ17" s="34"/>
    </row>
    <row r="18" spans="3:36" ht="23.25" customHeight="1" thickBot="1">
      <c r="C18" s="286" t="s">
        <v>3</v>
      </c>
      <c r="D18" s="329"/>
      <c r="E18" s="329"/>
      <c r="F18" s="329"/>
      <c r="G18" s="329"/>
      <c r="H18" s="329"/>
      <c r="I18" s="286"/>
      <c r="J18" s="329" t="s">
        <v>56</v>
      </c>
      <c r="K18" s="330"/>
      <c r="L18" s="329"/>
      <c r="M18" s="330"/>
      <c r="N18" s="330"/>
      <c r="O18" s="330"/>
      <c r="P18" s="330"/>
      <c r="Q18" s="329"/>
      <c r="R18" s="286" t="s">
        <v>14</v>
      </c>
      <c r="S18" s="329"/>
      <c r="T18" s="329"/>
      <c r="U18" s="440"/>
      <c r="X18" s="34"/>
      <c r="Y18" s="336"/>
      <c r="Z18" s="336"/>
      <c r="AA18" s="336"/>
      <c r="AB18" s="444"/>
      <c r="AC18" s="444"/>
      <c r="AD18" s="444"/>
      <c r="AE18" s="444"/>
      <c r="AF18" s="34"/>
      <c r="AG18" s="34"/>
      <c r="AH18" s="34"/>
      <c r="AI18" s="34"/>
    </row>
    <row r="19" spans="3:36" ht="40.5" customHeight="1">
      <c r="C19" s="143" t="s">
        <v>208</v>
      </c>
      <c r="D19" s="144" t="s">
        <v>209</v>
      </c>
      <c r="E19" s="289" t="s">
        <v>82</v>
      </c>
      <c r="F19" s="290" t="s">
        <v>128</v>
      </c>
      <c r="G19" s="289" t="s">
        <v>221</v>
      </c>
      <c r="H19" s="289" t="s">
        <v>211</v>
      </c>
      <c r="I19" s="442" t="s">
        <v>214</v>
      </c>
      <c r="J19" s="437" t="s">
        <v>212</v>
      </c>
      <c r="K19" s="437" t="s">
        <v>213</v>
      </c>
      <c r="L19" s="299" t="s">
        <v>215</v>
      </c>
      <c r="M19" s="299" t="s">
        <v>216</v>
      </c>
      <c r="N19" s="299" t="s">
        <v>224</v>
      </c>
      <c r="O19" s="299" t="s">
        <v>217</v>
      </c>
      <c r="P19" s="299" t="s">
        <v>23</v>
      </c>
      <c r="Q19" s="299" t="s">
        <v>219</v>
      </c>
      <c r="R19" s="442" t="s">
        <v>132</v>
      </c>
      <c r="S19" s="299" t="s">
        <v>79</v>
      </c>
      <c r="T19" s="299" t="s">
        <v>220</v>
      </c>
      <c r="U19" s="443" t="s">
        <v>218</v>
      </c>
      <c r="X19" s="34"/>
      <c r="Y19" s="34"/>
      <c r="Z19" s="445"/>
      <c r="AA19" s="436"/>
      <c r="AB19" s="436"/>
      <c r="AC19" s="436"/>
      <c r="AD19" s="34"/>
      <c r="AE19" s="441"/>
      <c r="AF19" s="34"/>
      <c r="AG19" s="34"/>
      <c r="AH19" s="34"/>
      <c r="AI19" s="34"/>
    </row>
    <row r="20" spans="3:36" ht="19.5" thickBot="1">
      <c r="C20" s="438" t="s">
        <v>210</v>
      </c>
      <c r="D20" s="79" t="s">
        <v>195</v>
      </c>
      <c r="E20" s="297" t="s">
        <v>223</v>
      </c>
      <c r="F20" s="297" t="s">
        <v>129</v>
      </c>
      <c r="G20" s="79" t="s">
        <v>222</v>
      </c>
      <c r="H20" s="79" t="s">
        <v>210</v>
      </c>
      <c r="I20" s="122"/>
      <c r="J20" s="123"/>
      <c r="K20" s="123"/>
      <c r="L20" s="123"/>
      <c r="M20" s="123"/>
      <c r="N20" s="123"/>
      <c r="O20" s="146"/>
      <c r="P20" s="146"/>
      <c r="Q20" s="146"/>
      <c r="R20" s="218"/>
      <c r="S20" s="146"/>
      <c r="T20" s="146"/>
      <c r="U20" s="170"/>
      <c r="X20" s="34"/>
      <c r="Y20" s="34"/>
      <c r="Z20" s="247"/>
      <c r="AA20" s="436"/>
      <c r="AB20" s="436"/>
      <c r="AC20" s="436"/>
      <c r="AD20" s="34"/>
      <c r="AE20" s="446"/>
      <c r="AF20" s="34"/>
      <c r="AG20" s="34"/>
      <c r="AH20" s="34"/>
      <c r="AI20" s="34"/>
    </row>
    <row r="21" spans="3:36">
      <c r="C21" s="150">
        <v>30</v>
      </c>
      <c r="D21" s="152">
        <v>12.51</v>
      </c>
      <c r="E21" s="152">
        <v>20.329999999999998</v>
      </c>
      <c r="F21" s="153">
        <v>30</v>
      </c>
      <c r="G21" s="449">
        <v>1</v>
      </c>
      <c r="H21" s="167">
        <f>(G21/100)*365.25*24*3600</f>
        <v>315576</v>
      </c>
      <c r="I21" s="517">
        <v>1046.82585705614</v>
      </c>
      <c r="J21" s="380">
        <v>1.45777238264911</v>
      </c>
      <c r="K21" s="380">
        <v>0.49796604817216999</v>
      </c>
      <c r="L21" s="380">
        <v>-0.37330004736762901</v>
      </c>
      <c r="M21" s="380">
        <v>-0.75990440696487904</v>
      </c>
      <c r="N21" s="380">
        <v>105.895225170994</v>
      </c>
      <c r="O21" s="379">
        <v>125.012977483775</v>
      </c>
      <c r="P21" s="379">
        <v>0.143900733893016</v>
      </c>
      <c r="Q21" s="379">
        <v>4407.0059975746199</v>
      </c>
      <c r="R21" s="517">
        <v>0.18384158942902301</v>
      </c>
      <c r="S21" s="380">
        <v>0.92360387342689998</v>
      </c>
      <c r="T21" s="380">
        <v>810.19098721735497</v>
      </c>
      <c r="U21" s="396">
        <v>291467.215960567</v>
      </c>
      <c r="X21" s="34"/>
      <c r="Y21" s="34"/>
      <c r="Z21" s="34"/>
      <c r="AA21" s="34"/>
      <c r="AB21" s="34"/>
      <c r="AC21" s="34"/>
      <c r="AD21" s="34"/>
      <c r="AE21" s="34"/>
      <c r="AF21" s="34"/>
      <c r="AG21" s="34"/>
      <c r="AH21" s="34"/>
      <c r="AI21" s="34"/>
    </row>
    <row r="22" spans="3:36" ht="14.25" customHeight="1">
      <c r="C22" s="154">
        <v>30</v>
      </c>
      <c r="D22" s="128">
        <v>19.03</v>
      </c>
      <c r="E22" s="128">
        <v>20.329999999999998</v>
      </c>
      <c r="F22" s="147">
        <v>30</v>
      </c>
      <c r="G22" s="439">
        <v>0.3</v>
      </c>
      <c r="H22" s="162">
        <f>(G22/100)*365.25*24*3600</f>
        <v>94672.8</v>
      </c>
      <c r="I22" s="401">
        <v>888.84015147742002</v>
      </c>
      <c r="J22" s="351">
        <v>1.4413545333448401</v>
      </c>
      <c r="K22" s="351">
        <v>0.49733976945185898</v>
      </c>
      <c r="L22" s="351">
        <v>-0.373854304035105</v>
      </c>
      <c r="M22" s="351">
        <v>-0.76064650271470502</v>
      </c>
      <c r="N22" s="351">
        <v>92.468933116493901</v>
      </c>
      <c r="O22" s="90">
        <v>111.320621699808</v>
      </c>
      <c r="P22" s="90">
        <v>0.145466807139806</v>
      </c>
      <c r="Q22" s="90">
        <v>1430.15312739108</v>
      </c>
      <c r="R22" s="401">
        <v>0.184233607317043</v>
      </c>
      <c r="S22" s="353">
        <v>0.91739124225356805</v>
      </c>
      <c r="T22" s="353">
        <v>263.48226967500898</v>
      </c>
      <c r="U22" s="397">
        <v>86851.997599623603</v>
      </c>
      <c r="X22" s="34"/>
      <c r="Y22" s="34"/>
      <c r="Z22" s="34"/>
      <c r="AA22" s="34"/>
      <c r="AB22" s="34"/>
      <c r="AC22" s="34"/>
      <c r="AD22" s="34"/>
      <c r="AE22" s="34"/>
      <c r="AF22" s="34"/>
      <c r="AG22" s="34"/>
      <c r="AH22" s="34"/>
      <c r="AI22" s="34"/>
    </row>
    <row r="23" spans="3:36" ht="14.25" customHeight="1">
      <c r="C23" s="154">
        <v>10</v>
      </c>
      <c r="D23" s="128">
        <v>7.64</v>
      </c>
      <c r="E23" s="128">
        <v>20.329999999999998</v>
      </c>
      <c r="F23" s="147">
        <v>14.5</v>
      </c>
      <c r="G23" s="127">
        <v>0.1</v>
      </c>
      <c r="H23" s="162">
        <f>(G23/100)*365.25*24*3600</f>
        <v>31557.599999999999</v>
      </c>
      <c r="I23" s="401">
        <v>458.50473902492701</v>
      </c>
      <c r="J23" s="351">
        <v>1.5320036768269201</v>
      </c>
      <c r="K23" s="351">
        <v>0.31088703495857201</v>
      </c>
      <c r="L23" s="351">
        <v>-0.538864974061663</v>
      </c>
      <c r="M23" s="351">
        <v>-1.01820519797298</v>
      </c>
      <c r="N23" s="351">
        <v>18.418238985858601</v>
      </c>
      <c r="O23" s="90">
        <v>43.857044759010002</v>
      </c>
      <c r="P23" s="90">
        <v>4.0883554255236203E-2</v>
      </c>
      <c r="Q23" s="90">
        <v>384.09756090925998</v>
      </c>
      <c r="R23" s="401">
        <v>0.48877948003191202</v>
      </c>
      <c r="S23" s="353">
        <v>0.973161222044992</v>
      </c>
      <c r="T23" s="353">
        <v>187.73900610275399</v>
      </c>
      <c r="U23" s="397">
        <v>30710.632580807</v>
      </c>
      <c r="X23" s="34"/>
      <c r="Y23" s="34"/>
      <c r="Z23" s="34"/>
      <c r="AA23" s="34"/>
      <c r="AB23" s="34"/>
      <c r="AC23" s="34"/>
      <c r="AD23" s="34"/>
      <c r="AE23" s="34"/>
      <c r="AF23" s="34"/>
      <c r="AG23" s="34"/>
      <c r="AH23" s="34"/>
      <c r="AI23" s="34"/>
    </row>
    <row r="24" spans="3:36" ht="14.25" customHeight="1" thickBot="1">
      <c r="C24" s="450">
        <v>10</v>
      </c>
      <c r="D24" s="451">
        <v>12.47</v>
      </c>
      <c r="E24" s="451">
        <v>20.329999999999998</v>
      </c>
      <c r="F24" s="148">
        <v>14.5</v>
      </c>
      <c r="G24" s="451">
        <v>0.03</v>
      </c>
      <c r="H24" s="452">
        <f>(G24/100)*365.25*24*3600</f>
        <v>9467.2799999999988</v>
      </c>
      <c r="I24" s="402">
        <v>378.75844232231202</v>
      </c>
      <c r="J24" s="383">
        <v>1.5118716870698401</v>
      </c>
      <c r="K24" s="383">
        <v>0.31043043365775702</v>
      </c>
      <c r="L24" s="383">
        <v>-0.53926906621288495</v>
      </c>
      <c r="M24" s="383">
        <v>-1.01892553979119</v>
      </c>
      <c r="N24" s="383">
        <v>16.0190152381285</v>
      </c>
      <c r="O24" s="285">
        <v>38.5186541902454</v>
      </c>
      <c r="P24" s="285">
        <v>4.1900302134772797E-2</v>
      </c>
      <c r="Q24" s="285">
        <v>130.129563963864</v>
      </c>
      <c r="R24" s="402">
        <v>0.48929363509734802</v>
      </c>
      <c r="S24" s="427">
        <v>0.96972344032748403</v>
      </c>
      <c r="T24" s="427">
        <v>63.671567385511899</v>
      </c>
      <c r="U24" s="398">
        <v>9180.6433321435798</v>
      </c>
      <c r="X24" s="34"/>
      <c r="Y24" s="34"/>
      <c r="Z24" s="34"/>
      <c r="AA24" s="34"/>
      <c r="AB24" s="34"/>
      <c r="AC24" s="34"/>
      <c r="AD24" s="34"/>
      <c r="AE24" s="34"/>
      <c r="AF24" s="34"/>
      <c r="AG24" s="34"/>
      <c r="AH24" s="34"/>
      <c r="AI24" s="34"/>
    </row>
    <row r="25" spans="3:36" ht="14.25" customHeight="1">
      <c r="C25" s="160"/>
      <c r="D25" s="83"/>
      <c r="E25" s="128"/>
      <c r="F25" s="147"/>
      <c r="G25" s="160"/>
      <c r="H25" s="6"/>
      <c r="I25" s="166"/>
      <c r="J25" s="166"/>
      <c r="K25" s="165"/>
      <c r="L25" s="165"/>
      <c r="M25" s="165"/>
      <c r="N25" s="166"/>
      <c r="R25" s="34"/>
      <c r="S25" s="70"/>
      <c r="T25" s="69"/>
      <c r="U25" s="34"/>
      <c r="X25" s="34"/>
      <c r="Y25" s="34"/>
      <c r="Z25" s="34"/>
      <c r="AA25" s="34"/>
      <c r="AB25" s="34"/>
      <c r="AC25" s="34"/>
      <c r="AD25" s="34"/>
      <c r="AE25" s="34"/>
      <c r="AF25" s="34"/>
      <c r="AG25" s="34"/>
      <c r="AH25" s="34"/>
      <c r="AI25" s="34"/>
    </row>
    <row r="26" spans="3:36" ht="14.25" customHeight="1">
      <c r="C26" s="160"/>
      <c r="D26" s="83"/>
      <c r="E26" s="128"/>
      <c r="F26" s="147"/>
      <c r="G26" s="160"/>
      <c r="H26" s="6"/>
      <c r="I26" s="166"/>
      <c r="J26" s="166"/>
      <c r="K26" s="165"/>
      <c r="L26" s="165"/>
      <c r="M26" s="165"/>
      <c r="N26" s="166"/>
      <c r="R26" s="34"/>
      <c r="S26" s="70"/>
      <c r="T26" s="69"/>
      <c r="U26" s="34"/>
      <c r="X26" s="34"/>
      <c r="Y26" s="34"/>
      <c r="Z26" s="34"/>
      <c r="AA26" s="34"/>
      <c r="AB26" s="34"/>
      <c r="AC26" s="34"/>
      <c r="AD26" s="34"/>
      <c r="AE26" s="34"/>
      <c r="AF26" s="34"/>
      <c r="AG26" s="34"/>
      <c r="AH26" s="34"/>
      <c r="AI26" s="34"/>
    </row>
    <row r="27" spans="3:36" ht="14.25" customHeight="1">
      <c r="C27" s="160"/>
      <c r="D27" s="83"/>
      <c r="E27" s="161"/>
      <c r="F27" s="147"/>
      <c r="G27" s="160"/>
      <c r="H27" s="6"/>
      <c r="I27" s="166"/>
      <c r="J27" s="166"/>
      <c r="K27" s="165"/>
      <c r="L27" s="165"/>
      <c r="M27" s="165"/>
      <c r="N27" s="166"/>
      <c r="R27" s="34"/>
      <c r="S27" s="70"/>
      <c r="T27" s="69"/>
      <c r="U27" s="34"/>
    </row>
    <row r="28" spans="3:36" ht="14.25" customHeight="1" thickBot="1">
      <c r="C28" s="83"/>
      <c r="D28" s="83"/>
      <c r="E28" s="161"/>
      <c r="F28" s="147"/>
      <c r="G28" s="160"/>
      <c r="H28" s="162"/>
      <c r="I28" s="166"/>
      <c r="J28" s="166"/>
      <c r="K28" s="165"/>
      <c r="L28" s="165"/>
      <c r="M28" s="165"/>
      <c r="N28" s="166"/>
      <c r="R28" s="34"/>
      <c r="S28" s="91"/>
      <c r="T28" s="90"/>
      <c r="U28" s="34"/>
    </row>
    <row r="29" spans="3:36" ht="22.5" customHeight="1" thickBot="1">
      <c r="C29" s="286" t="s">
        <v>3</v>
      </c>
      <c r="D29" s="329"/>
      <c r="E29" s="329"/>
      <c r="F29" s="329"/>
      <c r="G29" s="329"/>
      <c r="H29" s="329"/>
      <c r="I29" s="286"/>
      <c r="J29" s="329" t="s">
        <v>56</v>
      </c>
      <c r="K29" s="330"/>
      <c r="L29" s="329"/>
      <c r="M29" s="330"/>
      <c r="N29" s="330"/>
      <c r="O29" s="330"/>
      <c r="P29" s="330"/>
      <c r="Q29" s="330"/>
      <c r="R29" s="286" t="s">
        <v>14</v>
      </c>
      <c r="S29" s="329"/>
      <c r="T29" s="329"/>
      <c r="U29" s="440"/>
    </row>
    <row r="30" spans="3:36" ht="39">
      <c r="C30" s="143" t="s">
        <v>208</v>
      </c>
      <c r="D30" s="144" t="s">
        <v>209</v>
      </c>
      <c r="E30" s="289" t="s">
        <v>82</v>
      </c>
      <c r="F30" s="290" t="s">
        <v>128</v>
      </c>
      <c r="G30" s="289" t="s">
        <v>221</v>
      </c>
      <c r="H30" s="289" t="s">
        <v>211</v>
      </c>
      <c r="I30" s="442" t="s">
        <v>214</v>
      </c>
      <c r="J30" s="437" t="s">
        <v>212</v>
      </c>
      <c r="K30" s="437" t="s">
        <v>213</v>
      </c>
      <c r="L30" s="299" t="s">
        <v>215</v>
      </c>
      <c r="M30" s="299" t="s">
        <v>216</v>
      </c>
      <c r="N30" s="299" t="s">
        <v>224</v>
      </c>
      <c r="O30" s="299" t="s">
        <v>217</v>
      </c>
      <c r="P30" s="299" t="s">
        <v>23</v>
      </c>
      <c r="Q30" s="299" t="s">
        <v>219</v>
      </c>
      <c r="R30" s="442" t="s">
        <v>132</v>
      </c>
      <c r="S30" s="299" t="s">
        <v>79</v>
      </c>
      <c r="T30" s="299" t="s">
        <v>220</v>
      </c>
      <c r="U30" s="443" t="s">
        <v>218</v>
      </c>
    </row>
    <row r="31" spans="3:36" ht="19.5" thickBot="1">
      <c r="C31" s="438" t="s">
        <v>210</v>
      </c>
      <c r="D31" s="79" t="s">
        <v>195</v>
      </c>
      <c r="E31" s="297" t="s">
        <v>223</v>
      </c>
      <c r="F31" s="297" t="s">
        <v>129</v>
      </c>
      <c r="G31" s="79" t="s">
        <v>222</v>
      </c>
      <c r="H31" s="79" t="s">
        <v>210</v>
      </c>
      <c r="I31" s="122"/>
      <c r="J31" s="123"/>
      <c r="K31" s="123"/>
      <c r="L31" s="123"/>
      <c r="M31" s="123"/>
      <c r="N31" s="123"/>
      <c r="O31" s="146"/>
      <c r="P31" s="146"/>
      <c r="Q31" s="146"/>
      <c r="R31" s="218"/>
      <c r="S31" s="146"/>
      <c r="T31" s="146"/>
      <c r="U31" s="170"/>
    </row>
    <row r="32" spans="3:36">
      <c r="C32" s="387">
        <v>1</v>
      </c>
      <c r="D32" s="153">
        <v>11.59</v>
      </c>
      <c r="E32" s="453">
        <v>37.630000000000003</v>
      </c>
      <c r="F32" s="153">
        <v>39.6</v>
      </c>
      <c r="G32" s="449">
        <v>0.5</v>
      </c>
      <c r="H32" s="381">
        <f t="shared" ref="H32:H38" si="0">(G32/100)*365.25*24*3600</f>
        <v>157788</v>
      </c>
      <c r="I32" s="517">
        <v>1243.53215581583</v>
      </c>
      <c r="J32" s="380">
        <v>1.4406441377149699</v>
      </c>
      <c r="K32" s="380">
        <v>0.59658497305771296</v>
      </c>
      <c r="L32" s="380">
        <v>-0.28602229884392399</v>
      </c>
      <c r="M32" s="380">
        <v>-0.65332482166348604</v>
      </c>
      <c r="N32" s="380">
        <v>181.431103282213</v>
      </c>
      <c r="O32" s="454">
        <v>156.06234744222499</v>
      </c>
      <c r="P32" s="454">
        <v>0.234909641655274</v>
      </c>
      <c r="Q32" s="454">
        <v>3075.0792803931799</v>
      </c>
      <c r="R32" s="518">
        <v>1</v>
      </c>
      <c r="S32" s="379">
        <v>0.97117942877431296</v>
      </c>
      <c r="T32" s="379">
        <v>3075.0792803931799</v>
      </c>
      <c r="U32" s="455">
        <v>153240.45970744101</v>
      </c>
      <c r="X32" s="34"/>
      <c r="Y32" s="6"/>
      <c r="Z32" s="6"/>
      <c r="AA32" s="34"/>
    </row>
    <row r="33" spans="3:27">
      <c r="C33" s="155">
        <v>60</v>
      </c>
      <c r="D33" s="83">
        <v>11.59</v>
      </c>
      <c r="E33" s="161">
        <v>37.630000000000003</v>
      </c>
      <c r="F33" s="147">
        <v>39.6</v>
      </c>
      <c r="G33" s="439">
        <v>0.5</v>
      </c>
      <c r="H33" s="352">
        <f t="shared" si="0"/>
        <v>157788</v>
      </c>
      <c r="I33" s="401">
        <v>1243.53215581583</v>
      </c>
      <c r="J33" s="351">
        <v>1.4406441377149699</v>
      </c>
      <c r="K33" s="351">
        <v>0.59658497305771296</v>
      </c>
      <c r="L33" s="351">
        <v>-0.28602229884392399</v>
      </c>
      <c r="M33" s="351">
        <v>-0.65332482166348604</v>
      </c>
      <c r="N33" s="351">
        <v>181.431103282213</v>
      </c>
      <c r="O33" s="257">
        <v>156.06234744222499</v>
      </c>
      <c r="P33" s="257">
        <v>0.234909641655274</v>
      </c>
      <c r="Q33" s="257">
        <v>3075.0792803931799</v>
      </c>
      <c r="R33" s="519">
        <v>8.6932402913055595E-2</v>
      </c>
      <c r="S33" s="90">
        <v>0.84967350940145003</v>
      </c>
      <c r="T33" s="90">
        <v>267.32403099272898</v>
      </c>
      <c r="U33" s="254">
        <v>134068.28370143601</v>
      </c>
      <c r="X33" s="34"/>
      <c r="Y33" s="6"/>
      <c r="Z33" s="6"/>
      <c r="AA33" s="34"/>
    </row>
    <row r="34" spans="3:27">
      <c r="C34" s="156">
        <v>300</v>
      </c>
      <c r="D34" s="147">
        <v>11.59</v>
      </c>
      <c r="E34" s="161">
        <v>37.630000000000003</v>
      </c>
      <c r="F34" s="147">
        <v>39.6</v>
      </c>
      <c r="G34" s="439">
        <v>0.5</v>
      </c>
      <c r="H34" s="352">
        <f t="shared" si="0"/>
        <v>157788</v>
      </c>
      <c r="I34" s="401">
        <v>1243.53215581583</v>
      </c>
      <c r="J34" s="351">
        <v>1.4406441377149699</v>
      </c>
      <c r="K34" s="351">
        <v>0.59658497305771296</v>
      </c>
      <c r="L34" s="351">
        <v>-0.28602229884392399</v>
      </c>
      <c r="M34" s="351">
        <v>-0.65332482166348604</v>
      </c>
      <c r="N34" s="351">
        <v>181.431103282213</v>
      </c>
      <c r="O34" s="257">
        <v>156.06234744222499</v>
      </c>
      <c r="P34" s="257">
        <v>0.234909641655274</v>
      </c>
      <c r="Q34" s="257">
        <v>3075.0792803931799</v>
      </c>
      <c r="R34" s="519">
        <v>3.1857992781083103E-2</v>
      </c>
      <c r="S34" s="90">
        <v>0.70529635893234399</v>
      </c>
      <c r="T34" s="90">
        <v>97.965853516023998</v>
      </c>
      <c r="U34" s="254">
        <v>111287.30188321701</v>
      </c>
      <c r="X34" s="34"/>
      <c r="Y34" s="6"/>
      <c r="Z34" s="6"/>
      <c r="AA34" s="34"/>
    </row>
    <row r="35" spans="3:27">
      <c r="C35" s="156">
        <v>600</v>
      </c>
      <c r="D35" s="147">
        <v>11.59</v>
      </c>
      <c r="E35" s="161">
        <v>37.630000000000003</v>
      </c>
      <c r="F35" s="147">
        <v>39.6</v>
      </c>
      <c r="G35" s="439">
        <v>0.5</v>
      </c>
      <c r="H35" s="352">
        <f t="shared" si="0"/>
        <v>157788</v>
      </c>
      <c r="I35" s="401">
        <v>1243.53215581583</v>
      </c>
      <c r="J35" s="351">
        <v>1.4406441377149699</v>
      </c>
      <c r="K35" s="351">
        <v>0.59658497305771296</v>
      </c>
      <c r="L35" s="351">
        <v>-0.28602229884392399</v>
      </c>
      <c r="M35" s="351">
        <v>-0.65332482166348604</v>
      </c>
      <c r="N35" s="351">
        <v>181.431103282213</v>
      </c>
      <c r="O35" s="257">
        <v>156.06234744222499</v>
      </c>
      <c r="P35" s="257">
        <v>0.234909641655274</v>
      </c>
      <c r="Q35" s="257">
        <v>3075.0792803931799</v>
      </c>
      <c r="R35" s="519">
        <v>1.7147271210466199E-2</v>
      </c>
      <c r="S35" s="90">
        <v>0.58357556587357495</v>
      </c>
      <c r="T35" s="90">
        <v>52.729218414587102</v>
      </c>
      <c r="U35" s="254">
        <v>92081.221388059595</v>
      </c>
      <c r="X35" s="34"/>
      <c r="Y35" s="6"/>
      <c r="Z35" s="6"/>
      <c r="AA35" s="34"/>
    </row>
    <row r="36" spans="3:27">
      <c r="C36" s="156">
        <v>1200</v>
      </c>
      <c r="D36" s="147">
        <v>11.59</v>
      </c>
      <c r="E36" s="161">
        <v>37.630000000000003</v>
      </c>
      <c r="F36" s="147">
        <v>39.6</v>
      </c>
      <c r="G36" s="439">
        <v>0.5</v>
      </c>
      <c r="H36" s="352">
        <f t="shared" si="0"/>
        <v>157788</v>
      </c>
      <c r="I36" s="401">
        <v>1243.53215581583</v>
      </c>
      <c r="J36" s="351">
        <v>1.4406441377149699</v>
      </c>
      <c r="K36" s="351">
        <v>0.59658497305771296</v>
      </c>
      <c r="L36" s="351">
        <v>-0.28602229884392399</v>
      </c>
      <c r="M36" s="351">
        <v>-0.65332482166348604</v>
      </c>
      <c r="N36" s="351">
        <v>181.431103282213</v>
      </c>
      <c r="O36" s="257">
        <v>156.06234744222499</v>
      </c>
      <c r="P36" s="257">
        <v>0.234909641655274</v>
      </c>
      <c r="Q36" s="257">
        <v>3075.0792803931799</v>
      </c>
      <c r="R36" s="519">
        <v>7.6841503020111702E-3</v>
      </c>
      <c r="S36" s="90">
        <v>0.42903294765053701</v>
      </c>
      <c r="T36" s="90">
        <v>23.6293713811415</v>
      </c>
      <c r="U36" s="254">
        <v>67696.250743883007</v>
      </c>
    </row>
    <row r="37" spans="3:27">
      <c r="C37" s="156">
        <v>1800</v>
      </c>
      <c r="D37" s="147">
        <v>11.59</v>
      </c>
      <c r="E37" s="161">
        <v>37.630000000000003</v>
      </c>
      <c r="F37" s="147">
        <v>39.6</v>
      </c>
      <c r="G37" s="439">
        <v>0.5</v>
      </c>
      <c r="H37" s="352">
        <f t="shared" si="0"/>
        <v>157788</v>
      </c>
      <c r="I37" s="401">
        <v>1243.53215581583</v>
      </c>
      <c r="J37" s="351">
        <v>1.4406441377149699</v>
      </c>
      <c r="K37" s="351">
        <v>0.59658497305771296</v>
      </c>
      <c r="L37" s="351">
        <v>-0.28602229884392399</v>
      </c>
      <c r="M37" s="351">
        <v>-0.65332482166348604</v>
      </c>
      <c r="N37" s="351">
        <v>181.431103282213</v>
      </c>
      <c r="O37" s="257">
        <v>156.06234744222499</v>
      </c>
      <c r="P37" s="257">
        <v>0.234909641655274</v>
      </c>
      <c r="Q37" s="257">
        <v>3075.0792803931799</v>
      </c>
      <c r="R37" s="519">
        <v>4.3923213468790301E-3</v>
      </c>
      <c r="S37" s="90">
        <v>0.33549085067939499</v>
      </c>
      <c r="T37" s="90">
        <v>13.5067363666164</v>
      </c>
      <c r="U37" s="254">
        <v>52936.430347000402</v>
      </c>
    </row>
    <row r="38" spans="3:27" ht="13.5" thickBot="1">
      <c r="C38" s="157">
        <v>3600</v>
      </c>
      <c r="D38" s="148">
        <v>11.59</v>
      </c>
      <c r="E38" s="456">
        <v>37.630000000000003</v>
      </c>
      <c r="F38" s="148">
        <v>39.6</v>
      </c>
      <c r="G38" s="457">
        <v>0.5</v>
      </c>
      <c r="H38" s="384">
        <f t="shared" si="0"/>
        <v>157788</v>
      </c>
      <c r="I38" s="402">
        <v>1243.53215581583</v>
      </c>
      <c r="J38" s="383">
        <v>1.4406441377149699</v>
      </c>
      <c r="K38" s="383">
        <v>0.59658497305771296</v>
      </c>
      <c r="L38" s="383">
        <v>-0.28602229884392399</v>
      </c>
      <c r="M38" s="383">
        <v>-0.65332482166348604</v>
      </c>
      <c r="N38" s="383">
        <v>181.431103282213</v>
      </c>
      <c r="O38" s="188">
        <v>156.06234744222499</v>
      </c>
      <c r="P38" s="188">
        <v>0.234909641655274</v>
      </c>
      <c r="Q38" s="188">
        <v>3075.0792803931799</v>
      </c>
      <c r="R38" s="520">
        <v>1.4392560882949699E-3</v>
      </c>
      <c r="S38" s="285">
        <v>0.193791009988031</v>
      </c>
      <c r="T38" s="285">
        <v>4.4258265762955897</v>
      </c>
      <c r="U38" s="255">
        <v>30577.895883991499</v>
      </c>
    </row>
    <row r="39" spans="3:27">
      <c r="C39" s="147"/>
      <c r="D39" s="4"/>
      <c r="E39" s="4"/>
      <c r="F39" s="4"/>
      <c r="G39" s="4"/>
      <c r="H39" s="4"/>
      <c r="I39" s="521"/>
      <c r="J39" s="521"/>
      <c r="K39" s="521"/>
      <c r="L39" s="521"/>
      <c r="M39" s="521"/>
      <c r="N39" s="521"/>
      <c r="O39" s="521"/>
      <c r="P39" s="521"/>
      <c r="Q39" s="90"/>
      <c r="R39" s="34"/>
      <c r="S39" s="6"/>
      <c r="T39" s="6"/>
      <c r="U39" s="34"/>
    </row>
    <row r="40" spans="3:27">
      <c r="C40" s="147"/>
      <c r="D40" s="4"/>
      <c r="E40" s="4"/>
      <c r="F40" s="4"/>
      <c r="G40" s="4"/>
      <c r="H40" s="4"/>
      <c r="I40" s="4"/>
      <c r="J40" s="4"/>
      <c r="K40" s="4"/>
      <c r="L40" s="4"/>
      <c r="M40" s="4"/>
      <c r="N40" s="4"/>
      <c r="Q40" s="34"/>
      <c r="R40" s="34"/>
      <c r="S40" s="6"/>
      <c r="T40" s="6"/>
      <c r="U40" s="34"/>
    </row>
    <row r="41" spans="3:27" ht="18.75">
      <c r="C41" s="459" t="s">
        <v>227</v>
      </c>
      <c r="D41" s="4"/>
      <c r="E41" s="4"/>
      <c r="F41" s="4"/>
      <c r="G41" s="4"/>
      <c r="H41" s="4"/>
      <c r="I41" s="4"/>
      <c r="J41" s="4"/>
      <c r="K41" s="4"/>
      <c r="L41" s="4"/>
      <c r="M41" s="4"/>
      <c r="N41" s="4"/>
      <c r="Q41" s="34"/>
      <c r="R41" s="34"/>
      <c r="S41" s="6"/>
      <c r="T41" s="6"/>
      <c r="U41" s="34"/>
    </row>
    <row r="42" spans="3:27" ht="13.5" thickBot="1">
      <c r="C42" s="147"/>
      <c r="D42" s="4"/>
      <c r="E42" s="4"/>
      <c r="F42" s="4"/>
      <c r="G42" s="4"/>
      <c r="H42" s="4"/>
      <c r="I42" s="4"/>
      <c r="J42" s="4"/>
      <c r="K42" s="4"/>
      <c r="L42" s="4"/>
      <c r="M42" s="4"/>
      <c r="N42" s="4"/>
      <c r="R42" s="34"/>
      <c r="S42" s="34"/>
      <c r="T42" s="6"/>
      <c r="U42" s="6"/>
      <c r="V42" s="34"/>
    </row>
    <row r="43" spans="3:27" ht="19.5" thickBot="1">
      <c r="D43" s="286" t="s">
        <v>3</v>
      </c>
      <c r="E43" s="329"/>
      <c r="F43" s="329"/>
      <c r="G43" s="329"/>
      <c r="H43" s="440"/>
      <c r="I43" s="147"/>
      <c r="J43" s="147"/>
      <c r="K43" s="147"/>
      <c r="L43" s="142"/>
      <c r="M43" s="142"/>
      <c r="N43" s="142"/>
      <c r="O43" s="34"/>
      <c r="P43" s="34"/>
      <c r="Q43" s="34"/>
      <c r="R43" s="34"/>
      <c r="S43" s="34"/>
      <c r="T43" s="6"/>
      <c r="U43" s="6"/>
      <c r="V43" s="34"/>
    </row>
    <row r="44" spans="3:27" ht="39">
      <c r="D44" s="143" t="s">
        <v>209</v>
      </c>
      <c r="E44" s="289" t="s">
        <v>82</v>
      </c>
      <c r="F44" s="290" t="s">
        <v>128</v>
      </c>
      <c r="G44" s="289" t="s">
        <v>221</v>
      </c>
      <c r="H44" s="458" t="s">
        <v>211</v>
      </c>
      <c r="I44" s="147"/>
      <c r="J44" s="147"/>
      <c r="K44" s="147"/>
      <c r="L44" s="142"/>
      <c r="M44" s="142"/>
      <c r="N44" s="142"/>
      <c r="O44" s="34"/>
      <c r="P44" s="34"/>
      <c r="Q44" s="34"/>
      <c r="R44" s="34"/>
      <c r="S44" s="34"/>
    </row>
    <row r="45" spans="3:27" ht="19.5" thickBot="1">
      <c r="D45" s="438" t="s">
        <v>195</v>
      </c>
      <c r="E45" s="297" t="s">
        <v>223</v>
      </c>
      <c r="F45" s="297" t="s">
        <v>129</v>
      </c>
      <c r="G45" s="79" t="s">
        <v>222</v>
      </c>
      <c r="H45" s="410" t="s">
        <v>210</v>
      </c>
      <c r="J45" s="336"/>
      <c r="K45" s="336"/>
      <c r="L45" s="142"/>
      <c r="M45" s="142"/>
      <c r="N45" s="142"/>
      <c r="O45" s="34"/>
      <c r="P45" s="34"/>
      <c r="Q45" s="34"/>
      <c r="R45" s="34"/>
      <c r="S45" s="34"/>
      <c r="T45" s="375"/>
      <c r="U45" s="375"/>
      <c r="V45" s="522"/>
      <c r="W45" s="493"/>
      <c r="X45" s="493"/>
    </row>
    <row r="46" spans="3:27" ht="18.75">
      <c r="D46" s="95">
        <v>1.1000000000000001</v>
      </c>
      <c r="E46" s="6">
        <v>30</v>
      </c>
      <c r="F46" s="6">
        <v>14</v>
      </c>
      <c r="G46" s="763">
        <v>1.2532204603678101</v>
      </c>
      <c r="H46" s="761">
        <v>395486.30000103102</v>
      </c>
      <c r="J46" s="67"/>
      <c r="K46" s="67"/>
      <c r="L46" s="142"/>
      <c r="M46" s="142"/>
      <c r="N46" s="142"/>
      <c r="O46" s="34"/>
      <c r="P46" s="34"/>
      <c r="Q46" s="34"/>
      <c r="R46" s="34"/>
      <c r="S46" s="34"/>
      <c r="T46" s="375"/>
      <c r="U46" s="375"/>
      <c r="V46" s="522"/>
      <c r="W46" s="493"/>
      <c r="X46" s="493"/>
    </row>
    <row r="47" spans="3:27">
      <c r="D47" s="95">
        <v>3</v>
      </c>
      <c r="E47" s="6">
        <v>30</v>
      </c>
      <c r="F47" s="6">
        <v>14</v>
      </c>
      <c r="G47" s="763">
        <v>0.13040579998521601</v>
      </c>
      <c r="H47" s="761">
        <v>41152.940736134602</v>
      </c>
      <c r="L47" s="142"/>
      <c r="M47" s="142"/>
      <c r="N47" s="142"/>
      <c r="O47" s="34"/>
      <c r="P47" s="34"/>
      <c r="Q47" s="34"/>
      <c r="R47" s="34"/>
      <c r="S47" s="34"/>
      <c r="T47" s="375"/>
      <c r="U47" s="375"/>
      <c r="V47" s="522"/>
      <c r="W47" s="493"/>
      <c r="X47" s="493"/>
    </row>
    <row r="48" spans="3:27">
      <c r="D48" s="95">
        <v>6</v>
      </c>
      <c r="E48" s="6">
        <v>30</v>
      </c>
      <c r="F48" s="6">
        <v>14</v>
      </c>
      <c r="G48" s="763">
        <v>2.6741629268059199E-2</v>
      </c>
      <c r="H48" s="761">
        <v>8439.0163978970504</v>
      </c>
      <c r="J48" s="447"/>
      <c r="K48" s="447"/>
      <c r="L48" s="142"/>
      <c r="M48" s="142"/>
      <c r="N48" s="142"/>
      <c r="O48" s="34"/>
      <c r="P48" s="34"/>
      <c r="Q48" s="34"/>
      <c r="R48" s="34"/>
      <c r="S48" s="34"/>
      <c r="T48" s="375"/>
      <c r="U48" s="375"/>
      <c r="V48" s="522"/>
      <c r="W48" s="493"/>
      <c r="X48" s="493"/>
    </row>
    <row r="49" spans="2:24">
      <c r="D49" s="95">
        <v>9</v>
      </c>
      <c r="E49" s="6">
        <v>30</v>
      </c>
      <c r="F49" s="6">
        <v>14</v>
      </c>
      <c r="G49" s="763">
        <v>9.7391189544380197E-3</v>
      </c>
      <c r="H49" s="761">
        <v>3073.4322031657298</v>
      </c>
      <c r="J49" s="447"/>
      <c r="K49" s="447"/>
      <c r="L49" s="142"/>
      <c r="M49" s="142"/>
      <c r="N49" s="142"/>
      <c r="O49" s="34"/>
      <c r="P49" s="34"/>
      <c r="Q49" s="34"/>
      <c r="R49" s="34"/>
      <c r="S49" s="34"/>
      <c r="T49" s="375"/>
      <c r="U49" s="375"/>
      <c r="V49" s="522"/>
      <c r="W49" s="493"/>
      <c r="X49" s="493"/>
    </row>
    <row r="50" spans="2:24">
      <c r="D50" s="95">
        <v>12</v>
      </c>
      <c r="E50" s="6">
        <v>30</v>
      </c>
      <c r="F50" s="6">
        <v>14</v>
      </c>
      <c r="G50" s="763">
        <v>4.4406736198082403E-3</v>
      </c>
      <c r="H50" s="761">
        <v>1401.37001824461</v>
      </c>
      <c r="J50" s="447"/>
      <c r="K50" s="447"/>
      <c r="L50" s="142"/>
      <c r="M50" s="142"/>
      <c r="N50" s="142"/>
      <c r="O50" s="34"/>
      <c r="P50" s="34"/>
      <c r="Q50" s="34"/>
      <c r="R50" s="34"/>
      <c r="S50" s="34"/>
      <c r="T50" s="375"/>
      <c r="U50" s="375"/>
      <c r="V50" s="522"/>
      <c r="W50" s="493"/>
      <c r="X50" s="493"/>
    </row>
    <row r="51" spans="2:24" ht="13.5" thickBot="1">
      <c r="D51" s="97">
        <v>15</v>
      </c>
      <c r="E51" s="98">
        <v>30</v>
      </c>
      <c r="F51" s="98">
        <v>14</v>
      </c>
      <c r="G51" s="764">
        <v>2.1569392864698002E-3</v>
      </c>
      <c r="H51" s="762">
        <v>680.67827226699296</v>
      </c>
      <c r="J51" s="447"/>
      <c r="K51" s="447"/>
      <c r="L51" s="142"/>
      <c r="M51" s="142"/>
      <c r="N51" s="142"/>
      <c r="O51" s="34"/>
      <c r="P51" s="34"/>
      <c r="Q51" s="34"/>
      <c r="R51" s="34"/>
      <c r="S51" s="34"/>
      <c r="T51" s="6"/>
      <c r="U51" s="6"/>
      <c r="V51" s="34"/>
    </row>
    <row r="52" spans="2:24">
      <c r="J52" s="447"/>
      <c r="K52" s="447"/>
      <c r="L52" s="142"/>
      <c r="M52" s="142"/>
      <c r="N52" s="142"/>
      <c r="O52" s="34"/>
      <c r="P52" s="34"/>
      <c r="Q52" s="34"/>
      <c r="R52" s="34"/>
      <c r="S52" s="34"/>
      <c r="T52" s="6"/>
      <c r="U52" s="6"/>
      <c r="V52" s="34"/>
    </row>
    <row r="53" spans="2:24">
      <c r="J53" s="447"/>
      <c r="K53" s="447"/>
      <c r="L53" s="142"/>
      <c r="M53" s="142"/>
      <c r="N53" s="142"/>
      <c r="O53" s="34"/>
      <c r="P53" s="34"/>
      <c r="Q53" s="34"/>
      <c r="R53" s="34"/>
      <c r="S53" s="34"/>
      <c r="T53" s="6"/>
      <c r="U53" s="6"/>
      <c r="V53" s="34"/>
    </row>
    <row r="54" spans="2:24">
      <c r="J54" s="447"/>
      <c r="K54" s="447"/>
      <c r="L54" s="142"/>
      <c r="M54" s="142"/>
      <c r="N54" s="142"/>
      <c r="O54" s="34"/>
      <c r="P54" s="34"/>
      <c r="Q54" s="34"/>
      <c r="R54" s="34"/>
      <c r="S54" s="34"/>
      <c r="T54" s="6"/>
      <c r="U54" s="6"/>
      <c r="V54" s="34"/>
    </row>
    <row r="55" spans="2:24">
      <c r="D55" s="4"/>
      <c r="J55" s="447"/>
      <c r="K55" s="447"/>
      <c r="L55" s="142"/>
      <c r="M55" s="142"/>
      <c r="N55" s="142"/>
      <c r="O55" s="34"/>
      <c r="P55" s="34"/>
      <c r="Q55" s="34"/>
      <c r="R55" s="34"/>
      <c r="S55" s="34"/>
      <c r="T55" s="6"/>
      <c r="U55" s="6"/>
      <c r="V55" s="34"/>
    </row>
    <row r="56" spans="2:24" ht="18.75">
      <c r="B56" s="34"/>
      <c r="D56" s="820" t="s">
        <v>226</v>
      </c>
      <c r="E56" s="820"/>
      <c r="F56" s="820"/>
      <c r="G56" s="820"/>
      <c r="H56" s="820"/>
      <c r="I56" s="820"/>
      <c r="J56" s="447"/>
      <c r="K56" s="447"/>
      <c r="L56" s="142"/>
      <c r="M56" s="142"/>
      <c r="N56" s="142"/>
      <c r="O56" s="34"/>
      <c r="P56" s="34"/>
      <c r="Q56" s="34"/>
      <c r="R56" s="34"/>
      <c r="S56" s="34"/>
      <c r="T56" s="6"/>
      <c r="U56" s="6"/>
      <c r="V56" s="34"/>
    </row>
    <row r="57" spans="2:24" ht="15.75">
      <c r="B57" s="34"/>
      <c r="C57" s="6"/>
      <c r="D57" s="460">
        <v>1.1000000000000001</v>
      </c>
      <c r="E57" s="460">
        <v>3</v>
      </c>
      <c r="F57" s="460">
        <v>6</v>
      </c>
      <c r="G57" s="460">
        <v>9</v>
      </c>
      <c r="H57" s="460">
        <v>12</v>
      </c>
      <c r="I57" s="460">
        <v>15</v>
      </c>
      <c r="J57" s="147"/>
      <c r="K57" s="147"/>
      <c r="L57" s="142"/>
      <c r="M57" s="142"/>
      <c r="N57" s="142"/>
      <c r="O57" s="34"/>
      <c r="P57" s="34"/>
      <c r="Q57" s="34"/>
      <c r="R57" s="34"/>
      <c r="S57" s="34"/>
      <c r="T57" s="6"/>
      <c r="U57" s="6"/>
      <c r="V57" s="34"/>
    </row>
    <row r="58" spans="2:24" ht="15.75">
      <c r="B58" s="819" t="s">
        <v>225</v>
      </c>
      <c r="C58" s="461">
        <v>10</v>
      </c>
      <c r="D58" s="351">
        <v>1668.1600834050901</v>
      </c>
      <c r="E58" s="351">
        <v>222.892168872268</v>
      </c>
      <c r="F58" s="351">
        <v>54.389921961660001</v>
      </c>
      <c r="G58" s="351">
        <v>21.939310123450099</v>
      </c>
      <c r="H58" s="351">
        <v>10.7576676606599</v>
      </c>
      <c r="I58" s="351">
        <v>5.5288975389169401</v>
      </c>
      <c r="J58" s="147"/>
      <c r="K58" s="147"/>
      <c r="L58" s="142"/>
      <c r="M58" s="142"/>
      <c r="N58" s="142"/>
      <c r="O58" s="34"/>
      <c r="P58" s="34"/>
      <c r="Q58" s="34"/>
    </row>
    <row r="59" spans="2:24" ht="15.75">
      <c r="B59" s="819"/>
      <c r="C59" s="461">
        <v>20</v>
      </c>
      <c r="D59" s="351">
        <v>1349.6727250261499</v>
      </c>
      <c r="E59" s="351">
        <v>180.37719910241799</v>
      </c>
      <c r="F59" s="351">
        <v>43.742582393581699</v>
      </c>
      <c r="G59" s="351">
        <v>17.506532423823199</v>
      </c>
      <c r="H59" s="351">
        <v>8.5184350239909197</v>
      </c>
      <c r="I59" s="351">
        <v>4.3463924036595198</v>
      </c>
      <c r="J59" s="147"/>
      <c r="K59" s="147"/>
      <c r="L59" s="142"/>
      <c r="M59" s="142"/>
      <c r="N59" s="142"/>
      <c r="O59" s="34"/>
      <c r="P59" s="34"/>
      <c r="Q59" s="34"/>
    </row>
    <row r="60" spans="2:24" ht="15.75">
      <c r="B60" s="819"/>
      <c r="C60" s="461">
        <v>30</v>
      </c>
      <c r="D60" s="351">
        <v>1187.97544625969</v>
      </c>
      <c r="E60" s="351">
        <v>155.79855387689</v>
      </c>
      <c r="F60" s="351">
        <v>37.083142650607101</v>
      </c>
      <c r="G60" s="353">
        <v>14.6634944508352</v>
      </c>
      <c r="H60" s="351">
        <v>7.0704721438832197</v>
      </c>
      <c r="I60" s="351">
        <v>3.5810861873142699</v>
      </c>
      <c r="J60" s="6"/>
      <c r="K60" s="6"/>
      <c r="L60" s="6"/>
      <c r="M60" s="6"/>
      <c r="O60" s="34"/>
      <c r="P60" s="34"/>
      <c r="Q60" s="34"/>
    </row>
    <row r="61" spans="2:24" ht="15.75">
      <c r="B61" s="819"/>
      <c r="C61" s="461">
        <v>50</v>
      </c>
      <c r="D61" s="351">
        <v>968.75753600619601</v>
      </c>
      <c r="E61" s="351">
        <v>122.626410006081</v>
      </c>
      <c r="F61" s="351">
        <v>28.3752383521566</v>
      </c>
      <c r="G61" s="351">
        <v>11.0193150376435</v>
      </c>
      <c r="H61" s="351">
        <v>5.2417738336600701</v>
      </c>
      <c r="I61" s="351">
        <v>2.6259589380592798</v>
      </c>
      <c r="O61" s="34"/>
      <c r="P61" s="34"/>
      <c r="Q61" s="34"/>
    </row>
    <row r="62" spans="2:24" ht="15.75">
      <c r="B62" s="819"/>
      <c r="C62" s="461">
        <v>70</v>
      </c>
      <c r="D62" s="351">
        <v>819.40546547192798</v>
      </c>
      <c r="E62" s="351">
        <v>100.937751734306</v>
      </c>
      <c r="F62" s="351">
        <v>22.860952528239</v>
      </c>
      <c r="G62" s="351">
        <v>8.7576182569869907</v>
      </c>
      <c r="H62" s="351">
        <v>4.1236615814160196</v>
      </c>
      <c r="I62" s="351">
        <v>2.0489276532907299</v>
      </c>
      <c r="O62" s="338"/>
      <c r="P62" s="34"/>
      <c r="Q62" s="34"/>
    </row>
    <row r="63" spans="2:24" ht="15.75">
      <c r="B63" s="819"/>
      <c r="C63" s="461">
        <v>100</v>
      </c>
      <c r="D63" s="351">
        <v>665.03374415327198</v>
      </c>
      <c r="E63" s="351">
        <v>79.327732856156899</v>
      </c>
      <c r="F63" s="351">
        <v>17.519794324518902</v>
      </c>
      <c r="G63" s="351">
        <v>6.6053809474188903</v>
      </c>
      <c r="H63" s="351">
        <v>3.0735198472937402</v>
      </c>
      <c r="I63" s="351">
        <v>1.5126286488807399</v>
      </c>
    </row>
    <row r="64" spans="2:24" ht="15.75">
      <c r="B64" s="819"/>
      <c r="C64" s="461">
        <v>200</v>
      </c>
      <c r="D64" s="351">
        <v>401.326404660268</v>
      </c>
      <c r="E64" s="351">
        <v>44.537187350110003</v>
      </c>
      <c r="F64" s="351">
        <v>9.3006745700912798</v>
      </c>
      <c r="G64" s="351">
        <v>3.3851960125826102</v>
      </c>
      <c r="H64" s="351">
        <v>1.5344822698677301</v>
      </c>
      <c r="I64" s="351">
        <v>0.73951894698624498</v>
      </c>
    </row>
    <row r="65" spans="2:9" ht="15.75">
      <c r="B65" s="819"/>
      <c r="C65" s="461">
        <v>300</v>
      </c>
      <c r="D65" s="351">
        <v>279.90815345154402</v>
      </c>
      <c r="E65" s="351">
        <v>29.606190456267701</v>
      </c>
      <c r="F65" s="351">
        <v>5.9583989103741004</v>
      </c>
      <c r="G65" s="351">
        <v>2.1191016631004</v>
      </c>
      <c r="H65" s="351">
        <v>0.94426125408378103</v>
      </c>
      <c r="I65" s="351">
        <v>0.44887851416337199</v>
      </c>
    </row>
    <row r="66" spans="2:9" ht="15.75">
      <c r="B66" s="819"/>
      <c r="C66" s="461">
        <v>500</v>
      </c>
      <c r="D66" s="351">
        <v>165.42584299962999</v>
      </c>
      <c r="E66" s="351">
        <v>16.3726076146352</v>
      </c>
      <c r="F66" s="351">
        <v>3.13178335956614</v>
      </c>
      <c r="G66" s="351">
        <v>1.0790416073043301</v>
      </c>
      <c r="H66" s="351">
        <v>0.46967960628694999</v>
      </c>
      <c r="I66" s="351">
        <v>0.21913313795959299</v>
      </c>
    </row>
    <row r="67" spans="2:9" ht="15.75">
      <c r="B67" s="819"/>
      <c r="C67" s="461">
        <v>1000</v>
      </c>
      <c r="D67" s="351">
        <v>70.889867797400598</v>
      </c>
      <c r="E67" s="351">
        <v>6.3456197426476004</v>
      </c>
      <c r="F67" s="351">
        <v>1.1245272417714001</v>
      </c>
      <c r="G67" s="351">
        <v>0.36947530969160602</v>
      </c>
      <c r="H67" s="351">
        <v>0.15528927664776099</v>
      </c>
      <c r="I67" s="351">
        <v>7.0455996209964095E-2</v>
      </c>
    </row>
    <row r="68" spans="2:9" ht="15.75">
      <c r="B68" s="819"/>
      <c r="C68" s="461">
        <v>2000</v>
      </c>
      <c r="D68" s="351">
        <v>25.893643718963101</v>
      </c>
      <c r="E68" s="351">
        <v>2.0722552760657198</v>
      </c>
      <c r="F68" s="351">
        <v>0.33740174934098199</v>
      </c>
      <c r="G68" s="351">
        <v>0.10518666444833601</v>
      </c>
      <c r="H68" s="351">
        <v>4.2534676742980997E-2</v>
      </c>
      <c r="I68" s="351">
        <v>1.8713722218109401E-2</v>
      </c>
    </row>
    <row r="69" spans="2:9" ht="15.75">
      <c r="B69" s="819"/>
      <c r="C69" s="461">
        <v>3000</v>
      </c>
      <c r="D69" s="351">
        <v>13.314322383271101</v>
      </c>
      <c r="E69" s="351">
        <v>0.99275432861841495</v>
      </c>
      <c r="F69" s="351">
        <v>0.15324447329665999</v>
      </c>
      <c r="G69" s="351">
        <v>4.6224785585188798E-2</v>
      </c>
      <c r="H69" s="351">
        <v>1.82446199663444E-2</v>
      </c>
      <c r="I69" s="351">
        <v>7.8737037626468893E-3</v>
      </c>
    </row>
    <row r="70" spans="2:9" ht="15.75">
      <c r="B70" s="34"/>
      <c r="C70" s="461">
        <v>5000</v>
      </c>
      <c r="D70" s="351">
        <v>5.3094393469876398</v>
      </c>
      <c r="E70" s="351">
        <v>0.36017002447631402</v>
      </c>
      <c r="F70" s="351">
        <v>5.17816751398971E-2</v>
      </c>
      <c r="G70" s="351">
        <v>1.4948659707561001E-2</v>
      </c>
      <c r="H70" s="351">
        <v>5.7130779792959399E-3</v>
      </c>
      <c r="I70" s="351">
        <v>2.4031922246012401E-3</v>
      </c>
    </row>
    <row r="71" spans="2:9">
      <c r="B71" s="34"/>
    </row>
    <row r="73" spans="2:9">
      <c r="D73" s="351"/>
      <c r="E73" s="351"/>
      <c r="F73" s="351"/>
      <c r="G73" s="351"/>
      <c r="H73" s="351"/>
      <c r="I73" s="351"/>
    </row>
    <row r="74" spans="2:9">
      <c r="D74" s="351"/>
      <c r="E74" s="351"/>
      <c r="F74" s="351"/>
      <c r="G74" s="351"/>
      <c r="H74" s="351"/>
      <c r="I74" s="351"/>
    </row>
    <row r="75" spans="2:9">
      <c r="D75" s="351"/>
      <c r="E75" s="351"/>
      <c r="F75" s="351"/>
      <c r="G75" s="353"/>
      <c r="H75" s="351"/>
      <c r="I75" s="351"/>
    </row>
    <row r="76" spans="2:9">
      <c r="D76" s="351"/>
      <c r="E76" s="351"/>
      <c r="F76" s="351"/>
      <c r="G76" s="351"/>
      <c r="H76" s="351"/>
      <c r="I76" s="351"/>
    </row>
    <row r="77" spans="2:9">
      <c r="D77" s="351"/>
      <c r="E77" s="351"/>
      <c r="F77" s="351"/>
      <c r="G77" s="351"/>
      <c r="H77" s="351"/>
      <c r="I77" s="351"/>
    </row>
    <row r="78" spans="2:9">
      <c r="D78" s="351"/>
      <c r="E78" s="351"/>
      <c r="F78" s="351"/>
      <c r="G78" s="351"/>
      <c r="H78" s="351"/>
      <c r="I78" s="351"/>
    </row>
    <row r="79" spans="2:9">
      <c r="D79" s="351"/>
      <c r="E79" s="351"/>
      <c r="F79" s="351"/>
      <c r="G79" s="351"/>
      <c r="H79" s="351"/>
      <c r="I79" s="351"/>
    </row>
    <row r="80" spans="2:9">
      <c r="D80" s="351"/>
      <c r="E80" s="351"/>
      <c r="F80" s="351"/>
      <c r="G80" s="351"/>
      <c r="H80" s="351"/>
      <c r="I80" s="351"/>
    </row>
    <row r="81" spans="4:9">
      <c r="D81" s="351"/>
      <c r="E81" s="351"/>
      <c r="F81" s="351"/>
      <c r="G81" s="351"/>
      <c r="H81" s="351"/>
      <c r="I81" s="351"/>
    </row>
    <row r="82" spans="4:9">
      <c r="D82" s="351"/>
      <c r="E82" s="351"/>
      <c r="F82" s="351"/>
      <c r="G82" s="351"/>
      <c r="H82" s="351"/>
      <c r="I82" s="351"/>
    </row>
    <row r="83" spans="4:9">
      <c r="D83" s="351"/>
      <c r="E83" s="351"/>
      <c r="F83" s="351"/>
      <c r="G83" s="351"/>
      <c r="H83" s="351"/>
      <c r="I83" s="351"/>
    </row>
    <row r="84" spans="4:9">
      <c r="D84" s="351"/>
      <c r="E84" s="351"/>
      <c r="F84" s="351"/>
      <c r="G84" s="351"/>
      <c r="H84" s="351"/>
      <c r="I84" s="351"/>
    </row>
    <row r="85" spans="4:9">
      <c r="D85" s="351"/>
      <c r="E85" s="351"/>
      <c r="F85" s="351"/>
      <c r="G85" s="351"/>
      <c r="H85" s="351"/>
      <c r="I85" s="351"/>
    </row>
  </sheetData>
  <sheetProtection sheet="1" formatCells="0" formatColumns="0" formatRows="0"/>
  <mergeCells count="7">
    <mergeCell ref="B58:B69"/>
    <mergeCell ref="D56:I56"/>
    <mergeCell ref="C5:I5"/>
    <mergeCell ref="C7:C9"/>
    <mergeCell ref="K7:N7"/>
    <mergeCell ref="K8:N8"/>
    <mergeCell ref="D11:L11"/>
  </mergeCells>
  <hyperlinks>
    <hyperlink ref="N2" location="NOTES!A1" display="BACK" xr:uid="{00000000-0004-0000-1100-000000000000}"/>
  </hyperlinks>
  <pageMargins left="0.7" right="0.7" top="0.75" bottom="0.75" header="0.3" footer="0.3"/>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B1:T63"/>
  <sheetViews>
    <sheetView zoomScale="70" zoomScaleNormal="70" workbookViewId="0">
      <selection activeCell="D15" sqref="D15"/>
    </sheetView>
  </sheetViews>
  <sheetFormatPr defaultColWidth="9.140625" defaultRowHeight="12.75"/>
  <cols>
    <col min="1" max="1" width="6.140625" style="4" customWidth="1"/>
    <col min="2" max="2" width="6.85546875" style="4" customWidth="1"/>
    <col min="3" max="3" width="12.42578125" style="34" customWidth="1"/>
    <col min="4" max="4" width="11.5703125" style="34" bestFit="1" customWidth="1"/>
    <col min="5" max="6" width="12.7109375" style="34" bestFit="1" customWidth="1"/>
    <col min="7" max="8" width="13.28515625" style="34" bestFit="1" customWidth="1"/>
    <col min="9" max="9" width="15.5703125" style="34" bestFit="1" customWidth="1"/>
    <col min="10" max="10" width="11.5703125" style="34" bestFit="1" customWidth="1"/>
    <col min="11" max="11" width="14" style="34" customWidth="1"/>
    <col min="12" max="12" width="11.7109375" style="34" bestFit="1" customWidth="1"/>
    <col min="13" max="13" width="12" style="34" customWidth="1"/>
    <col min="14" max="14" width="17.140625" style="34" customWidth="1"/>
    <col min="15" max="16384" width="9.140625" style="4"/>
  </cols>
  <sheetData>
    <row r="1" spans="3:14">
      <c r="C1" s="4"/>
      <c r="D1" s="4"/>
      <c r="E1" s="4"/>
      <c r="F1" s="4"/>
      <c r="G1" s="4"/>
      <c r="H1" s="4"/>
      <c r="I1" s="4"/>
      <c r="J1" s="4"/>
      <c r="K1" s="4"/>
      <c r="L1" s="4"/>
      <c r="M1" s="4"/>
      <c r="N1" s="4"/>
    </row>
    <row r="2" spans="3:14" ht="15">
      <c r="C2" s="4"/>
      <c r="D2" s="4"/>
      <c r="E2" s="4"/>
      <c r="F2" s="4"/>
      <c r="G2" s="4"/>
      <c r="H2" s="4"/>
      <c r="I2" s="4"/>
      <c r="J2" s="4"/>
      <c r="K2" s="4"/>
      <c r="L2" s="4"/>
      <c r="M2" s="4"/>
      <c r="N2" s="498" t="s">
        <v>256</v>
      </c>
    </row>
    <row r="3" spans="3:14">
      <c r="C3" s="4"/>
      <c r="D3" s="4"/>
      <c r="E3" s="4"/>
      <c r="F3" s="4"/>
      <c r="G3" s="4"/>
      <c r="H3" s="4"/>
      <c r="I3" s="4"/>
      <c r="J3" s="4"/>
      <c r="K3" s="4"/>
      <c r="L3" s="4"/>
      <c r="M3" s="4"/>
      <c r="N3" s="4"/>
    </row>
    <row r="4" spans="3:14">
      <c r="C4" s="4"/>
      <c r="D4" s="4"/>
      <c r="E4" s="4"/>
      <c r="F4" s="4"/>
      <c r="G4" s="4"/>
      <c r="H4" s="4"/>
      <c r="I4" s="4"/>
      <c r="J4" s="4"/>
      <c r="K4" s="4"/>
      <c r="L4" s="4"/>
      <c r="M4" s="4"/>
      <c r="N4" s="4"/>
    </row>
    <row r="5" spans="3:14" ht="69" customHeight="1">
      <c r="C5" s="794" t="s">
        <v>34</v>
      </c>
      <c r="D5" s="795"/>
      <c r="E5" s="795"/>
      <c r="F5" s="795"/>
      <c r="G5" s="795"/>
      <c r="H5" s="795"/>
      <c r="I5" s="795"/>
      <c r="J5" s="30"/>
      <c r="K5" s="30"/>
      <c r="L5" s="30"/>
      <c r="M5" s="30"/>
      <c r="N5" s="31"/>
    </row>
    <row r="6" spans="3:14" ht="15">
      <c r="C6" s="32"/>
      <c r="D6" s="33"/>
      <c r="E6" s="30"/>
      <c r="F6" s="30"/>
      <c r="G6" s="30"/>
      <c r="H6" s="30"/>
      <c r="I6" s="30"/>
      <c r="J6" s="30"/>
      <c r="K6" s="30"/>
      <c r="L6" s="30"/>
      <c r="M6" s="30"/>
      <c r="N6" s="31"/>
    </row>
    <row r="7" spans="3:14" ht="18">
      <c r="C7" s="796"/>
      <c r="K7" s="798" t="s">
        <v>376</v>
      </c>
      <c r="L7" s="799"/>
      <c r="M7" s="799"/>
      <c r="N7" s="800"/>
    </row>
    <row r="8" spans="3:14" ht="18">
      <c r="C8" s="796"/>
      <c r="K8" s="801" t="s">
        <v>35</v>
      </c>
      <c r="L8" s="801"/>
      <c r="M8" s="801"/>
      <c r="N8" s="802"/>
    </row>
    <row r="9" spans="3:14" ht="18">
      <c r="C9" s="797"/>
      <c r="D9" s="35"/>
      <c r="E9" s="35"/>
      <c r="F9" s="35"/>
      <c r="G9" s="35"/>
      <c r="H9" s="35"/>
      <c r="I9" s="35"/>
      <c r="J9" s="35"/>
      <c r="K9" s="41"/>
      <c r="L9" s="41"/>
      <c r="M9" s="41"/>
      <c r="N9" s="42"/>
    </row>
    <row r="10" spans="3:14">
      <c r="C10" s="37"/>
      <c r="D10" s="30"/>
      <c r="E10" s="30"/>
      <c r="F10" s="30"/>
      <c r="G10" s="30"/>
      <c r="H10" s="30"/>
      <c r="I10" s="30"/>
      <c r="J10" s="30"/>
      <c r="K10" s="30"/>
      <c r="L10" s="30"/>
      <c r="M10" s="30"/>
      <c r="N10" s="31"/>
    </row>
    <row r="11" spans="3:14" ht="42" customHeight="1">
      <c r="C11" s="38"/>
      <c r="D11" s="803" t="s">
        <v>36</v>
      </c>
      <c r="E11" s="803"/>
      <c r="F11" s="803"/>
      <c r="G11" s="803"/>
      <c r="H11" s="803"/>
      <c r="I11" s="803"/>
      <c r="J11" s="803"/>
      <c r="K11" s="803"/>
      <c r="L11" s="803"/>
      <c r="N11" s="39"/>
    </row>
    <row r="12" spans="3:14">
      <c r="C12" s="40"/>
      <c r="D12" s="35"/>
      <c r="E12" s="35"/>
      <c r="F12" s="35"/>
      <c r="G12" s="35"/>
      <c r="H12" s="35"/>
      <c r="I12" s="35"/>
      <c r="J12" s="35"/>
      <c r="K12" s="35"/>
      <c r="L12" s="35"/>
      <c r="M12" s="35"/>
      <c r="N12" s="36"/>
    </row>
    <row r="13" spans="3:14" ht="17.100000000000001" customHeight="1">
      <c r="C13" s="4"/>
      <c r="D13" s="4"/>
      <c r="E13" s="4"/>
      <c r="F13" s="4"/>
      <c r="G13" s="4"/>
      <c r="H13" s="4"/>
      <c r="I13" s="4"/>
      <c r="J13" s="4"/>
      <c r="K13" s="4"/>
      <c r="L13" s="4"/>
      <c r="M13" s="4"/>
      <c r="N13" s="4"/>
    </row>
    <row r="14" spans="3:14" ht="17.100000000000001" customHeight="1">
      <c r="C14" s="51" t="s">
        <v>377</v>
      </c>
      <c r="D14" s="51"/>
      <c r="E14" s="4"/>
      <c r="F14" s="4"/>
      <c r="G14" s="4"/>
      <c r="H14" s="4"/>
      <c r="I14" s="4"/>
      <c r="J14" s="4"/>
      <c r="K14" s="4"/>
      <c r="L14" s="4"/>
      <c r="M14" s="4"/>
      <c r="N14" s="4"/>
    </row>
    <row r="15" spans="3:14" ht="17.100000000000001" customHeight="1">
      <c r="C15" s="51"/>
      <c r="D15" s="51" t="s">
        <v>47</v>
      </c>
      <c r="E15" s="4"/>
      <c r="F15" s="4"/>
      <c r="G15" s="4"/>
      <c r="H15" s="4"/>
      <c r="I15" s="4"/>
      <c r="J15" s="4"/>
      <c r="K15" s="4"/>
      <c r="L15" s="4"/>
      <c r="M15" s="4"/>
      <c r="N15" s="4"/>
    </row>
    <row r="16" spans="3:14" ht="17.100000000000001" customHeight="1">
      <c r="C16" s="51"/>
      <c r="D16" s="51" t="s">
        <v>323</v>
      </c>
      <c r="E16" s="4"/>
      <c r="F16" s="4"/>
      <c r="G16" s="4"/>
      <c r="H16" s="4"/>
      <c r="I16" s="4"/>
      <c r="J16" s="4"/>
      <c r="K16" s="4"/>
      <c r="L16" s="4"/>
      <c r="M16" s="4"/>
      <c r="N16" s="4"/>
    </row>
    <row r="17" spans="2:20" ht="17.100000000000001" customHeight="1" thickBot="1">
      <c r="E17" s="4"/>
      <c r="F17" s="4"/>
      <c r="G17" s="4"/>
      <c r="H17" s="4"/>
      <c r="I17" s="4"/>
      <c r="J17" s="4"/>
      <c r="K17" s="4"/>
      <c r="L17" s="4"/>
      <c r="M17" s="4"/>
      <c r="N17" s="4"/>
    </row>
    <row r="18" spans="2:20" ht="17.100000000000001" customHeight="1" thickBot="1">
      <c r="C18" s="272" t="s">
        <v>3</v>
      </c>
      <c r="D18" s="273"/>
      <c r="E18" s="273"/>
      <c r="F18" s="274" t="s">
        <v>5</v>
      </c>
      <c r="G18" s="4"/>
      <c r="H18" s="4"/>
      <c r="I18" s="4"/>
      <c r="J18" s="4"/>
      <c r="K18" s="4"/>
      <c r="L18" s="4"/>
      <c r="M18" s="4"/>
      <c r="N18" s="4"/>
    </row>
    <row r="19" spans="2:20" ht="17.100000000000001" customHeight="1">
      <c r="C19" s="288" t="s">
        <v>1</v>
      </c>
      <c r="D19" s="289" t="s">
        <v>130</v>
      </c>
      <c r="E19" s="273"/>
      <c r="F19" s="274" t="s">
        <v>48</v>
      </c>
      <c r="G19" s="4"/>
      <c r="H19" s="4"/>
      <c r="I19" s="4"/>
      <c r="J19" s="4"/>
      <c r="K19" s="4"/>
      <c r="L19" s="4"/>
      <c r="M19" s="4"/>
      <c r="N19" s="4"/>
    </row>
    <row r="20" spans="2:20" ht="23.25" customHeight="1" thickBot="1">
      <c r="C20" s="293" t="s">
        <v>131</v>
      </c>
      <c r="D20" s="260" t="s">
        <v>9</v>
      </c>
      <c r="E20" s="123"/>
      <c r="F20" s="410" t="s">
        <v>337</v>
      </c>
      <c r="G20" s="4"/>
      <c r="H20" s="4"/>
      <c r="I20" s="4"/>
      <c r="J20" s="4"/>
      <c r="K20" s="4"/>
      <c r="L20" s="4"/>
      <c r="M20" s="4"/>
      <c r="N20" s="4"/>
    </row>
    <row r="21" spans="2:20" ht="18">
      <c r="C21" s="92">
        <v>3.133</v>
      </c>
      <c r="D21" s="3">
        <v>101.7</v>
      </c>
      <c r="E21" s="3"/>
      <c r="F21" s="93">
        <v>128.14080026666699</v>
      </c>
      <c r="G21" s="71"/>
      <c r="H21" s="71"/>
      <c r="I21" s="71"/>
      <c r="J21" s="71"/>
      <c r="K21" s="71"/>
      <c r="L21" s="71"/>
      <c r="M21" s="71"/>
    </row>
    <row r="22" spans="2:20" ht="18.75">
      <c r="C22" s="94">
        <v>22.9</v>
      </c>
      <c r="D22" s="3">
        <v>-43.23</v>
      </c>
      <c r="E22" s="3"/>
      <c r="F22" s="93">
        <v>104.35847466666699</v>
      </c>
      <c r="G22" s="115"/>
      <c r="H22" s="112"/>
      <c r="I22" s="112"/>
      <c r="J22" s="112"/>
      <c r="K22" s="67"/>
      <c r="L22" s="112"/>
      <c r="M22" s="112"/>
    </row>
    <row r="23" spans="2:20" ht="14.25" customHeight="1">
      <c r="C23" s="95">
        <v>23</v>
      </c>
      <c r="D23" s="6">
        <v>30</v>
      </c>
      <c r="E23" s="6"/>
      <c r="F23" s="254">
        <v>36.4716666666667</v>
      </c>
      <c r="G23" s="69"/>
      <c r="H23" s="69"/>
      <c r="I23" s="69"/>
      <c r="J23" s="69"/>
      <c r="K23" s="69"/>
      <c r="L23" s="70"/>
      <c r="M23" s="69"/>
    </row>
    <row r="24" spans="2:20" ht="14.25" customHeight="1">
      <c r="C24" s="95">
        <v>25.78</v>
      </c>
      <c r="D24" s="6">
        <v>-80.22</v>
      </c>
      <c r="E24" s="6"/>
      <c r="F24" s="254">
        <v>113.2738672</v>
      </c>
      <c r="G24" s="69"/>
      <c r="H24" s="69"/>
      <c r="I24" s="69"/>
      <c r="J24" s="69"/>
      <c r="K24" s="69"/>
      <c r="L24" s="70"/>
      <c r="M24" s="69"/>
    </row>
    <row r="25" spans="2:20" ht="14.25" customHeight="1">
      <c r="C25" s="95">
        <v>28.716999999999999</v>
      </c>
      <c r="D25" s="6">
        <v>77.3</v>
      </c>
      <c r="E25" s="6"/>
      <c r="F25" s="254">
        <v>75.660135466666702</v>
      </c>
      <c r="G25" s="3"/>
      <c r="H25" s="3"/>
      <c r="I25" s="3"/>
      <c r="J25" s="69"/>
      <c r="K25" s="69"/>
      <c r="L25" s="70"/>
      <c r="M25" s="69"/>
    </row>
    <row r="26" spans="2:20" ht="14.25" customHeight="1">
      <c r="C26" s="95">
        <v>33.94</v>
      </c>
      <c r="D26" s="6">
        <v>18.43</v>
      </c>
      <c r="E26" s="6"/>
      <c r="F26" s="254">
        <v>80.140159644444395</v>
      </c>
      <c r="G26" s="3"/>
      <c r="H26" s="3"/>
      <c r="I26" s="3"/>
      <c r="J26" s="69"/>
      <c r="K26" s="69"/>
      <c r="L26" s="70"/>
      <c r="M26" s="69"/>
    </row>
    <row r="27" spans="2:20" ht="14.25" customHeight="1">
      <c r="C27" s="95">
        <v>41.9</v>
      </c>
      <c r="D27" s="6">
        <v>12.49</v>
      </c>
      <c r="E27" s="6"/>
      <c r="F27" s="254">
        <v>61.2189004444445</v>
      </c>
      <c r="G27" s="3"/>
      <c r="H27" s="3"/>
      <c r="I27" s="3"/>
      <c r="J27" s="69"/>
      <c r="K27" s="69"/>
      <c r="L27" s="70"/>
      <c r="M27" s="69"/>
    </row>
    <row r="28" spans="2:20" ht="14.25" customHeight="1" thickBot="1">
      <c r="C28" s="97">
        <v>51.5</v>
      </c>
      <c r="D28" s="98">
        <v>-0.14000000000000001</v>
      </c>
      <c r="E28" s="98"/>
      <c r="F28" s="255">
        <v>50.3892622222222</v>
      </c>
      <c r="G28" s="3"/>
      <c r="H28" s="3"/>
      <c r="I28" s="3"/>
      <c r="J28" s="69"/>
      <c r="K28" s="69"/>
      <c r="L28" s="70"/>
      <c r="M28" s="69"/>
    </row>
    <row r="29" spans="2:20" ht="14.25" customHeight="1">
      <c r="B29" s="465"/>
      <c r="C29" s="465"/>
      <c r="D29" s="465"/>
      <c r="E29" s="465"/>
      <c r="F29" s="465"/>
      <c r="G29" s="6"/>
      <c r="H29" s="6"/>
      <c r="I29" s="6"/>
      <c r="J29" s="90"/>
      <c r="K29" s="90"/>
      <c r="L29" s="91"/>
      <c r="M29" s="90"/>
      <c r="S29" s="793"/>
      <c r="T29" s="793"/>
    </row>
    <row r="30" spans="2:20" ht="14.25" customHeight="1">
      <c r="B30" s="465"/>
      <c r="C30" s="465"/>
      <c r="D30" s="465"/>
      <c r="E30" s="465"/>
      <c r="F30" s="465"/>
      <c r="G30" s="6"/>
      <c r="H30" s="6"/>
      <c r="I30" s="6"/>
      <c r="J30" s="90"/>
      <c r="K30" s="90"/>
      <c r="L30" s="91"/>
      <c r="M30" s="90"/>
      <c r="S30" s="793"/>
      <c r="T30" s="793"/>
    </row>
    <row r="31" spans="2:20">
      <c r="B31" s="465"/>
      <c r="C31" s="465"/>
      <c r="D31" s="465"/>
      <c r="E31" s="465"/>
      <c r="F31" s="465"/>
      <c r="G31" s="6"/>
      <c r="H31" s="6"/>
      <c r="I31" s="6"/>
      <c r="J31" s="6"/>
      <c r="K31" s="6"/>
      <c r="L31" s="6"/>
      <c r="M31" s="6"/>
    </row>
    <row r="32" spans="2:20">
      <c r="B32" s="465"/>
      <c r="C32" s="465"/>
      <c r="D32" s="465"/>
      <c r="E32" s="465"/>
      <c r="F32" s="465"/>
      <c r="G32" s="6"/>
      <c r="H32" s="6"/>
      <c r="I32" s="6"/>
      <c r="J32" s="6"/>
      <c r="K32" s="6"/>
      <c r="L32" s="6"/>
      <c r="M32" s="6"/>
    </row>
    <row r="33" spans="2:13">
      <c r="B33" s="465"/>
      <c r="C33" s="465"/>
      <c r="D33" s="465"/>
      <c r="E33" s="465"/>
      <c r="F33" s="465"/>
      <c r="G33" s="6"/>
      <c r="H33" s="6"/>
      <c r="I33" s="6"/>
      <c r="J33" s="6"/>
      <c r="K33" s="6"/>
      <c r="L33" s="6"/>
      <c r="M33" s="6"/>
    </row>
    <row r="34" spans="2:13">
      <c r="B34" s="465"/>
      <c r="C34" s="465"/>
      <c r="D34" s="465"/>
      <c r="E34" s="465"/>
      <c r="F34" s="465"/>
      <c r="G34" s="6"/>
      <c r="H34" s="6"/>
      <c r="I34" s="6"/>
      <c r="J34" s="6"/>
      <c r="K34" s="6"/>
      <c r="L34" s="6"/>
      <c r="M34" s="6"/>
    </row>
    <row r="35" spans="2:13">
      <c r="B35" s="465"/>
      <c r="C35" s="465"/>
      <c r="D35" s="465"/>
      <c r="E35" s="465"/>
      <c r="F35" s="465"/>
      <c r="G35" s="6"/>
      <c r="H35" s="6"/>
      <c r="I35" s="6"/>
      <c r="J35" s="6"/>
      <c r="K35" s="6"/>
      <c r="L35" s="6"/>
      <c r="M35" s="6"/>
    </row>
    <row r="36" spans="2:13">
      <c r="B36" s="465"/>
      <c r="C36" s="465"/>
      <c r="D36" s="465"/>
      <c r="E36" s="465"/>
      <c r="F36" s="465"/>
      <c r="G36" s="6"/>
      <c r="H36" s="6"/>
      <c r="I36" s="6"/>
      <c r="J36" s="6"/>
      <c r="K36" s="6"/>
      <c r="L36" s="6"/>
      <c r="M36" s="6"/>
    </row>
    <row r="37" spans="2:13">
      <c r="B37" s="465"/>
      <c r="C37" s="465"/>
      <c r="D37" s="465"/>
      <c r="E37" s="465"/>
      <c r="F37" s="465"/>
      <c r="G37" s="6"/>
      <c r="H37" s="6"/>
      <c r="I37" s="6"/>
      <c r="J37" s="6"/>
      <c r="K37" s="6"/>
      <c r="L37" s="6"/>
      <c r="M37" s="6"/>
    </row>
    <row r="38" spans="2:13">
      <c r="B38" s="465"/>
      <c r="C38" s="465"/>
      <c r="D38" s="465"/>
      <c r="E38" s="465"/>
      <c r="F38" s="465"/>
      <c r="G38" s="6"/>
      <c r="H38" s="6"/>
      <c r="I38" s="6"/>
      <c r="J38" s="6"/>
      <c r="K38" s="6"/>
      <c r="L38" s="6"/>
      <c r="M38" s="6"/>
    </row>
    <row r="39" spans="2:13">
      <c r="B39" s="465"/>
      <c r="C39" s="465"/>
      <c r="D39" s="465"/>
      <c r="E39" s="465"/>
      <c r="F39" s="465"/>
      <c r="G39" s="6"/>
      <c r="H39" s="6"/>
      <c r="I39" s="6"/>
      <c r="J39" s="6"/>
      <c r="K39" s="6"/>
      <c r="L39" s="6"/>
      <c r="M39" s="6"/>
    </row>
    <row r="40" spans="2:13">
      <c r="B40" s="465"/>
      <c r="C40" s="465"/>
      <c r="D40" s="465"/>
      <c r="E40" s="465"/>
      <c r="F40" s="465"/>
      <c r="G40" s="6"/>
      <c r="H40" s="6"/>
      <c r="I40" s="6"/>
      <c r="J40" s="6"/>
      <c r="K40" s="6"/>
      <c r="L40" s="6"/>
      <c r="M40" s="6"/>
    </row>
    <row r="41" spans="2:13">
      <c r="B41" s="465"/>
      <c r="C41" s="465"/>
      <c r="D41" s="465"/>
      <c r="E41" s="465"/>
      <c r="F41" s="465"/>
      <c r="G41" s="6"/>
      <c r="H41" s="6"/>
      <c r="I41" s="6"/>
      <c r="J41" s="6"/>
      <c r="K41" s="6"/>
      <c r="L41" s="6"/>
      <c r="M41" s="6"/>
    </row>
    <row r="42" spans="2:13">
      <c r="B42" s="465"/>
      <c r="C42" s="465"/>
      <c r="D42" s="465"/>
      <c r="E42" s="465"/>
      <c r="F42" s="465"/>
      <c r="G42" s="6"/>
      <c r="H42" s="6"/>
      <c r="I42" s="6"/>
      <c r="J42" s="6"/>
      <c r="K42" s="6"/>
      <c r="L42" s="6"/>
      <c r="M42" s="6"/>
    </row>
    <row r="43" spans="2:13">
      <c r="B43" s="465"/>
      <c r="C43" s="465"/>
      <c r="D43" s="465"/>
      <c r="E43" s="465"/>
      <c r="F43" s="465"/>
      <c r="G43" s="6"/>
      <c r="H43" s="6"/>
      <c r="I43" s="6"/>
      <c r="J43" s="6"/>
      <c r="K43" s="6"/>
      <c r="L43" s="6"/>
      <c r="M43" s="6"/>
    </row>
    <row r="44" spans="2:13">
      <c r="B44" s="465"/>
      <c r="C44" s="465"/>
      <c r="D44" s="465"/>
      <c r="E44" s="465"/>
      <c r="F44" s="465"/>
      <c r="G44" s="6"/>
      <c r="H44" s="6"/>
      <c r="I44" s="6"/>
      <c r="J44" s="6"/>
      <c r="K44" s="6"/>
      <c r="L44" s="6"/>
      <c r="M44" s="6"/>
    </row>
    <row r="45" spans="2:13">
      <c r="B45" s="465"/>
      <c r="C45" s="465"/>
      <c r="D45" s="465"/>
      <c r="E45" s="465"/>
      <c r="F45" s="465"/>
      <c r="G45" s="6"/>
      <c r="H45" s="6"/>
      <c r="I45" s="6"/>
      <c r="J45" s="6"/>
      <c r="K45" s="6"/>
      <c r="L45" s="6"/>
      <c r="M45" s="6"/>
    </row>
    <row r="46" spans="2:13">
      <c r="B46" s="465"/>
      <c r="C46" s="465"/>
      <c r="D46" s="465"/>
      <c r="E46" s="465"/>
      <c r="F46" s="465"/>
      <c r="G46" s="6"/>
      <c r="H46" s="6"/>
      <c r="I46" s="6"/>
      <c r="J46" s="6"/>
      <c r="K46" s="6"/>
      <c r="L46" s="6"/>
      <c r="M46" s="6"/>
    </row>
    <row r="47" spans="2:13">
      <c r="B47" s="465"/>
      <c r="C47" s="465"/>
      <c r="D47" s="465"/>
      <c r="E47" s="465"/>
      <c r="F47" s="465"/>
      <c r="G47" s="6"/>
      <c r="H47" s="6"/>
      <c r="I47" s="6"/>
      <c r="J47" s="6"/>
      <c r="K47" s="6"/>
      <c r="L47" s="6"/>
      <c r="M47" s="6"/>
    </row>
    <row r="48" spans="2:13">
      <c r="B48" s="465"/>
      <c r="C48" s="465"/>
      <c r="D48" s="465"/>
      <c r="E48" s="465"/>
      <c r="F48" s="465"/>
      <c r="G48" s="6"/>
      <c r="H48" s="6"/>
      <c r="I48" s="6"/>
      <c r="J48" s="6"/>
      <c r="K48" s="6"/>
      <c r="L48" s="6"/>
      <c r="M48" s="6"/>
    </row>
    <row r="49" spans="2:13">
      <c r="B49" s="465"/>
      <c r="C49" s="465"/>
      <c r="D49" s="465"/>
      <c r="E49" s="465"/>
      <c r="F49" s="465"/>
      <c r="G49" s="6"/>
      <c r="H49" s="6"/>
      <c r="I49" s="6"/>
      <c r="J49" s="6"/>
      <c r="K49" s="6"/>
      <c r="L49" s="6"/>
      <c r="M49" s="6"/>
    </row>
    <row r="50" spans="2:13">
      <c r="B50" s="465"/>
      <c r="C50" s="465"/>
      <c r="D50" s="465"/>
      <c r="E50" s="465"/>
      <c r="F50" s="465"/>
      <c r="G50" s="6"/>
      <c r="H50" s="6"/>
      <c r="I50" s="6"/>
      <c r="J50" s="6"/>
      <c r="K50" s="6"/>
      <c r="L50" s="6"/>
      <c r="M50" s="6"/>
    </row>
    <row r="51" spans="2:13">
      <c r="B51" s="465"/>
      <c r="C51" s="465"/>
      <c r="D51" s="465"/>
      <c r="E51" s="465"/>
      <c r="F51" s="465"/>
      <c r="G51" s="6"/>
      <c r="H51" s="6"/>
      <c r="I51" s="6"/>
      <c r="J51" s="6"/>
      <c r="K51" s="6"/>
      <c r="L51" s="6"/>
      <c r="M51" s="6"/>
    </row>
    <row r="52" spans="2:13">
      <c r="B52" s="465"/>
      <c r="C52" s="465"/>
      <c r="D52" s="465"/>
      <c r="E52" s="465"/>
      <c r="F52" s="465"/>
      <c r="G52" s="6"/>
      <c r="H52" s="6"/>
      <c r="I52" s="6"/>
      <c r="J52" s="6"/>
      <c r="K52" s="6"/>
      <c r="L52" s="6"/>
      <c r="M52" s="6"/>
    </row>
    <row r="53" spans="2:13">
      <c r="B53" s="465"/>
      <c r="C53" s="465"/>
      <c r="D53" s="465"/>
      <c r="E53" s="465"/>
      <c r="F53" s="465"/>
      <c r="G53" s="6"/>
      <c r="H53" s="6"/>
      <c r="I53" s="6"/>
      <c r="J53" s="6"/>
      <c r="K53" s="6"/>
      <c r="L53" s="6"/>
      <c r="M53" s="6"/>
    </row>
    <row r="54" spans="2:13">
      <c r="B54" s="465"/>
      <c r="C54" s="465"/>
      <c r="D54" s="465"/>
      <c r="E54" s="465"/>
      <c r="F54" s="465"/>
      <c r="G54" s="6"/>
      <c r="H54" s="6"/>
      <c r="I54" s="6"/>
      <c r="J54" s="6"/>
      <c r="K54" s="6"/>
      <c r="L54" s="6"/>
      <c r="M54" s="6"/>
    </row>
    <row r="55" spans="2:13">
      <c r="B55" s="465"/>
      <c r="C55" s="465"/>
      <c r="D55" s="465"/>
      <c r="E55" s="465"/>
      <c r="F55" s="465"/>
      <c r="G55" s="6"/>
      <c r="H55" s="6"/>
      <c r="I55" s="6"/>
      <c r="J55" s="6"/>
      <c r="K55" s="6"/>
      <c r="L55" s="6"/>
      <c r="M55" s="6"/>
    </row>
    <row r="56" spans="2:13">
      <c r="B56" s="465"/>
      <c r="C56" s="465"/>
      <c r="D56" s="465"/>
      <c r="E56" s="465"/>
      <c r="F56" s="465"/>
      <c r="G56" s="6"/>
      <c r="H56" s="6"/>
      <c r="I56" s="6"/>
      <c r="J56" s="6"/>
      <c r="K56" s="6"/>
      <c r="L56" s="6"/>
      <c r="M56" s="6"/>
    </row>
    <row r="57" spans="2:13">
      <c r="B57" s="465"/>
      <c r="C57" s="465"/>
      <c r="D57" s="465"/>
      <c r="E57" s="465"/>
      <c r="F57" s="465"/>
      <c r="G57" s="6"/>
      <c r="H57" s="6"/>
      <c r="I57" s="6"/>
      <c r="J57" s="6"/>
      <c r="K57" s="6"/>
      <c r="L57" s="6"/>
      <c r="M57" s="6"/>
    </row>
    <row r="58" spans="2:13">
      <c r="B58" s="465"/>
      <c r="C58" s="465"/>
      <c r="D58" s="465"/>
      <c r="E58" s="465"/>
      <c r="F58" s="465"/>
      <c r="G58" s="6"/>
      <c r="H58" s="6"/>
      <c r="I58" s="6"/>
      <c r="J58" s="6"/>
      <c r="K58" s="6"/>
      <c r="L58" s="6"/>
      <c r="M58" s="6"/>
    </row>
    <row r="59" spans="2:13">
      <c r="B59" s="465"/>
      <c r="C59" s="465"/>
      <c r="D59" s="465"/>
      <c r="E59" s="465"/>
      <c r="F59" s="465"/>
      <c r="G59" s="6"/>
      <c r="H59" s="6"/>
      <c r="I59" s="6"/>
      <c r="J59" s="6"/>
      <c r="K59" s="6"/>
      <c r="L59" s="6"/>
      <c r="M59" s="6"/>
    </row>
    <row r="60" spans="2:13">
      <c r="B60" s="465"/>
      <c r="C60" s="465"/>
      <c r="D60" s="465"/>
      <c r="E60" s="465"/>
      <c r="F60" s="465"/>
      <c r="G60" s="6"/>
      <c r="H60" s="6"/>
      <c r="I60" s="6"/>
      <c r="J60" s="6"/>
      <c r="K60" s="6"/>
      <c r="L60" s="6"/>
      <c r="M60" s="6"/>
    </row>
    <row r="61" spans="2:13">
      <c r="B61" s="465"/>
      <c r="C61" s="407"/>
      <c r="D61" s="407"/>
      <c r="E61" s="407"/>
      <c r="F61" s="407"/>
      <c r="G61" s="6"/>
      <c r="H61" s="6"/>
      <c r="I61" s="6"/>
      <c r="J61" s="6"/>
      <c r="K61" s="6"/>
      <c r="L61" s="6"/>
      <c r="M61" s="6"/>
    </row>
    <row r="62" spans="2:13">
      <c r="B62" s="465"/>
      <c r="C62" s="407"/>
      <c r="D62" s="407"/>
      <c r="E62" s="407"/>
      <c r="F62" s="407"/>
      <c r="G62" s="6"/>
      <c r="H62" s="6"/>
      <c r="I62" s="6"/>
      <c r="J62" s="6"/>
      <c r="K62" s="6"/>
      <c r="L62" s="6"/>
      <c r="M62" s="6"/>
    </row>
    <row r="63" spans="2:13">
      <c r="B63" s="465"/>
      <c r="C63" s="407"/>
      <c r="D63" s="407"/>
      <c r="E63" s="407"/>
      <c r="F63" s="407"/>
    </row>
  </sheetData>
  <sheetProtection sheet="1" objects="1" scenarios="1" formatCells="0" formatColumns="0"/>
  <sortState xmlns:xlrd2="http://schemas.microsoft.com/office/spreadsheetml/2017/richdata2" ref="C23:D86">
    <sortCondition ref="C23:C86"/>
  </sortState>
  <mergeCells count="6">
    <mergeCell ref="S29:T30"/>
    <mergeCell ref="C5:I5"/>
    <mergeCell ref="C7:C9"/>
    <mergeCell ref="K7:N7"/>
    <mergeCell ref="K8:N8"/>
    <mergeCell ref="D11:L11"/>
  </mergeCells>
  <hyperlinks>
    <hyperlink ref="N2" location="NOTES!A1" display="BACK" xr:uid="{00000000-0004-0000-0100-000000000000}"/>
  </hyperlinks>
  <pageMargins left="0.7" right="0.7" top="0.75" bottom="0.75" header="0.3" footer="0.3"/>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dimension ref="C1:W174"/>
  <sheetViews>
    <sheetView zoomScale="70" zoomScaleNormal="70" workbookViewId="0">
      <selection activeCell="K7" sqref="K7:N7"/>
    </sheetView>
  </sheetViews>
  <sheetFormatPr defaultColWidth="9.140625" defaultRowHeight="12.75"/>
  <cols>
    <col min="1" max="1" width="6.140625" style="4" customWidth="1"/>
    <col min="2" max="2" width="6.85546875" style="4" customWidth="1"/>
    <col min="3" max="3" width="12.42578125" style="4" customWidth="1"/>
    <col min="4" max="4" width="13.42578125" style="4" customWidth="1"/>
    <col min="5" max="5" width="19" style="4" customWidth="1"/>
    <col min="6" max="6" width="16.7109375" style="4" customWidth="1"/>
    <col min="7" max="7" width="17" style="4" customWidth="1"/>
    <col min="8" max="8" width="18.85546875" style="4" customWidth="1"/>
    <col min="9" max="9" width="16.42578125" style="4" customWidth="1"/>
    <col min="10" max="10" width="24.42578125" style="34" customWidth="1"/>
    <col min="11" max="11" width="21.28515625" style="34" customWidth="1"/>
    <col min="12" max="12" width="19" style="34" customWidth="1"/>
    <col min="13" max="13" width="15.42578125" style="4" customWidth="1"/>
    <col min="14" max="14" width="17.140625" style="4" customWidth="1"/>
    <col min="15" max="16384" width="9.140625" style="4"/>
  </cols>
  <sheetData>
    <row r="1" spans="3:14">
      <c r="J1" s="4"/>
      <c r="K1" s="4"/>
      <c r="L1" s="4"/>
    </row>
    <row r="2" spans="3:14" ht="15">
      <c r="J2" s="4"/>
      <c r="K2" s="4"/>
      <c r="L2" s="4"/>
      <c r="N2" s="498" t="s">
        <v>256</v>
      </c>
    </row>
    <row r="3" spans="3:14">
      <c r="J3" s="4"/>
      <c r="K3" s="4"/>
      <c r="L3" s="4"/>
    </row>
    <row r="4" spans="3:14">
      <c r="J4" s="4"/>
      <c r="K4" s="4"/>
      <c r="L4" s="4"/>
    </row>
    <row r="5" spans="3:14" ht="69" customHeight="1">
      <c r="C5" s="794" t="s">
        <v>34</v>
      </c>
      <c r="D5" s="795"/>
      <c r="E5" s="795"/>
      <c r="F5" s="795"/>
      <c r="G5" s="795"/>
      <c r="H5" s="795"/>
      <c r="I5" s="795"/>
      <c r="J5" s="30"/>
      <c r="K5" s="30"/>
      <c r="L5" s="30"/>
      <c r="M5" s="30"/>
      <c r="N5" s="31"/>
    </row>
    <row r="6" spans="3:14" ht="15">
      <c r="C6" s="32"/>
      <c r="D6" s="33"/>
      <c r="E6" s="30"/>
      <c r="F6" s="30"/>
      <c r="G6" s="30"/>
      <c r="H6" s="30"/>
      <c r="I6" s="30"/>
      <c r="J6" s="30"/>
      <c r="K6" s="30"/>
      <c r="L6" s="30"/>
      <c r="M6" s="30"/>
      <c r="N6" s="31"/>
    </row>
    <row r="7" spans="3:14" ht="18">
      <c r="C7" s="796"/>
      <c r="D7" s="34"/>
      <c r="E7" s="34"/>
      <c r="F7" s="34"/>
      <c r="G7" s="34"/>
      <c r="H7" s="34"/>
      <c r="I7" s="34"/>
      <c r="K7" s="799">
        <v>43742</v>
      </c>
      <c r="L7" s="799"/>
      <c r="M7" s="799"/>
      <c r="N7" s="800"/>
    </row>
    <row r="8" spans="3:14" ht="18">
      <c r="C8" s="796"/>
      <c r="D8" s="34"/>
      <c r="E8" s="34"/>
      <c r="F8" s="34"/>
      <c r="G8" s="34"/>
      <c r="H8" s="34"/>
      <c r="I8" s="34"/>
      <c r="K8" s="801" t="s">
        <v>35</v>
      </c>
      <c r="L8" s="801"/>
      <c r="M8" s="801"/>
      <c r="N8" s="802"/>
    </row>
    <row r="9" spans="3:14" ht="18">
      <c r="C9" s="797"/>
      <c r="D9" s="35"/>
      <c r="E9" s="35"/>
      <c r="F9" s="35"/>
      <c r="G9" s="35"/>
      <c r="H9" s="35"/>
      <c r="I9" s="35"/>
      <c r="J9" s="35"/>
      <c r="K9" s="41"/>
      <c r="L9" s="41"/>
      <c r="M9" s="41"/>
      <c r="N9" s="42"/>
    </row>
    <row r="10" spans="3:14">
      <c r="C10" s="37"/>
      <c r="D10" s="30"/>
      <c r="E10" s="30"/>
      <c r="F10" s="30"/>
      <c r="G10" s="30"/>
      <c r="H10" s="30"/>
      <c r="I10" s="30"/>
      <c r="J10" s="30"/>
      <c r="K10" s="30"/>
      <c r="L10" s="30"/>
      <c r="M10" s="30"/>
      <c r="N10" s="31"/>
    </row>
    <row r="11" spans="3:14" ht="42" customHeight="1">
      <c r="C11" s="38"/>
      <c r="D11" s="803" t="s">
        <v>36</v>
      </c>
      <c r="E11" s="803"/>
      <c r="F11" s="803"/>
      <c r="G11" s="803"/>
      <c r="H11" s="803"/>
      <c r="I11" s="803"/>
      <c r="J11" s="803"/>
      <c r="K11" s="803"/>
      <c r="L11" s="803"/>
      <c r="M11" s="34"/>
      <c r="N11" s="39"/>
    </row>
    <row r="12" spans="3:14">
      <c r="C12" s="40"/>
      <c r="D12" s="35"/>
      <c r="E12" s="35"/>
      <c r="F12" s="35"/>
      <c r="G12" s="35"/>
      <c r="H12" s="35"/>
      <c r="I12" s="35"/>
      <c r="J12" s="35"/>
      <c r="K12" s="35"/>
      <c r="L12" s="35"/>
      <c r="M12" s="35"/>
      <c r="N12" s="36"/>
    </row>
    <row r="13" spans="3:14" ht="17.100000000000001" customHeight="1">
      <c r="J13" s="4"/>
      <c r="K13" s="4"/>
      <c r="L13" s="4"/>
    </row>
    <row r="14" spans="3:14" ht="17.100000000000001" customHeight="1">
      <c r="C14" s="51" t="s">
        <v>342</v>
      </c>
      <c r="D14" s="51"/>
      <c r="J14" s="4"/>
      <c r="K14" s="4"/>
      <c r="L14" s="4"/>
    </row>
    <row r="15" spans="3:14" ht="17.100000000000001" customHeight="1">
      <c r="C15" s="51" t="s">
        <v>49</v>
      </c>
      <c r="J15" s="4"/>
      <c r="K15" s="4"/>
      <c r="L15" s="4"/>
    </row>
    <row r="16" spans="3:14" ht="17.100000000000001" customHeight="1">
      <c r="C16" s="51"/>
      <c r="D16" s="51" t="s">
        <v>59</v>
      </c>
      <c r="J16" s="4"/>
      <c r="K16" s="4"/>
      <c r="L16" s="4"/>
    </row>
    <row r="17" spans="3:14" ht="17.100000000000001" customHeight="1">
      <c r="C17" s="51"/>
      <c r="D17" s="51" t="s">
        <v>50</v>
      </c>
      <c r="J17" s="4"/>
      <c r="K17" s="4"/>
      <c r="L17" s="4"/>
    </row>
    <row r="18" spans="3:14" ht="17.100000000000001" customHeight="1">
      <c r="C18" s="51"/>
      <c r="J18" s="4"/>
      <c r="K18" s="4"/>
      <c r="L18" s="4"/>
    </row>
    <row r="19" spans="3:14" ht="17.100000000000001" customHeight="1">
      <c r="C19" s="51"/>
      <c r="D19" s="51" t="s">
        <v>60</v>
      </c>
      <c r="J19" s="4"/>
      <c r="K19" s="4"/>
      <c r="L19" s="4"/>
    </row>
    <row r="20" spans="3:14" ht="18">
      <c r="C20" s="51"/>
      <c r="D20" s="51" t="s">
        <v>50</v>
      </c>
      <c r="J20" s="4"/>
      <c r="K20" s="4"/>
      <c r="L20" s="4"/>
    </row>
    <row r="21" spans="3:14" ht="13.5" thickBot="1">
      <c r="J21" s="4"/>
      <c r="K21" s="4"/>
      <c r="L21" s="4"/>
    </row>
    <row r="22" spans="3:14" ht="19.5" thickBot="1">
      <c r="C22" s="268" t="s">
        <v>3</v>
      </c>
      <c r="D22" s="269"/>
      <c r="E22" s="269"/>
      <c r="F22" s="269"/>
      <c r="G22" s="271"/>
      <c r="H22" s="269"/>
      <c r="I22" s="269" t="s">
        <v>5</v>
      </c>
      <c r="J22" s="269"/>
      <c r="K22" s="270"/>
      <c r="L22" s="269"/>
      <c r="M22" s="270"/>
      <c r="N22" s="318" t="s">
        <v>52</v>
      </c>
    </row>
    <row r="23" spans="3:14" ht="18.75" customHeight="1">
      <c r="C23" s="291" t="s">
        <v>1</v>
      </c>
      <c r="D23" s="264" t="s">
        <v>130</v>
      </c>
      <c r="E23" s="67" t="s">
        <v>358</v>
      </c>
      <c r="F23" s="34"/>
      <c r="G23" s="67" t="s">
        <v>132</v>
      </c>
      <c r="H23" s="247"/>
      <c r="I23" s="738" t="s">
        <v>359</v>
      </c>
      <c r="J23" s="247"/>
      <c r="L23" s="247"/>
      <c r="M23" s="34"/>
      <c r="N23" s="312"/>
    </row>
    <row r="24" spans="3:14" ht="18.75">
      <c r="C24" s="298" t="s">
        <v>131</v>
      </c>
      <c r="D24" s="292" t="s">
        <v>9</v>
      </c>
      <c r="E24" s="75" t="s">
        <v>357</v>
      </c>
      <c r="F24" s="248"/>
      <c r="G24" s="248" t="s">
        <v>134</v>
      </c>
      <c r="H24" s="248"/>
      <c r="I24" s="248" t="s">
        <v>190</v>
      </c>
      <c r="J24" s="248"/>
      <c r="K24" s="76"/>
      <c r="L24" s="248"/>
      <c r="M24" s="76"/>
      <c r="N24" s="313"/>
    </row>
    <row r="25" spans="3:14" ht="14.25" customHeight="1">
      <c r="C25" s="92">
        <v>3.133</v>
      </c>
      <c r="D25" s="3">
        <v>101.7</v>
      </c>
      <c r="E25" s="90">
        <v>51.251455952894503</v>
      </c>
      <c r="F25" s="3"/>
      <c r="G25" s="3">
        <v>0.1</v>
      </c>
      <c r="H25" s="69"/>
      <c r="I25" s="69">
        <v>24.323024080659899</v>
      </c>
      <c r="K25" s="69"/>
      <c r="L25" s="69"/>
      <c r="M25" s="34"/>
      <c r="N25" s="169"/>
    </row>
    <row r="26" spans="3:14" ht="14.25" customHeight="1">
      <c r="C26" s="92">
        <v>3.133</v>
      </c>
      <c r="D26" s="3">
        <v>101.7</v>
      </c>
      <c r="E26" s="90">
        <v>51.251455952894503</v>
      </c>
      <c r="F26" s="3"/>
      <c r="G26" s="3">
        <v>0.15</v>
      </c>
      <c r="H26" s="3"/>
      <c r="I26" s="69">
        <v>24.1957290261327</v>
      </c>
      <c r="K26" s="69"/>
      <c r="L26" s="69"/>
      <c r="M26" s="34"/>
      <c r="N26" s="169"/>
    </row>
    <row r="27" spans="3:14" ht="14.25" customHeight="1">
      <c r="C27" s="92">
        <v>3.133</v>
      </c>
      <c r="D27" s="3">
        <v>101.7</v>
      </c>
      <c r="E27" s="90">
        <v>51.251455952894503</v>
      </c>
      <c r="F27" s="3"/>
      <c r="G27" s="3">
        <v>0.3</v>
      </c>
      <c r="H27" s="3"/>
      <c r="I27" s="69">
        <v>23.9524405786883</v>
      </c>
      <c r="K27" s="69"/>
      <c r="L27" s="69"/>
      <c r="M27" s="34"/>
      <c r="N27" s="169"/>
    </row>
    <row r="28" spans="3:14" ht="14.25" customHeight="1">
      <c r="C28" s="92">
        <v>3.133</v>
      </c>
      <c r="D28" s="3">
        <v>101.7</v>
      </c>
      <c r="E28" s="90">
        <v>51.251455952894503</v>
      </c>
      <c r="F28" s="3"/>
      <c r="G28" s="3">
        <v>0.35</v>
      </c>
      <c r="H28" s="3"/>
      <c r="I28" s="69">
        <v>23.893346114441901</v>
      </c>
      <c r="K28" s="69"/>
      <c r="L28" s="69"/>
      <c r="M28" s="34"/>
      <c r="N28" s="169"/>
    </row>
    <row r="29" spans="3:14" ht="14.25" customHeight="1">
      <c r="C29" s="94">
        <v>22.9</v>
      </c>
      <c r="D29" s="3">
        <v>-43.23</v>
      </c>
      <c r="E29" s="90">
        <v>0</v>
      </c>
      <c r="F29" s="3"/>
      <c r="G29" s="3">
        <v>0.1</v>
      </c>
      <c r="H29" s="3"/>
      <c r="I29" s="69">
        <v>21.591649122666698</v>
      </c>
      <c r="K29" s="69"/>
      <c r="L29" s="69"/>
      <c r="M29" s="34"/>
      <c r="N29" s="169"/>
    </row>
    <row r="30" spans="3:14" ht="14.25" customHeight="1">
      <c r="C30" s="94">
        <v>22.9</v>
      </c>
      <c r="D30" s="3">
        <v>-43.23</v>
      </c>
      <c r="E30" s="90">
        <v>0</v>
      </c>
      <c r="F30" s="3"/>
      <c r="G30" s="3">
        <v>0.15</v>
      </c>
      <c r="H30" s="3"/>
      <c r="I30" s="69">
        <v>21.461643689375599</v>
      </c>
      <c r="K30" s="69"/>
      <c r="L30" s="69"/>
      <c r="M30" s="34"/>
      <c r="N30" s="169"/>
    </row>
    <row r="31" spans="3:14" ht="14.25" customHeight="1">
      <c r="C31" s="94">
        <v>22.9</v>
      </c>
      <c r="D31" s="3">
        <v>-43.23</v>
      </c>
      <c r="E31" s="90">
        <v>0</v>
      </c>
      <c r="F31" s="3"/>
      <c r="G31" s="3">
        <v>0.3</v>
      </c>
      <c r="H31" s="3"/>
      <c r="I31" s="69">
        <v>21.247533185185201</v>
      </c>
      <c r="K31" s="69"/>
      <c r="L31" s="69"/>
      <c r="M31" s="34"/>
      <c r="N31" s="169"/>
    </row>
    <row r="32" spans="3:14" ht="14.25" customHeight="1">
      <c r="C32" s="94">
        <v>22.9</v>
      </c>
      <c r="D32" s="3">
        <v>-43.23</v>
      </c>
      <c r="E32" s="90">
        <v>0</v>
      </c>
      <c r="F32" s="3"/>
      <c r="G32" s="3">
        <v>0.35</v>
      </c>
      <c r="H32" s="3"/>
      <c r="I32" s="69">
        <v>21.186760131079499</v>
      </c>
      <c r="K32" s="69"/>
      <c r="L32" s="69"/>
      <c r="M32" s="34"/>
      <c r="N32" s="169"/>
    </row>
    <row r="33" spans="3:18" ht="14.25" customHeight="1">
      <c r="C33" s="545">
        <v>23</v>
      </c>
      <c r="D33" s="129">
        <v>30</v>
      </c>
      <c r="E33" s="90">
        <v>187.59375000000099</v>
      </c>
      <c r="F33" s="3"/>
      <c r="G33" s="3">
        <v>0.1</v>
      </c>
      <c r="H33" s="3"/>
      <c r="I33" s="69">
        <v>11.9831475026064</v>
      </c>
      <c r="K33" s="69"/>
      <c r="L33" s="69"/>
      <c r="M33" s="34"/>
      <c r="N33" s="169"/>
    </row>
    <row r="34" spans="3:18" ht="14.25" customHeight="1">
      <c r="C34" s="545">
        <v>23</v>
      </c>
      <c r="D34" s="129">
        <v>30</v>
      </c>
      <c r="E34" s="90">
        <v>187.59375000000099</v>
      </c>
      <c r="F34" s="3"/>
      <c r="G34" s="3">
        <v>0.15</v>
      </c>
      <c r="H34" s="3"/>
      <c r="I34" s="69">
        <v>11.721333447720699</v>
      </c>
      <c r="K34" s="69"/>
      <c r="L34" s="69"/>
      <c r="M34" s="34"/>
      <c r="N34" s="169"/>
    </row>
    <row r="35" spans="3:18" ht="14.25" customHeight="1">
      <c r="C35" s="545">
        <v>23</v>
      </c>
      <c r="D35" s="129">
        <v>30</v>
      </c>
      <c r="E35" s="90">
        <v>187.59375000000099</v>
      </c>
      <c r="F35" s="3"/>
      <c r="G35" s="3">
        <v>0.3</v>
      </c>
      <c r="H35" s="3"/>
      <c r="I35" s="69">
        <v>11.229887250611601</v>
      </c>
      <c r="K35" s="69"/>
      <c r="L35" s="69"/>
      <c r="M35" s="34"/>
      <c r="N35" s="169"/>
    </row>
    <row r="36" spans="3:18" ht="14.25" customHeight="1">
      <c r="C36" s="545">
        <v>23</v>
      </c>
      <c r="D36" s="129">
        <v>30</v>
      </c>
      <c r="E36" s="90">
        <v>187.59375000000099</v>
      </c>
      <c r="F36" s="3"/>
      <c r="G36" s="3">
        <v>0.35</v>
      </c>
      <c r="H36" s="3"/>
      <c r="I36" s="69">
        <v>11.117501304929799</v>
      </c>
      <c r="K36" s="69"/>
      <c r="L36" s="69"/>
      <c r="M36" s="34"/>
      <c r="N36" s="169"/>
    </row>
    <row r="37" spans="3:18" ht="14.25" customHeight="1">
      <c r="C37" s="94">
        <v>25.78</v>
      </c>
      <c r="D37" s="3">
        <v>-80.22</v>
      </c>
      <c r="E37" s="90">
        <v>8.6172799950875802</v>
      </c>
      <c r="F37" s="3"/>
      <c r="G37" s="3">
        <v>0.1</v>
      </c>
      <c r="H37" s="34"/>
      <c r="I37" s="69">
        <v>23.448288944767199</v>
      </c>
      <c r="M37" s="34"/>
      <c r="N37" s="169"/>
      <c r="Q37" s="187"/>
      <c r="R37" s="187"/>
    </row>
    <row r="38" spans="3:18" ht="14.25" customHeight="1">
      <c r="C38" s="94">
        <v>25.78</v>
      </c>
      <c r="D38" s="3">
        <v>-80.22</v>
      </c>
      <c r="E38" s="90">
        <v>8.6172799950875802</v>
      </c>
      <c r="F38" s="3"/>
      <c r="G38" s="3">
        <v>0.15</v>
      </c>
      <c r="H38" s="34"/>
      <c r="I38" s="69">
        <v>23.281960284968001</v>
      </c>
      <c r="M38" s="34"/>
      <c r="N38" s="169"/>
      <c r="Q38" s="187"/>
      <c r="R38" s="187"/>
    </row>
    <row r="39" spans="3:18" ht="14.25" customHeight="1">
      <c r="C39" s="94">
        <v>25.78</v>
      </c>
      <c r="D39" s="3">
        <v>-80.22</v>
      </c>
      <c r="E39" s="90">
        <v>8.6172799950875802</v>
      </c>
      <c r="F39" s="3"/>
      <c r="G39" s="3">
        <v>0.3</v>
      </c>
      <c r="H39" s="34"/>
      <c r="I39" s="69">
        <v>23.000808971519401</v>
      </c>
      <c r="M39" s="34"/>
      <c r="N39" s="169"/>
      <c r="Q39" s="187"/>
      <c r="R39" s="187"/>
    </row>
    <row r="40" spans="3:18" ht="14.25" customHeight="1">
      <c r="C40" s="94">
        <v>25.78</v>
      </c>
      <c r="D40" s="3">
        <v>-80.22</v>
      </c>
      <c r="E40" s="90">
        <v>8.6172799950875802</v>
      </c>
      <c r="F40" s="3"/>
      <c r="G40" s="3">
        <v>0.35</v>
      </c>
      <c r="H40" s="34"/>
      <c r="I40" s="69">
        <v>22.9378087540255</v>
      </c>
      <c r="M40" s="34"/>
      <c r="N40" s="169"/>
      <c r="Q40" s="187"/>
      <c r="R40" s="187"/>
    </row>
    <row r="41" spans="3:18" ht="14.25" customHeight="1">
      <c r="C41" s="92">
        <v>28.716999999999999</v>
      </c>
      <c r="D41" s="3">
        <v>77.3</v>
      </c>
      <c r="E41" s="90">
        <v>209.38369895270401</v>
      </c>
      <c r="F41" s="3"/>
      <c r="G41" s="3">
        <v>0.1</v>
      </c>
      <c r="H41" s="3"/>
      <c r="I41" s="69">
        <v>26.0098412366175</v>
      </c>
      <c r="K41" s="69"/>
      <c r="L41" s="69"/>
      <c r="M41" s="34"/>
      <c r="N41" s="169"/>
    </row>
    <row r="42" spans="3:18" ht="14.25" customHeight="1">
      <c r="C42" s="92">
        <v>28.716999999999999</v>
      </c>
      <c r="D42" s="3">
        <v>77.3</v>
      </c>
      <c r="E42" s="90">
        <v>209.38369895270401</v>
      </c>
      <c r="F42" s="3"/>
      <c r="G42" s="3">
        <v>0.15</v>
      </c>
      <c r="H42" s="3"/>
      <c r="I42" s="69">
        <v>25.769706034224001</v>
      </c>
      <c r="K42" s="69"/>
      <c r="L42" s="69"/>
      <c r="M42" s="34"/>
      <c r="N42" s="169"/>
    </row>
    <row r="43" spans="3:18" ht="14.25" customHeight="1">
      <c r="C43" s="92">
        <v>28.716999999999999</v>
      </c>
      <c r="D43" s="3">
        <v>77.3</v>
      </c>
      <c r="E43" s="90">
        <v>209.38369895270401</v>
      </c>
      <c r="F43" s="3"/>
      <c r="G43" s="3">
        <v>0.3</v>
      </c>
      <c r="H43" s="3"/>
      <c r="I43" s="69">
        <v>25.398943048753001</v>
      </c>
      <c r="K43" s="69"/>
      <c r="L43" s="69"/>
      <c r="M43" s="34"/>
      <c r="N43" s="169"/>
    </row>
    <row r="44" spans="3:18" ht="14.25" customHeight="1">
      <c r="C44" s="92">
        <v>28.716999999999999</v>
      </c>
      <c r="D44" s="3">
        <v>77.3</v>
      </c>
      <c r="E44" s="90">
        <v>209.38369895270401</v>
      </c>
      <c r="F44" s="3"/>
      <c r="G44" s="3">
        <v>0.35</v>
      </c>
      <c r="H44" s="3"/>
      <c r="I44" s="69">
        <v>25.314769618225501</v>
      </c>
      <c r="K44" s="69"/>
      <c r="L44" s="69"/>
      <c r="M44" s="34"/>
      <c r="N44" s="169"/>
    </row>
    <row r="45" spans="3:18" ht="14.25" customHeight="1">
      <c r="C45" s="94">
        <v>33.94</v>
      </c>
      <c r="D45" s="3">
        <v>18.43</v>
      </c>
      <c r="E45" s="90">
        <v>0</v>
      </c>
      <c r="F45" s="3"/>
      <c r="G45" s="3">
        <v>0.1</v>
      </c>
      <c r="H45" s="3"/>
      <c r="I45" s="69">
        <v>24.0015653230815</v>
      </c>
      <c r="K45" s="69"/>
      <c r="L45" s="69"/>
      <c r="M45" s="34"/>
      <c r="N45" s="169"/>
    </row>
    <row r="46" spans="3:18" ht="14.25" customHeight="1">
      <c r="C46" s="95">
        <v>33.94</v>
      </c>
      <c r="D46" s="6">
        <v>18.43</v>
      </c>
      <c r="E46" s="90">
        <v>0</v>
      </c>
      <c r="F46" s="3"/>
      <c r="G46" s="3">
        <v>0.15</v>
      </c>
      <c r="H46" s="3"/>
      <c r="I46" s="69">
        <v>23.859875544089</v>
      </c>
      <c r="K46" s="69"/>
      <c r="L46" s="69"/>
      <c r="M46" s="34"/>
      <c r="N46" s="169"/>
    </row>
    <row r="47" spans="3:18" ht="14.25" customHeight="1">
      <c r="C47" s="94">
        <v>33.94</v>
      </c>
      <c r="D47" s="3">
        <v>18.43</v>
      </c>
      <c r="E47" s="90">
        <v>0</v>
      </c>
      <c r="F47" s="3"/>
      <c r="G47" s="3">
        <v>0.3</v>
      </c>
      <c r="H47" s="3"/>
      <c r="I47" s="69">
        <v>23.514645046972799</v>
      </c>
      <c r="K47" s="69"/>
      <c r="L47" s="69"/>
      <c r="M47" s="34"/>
      <c r="N47" s="169"/>
    </row>
    <row r="48" spans="3:18" ht="14.25" customHeight="1">
      <c r="C48" s="94">
        <v>33.94</v>
      </c>
      <c r="D48" s="3">
        <v>18.43</v>
      </c>
      <c r="E48" s="90">
        <v>0</v>
      </c>
      <c r="F48" s="3"/>
      <c r="G48" s="3">
        <v>0.35</v>
      </c>
      <c r="H48" s="3"/>
      <c r="I48" s="69">
        <v>23.419544773927601</v>
      </c>
      <c r="K48" s="69"/>
      <c r="L48" s="69"/>
      <c r="M48" s="34"/>
      <c r="N48" s="169"/>
    </row>
    <row r="49" spans="3:23" ht="14.25" customHeight="1">
      <c r="C49" s="94">
        <v>41.9</v>
      </c>
      <c r="D49" s="3">
        <v>12.49</v>
      </c>
      <c r="E49" s="90">
        <v>46.1229880100015</v>
      </c>
      <c r="F49" s="3"/>
      <c r="G49" s="3">
        <v>0.1</v>
      </c>
      <c r="H49" s="3"/>
      <c r="I49" s="69">
        <v>19.851665147178402</v>
      </c>
      <c r="K49" s="69"/>
      <c r="L49" s="69"/>
      <c r="M49" s="34"/>
      <c r="N49" s="169"/>
      <c r="W49" s="187"/>
    </row>
    <row r="50" spans="3:23" ht="14.25" customHeight="1">
      <c r="C50" s="95">
        <v>41.9</v>
      </c>
      <c r="D50" s="6">
        <v>12.49</v>
      </c>
      <c r="E50" s="90">
        <v>46.1229880100015</v>
      </c>
      <c r="F50" s="3"/>
      <c r="G50" s="3">
        <v>0.15</v>
      </c>
      <c r="H50" s="3"/>
      <c r="I50" s="69">
        <v>19.556349321705401</v>
      </c>
      <c r="K50" s="69"/>
      <c r="L50" s="69"/>
      <c r="M50" s="34"/>
      <c r="N50" s="169"/>
      <c r="W50" s="187"/>
    </row>
    <row r="51" spans="3:23" ht="14.25" customHeight="1">
      <c r="C51" s="94">
        <v>41.9</v>
      </c>
      <c r="D51" s="3">
        <v>12.49</v>
      </c>
      <c r="E51" s="90">
        <v>46.1229880100015</v>
      </c>
      <c r="F51" s="3"/>
      <c r="G51" s="3">
        <v>0.3</v>
      </c>
      <c r="H51" s="3"/>
      <c r="I51" s="69">
        <v>19.0925415272173</v>
      </c>
      <c r="K51" s="69"/>
      <c r="L51" s="69"/>
      <c r="M51" s="34"/>
      <c r="N51" s="169"/>
      <c r="W51" s="187"/>
    </row>
    <row r="52" spans="3:23" ht="14.25" customHeight="1">
      <c r="C52" s="94">
        <v>41.9</v>
      </c>
      <c r="D52" s="3">
        <v>12.49</v>
      </c>
      <c r="E52" s="90">
        <v>46.1229880100015</v>
      </c>
      <c r="F52" s="3"/>
      <c r="G52" s="3">
        <v>0.35</v>
      </c>
      <c r="H52" s="3"/>
      <c r="I52" s="69">
        <v>18.988934925896</v>
      </c>
      <c r="K52" s="69"/>
      <c r="L52" s="69"/>
      <c r="M52" s="34"/>
      <c r="N52" s="169"/>
      <c r="W52" s="187"/>
    </row>
    <row r="53" spans="3:23">
      <c r="C53" s="94">
        <v>51.5</v>
      </c>
      <c r="D53" s="3">
        <v>-0.14000000000000001</v>
      </c>
      <c r="E53" s="90">
        <v>31.382983999998999</v>
      </c>
      <c r="F53" s="3"/>
      <c r="G53" s="3">
        <v>0.1</v>
      </c>
      <c r="H53" s="3"/>
      <c r="I53" s="69">
        <v>15.3703067819451</v>
      </c>
      <c r="L53" s="69"/>
      <c r="M53" s="34"/>
      <c r="N53" s="93"/>
    </row>
    <row r="54" spans="3:23">
      <c r="C54" s="95">
        <v>51.5</v>
      </c>
      <c r="D54" s="6">
        <v>-0.14000000000000001</v>
      </c>
      <c r="E54" s="90">
        <v>31.382983999998999</v>
      </c>
      <c r="F54" s="3"/>
      <c r="G54" s="3">
        <v>0.15</v>
      </c>
      <c r="H54" s="3"/>
      <c r="I54" s="69">
        <v>15.177702665507701</v>
      </c>
      <c r="L54" s="69"/>
      <c r="M54" s="34"/>
      <c r="N54" s="93"/>
    </row>
    <row r="55" spans="3:23">
      <c r="C55" s="94">
        <v>51.5</v>
      </c>
      <c r="D55" s="3">
        <v>-0.14000000000000001</v>
      </c>
      <c r="E55" s="90">
        <v>31.382983999998999</v>
      </c>
      <c r="F55" s="3"/>
      <c r="G55" s="3">
        <v>0.3</v>
      </c>
      <c r="H55" s="3"/>
      <c r="I55" s="69">
        <v>14.783593069069401</v>
      </c>
      <c r="L55" s="69"/>
      <c r="M55" s="34"/>
      <c r="N55" s="93"/>
    </row>
    <row r="56" spans="3:23" ht="13.5" thickBot="1">
      <c r="C56" s="134">
        <v>51.5</v>
      </c>
      <c r="D56" s="135">
        <v>-0.14000000000000001</v>
      </c>
      <c r="E56" s="285">
        <v>31.382983999998999</v>
      </c>
      <c r="F56" s="135"/>
      <c r="G56" s="135">
        <v>0.35</v>
      </c>
      <c r="H56" s="135"/>
      <c r="I56" s="193">
        <v>14.671618400489701</v>
      </c>
      <c r="J56" s="146"/>
      <c r="K56" s="146"/>
      <c r="L56" s="193"/>
      <c r="M56" s="146"/>
      <c r="N56" s="314"/>
    </row>
    <row r="57" spans="3:23">
      <c r="N57" s="34"/>
    </row>
    <row r="58" spans="3:23" ht="13.5" thickBot="1"/>
    <row r="59" spans="3:23" ht="18.75">
      <c r="C59" s="272" t="s">
        <v>3</v>
      </c>
      <c r="D59" s="273"/>
      <c r="E59" s="273"/>
      <c r="F59" s="273"/>
      <c r="G59" s="273"/>
      <c r="H59" s="273"/>
      <c r="I59" s="273" t="s">
        <v>5</v>
      </c>
      <c r="J59" s="300"/>
      <c r="K59" s="300"/>
      <c r="L59" s="300"/>
      <c r="M59" s="300"/>
      <c r="N59" s="274" t="s">
        <v>52</v>
      </c>
    </row>
    <row r="60" spans="3:23" ht="20.25">
      <c r="C60" s="121" t="s">
        <v>6</v>
      </c>
      <c r="D60" s="247" t="s">
        <v>7</v>
      </c>
      <c r="E60" s="67" t="s">
        <v>358</v>
      </c>
      <c r="G60" s="67" t="s">
        <v>132</v>
      </c>
      <c r="H60" s="67"/>
      <c r="I60" s="247" t="s">
        <v>51</v>
      </c>
      <c r="J60" s="247" t="s">
        <v>51</v>
      </c>
      <c r="K60" s="247" t="s">
        <v>51</v>
      </c>
      <c r="L60" s="247" t="s">
        <v>51</v>
      </c>
      <c r="M60" s="34"/>
      <c r="N60" s="312"/>
    </row>
    <row r="61" spans="3:23" ht="18.75">
      <c r="C61" s="315"/>
      <c r="D61" s="248"/>
      <c r="E61" s="75" t="s">
        <v>357</v>
      </c>
      <c r="F61" s="248"/>
      <c r="G61" s="248" t="s">
        <v>134</v>
      </c>
      <c r="H61" s="248"/>
      <c r="I61" s="248" t="s">
        <v>72</v>
      </c>
      <c r="J61" s="248" t="s">
        <v>73</v>
      </c>
      <c r="K61" s="248" t="s">
        <v>74</v>
      </c>
      <c r="L61" s="248" t="s">
        <v>75</v>
      </c>
      <c r="M61" s="35"/>
      <c r="N61" s="313"/>
    </row>
    <row r="62" spans="3:23">
      <c r="C62" s="92">
        <v>3.133</v>
      </c>
      <c r="D62" s="3">
        <v>101.7</v>
      </c>
      <c r="E62" s="90">
        <v>51.251455952894503</v>
      </c>
      <c r="G62" s="3">
        <v>1</v>
      </c>
      <c r="H62" s="3"/>
      <c r="I62" s="90">
        <v>23.057542435749699</v>
      </c>
      <c r="J62" s="90">
        <v>24.2209780545321</v>
      </c>
      <c r="K62" s="69">
        <v>23.082956040375599</v>
      </c>
      <c r="L62" s="90">
        <v>22.9982837581612</v>
      </c>
      <c r="M62" s="34"/>
      <c r="N62" s="169"/>
    </row>
    <row r="63" spans="3:23">
      <c r="C63" s="92">
        <v>3.133</v>
      </c>
      <c r="D63" s="3">
        <v>101.7</v>
      </c>
      <c r="E63" s="90">
        <v>51.251455952894503</v>
      </c>
      <c r="G63" s="3">
        <v>1.5</v>
      </c>
      <c r="H63" s="3"/>
      <c r="I63" s="90">
        <v>22.85815382102</v>
      </c>
      <c r="J63" s="90">
        <v>24.037436705954399</v>
      </c>
      <c r="K63" s="69">
        <v>22.951708611126499</v>
      </c>
      <c r="L63" s="90">
        <v>22.870245290893202</v>
      </c>
      <c r="M63" s="34"/>
      <c r="N63" s="169"/>
    </row>
    <row r="64" spans="3:23">
      <c r="C64" s="92">
        <v>3.133</v>
      </c>
      <c r="D64" s="3">
        <v>101.7</v>
      </c>
      <c r="E64" s="90">
        <v>51.251455952894503</v>
      </c>
      <c r="G64" s="3">
        <v>3</v>
      </c>
      <c r="H64" s="3"/>
      <c r="I64" s="90">
        <v>22.434933076197801</v>
      </c>
      <c r="J64" s="90">
        <v>23.735704017512202</v>
      </c>
      <c r="K64" s="69">
        <v>22.682985460236999</v>
      </c>
      <c r="L64" s="90">
        <v>22.645703877962202</v>
      </c>
      <c r="M64" s="34"/>
      <c r="N64" s="169"/>
    </row>
    <row r="65" spans="3:18">
      <c r="C65" s="92">
        <v>3.133</v>
      </c>
      <c r="D65" s="3">
        <v>101.7</v>
      </c>
      <c r="E65" s="90">
        <v>51.251455952894503</v>
      </c>
      <c r="G65" s="3">
        <v>3.5</v>
      </c>
      <c r="H65" s="3"/>
      <c r="I65" s="90">
        <v>22.356952339818299</v>
      </c>
      <c r="J65" s="90">
        <v>23.659072133121299</v>
      </c>
      <c r="K65" s="69">
        <v>22.628617053206</v>
      </c>
      <c r="L65" s="90">
        <v>22.579978605205699</v>
      </c>
      <c r="M65" s="34"/>
      <c r="N65" s="169"/>
    </row>
    <row r="66" spans="3:18">
      <c r="C66" s="94">
        <v>22.9</v>
      </c>
      <c r="D66" s="3">
        <v>-43.23</v>
      </c>
      <c r="E66" s="90">
        <v>0</v>
      </c>
      <c r="G66" s="3">
        <v>1</v>
      </c>
      <c r="H66" s="3"/>
      <c r="I66" s="90">
        <v>16.7412887285926</v>
      </c>
      <c r="J66" s="90">
        <v>18.612766420444402</v>
      </c>
      <c r="K66" s="69">
        <v>21.478140163555601</v>
      </c>
      <c r="L66" s="90">
        <v>20.229793441777801</v>
      </c>
      <c r="M66" s="34"/>
      <c r="N66" s="169"/>
    </row>
    <row r="67" spans="3:18">
      <c r="C67" s="94">
        <v>22.9</v>
      </c>
      <c r="D67" s="3">
        <v>-43.23</v>
      </c>
      <c r="E67" s="90">
        <v>0</v>
      </c>
      <c r="G67" s="3">
        <v>1.5</v>
      </c>
      <c r="H67" s="3"/>
      <c r="I67" s="90">
        <v>16.5363431510258</v>
      </c>
      <c r="J67" s="90">
        <v>18.427094200177301</v>
      </c>
      <c r="K67" s="69">
        <v>21.338310691158799</v>
      </c>
      <c r="L67" s="90">
        <v>20.006328481457501</v>
      </c>
      <c r="M67" s="34"/>
      <c r="N67" s="169"/>
    </row>
    <row r="68" spans="3:18">
      <c r="C68" s="94">
        <v>22.9</v>
      </c>
      <c r="D68" s="3">
        <v>-43.23</v>
      </c>
      <c r="E68" s="90">
        <v>0</v>
      </c>
      <c r="G68" s="3">
        <v>3</v>
      </c>
      <c r="H68" s="3"/>
      <c r="I68" s="90">
        <v>16.1648377831111</v>
      </c>
      <c r="J68" s="90">
        <v>18.132514479111101</v>
      </c>
      <c r="K68" s="69">
        <v>21.0566193967407</v>
      </c>
      <c r="L68" s="90">
        <v>19.567433305481501</v>
      </c>
      <c r="M68" s="34"/>
      <c r="N68" s="169"/>
    </row>
    <row r="69" spans="3:18">
      <c r="C69" s="94">
        <v>22.9</v>
      </c>
      <c r="D69" s="3">
        <v>-43.23</v>
      </c>
      <c r="E69" s="90">
        <v>0</v>
      </c>
      <c r="G69" s="3">
        <v>3.5</v>
      </c>
      <c r="H69" s="3"/>
      <c r="I69" s="90">
        <v>16.060887586037602</v>
      </c>
      <c r="J69" s="90">
        <v>18.0246232756509</v>
      </c>
      <c r="K69" s="69">
        <v>20.964567037102</v>
      </c>
      <c r="L69" s="90">
        <v>19.423495959794302</v>
      </c>
      <c r="M69" s="34"/>
      <c r="N69" s="169"/>
    </row>
    <row r="70" spans="3:18">
      <c r="C70" s="155">
        <v>23</v>
      </c>
      <c r="D70" s="83">
        <v>30</v>
      </c>
      <c r="E70" s="90">
        <v>187.59375000000099</v>
      </c>
      <c r="G70" s="83">
        <v>1</v>
      </c>
      <c r="H70" s="83"/>
      <c r="I70" s="90">
        <v>7.0473970800998798</v>
      </c>
      <c r="J70" s="90">
        <v>9.3688965318835908</v>
      </c>
      <c r="K70" s="256">
        <v>11.413876394926</v>
      </c>
      <c r="L70" s="90">
        <v>10.6233045256508</v>
      </c>
      <c r="M70" s="34"/>
      <c r="N70" s="169"/>
    </row>
    <row r="71" spans="3:18">
      <c r="C71" s="155">
        <v>23</v>
      </c>
      <c r="D71" s="83">
        <v>30</v>
      </c>
      <c r="E71" s="90">
        <v>187.59375000000099</v>
      </c>
      <c r="G71" s="83">
        <v>1.5</v>
      </c>
      <c r="H71" s="83"/>
      <c r="I71" s="90">
        <v>6.7635035133301598</v>
      </c>
      <c r="J71" s="90">
        <v>8.9519484563664502</v>
      </c>
      <c r="K71" s="256">
        <v>11.0632083769007</v>
      </c>
      <c r="L71" s="90">
        <v>10.2962114781627</v>
      </c>
      <c r="M71" s="34"/>
      <c r="N71" s="169"/>
    </row>
    <row r="72" spans="3:18">
      <c r="C72" s="155">
        <v>23</v>
      </c>
      <c r="D72" s="83">
        <v>30</v>
      </c>
      <c r="E72" s="90">
        <v>187.59375000000099</v>
      </c>
      <c r="G72" s="83">
        <v>3</v>
      </c>
      <c r="H72" s="83"/>
      <c r="I72" s="90">
        <v>6.2688909144574696</v>
      </c>
      <c r="J72" s="90">
        <v>8.1903367874810495</v>
      </c>
      <c r="K72" s="256">
        <v>10.506628954339501</v>
      </c>
      <c r="L72" s="90">
        <v>9.6489818108607306</v>
      </c>
      <c r="M72" s="34"/>
      <c r="N72" s="169"/>
    </row>
    <row r="73" spans="3:18">
      <c r="C73" s="155">
        <v>23</v>
      </c>
      <c r="D73" s="83">
        <v>30</v>
      </c>
      <c r="E73" s="90">
        <v>187.59375000000099</v>
      </c>
      <c r="G73" s="83">
        <v>3.5</v>
      </c>
      <c r="H73" s="83"/>
      <c r="I73" s="90">
        <v>6.1660688528138996</v>
      </c>
      <c r="J73" s="90">
        <v>8.0498455857480593</v>
      </c>
      <c r="K73" s="256">
        <v>10.388742410099001</v>
      </c>
      <c r="L73" s="90">
        <v>9.5082178754075706</v>
      </c>
      <c r="M73" s="34"/>
      <c r="N73" s="169"/>
    </row>
    <row r="74" spans="3:18">
      <c r="C74" s="94">
        <v>25.78</v>
      </c>
      <c r="D74" s="3">
        <v>-80.22</v>
      </c>
      <c r="E74" s="90">
        <v>8.6172799950875802</v>
      </c>
      <c r="G74" s="3">
        <v>1</v>
      </c>
      <c r="H74" s="3"/>
      <c r="I74" s="90">
        <v>19.3715888014654</v>
      </c>
      <c r="J74" s="90">
        <v>21.517341614849801</v>
      </c>
      <c r="K74" s="69">
        <v>22.9508416740222</v>
      </c>
      <c r="L74" s="90">
        <v>21.287454098627801</v>
      </c>
      <c r="M74" s="34"/>
      <c r="N74" s="169"/>
      <c r="R74" s="187"/>
    </row>
    <row r="75" spans="3:18">
      <c r="C75" s="94">
        <v>25.78</v>
      </c>
      <c r="D75" s="3">
        <v>-80.22</v>
      </c>
      <c r="E75" s="90">
        <v>8.6172799950875802</v>
      </c>
      <c r="G75" s="3">
        <v>1.5</v>
      </c>
      <c r="H75" s="3"/>
      <c r="I75" s="90">
        <v>19.150174890924799</v>
      </c>
      <c r="J75" s="90">
        <v>21.3576107361603</v>
      </c>
      <c r="K75" s="69">
        <v>22.775164730782301</v>
      </c>
      <c r="L75" s="90">
        <v>21.127255306359899</v>
      </c>
      <c r="M75" s="34"/>
      <c r="N75" s="169"/>
      <c r="R75" s="187"/>
    </row>
    <row r="76" spans="3:18">
      <c r="C76" s="94">
        <v>25.78</v>
      </c>
      <c r="D76" s="3">
        <v>-80.22</v>
      </c>
      <c r="E76" s="90">
        <v>8.6172799950875802</v>
      </c>
      <c r="G76" s="3">
        <v>3</v>
      </c>
      <c r="H76" s="3"/>
      <c r="I76" s="90">
        <v>18.7532759802897</v>
      </c>
      <c r="J76" s="90">
        <v>21.039175190884801</v>
      </c>
      <c r="K76" s="69">
        <v>22.470498097841801</v>
      </c>
      <c r="L76" s="90">
        <v>20.740017064375099</v>
      </c>
      <c r="M76" s="34"/>
      <c r="N76" s="169"/>
      <c r="R76" s="187"/>
    </row>
    <row r="77" spans="3:18">
      <c r="C77" s="94">
        <v>25.78</v>
      </c>
      <c r="D77" s="3">
        <v>-80.22</v>
      </c>
      <c r="E77" s="90">
        <v>8.6172799950875802</v>
      </c>
      <c r="G77" s="3">
        <v>3.5</v>
      </c>
      <c r="H77" s="3"/>
      <c r="I77" s="90">
        <v>18.653684900934099</v>
      </c>
      <c r="J77" s="90">
        <v>20.971722669602599</v>
      </c>
      <c r="K77" s="69">
        <v>22.403650415126499</v>
      </c>
      <c r="L77" s="90">
        <v>20.649684679860599</v>
      </c>
      <c r="M77" s="34"/>
      <c r="N77" s="169"/>
      <c r="R77" s="187"/>
    </row>
    <row r="78" spans="3:18">
      <c r="C78" s="92">
        <v>28.716999999999999</v>
      </c>
      <c r="D78" s="3">
        <v>77.3</v>
      </c>
      <c r="E78" s="90">
        <v>209.38369895270401</v>
      </c>
      <c r="G78" s="3">
        <v>1</v>
      </c>
      <c r="H78" s="3"/>
      <c r="I78" s="90">
        <v>14.0327129396219</v>
      </c>
      <c r="J78" s="90">
        <v>20.139997974533198</v>
      </c>
      <c r="K78" s="69">
        <v>25.428354122575598</v>
      </c>
      <c r="L78" s="90">
        <v>14.805504524431401</v>
      </c>
      <c r="M78" s="34"/>
      <c r="N78" s="169"/>
    </row>
    <row r="79" spans="3:18">
      <c r="C79" s="92">
        <v>28.716999999999999</v>
      </c>
      <c r="D79" s="3">
        <v>77.3</v>
      </c>
      <c r="E79" s="90">
        <v>209.38369895270401</v>
      </c>
      <c r="G79" s="3">
        <v>1.5</v>
      </c>
      <c r="H79" s="3"/>
      <c r="I79" s="90">
        <v>13.6937837538847</v>
      </c>
      <c r="J79" s="90">
        <v>19.693437372371999</v>
      </c>
      <c r="K79" s="69">
        <v>25.2321932383052</v>
      </c>
      <c r="L79" s="90">
        <v>14.4991802526427</v>
      </c>
      <c r="M79" s="34"/>
      <c r="N79" s="169"/>
    </row>
    <row r="80" spans="3:18">
      <c r="C80" s="92">
        <v>28.716999999999999</v>
      </c>
      <c r="D80" s="3">
        <v>77.3</v>
      </c>
      <c r="E80" s="90">
        <v>209.38369895270401</v>
      </c>
      <c r="G80" s="3">
        <v>3</v>
      </c>
      <c r="H80" s="3"/>
      <c r="I80" s="90">
        <v>12.9433005474091</v>
      </c>
      <c r="J80" s="90">
        <v>18.7680643714931</v>
      </c>
      <c r="K80" s="69">
        <v>24.873510475967901</v>
      </c>
      <c r="L80" s="90">
        <v>13.988551711924099</v>
      </c>
      <c r="M80" s="34"/>
      <c r="N80" s="169"/>
    </row>
    <row r="81" spans="3:14">
      <c r="C81" s="92">
        <v>28.716999999999999</v>
      </c>
      <c r="D81" s="3">
        <v>77.3</v>
      </c>
      <c r="E81" s="90">
        <v>209.38369895270401</v>
      </c>
      <c r="G81" s="3">
        <v>3.5</v>
      </c>
      <c r="H81" s="3"/>
      <c r="I81" s="90">
        <v>12.794376493151599</v>
      </c>
      <c r="J81" s="90">
        <v>18.490752149765701</v>
      </c>
      <c r="K81" s="69">
        <v>24.785195357991</v>
      </c>
      <c r="L81" s="90">
        <v>13.8824727546855</v>
      </c>
      <c r="M81" s="34"/>
      <c r="N81" s="169"/>
    </row>
    <row r="82" spans="3:14">
      <c r="C82" s="94">
        <v>33.94</v>
      </c>
      <c r="D82" s="3">
        <v>18.43</v>
      </c>
      <c r="E82" s="90">
        <v>0</v>
      </c>
      <c r="G82" s="3">
        <v>1</v>
      </c>
      <c r="H82" s="3"/>
      <c r="I82" s="90">
        <v>12.355434942024701</v>
      </c>
      <c r="J82" s="90">
        <v>17.590704694439498</v>
      </c>
      <c r="K82" s="69">
        <v>24.072379586172801</v>
      </c>
      <c r="L82" s="90">
        <v>17.767769978172801</v>
      </c>
      <c r="M82" s="34"/>
      <c r="N82" s="169"/>
    </row>
    <row r="83" spans="3:14">
      <c r="C83" s="95">
        <v>33.94</v>
      </c>
      <c r="D83" s="6">
        <v>18.43</v>
      </c>
      <c r="E83" s="90">
        <v>0</v>
      </c>
      <c r="G83" s="3">
        <v>1.5</v>
      </c>
      <c r="H83" s="3"/>
      <c r="I83" s="90">
        <v>12.174885975977899</v>
      </c>
      <c r="J83" s="90">
        <v>17.4009094041689</v>
      </c>
      <c r="K83" s="69">
        <v>23.908049216112101</v>
      </c>
      <c r="L83" s="90">
        <v>17.366172218841701</v>
      </c>
      <c r="M83" s="34"/>
      <c r="N83" s="169"/>
    </row>
    <row r="84" spans="3:14">
      <c r="C84" s="94">
        <v>33.94</v>
      </c>
      <c r="D84" s="3">
        <v>18.43</v>
      </c>
      <c r="E84" s="90">
        <v>0</v>
      </c>
      <c r="G84" s="3">
        <v>3</v>
      </c>
      <c r="H84" s="3"/>
      <c r="I84" s="90">
        <v>11.819674459022201</v>
      </c>
      <c r="J84" s="90">
        <v>17.008139499950602</v>
      </c>
      <c r="K84" s="69">
        <v>23.545050597886402</v>
      </c>
      <c r="L84" s="90">
        <v>16.6725702135309</v>
      </c>
      <c r="M84" s="34"/>
      <c r="N84" s="169"/>
    </row>
    <row r="85" spans="3:14">
      <c r="C85" s="94">
        <v>33.94</v>
      </c>
      <c r="D85" s="3">
        <v>18.43</v>
      </c>
      <c r="E85" s="90">
        <v>0</v>
      </c>
      <c r="G85" s="3">
        <v>3.5</v>
      </c>
      <c r="H85" s="3"/>
      <c r="I85" s="90">
        <v>11.741275633087101</v>
      </c>
      <c r="J85" s="90">
        <v>16.914569645604299</v>
      </c>
      <c r="K85" s="69">
        <v>23.426898210305701</v>
      </c>
      <c r="L85" s="90">
        <v>16.4485805918011</v>
      </c>
      <c r="M85" s="34"/>
      <c r="N85" s="169"/>
    </row>
    <row r="86" spans="3:14">
      <c r="C86" s="94">
        <v>41.9</v>
      </c>
      <c r="D86" s="3">
        <v>12.49</v>
      </c>
      <c r="E86" s="90">
        <v>46.1229880100015</v>
      </c>
      <c r="G86" s="3">
        <v>1</v>
      </c>
      <c r="H86" s="3"/>
      <c r="I86" s="90">
        <v>9.6809031425591705</v>
      </c>
      <c r="J86" s="90">
        <v>14.558702804426</v>
      </c>
      <c r="K86" s="69">
        <v>19.987558862097401</v>
      </c>
      <c r="L86" s="90">
        <v>13.437544624831199</v>
      </c>
      <c r="M86" s="34"/>
      <c r="N86" s="169"/>
    </row>
    <row r="87" spans="3:14">
      <c r="C87" s="95">
        <v>41.9</v>
      </c>
      <c r="D87" s="6">
        <v>12.49</v>
      </c>
      <c r="E87" s="90">
        <v>46.1229880100015</v>
      </c>
      <c r="G87" s="3">
        <v>1.5</v>
      </c>
      <c r="H87" s="3"/>
      <c r="I87" s="90">
        <v>9.54451738590212</v>
      </c>
      <c r="J87" s="90">
        <v>14.331911845340899</v>
      </c>
      <c r="K87" s="69">
        <v>19.6231816626129</v>
      </c>
      <c r="L87" s="90">
        <v>13.2444522724041</v>
      </c>
      <c r="M87" s="34"/>
      <c r="N87" s="169"/>
    </row>
    <row r="88" spans="3:14">
      <c r="C88" s="94">
        <v>41.9</v>
      </c>
      <c r="D88" s="3">
        <v>12.49</v>
      </c>
      <c r="E88" s="90">
        <v>46.1229880100015</v>
      </c>
      <c r="G88" s="3">
        <v>3</v>
      </c>
      <c r="H88" s="3"/>
      <c r="I88" s="90">
        <v>9.3163087000913993</v>
      </c>
      <c r="J88" s="90">
        <v>13.9569809361836</v>
      </c>
      <c r="K88" s="69">
        <v>19.001697374028801</v>
      </c>
      <c r="L88" s="90">
        <v>12.857773259632401</v>
      </c>
      <c r="M88" s="34"/>
      <c r="N88" s="169"/>
    </row>
    <row r="89" spans="3:14">
      <c r="C89" s="94">
        <v>41.9</v>
      </c>
      <c r="D89" s="3">
        <v>12.49</v>
      </c>
      <c r="E89" s="90">
        <v>46.1229880100015</v>
      </c>
      <c r="G89" s="3">
        <v>3.5</v>
      </c>
      <c r="H89" s="3"/>
      <c r="I89" s="90">
        <v>9.2363709200047008</v>
      </c>
      <c r="J89" s="90">
        <v>13.8545400499231</v>
      </c>
      <c r="K89" s="69">
        <v>18.878373049234799</v>
      </c>
      <c r="L89" s="90">
        <v>12.7171516315411</v>
      </c>
      <c r="M89" s="34"/>
      <c r="N89" s="169"/>
    </row>
    <row r="90" spans="3:14">
      <c r="C90" s="94">
        <v>51.5</v>
      </c>
      <c r="D90" s="3">
        <v>-0.14000000000000001</v>
      </c>
      <c r="E90" s="90">
        <v>31.382983999998999</v>
      </c>
      <c r="G90" s="3">
        <v>1</v>
      </c>
      <c r="H90" s="3"/>
      <c r="I90" s="90">
        <v>9.1057250488044605</v>
      </c>
      <c r="J90" s="90">
        <v>12.490173512401601</v>
      </c>
      <c r="K90" s="69">
        <v>15.055646266383301</v>
      </c>
      <c r="L90" s="90">
        <v>11.1877012715292</v>
      </c>
      <c r="M90" s="34"/>
      <c r="N90" s="169"/>
    </row>
    <row r="91" spans="3:14">
      <c r="C91" s="95">
        <v>51.5</v>
      </c>
      <c r="D91" s="6">
        <v>-0.14000000000000001</v>
      </c>
      <c r="E91" s="90">
        <v>31.382983999998999</v>
      </c>
      <c r="G91" s="3">
        <v>1.5</v>
      </c>
      <c r="H91" s="3"/>
      <c r="I91" s="90">
        <v>8.9671674814191</v>
      </c>
      <c r="J91" s="90">
        <v>12.176899708284999</v>
      </c>
      <c r="K91" s="69">
        <v>14.7369490692888</v>
      </c>
      <c r="L91" s="90">
        <v>10.911325421931901</v>
      </c>
      <c r="M91" s="34"/>
      <c r="N91" s="93"/>
    </row>
    <row r="92" spans="3:14">
      <c r="C92" s="94">
        <v>51.5</v>
      </c>
      <c r="D92" s="3">
        <v>-0.14000000000000001</v>
      </c>
      <c r="E92" s="90">
        <v>31.382983999998999</v>
      </c>
      <c r="G92" s="3">
        <v>3</v>
      </c>
      <c r="H92" s="3"/>
      <c r="I92" s="90">
        <v>8.6356390599472306</v>
      </c>
      <c r="J92" s="90">
        <v>11.5372291402884</v>
      </c>
      <c r="K92" s="69">
        <v>14.206572919552601</v>
      </c>
      <c r="L92" s="90">
        <v>10.438948567316601</v>
      </c>
      <c r="M92" s="34"/>
      <c r="N92" s="93"/>
    </row>
    <row r="93" spans="3:14" ht="13.5" thickBot="1">
      <c r="C93" s="134">
        <v>51.5</v>
      </c>
      <c r="D93" s="135">
        <v>-0.14000000000000001</v>
      </c>
      <c r="E93" s="285">
        <v>31.382983999998999</v>
      </c>
      <c r="F93" s="146"/>
      <c r="G93" s="135">
        <v>3.5</v>
      </c>
      <c r="H93" s="135"/>
      <c r="I93" s="285">
        <v>8.5428839043859508</v>
      </c>
      <c r="J93" s="285">
        <v>11.3836813402011</v>
      </c>
      <c r="K93" s="193">
        <v>14.064827469619701</v>
      </c>
      <c r="L93" s="285">
        <v>10.3286376519033</v>
      </c>
      <c r="M93" s="146"/>
      <c r="N93" s="314"/>
    </row>
    <row r="94" spans="3:14">
      <c r="G94" s="176"/>
      <c r="H94" s="176"/>
      <c r="I94" s="176"/>
      <c r="J94" s="257"/>
    </row>
    <row r="96" spans="3:14" ht="18">
      <c r="C96" s="51" t="s">
        <v>61</v>
      </c>
      <c r="J96" s="4"/>
    </row>
    <row r="97" spans="3:14" ht="21">
      <c r="C97" s="51"/>
      <c r="D97" s="51" t="s">
        <v>63</v>
      </c>
      <c r="J97" s="4"/>
    </row>
    <row r="98" spans="3:14" ht="18">
      <c r="C98" s="51"/>
      <c r="D98" s="51"/>
      <c r="J98" s="4"/>
    </row>
    <row r="99" spans="3:14" ht="18.75" customHeight="1">
      <c r="C99" s="51"/>
      <c r="J99" s="4"/>
    </row>
    <row r="100" spans="3:14" ht="21">
      <c r="C100" s="51"/>
      <c r="D100" s="51" t="s">
        <v>62</v>
      </c>
      <c r="J100" s="4"/>
    </row>
    <row r="101" spans="3:14" ht="18">
      <c r="C101" s="51"/>
      <c r="D101" s="51"/>
      <c r="J101" s="4"/>
    </row>
    <row r="102" spans="3:14" ht="13.5" thickBot="1">
      <c r="J102" s="4"/>
    </row>
    <row r="103" spans="3:14" ht="18.75">
      <c r="C103" s="272" t="s">
        <v>3</v>
      </c>
      <c r="D103" s="273"/>
      <c r="E103" s="273"/>
      <c r="F103" s="273"/>
      <c r="G103" s="275"/>
      <c r="H103" s="273"/>
      <c r="I103" s="273" t="s">
        <v>5</v>
      </c>
      <c r="J103" s="300"/>
      <c r="K103" s="300"/>
      <c r="L103" s="300"/>
      <c r="M103" s="300"/>
      <c r="N103" s="274" t="s">
        <v>52</v>
      </c>
    </row>
    <row r="104" spans="3:14" ht="20.25">
      <c r="C104" s="291" t="s">
        <v>1</v>
      </c>
      <c r="D104" s="264" t="s">
        <v>130</v>
      </c>
      <c r="E104" s="67" t="s">
        <v>358</v>
      </c>
      <c r="F104" s="34"/>
      <c r="G104" s="67" t="s">
        <v>132</v>
      </c>
      <c r="H104" s="247"/>
      <c r="I104" s="247" t="s">
        <v>53</v>
      </c>
      <c r="M104" s="34"/>
      <c r="N104" s="312"/>
    </row>
    <row r="105" spans="3:14" ht="18.75">
      <c r="C105" s="298" t="s">
        <v>131</v>
      </c>
      <c r="D105" s="292" t="s">
        <v>9</v>
      </c>
      <c r="E105" s="75" t="s">
        <v>357</v>
      </c>
      <c r="F105" s="248"/>
      <c r="G105" s="248" t="s">
        <v>134</v>
      </c>
      <c r="H105" s="248"/>
      <c r="I105" s="248" t="s">
        <v>190</v>
      </c>
      <c r="J105" s="35"/>
      <c r="K105" s="35"/>
      <c r="L105" s="35"/>
      <c r="M105" s="35"/>
      <c r="N105" s="313"/>
    </row>
    <row r="106" spans="3:14">
      <c r="C106" s="92">
        <v>3.133</v>
      </c>
      <c r="D106" s="3">
        <v>101.7</v>
      </c>
      <c r="E106" s="90">
        <v>51.251455952894503</v>
      </c>
      <c r="F106" s="3"/>
      <c r="G106" s="3">
        <v>0.1</v>
      </c>
      <c r="H106" s="69"/>
      <c r="I106" s="69">
        <v>65.920429764536095</v>
      </c>
      <c r="K106" s="69"/>
      <c r="M106" s="34"/>
      <c r="N106" s="169"/>
    </row>
    <row r="107" spans="3:14">
      <c r="C107" s="92">
        <v>3.133</v>
      </c>
      <c r="D107" s="3">
        <v>101.7</v>
      </c>
      <c r="E107" s="90">
        <v>51.251455952894503</v>
      </c>
      <c r="F107" s="3"/>
      <c r="G107" s="3">
        <v>0.15</v>
      </c>
      <c r="H107" s="3"/>
      <c r="I107" s="69">
        <v>65.3506449260598</v>
      </c>
      <c r="K107" s="69"/>
      <c r="M107" s="34"/>
      <c r="N107" s="169"/>
    </row>
    <row r="108" spans="3:14">
      <c r="C108" s="92">
        <v>3.133</v>
      </c>
      <c r="D108" s="3">
        <v>101.7</v>
      </c>
      <c r="E108" s="90">
        <v>51.251455952894503</v>
      </c>
      <c r="F108" s="3"/>
      <c r="G108" s="3">
        <v>0.3</v>
      </c>
      <c r="H108" s="3"/>
      <c r="I108" s="69">
        <v>64.336355820487498</v>
      </c>
      <c r="K108" s="69"/>
      <c r="M108" s="34"/>
      <c r="N108" s="169"/>
    </row>
    <row r="109" spans="3:14">
      <c r="C109" s="92">
        <v>3.133</v>
      </c>
      <c r="D109" s="3">
        <v>101.7</v>
      </c>
      <c r="E109" s="90">
        <v>51.251455952894503</v>
      </c>
      <c r="F109" s="3"/>
      <c r="G109" s="3">
        <v>0.35</v>
      </c>
      <c r="H109" s="3"/>
      <c r="I109" s="69">
        <v>64.112166361306606</v>
      </c>
      <c r="K109" s="69"/>
      <c r="M109" s="34"/>
      <c r="N109" s="169"/>
    </row>
    <row r="110" spans="3:14">
      <c r="C110" s="94">
        <v>22.9</v>
      </c>
      <c r="D110" s="3">
        <v>-43.23</v>
      </c>
      <c r="E110" s="90">
        <v>0</v>
      </c>
      <c r="F110" s="3"/>
      <c r="G110" s="3">
        <v>0.1</v>
      </c>
      <c r="H110" s="3"/>
      <c r="I110" s="69">
        <v>56.387885537185198</v>
      </c>
      <c r="K110" s="69"/>
      <c r="M110" s="34"/>
      <c r="N110" s="169"/>
    </row>
    <row r="111" spans="3:14">
      <c r="C111" s="94">
        <v>22.9</v>
      </c>
      <c r="D111" s="3">
        <v>-43.23</v>
      </c>
      <c r="E111" s="90">
        <v>0</v>
      </c>
      <c r="F111" s="3"/>
      <c r="G111" s="3">
        <v>0.15</v>
      </c>
      <c r="H111" s="3"/>
      <c r="I111" s="69">
        <v>55.360646636027603</v>
      </c>
      <c r="K111" s="69"/>
      <c r="M111" s="34"/>
      <c r="N111" s="169"/>
    </row>
    <row r="112" spans="3:14">
      <c r="C112" s="94">
        <v>22.9</v>
      </c>
      <c r="D112" s="3">
        <v>-43.23</v>
      </c>
      <c r="E112" s="90">
        <v>0</v>
      </c>
      <c r="F112" s="3"/>
      <c r="G112" s="3">
        <v>0.3</v>
      </c>
      <c r="H112" s="3"/>
      <c r="I112" s="69">
        <v>53.485111300740797</v>
      </c>
      <c r="K112" s="69"/>
      <c r="M112" s="34"/>
      <c r="N112" s="169"/>
    </row>
    <row r="113" spans="3:18">
      <c r="C113" s="94">
        <v>22.9</v>
      </c>
      <c r="D113" s="3">
        <v>-43.23</v>
      </c>
      <c r="E113" s="90">
        <v>0</v>
      </c>
      <c r="F113" s="3"/>
      <c r="G113" s="3">
        <v>0.35</v>
      </c>
      <c r="H113" s="3"/>
      <c r="I113" s="69">
        <v>53.039182591650103</v>
      </c>
      <c r="K113" s="69"/>
      <c r="M113" s="34"/>
      <c r="N113" s="169"/>
    </row>
    <row r="114" spans="3:18">
      <c r="C114" s="94">
        <v>23</v>
      </c>
      <c r="D114" s="3">
        <v>30</v>
      </c>
      <c r="E114" s="90">
        <v>187.59375000000099</v>
      </c>
      <c r="F114" s="3"/>
      <c r="G114" s="3">
        <v>0.1</v>
      </c>
      <c r="H114" s="3"/>
      <c r="I114" s="69">
        <v>38.801075906605703</v>
      </c>
      <c r="K114" s="69"/>
      <c r="M114" s="34"/>
      <c r="N114" s="169"/>
    </row>
    <row r="115" spans="3:18">
      <c r="C115" s="94">
        <v>23</v>
      </c>
      <c r="D115" s="3">
        <v>30</v>
      </c>
      <c r="E115" s="90">
        <v>187.59375000000099</v>
      </c>
      <c r="F115" s="3"/>
      <c r="G115" s="3">
        <v>0.15</v>
      </c>
      <c r="H115" s="3"/>
      <c r="I115" s="69">
        <v>37.545803348202703</v>
      </c>
      <c r="K115" s="69"/>
      <c r="M115" s="34"/>
      <c r="N115" s="169"/>
    </row>
    <row r="116" spans="3:18">
      <c r="C116" s="94">
        <v>23</v>
      </c>
      <c r="D116" s="3">
        <v>30</v>
      </c>
      <c r="E116" s="90">
        <v>187.59375000000099</v>
      </c>
      <c r="F116" s="3"/>
      <c r="G116" s="3">
        <v>0.3</v>
      </c>
      <c r="H116" s="3"/>
      <c r="I116" s="69">
        <v>34.9654118170766</v>
      </c>
      <c r="K116" s="69"/>
      <c r="M116" s="34"/>
      <c r="N116" s="169"/>
    </row>
    <row r="117" spans="3:18">
      <c r="C117" s="94">
        <v>23</v>
      </c>
      <c r="D117" s="3">
        <v>30</v>
      </c>
      <c r="E117" s="90">
        <v>187.59375000000099</v>
      </c>
      <c r="F117" s="3"/>
      <c r="G117" s="3">
        <v>0.35</v>
      </c>
      <c r="H117" s="3"/>
      <c r="I117" s="69">
        <v>34.4016868648513</v>
      </c>
      <c r="K117" s="69"/>
      <c r="M117" s="34"/>
      <c r="N117" s="169"/>
    </row>
    <row r="118" spans="3:18">
      <c r="C118" s="94">
        <v>25.78</v>
      </c>
      <c r="D118" s="3">
        <v>-80.22</v>
      </c>
      <c r="E118" s="90">
        <v>8.6172799950875802</v>
      </c>
      <c r="F118" s="3"/>
      <c r="G118" s="3">
        <v>0.1</v>
      </c>
      <c r="H118" s="3"/>
      <c r="I118" s="69">
        <v>62.684831063140599</v>
      </c>
      <c r="K118" s="69"/>
      <c r="M118" s="34"/>
      <c r="N118" s="169"/>
      <c r="Q118" s="187"/>
      <c r="R118" s="187"/>
    </row>
    <row r="119" spans="3:18">
      <c r="C119" s="94">
        <v>25.78</v>
      </c>
      <c r="D119" s="3">
        <v>-80.22</v>
      </c>
      <c r="E119" s="90">
        <v>8.6172799950875802</v>
      </c>
      <c r="F119" s="3"/>
      <c r="G119" s="3">
        <v>0.15</v>
      </c>
      <c r="H119" s="3"/>
      <c r="I119" s="69">
        <v>61.793774736085702</v>
      </c>
      <c r="K119" s="69"/>
      <c r="M119" s="34"/>
      <c r="N119" s="169"/>
      <c r="Q119" s="187"/>
      <c r="R119" s="187"/>
    </row>
    <row r="120" spans="3:18">
      <c r="C120" s="94">
        <v>25.78</v>
      </c>
      <c r="D120" s="3">
        <v>-80.22</v>
      </c>
      <c r="E120" s="90">
        <v>8.6172799950875802</v>
      </c>
      <c r="F120" s="3"/>
      <c r="G120" s="3">
        <v>0.3</v>
      </c>
      <c r="H120" s="3"/>
      <c r="I120" s="69">
        <v>60.314610760838598</v>
      </c>
      <c r="K120" s="69"/>
      <c r="M120" s="34"/>
      <c r="N120" s="169"/>
      <c r="Q120" s="187"/>
      <c r="R120" s="187"/>
    </row>
    <row r="121" spans="3:18">
      <c r="C121" s="94">
        <v>25.78</v>
      </c>
      <c r="D121" s="3">
        <v>-80.22</v>
      </c>
      <c r="E121" s="90">
        <v>8.6172799950875802</v>
      </c>
      <c r="F121" s="3"/>
      <c r="G121" s="3">
        <v>0.35</v>
      </c>
      <c r="H121" s="3"/>
      <c r="I121" s="69">
        <v>59.9849962869257</v>
      </c>
      <c r="K121" s="69"/>
      <c r="M121" s="34"/>
      <c r="N121" s="169"/>
      <c r="Q121" s="187"/>
      <c r="R121" s="187"/>
    </row>
    <row r="122" spans="3:18">
      <c r="C122" s="92">
        <v>28.716999999999999</v>
      </c>
      <c r="D122" s="3">
        <v>77.3</v>
      </c>
      <c r="E122" s="90">
        <v>209.38369895270401</v>
      </c>
      <c r="F122" s="3"/>
      <c r="G122" s="3">
        <v>0.1</v>
      </c>
      <c r="H122" s="3"/>
      <c r="I122" s="69">
        <v>75.6145293012043</v>
      </c>
      <c r="K122" s="69"/>
      <c r="M122" s="34"/>
      <c r="N122" s="169"/>
    </row>
    <row r="123" spans="3:18">
      <c r="C123" s="92">
        <v>28.716999999999999</v>
      </c>
      <c r="D123" s="3">
        <v>77.3</v>
      </c>
      <c r="E123" s="90">
        <v>209.38369895270401</v>
      </c>
      <c r="F123" s="3"/>
      <c r="G123" s="3">
        <v>0.15</v>
      </c>
      <c r="H123" s="3"/>
      <c r="I123" s="69">
        <v>74.963745977258199</v>
      </c>
      <c r="K123" s="69"/>
      <c r="M123" s="34"/>
      <c r="N123" s="169"/>
    </row>
    <row r="124" spans="3:18">
      <c r="C124" s="92">
        <v>28.716999999999999</v>
      </c>
      <c r="D124" s="3">
        <v>77.3</v>
      </c>
      <c r="E124" s="90">
        <v>209.38369895270401</v>
      </c>
      <c r="F124" s="3"/>
      <c r="G124" s="3">
        <v>0.3</v>
      </c>
      <c r="H124" s="3"/>
      <c r="I124" s="69">
        <v>73.574291841534503</v>
      </c>
      <c r="K124" s="69"/>
      <c r="M124" s="34"/>
      <c r="N124" s="169"/>
    </row>
    <row r="125" spans="3:18">
      <c r="C125" s="92">
        <v>28.716999999999999</v>
      </c>
      <c r="D125" s="3">
        <v>77.3</v>
      </c>
      <c r="E125" s="90">
        <v>209.38369895270401</v>
      </c>
      <c r="F125" s="3"/>
      <c r="G125" s="3">
        <v>0.35</v>
      </c>
      <c r="H125" s="3"/>
      <c r="I125" s="69">
        <v>73.2432393104352</v>
      </c>
      <c r="K125" s="69"/>
      <c r="M125" s="34"/>
      <c r="N125" s="169"/>
    </row>
    <row r="126" spans="3:18">
      <c r="C126" s="94">
        <v>33.94</v>
      </c>
      <c r="D126" s="3">
        <v>18.43</v>
      </c>
      <c r="E126" s="90">
        <v>0</v>
      </c>
      <c r="F126" s="3"/>
      <c r="G126" s="3">
        <v>0.1</v>
      </c>
      <c r="H126" s="3"/>
      <c r="I126" s="69">
        <v>45.198952084958002</v>
      </c>
      <c r="K126" s="69"/>
      <c r="M126" s="34"/>
      <c r="N126" s="169"/>
    </row>
    <row r="127" spans="3:18">
      <c r="C127" s="95">
        <v>33.94</v>
      </c>
      <c r="D127" s="6">
        <v>18.43</v>
      </c>
      <c r="E127" s="90">
        <v>0</v>
      </c>
      <c r="F127" s="3"/>
      <c r="G127" s="3">
        <v>0.15</v>
      </c>
      <c r="H127" s="3"/>
      <c r="I127" s="69">
        <v>44.152751619740698</v>
      </c>
      <c r="K127" s="69"/>
      <c r="M127" s="34"/>
      <c r="N127" s="169"/>
    </row>
    <row r="128" spans="3:18">
      <c r="C128" s="94">
        <v>33.94</v>
      </c>
      <c r="D128" s="3">
        <v>18.43</v>
      </c>
      <c r="E128" s="90">
        <v>0</v>
      </c>
      <c r="F128" s="3"/>
      <c r="G128" s="3">
        <v>0.3</v>
      </c>
      <c r="H128" s="3"/>
      <c r="I128" s="69">
        <v>42.210223871940698</v>
      </c>
      <c r="K128" s="69"/>
      <c r="M128" s="34"/>
      <c r="N128" s="169"/>
    </row>
    <row r="129" spans="3:14">
      <c r="C129" s="94">
        <v>33.94</v>
      </c>
      <c r="D129" s="3">
        <v>18.43</v>
      </c>
      <c r="E129" s="90">
        <v>0</v>
      </c>
      <c r="F129" s="3"/>
      <c r="G129" s="3">
        <v>0.35</v>
      </c>
      <c r="H129" s="3"/>
      <c r="I129" s="69">
        <v>41.697726333379698</v>
      </c>
      <c r="K129" s="69"/>
      <c r="M129" s="34"/>
      <c r="N129" s="169"/>
    </row>
    <row r="130" spans="3:14">
      <c r="C130" s="94">
        <v>41.9</v>
      </c>
      <c r="D130" s="3">
        <v>12.49</v>
      </c>
      <c r="E130" s="90">
        <v>46.1229880100015</v>
      </c>
      <c r="F130" s="3"/>
      <c r="G130" s="3">
        <v>0.1</v>
      </c>
      <c r="H130" s="3"/>
      <c r="I130" s="69">
        <v>40.071283423357301</v>
      </c>
      <c r="K130" s="69"/>
      <c r="M130" s="34"/>
      <c r="N130" s="169"/>
    </row>
    <row r="131" spans="3:14">
      <c r="C131" s="95">
        <v>41.9</v>
      </c>
      <c r="D131" s="6">
        <v>12.49</v>
      </c>
      <c r="E131" s="90">
        <v>46.1229880100015</v>
      </c>
      <c r="F131" s="3"/>
      <c r="G131" s="3">
        <v>0.15</v>
      </c>
      <c r="H131" s="3"/>
      <c r="I131" s="69">
        <v>39.474620441464801</v>
      </c>
      <c r="K131" s="69"/>
      <c r="M131" s="34"/>
      <c r="N131" s="169"/>
    </row>
    <row r="132" spans="3:14">
      <c r="C132" s="94">
        <v>41.9</v>
      </c>
      <c r="D132" s="3">
        <v>12.49</v>
      </c>
      <c r="E132" s="90">
        <v>46.1229880100015</v>
      </c>
      <c r="F132" s="3"/>
      <c r="G132" s="3">
        <v>0.3</v>
      </c>
      <c r="H132" s="3"/>
      <c r="I132" s="69">
        <v>38.3296466710906</v>
      </c>
      <c r="K132" s="69"/>
      <c r="M132" s="34"/>
      <c r="N132" s="169"/>
    </row>
    <row r="133" spans="3:14">
      <c r="C133" s="94">
        <v>41.9</v>
      </c>
      <c r="D133" s="3">
        <v>12.49</v>
      </c>
      <c r="E133" s="90">
        <v>46.1229880100015</v>
      </c>
      <c r="F133" s="3"/>
      <c r="G133" s="3">
        <v>0.35</v>
      </c>
      <c r="H133" s="3"/>
      <c r="I133" s="69">
        <v>38.083213364293698</v>
      </c>
      <c r="K133" s="69"/>
      <c r="M133" s="34"/>
      <c r="N133" s="169"/>
    </row>
    <row r="134" spans="3:14">
      <c r="C134" s="94">
        <v>51.5</v>
      </c>
      <c r="D134" s="3">
        <v>-0.14000000000000001</v>
      </c>
      <c r="E134" s="90">
        <v>31.382983999998999</v>
      </c>
      <c r="F134" s="3"/>
      <c r="G134" s="3">
        <v>0.1</v>
      </c>
      <c r="H134" s="3"/>
      <c r="I134" s="69">
        <v>39.642498164581298</v>
      </c>
      <c r="J134" s="69"/>
      <c r="M134" s="34"/>
      <c r="N134" s="169"/>
    </row>
    <row r="135" spans="3:14">
      <c r="C135" s="95">
        <v>51.5</v>
      </c>
      <c r="D135" s="6">
        <v>-0.14000000000000001</v>
      </c>
      <c r="E135" s="90">
        <v>31.382983999998999</v>
      </c>
      <c r="F135" s="3"/>
      <c r="G135" s="3">
        <v>0.15</v>
      </c>
      <c r="H135" s="3"/>
      <c r="I135" s="69">
        <v>38.824474869665302</v>
      </c>
      <c r="M135" s="34"/>
      <c r="N135" s="93"/>
    </row>
    <row r="136" spans="3:14">
      <c r="C136" s="94">
        <v>51.5</v>
      </c>
      <c r="D136" s="3">
        <v>-0.14000000000000001</v>
      </c>
      <c r="E136" s="90">
        <v>31.382983999998999</v>
      </c>
      <c r="F136" s="3"/>
      <c r="G136" s="3">
        <v>0.3</v>
      </c>
      <c r="H136" s="3"/>
      <c r="I136" s="69">
        <v>37.295953240775198</v>
      </c>
      <c r="M136" s="34"/>
      <c r="N136" s="93"/>
    </row>
    <row r="137" spans="3:14" ht="13.5" thickBot="1">
      <c r="C137" s="134">
        <v>51.5</v>
      </c>
      <c r="D137" s="135">
        <v>-0.14000000000000001</v>
      </c>
      <c r="E137" s="285">
        <v>31.382983999998999</v>
      </c>
      <c r="F137" s="135"/>
      <c r="G137" s="135">
        <v>0.35</v>
      </c>
      <c r="H137" s="135"/>
      <c r="I137" s="193">
        <v>36.822057567735499</v>
      </c>
      <c r="J137" s="146"/>
      <c r="K137" s="146"/>
      <c r="L137" s="146"/>
      <c r="M137" s="146"/>
      <c r="N137" s="314"/>
    </row>
    <row r="139" spans="3:14" ht="13.5" thickBot="1"/>
    <row r="140" spans="3:14" ht="18.75">
      <c r="C140" s="272" t="s">
        <v>3</v>
      </c>
      <c r="D140" s="273"/>
      <c r="E140" s="273"/>
      <c r="F140" s="273"/>
      <c r="G140" s="273"/>
      <c r="H140" s="273"/>
      <c r="I140" s="273" t="s">
        <v>5</v>
      </c>
      <c r="J140" s="300"/>
      <c r="K140" s="300"/>
      <c r="L140" s="300"/>
      <c r="M140" s="300"/>
      <c r="N140" s="274" t="s">
        <v>52</v>
      </c>
    </row>
    <row r="141" spans="3:14" ht="20.25">
      <c r="C141" s="291" t="s">
        <v>1</v>
      </c>
      <c r="D141" s="264" t="s">
        <v>130</v>
      </c>
      <c r="E141" s="67" t="s">
        <v>358</v>
      </c>
      <c r="F141" s="67"/>
      <c r="G141" s="67" t="s">
        <v>132</v>
      </c>
      <c r="H141" s="247"/>
      <c r="I141" s="247" t="s">
        <v>53</v>
      </c>
      <c r="J141" s="247" t="s">
        <v>53</v>
      </c>
      <c r="K141" s="247" t="s">
        <v>53</v>
      </c>
      <c r="L141" s="247" t="s">
        <v>53</v>
      </c>
      <c r="M141" s="34"/>
      <c r="N141" s="312"/>
    </row>
    <row r="142" spans="3:14" ht="18.75">
      <c r="C142" s="298" t="s">
        <v>131</v>
      </c>
      <c r="D142" s="292" t="s">
        <v>9</v>
      </c>
      <c r="E142" s="75" t="s">
        <v>357</v>
      </c>
      <c r="F142" s="248"/>
      <c r="G142" s="248" t="s">
        <v>134</v>
      </c>
      <c r="H142" s="248"/>
      <c r="I142" s="248" t="s">
        <v>72</v>
      </c>
      <c r="J142" s="248" t="s">
        <v>73</v>
      </c>
      <c r="K142" s="248" t="s">
        <v>74</v>
      </c>
      <c r="L142" s="248" t="s">
        <v>75</v>
      </c>
      <c r="M142" s="35"/>
      <c r="N142" s="313"/>
    </row>
    <row r="143" spans="3:14">
      <c r="C143" s="92">
        <v>3.133</v>
      </c>
      <c r="D143" s="3">
        <v>101.7</v>
      </c>
      <c r="E143" s="90">
        <v>51.251455952894503</v>
      </c>
      <c r="F143" s="3"/>
      <c r="G143" s="3">
        <v>1</v>
      </c>
      <c r="H143" s="84"/>
      <c r="I143" s="84">
        <v>60.0038981303504</v>
      </c>
      <c r="J143" s="84">
        <v>65.393396285554601</v>
      </c>
      <c r="K143" s="85">
        <v>60.986366983974797</v>
      </c>
      <c r="L143" s="84">
        <v>63.478618901913897</v>
      </c>
      <c r="M143" s="34"/>
      <c r="N143" s="169"/>
    </row>
    <row r="144" spans="3:14">
      <c r="C144" s="92">
        <v>3.133</v>
      </c>
      <c r="D144" s="3">
        <v>101.7</v>
      </c>
      <c r="E144" s="90">
        <v>51.251455952894503</v>
      </c>
      <c r="F144" s="3"/>
      <c r="G144" s="3">
        <v>1.5</v>
      </c>
      <c r="H144" s="84"/>
      <c r="I144" s="84">
        <v>59.386658511212701</v>
      </c>
      <c r="J144" s="84">
        <v>64.691842449968604</v>
      </c>
      <c r="K144" s="85">
        <v>60.383531964194397</v>
      </c>
      <c r="L144" s="84">
        <v>62.935774575630099</v>
      </c>
      <c r="M144" s="34"/>
      <c r="N144" s="169"/>
    </row>
    <row r="145" spans="3:14">
      <c r="C145" s="92">
        <v>3.133</v>
      </c>
      <c r="D145" s="3">
        <v>101.7</v>
      </c>
      <c r="E145" s="90">
        <v>51.251455952894503</v>
      </c>
      <c r="F145" s="3"/>
      <c r="G145" s="3">
        <v>3</v>
      </c>
      <c r="H145" s="84"/>
      <c r="I145" s="84">
        <v>58.239555146099299</v>
      </c>
      <c r="J145" s="84">
        <v>63.430416370114202</v>
      </c>
      <c r="K145" s="85">
        <v>59.394656958389398</v>
      </c>
      <c r="L145" s="84">
        <v>61.897730361480598</v>
      </c>
      <c r="M145" s="34"/>
      <c r="N145" s="169"/>
    </row>
    <row r="146" spans="3:14">
      <c r="C146" s="92">
        <v>3.133</v>
      </c>
      <c r="D146" s="3">
        <v>101.7</v>
      </c>
      <c r="E146" s="90">
        <v>51.251455952894503</v>
      </c>
      <c r="F146" s="3"/>
      <c r="G146" s="3">
        <v>3.5</v>
      </c>
      <c r="H146" s="84"/>
      <c r="I146" s="84">
        <v>57.936823263603799</v>
      </c>
      <c r="J146" s="84">
        <v>63.104229402126101</v>
      </c>
      <c r="K146" s="85">
        <v>59.130273612960302</v>
      </c>
      <c r="L146" s="84">
        <v>61.633910071588801</v>
      </c>
      <c r="M146" s="34"/>
      <c r="N146" s="169"/>
    </row>
    <row r="147" spans="3:14">
      <c r="C147" s="94">
        <v>22.9</v>
      </c>
      <c r="D147" s="3">
        <v>-43.23</v>
      </c>
      <c r="E147" s="90">
        <v>0</v>
      </c>
      <c r="F147" s="3"/>
      <c r="G147" s="3">
        <v>1</v>
      </c>
      <c r="H147" s="84"/>
      <c r="I147" s="84">
        <v>35.528327982814801</v>
      </c>
      <c r="J147" s="84">
        <v>46.750823296888903</v>
      </c>
      <c r="K147" s="85">
        <v>51.6042300115556</v>
      </c>
      <c r="L147" s="84">
        <v>50.2933741368889</v>
      </c>
      <c r="M147" s="34"/>
      <c r="N147" s="169"/>
    </row>
    <row r="148" spans="3:14">
      <c r="C148" s="94">
        <v>22.9</v>
      </c>
      <c r="D148" s="3">
        <v>-43.23</v>
      </c>
      <c r="E148" s="90">
        <v>0</v>
      </c>
      <c r="F148" s="3"/>
      <c r="G148" s="3">
        <v>1.5</v>
      </c>
      <c r="H148" s="84"/>
      <c r="I148" s="84">
        <v>34.463393606048903</v>
      </c>
      <c r="J148" s="84">
        <v>45.735826971568898</v>
      </c>
      <c r="K148" s="85">
        <v>50.290659728530699</v>
      </c>
      <c r="L148" s="84">
        <v>49.021869355703103</v>
      </c>
      <c r="M148" s="34"/>
      <c r="N148" s="169"/>
    </row>
    <row r="149" spans="3:14">
      <c r="C149" s="94">
        <v>22.9</v>
      </c>
      <c r="D149" s="3">
        <v>-43.23</v>
      </c>
      <c r="E149" s="90">
        <v>0</v>
      </c>
      <c r="F149" s="3"/>
      <c r="G149" s="3">
        <v>3</v>
      </c>
      <c r="H149" s="84"/>
      <c r="I149" s="84">
        <v>32.604553987851801</v>
      </c>
      <c r="J149" s="84">
        <v>43.143000349629602</v>
      </c>
      <c r="K149" s="85">
        <v>47.962614303407399</v>
      </c>
      <c r="L149" s="84">
        <v>46.760907989333298</v>
      </c>
      <c r="M149" s="34"/>
      <c r="N149" s="169"/>
    </row>
    <row r="150" spans="3:14">
      <c r="C150" s="94">
        <v>22.9</v>
      </c>
      <c r="D150" s="3">
        <v>-43.23</v>
      </c>
      <c r="E150" s="90">
        <v>0</v>
      </c>
      <c r="F150" s="3"/>
      <c r="G150" s="3">
        <v>3.5</v>
      </c>
      <c r="H150" s="84"/>
      <c r="I150" s="84">
        <v>32.210791606558402</v>
      </c>
      <c r="J150" s="84">
        <v>42.268174400431299</v>
      </c>
      <c r="K150" s="85">
        <v>47.473057537157999</v>
      </c>
      <c r="L150" s="84">
        <v>46.259190898525802</v>
      </c>
      <c r="M150" s="34"/>
      <c r="N150" s="169"/>
    </row>
    <row r="151" spans="3:14">
      <c r="C151" s="155">
        <v>23</v>
      </c>
      <c r="D151" s="83">
        <v>30</v>
      </c>
      <c r="E151" s="90">
        <v>187.59375000000099</v>
      </c>
      <c r="F151" s="83"/>
      <c r="G151" s="83">
        <v>1</v>
      </c>
      <c r="H151" s="84"/>
      <c r="I151" s="84">
        <v>19.135385851691499</v>
      </c>
      <c r="J151" s="84">
        <v>32.519149749194099</v>
      </c>
      <c r="K151" s="86">
        <v>39.3648485571631</v>
      </c>
      <c r="L151" s="84">
        <v>23.564331467859802</v>
      </c>
      <c r="M151" s="34"/>
      <c r="N151" s="169"/>
    </row>
    <row r="152" spans="3:14">
      <c r="C152" s="155">
        <v>23</v>
      </c>
      <c r="D152" s="83">
        <v>30</v>
      </c>
      <c r="E152" s="90">
        <v>187.59375000000099</v>
      </c>
      <c r="F152" s="83"/>
      <c r="G152" s="83">
        <v>1.5</v>
      </c>
      <c r="H152" s="84"/>
      <c r="I152" s="84">
        <v>18.622395978569202</v>
      </c>
      <c r="J152" s="84">
        <v>30.744220893603501</v>
      </c>
      <c r="K152" s="86">
        <v>37.534848466310898</v>
      </c>
      <c r="L152" s="84">
        <v>22.524099446665801</v>
      </c>
      <c r="M152" s="34"/>
      <c r="N152" s="169"/>
    </row>
    <row r="153" spans="3:14">
      <c r="C153" s="155">
        <v>23</v>
      </c>
      <c r="D153" s="83">
        <v>30</v>
      </c>
      <c r="E153" s="90">
        <v>187.59375000000099</v>
      </c>
      <c r="F153" s="83"/>
      <c r="G153" s="83">
        <v>3</v>
      </c>
      <c r="H153" s="84"/>
      <c r="I153" s="84">
        <v>17.544469781285301</v>
      </c>
      <c r="J153" s="84">
        <v>28.351292095464199</v>
      </c>
      <c r="K153" s="86">
        <v>33.868015044975401</v>
      </c>
      <c r="L153" s="84">
        <v>20.694314071848801</v>
      </c>
      <c r="M153" s="34"/>
      <c r="N153" s="169"/>
    </row>
    <row r="154" spans="3:14">
      <c r="C154" s="155">
        <v>23</v>
      </c>
      <c r="D154" s="83">
        <v>30</v>
      </c>
      <c r="E154" s="90">
        <v>187.59375000000099</v>
      </c>
      <c r="F154" s="83"/>
      <c r="G154" s="83">
        <v>3.5</v>
      </c>
      <c r="H154" s="84"/>
      <c r="I154" s="84">
        <v>17.108379087502801</v>
      </c>
      <c r="J154" s="84">
        <v>27.8693503544465</v>
      </c>
      <c r="K154" s="86">
        <v>33.2332948158015</v>
      </c>
      <c r="L154" s="84">
        <v>20.377413067097802</v>
      </c>
      <c r="M154" s="34"/>
      <c r="N154" s="169"/>
    </row>
    <row r="155" spans="3:14">
      <c r="C155" s="94">
        <v>25.78</v>
      </c>
      <c r="D155" s="3">
        <v>-80.22</v>
      </c>
      <c r="E155" s="90">
        <v>8.6172799950875802</v>
      </c>
      <c r="F155" s="3"/>
      <c r="G155" s="3">
        <v>1</v>
      </c>
      <c r="H155" s="84"/>
      <c r="I155" s="84">
        <v>41.509861807218499</v>
      </c>
      <c r="J155" s="84">
        <v>56.691153774376403</v>
      </c>
      <c r="K155" s="85">
        <v>58.746244683482502</v>
      </c>
      <c r="L155" s="84">
        <v>53.9039085445065</v>
      </c>
      <c r="M155" s="34"/>
      <c r="N155" s="169"/>
    </row>
    <row r="156" spans="3:14">
      <c r="C156" s="94">
        <v>25.78</v>
      </c>
      <c r="D156" s="3">
        <v>-80.22</v>
      </c>
      <c r="E156" s="90">
        <v>8.6172799950875802</v>
      </c>
      <c r="F156" s="3"/>
      <c r="G156" s="3">
        <v>1.5</v>
      </c>
      <c r="H156" s="84"/>
      <c r="I156" s="84">
        <v>40.485930540453097</v>
      </c>
      <c r="J156" s="84">
        <v>54.983736527346998</v>
      </c>
      <c r="K156" s="85">
        <v>57.890746964431003</v>
      </c>
      <c r="L156" s="84">
        <v>52.645394549437903</v>
      </c>
      <c r="M156" s="34"/>
      <c r="N156" s="169"/>
    </row>
    <row r="157" spans="3:14">
      <c r="C157" s="94">
        <v>25.78</v>
      </c>
      <c r="D157" s="3">
        <v>-80.22</v>
      </c>
      <c r="E157" s="90">
        <v>8.6172799950875802</v>
      </c>
      <c r="F157" s="3"/>
      <c r="G157" s="3">
        <v>3</v>
      </c>
      <c r="H157" s="84"/>
      <c r="I157" s="84">
        <v>39.085782262196702</v>
      </c>
      <c r="J157" s="84">
        <v>51.849467330084401</v>
      </c>
      <c r="K157" s="85">
        <v>56.291705637295102</v>
      </c>
      <c r="L157" s="84">
        <v>49.796221523572001</v>
      </c>
      <c r="M157" s="34"/>
      <c r="N157" s="169"/>
    </row>
    <row r="158" spans="3:14">
      <c r="C158" s="94">
        <v>25.78</v>
      </c>
      <c r="D158" s="3">
        <v>-80.22</v>
      </c>
      <c r="E158" s="90">
        <v>8.6172799950875802</v>
      </c>
      <c r="F158" s="3"/>
      <c r="G158" s="3">
        <v>3.5</v>
      </c>
      <c r="H158" s="84"/>
      <c r="I158" s="84">
        <v>38.715343756377301</v>
      </c>
      <c r="J158" s="84">
        <v>50.955148771036797</v>
      </c>
      <c r="K158" s="85">
        <v>55.931626237138303</v>
      </c>
      <c r="L158" s="84">
        <v>49.048189419675197</v>
      </c>
      <c r="M158" s="34"/>
      <c r="N158" s="169"/>
    </row>
    <row r="159" spans="3:14">
      <c r="C159" s="92">
        <v>28.716999999999999</v>
      </c>
      <c r="D159" s="3">
        <v>77.3</v>
      </c>
      <c r="E159" s="90">
        <v>209.38369895270401</v>
      </c>
      <c r="F159" s="3"/>
      <c r="G159" s="3">
        <v>1</v>
      </c>
      <c r="H159" s="84"/>
      <c r="I159" s="84">
        <v>31.3379608293288</v>
      </c>
      <c r="J159" s="84">
        <v>50.034642441379198</v>
      </c>
      <c r="K159" s="85">
        <v>72.9470696482216</v>
      </c>
      <c r="L159" s="84">
        <v>29.4610680270454</v>
      </c>
      <c r="M159" s="34"/>
      <c r="N159" s="169"/>
    </row>
    <row r="160" spans="3:14">
      <c r="C160" s="92">
        <v>28.716999999999999</v>
      </c>
      <c r="D160" s="3">
        <v>77.3</v>
      </c>
      <c r="E160" s="90">
        <v>209.38369895270401</v>
      </c>
      <c r="F160" s="3"/>
      <c r="G160" s="3">
        <v>1.5</v>
      </c>
      <c r="H160" s="84"/>
      <c r="I160" s="84">
        <v>30.560904072463199</v>
      </c>
      <c r="J160" s="84">
        <v>48.448983771678101</v>
      </c>
      <c r="K160" s="85">
        <v>72.236836681803496</v>
      </c>
      <c r="L160" s="84">
        <v>28.5739654559105</v>
      </c>
      <c r="M160" s="34"/>
      <c r="N160" s="169"/>
    </row>
    <row r="161" spans="3:14">
      <c r="C161" s="92">
        <v>28.716999999999999</v>
      </c>
      <c r="D161" s="3">
        <v>77.3</v>
      </c>
      <c r="E161" s="90">
        <v>209.38369895270401</v>
      </c>
      <c r="F161" s="3"/>
      <c r="G161" s="3">
        <v>3</v>
      </c>
      <c r="H161" s="84"/>
      <c r="I161" s="84">
        <v>29.103605588393499</v>
      </c>
      <c r="J161" s="84">
        <v>45.950785176243201</v>
      </c>
      <c r="K161" s="85">
        <v>70.882557769262704</v>
      </c>
      <c r="L161" s="84">
        <v>26.8121833585266</v>
      </c>
      <c r="M161" s="34"/>
      <c r="N161" s="169"/>
    </row>
    <row r="162" spans="3:14">
      <c r="C162" s="92">
        <v>28.716999999999999</v>
      </c>
      <c r="D162" s="3">
        <v>77.3</v>
      </c>
      <c r="E162" s="90">
        <v>209.38369895270401</v>
      </c>
      <c r="F162" s="3"/>
      <c r="G162" s="3">
        <v>3.5</v>
      </c>
      <c r="H162" s="84"/>
      <c r="I162" s="84">
        <v>28.6165669176672</v>
      </c>
      <c r="J162" s="84">
        <v>45.343848334810701</v>
      </c>
      <c r="K162" s="85">
        <v>70.451634720598094</v>
      </c>
      <c r="L162" s="84">
        <v>26.3695503351422</v>
      </c>
      <c r="M162" s="34"/>
      <c r="N162" s="169"/>
    </row>
    <row r="163" spans="3:14">
      <c r="C163" s="94">
        <v>33.94</v>
      </c>
      <c r="D163" s="3">
        <v>18.43</v>
      </c>
      <c r="E163" s="90">
        <v>0</v>
      </c>
      <c r="F163" s="3"/>
      <c r="G163" s="3">
        <v>1</v>
      </c>
      <c r="H163" s="84"/>
      <c r="I163" s="84">
        <v>22.6048194360691</v>
      </c>
      <c r="J163" s="84">
        <v>37.646246251851899</v>
      </c>
      <c r="K163" s="85">
        <v>38.573321868503697</v>
      </c>
      <c r="L163" s="84">
        <v>33.055034324464202</v>
      </c>
      <c r="M163" s="34"/>
      <c r="N163" s="169"/>
    </row>
    <row r="164" spans="3:14">
      <c r="C164" s="95">
        <v>33.94</v>
      </c>
      <c r="D164" s="6">
        <v>18.43</v>
      </c>
      <c r="E164" s="90">
        <v>0</v>
      </c>
      <c r="F164" s="3"/>
      <c r="G164" s="3">
        <v>1.5</v>
      </c>
      <c r="H164" s="84"/>
      <c r="I164" s="84">
        <v>21.923315040645999</v>
      </c>
      <c r="J164" s="84">
        <v>36.069421372853903</v>
      </c>
      <c r="K164" s="85">
        <v>37.700288151552101</v>
      </c>
      <c r="L164" s="84">
        <v>31.975470561877099</v>
      </c>
      <c r="M164" s="34"/>
      <c r="N164" s="169"/>
    </row>
    <row r="165" spans="3:14">
      <c r="C165" s="94">
        <v>33.94</v>
      </c>
      <c r="D165" s="3">
        <v>18.43</v>
      </c>
      <c r="E165" s="90">
        <v>0</v>
      </c>
      <c r="F165" s="3"/>
      <c r="G165" s="3">
        <v>3</v>
      </c>
      <c r="H165" s="84"/>
      <c r="I165" s="84">
        <v>20.820826340977799</v>
      </c>
      <c r="J165" s="84">
        <v>33.225626549767902</v>
      </c>
      <c r="K165" s="85">
        <v>36.045548309886399</v>
      </c>
      <c r="L165" s="84">
        <v>30.1653447204543</v>
      </c>
      <c r="M165" s="34"/>
      <c r="N165" s="169"/>
    </row>
    <row r="166" spans="3:14">
      <c r="C166" s="94">
        <v>33.94</v>
      </c>
      <c r="D166" s="3">
        <v>18.43</v>
      </c>
      <c r="E166" s="90">
        <v>0</v>
      </c>
      <c r="F166" s="3"/>
      <c r="G166" s="3">
        <v>3.5</v>
      </c>
      <c r="H166" s="84"/>
      <c r="I166" s="84">
        <v>20.5179793420292</v>
      </c>
      <c r="J166" s="84">
        <v>32.723225745961997</v>
      </c>
      <c r="K166" s="85">
        <v>35.5931967820068</v>
      </c>
      <c r="L166" s="84">
        <v>29.746528583158799</v>
      </c>
      <c r="M166" s="34"/>
      <c r="N166" s="169"/>
    </row>
    <row r="167" spans="3:14">
      <c r="C167" s="94">
        <v>41.9</v>
      </c>
      <c r="D167" s="3">
        <v>12.49</v>
      </c>
      <c r="E167" s="90">
        <v>46.1229880100015</v>
      </c>
      <c r="F167" s="3"/>
      <c r="G167" s="3">
        <v>1</v>
      </c>
      <c r="H167" s="84"/>
      <c r="I167" s="84">
        <v>20.6953381901528</v>
      </c>
      <c r="J167" s="84">
        <v>30.168614793034799</v>
      </c>
      <c r="K167" s="85">
        <v>38.741059821192998</v>
      </c>
      <c r="L167" s="84">
        <v>30.5995422514642</v>
      </c>
      <c r="M167" s="34"/>
      <c r="N167" s="169"/>
    </row>
    <row r="168" spans="3:14">
      <c r="C168" s="95">
        <v>41.9</v>
      </c>
      <c r="D168" s="6">
        <v>12.49</v>
      </c>
      <c r="E168" s="90">
        <v>46.1229880100015</v>
      </c>
      <c r="F168" s="3"/>
      <c r="G168" s="3">
        <v>1.5</v>
      </c>
      <c r="H168" s="84"/>
      <c r="I168" s="84">
        <v>20.306800793496599</v>
      </c>
      <c r="J168" s="84">
        <v>29.6908414358744</v>
      </c>
      <c r="K168" s="85">
        <v>38.048157163233299</v>
      </c>
      <c r="L168" s="84">
        <v>29.5015151712537</v>
      </c>
      <c r="M168" s="34"/>
      <c r="N168" s="169"/>
    </row>
    <row r="169" spans="3:14">
      <c r="C169" s="94">
        <v>41.9</v>
      </c>
      <c r="D169" s="3">
        <v>12.49</v>
      </c>
      <c r="E169" s="90">
        <v>46.1229880100015</v>
      </c>
      <c r="F169" s="3"/>
      <c r="G169" s="3">
        <v>3</v>
      </c>
      <c r="H169" s="84"/>
      <c r="I169" s="84">
        <v>19.503466348078799</v>
      </c>
      <c r="J169" s="84">
        <v>28.592580028833599</v>
      </c>
      <c r="K169" s="85">
        <v>36.824928508335901</v>
      </c>
      <c r="L169" s="84">
        <v>27.629357855274101</v>
      </c>
      <c r="M169" s="34"/>
      <c r="N169" s="169"/>
    </row>
    <row r="170" spans="3:14">
      <c r="C170" s="94">
        <v>41.9</v>
      </c>
      <c r="D170" s="3">
        <v>12.49</v>
      </c>
      <c r="E170" s="90">
        <v>46.1229880100015</v>
      </c>
      <c r="F170" s="3"/>
      <c r="G170" s="3">
        <v>3.5</v>
      </c>
      <c r="H170" s="84"/>
      <c r="I170" s="84">
        <v>19.3239651775604</v>
      </c>
      <c r="J170" s="84">
        <v>28.303419660225199</v>
      </c>
      <c r="K170" s="85">
        <v>36.461707920325601</v>
      </c>
      <c r="L170" s="84">
        <v>27.1766256681254</v>
      </c>
      <c r="M170" s="34"/>
      <c r="N170" s="169"/>
    </row>
    <row r="171" spans="3:14">
      <c r="C171" s="94">
        <v>51.5</v>
      </c>
      <c r="D171" s="3">
        <v>-0.14000000000000001</v>
      </c>
      <c r="E171" s="90">
        <v>31.382983999998999</v>
      </c>
      <c r="F171" s="3"/>
      <c r="G171" s="3">
        <v>1</v>
      </c>
      <c r="H171" s="84"/>
      <c r="I171" s="84">
        <v>23.181285136483702</v>
      </c>
      <c r="J171" s="84">
        <v>28.507996715339999</v>
      </c>
      <c r="K171" s="85">
        <v>39.078856451493003</v>
      </c>
      <c r="L171" s="84">
        <v>28.616331887631901</v>
      </c>
      <c r="M171" s="34"/>
      <c r="N171" s="169"/>
    </row>
    <row r="172" spans="3:14">
      <c r="C172" s="95">
        <v>51.5</v>
      </c>
      <c r="D172" s="6">
        <v>-0.14000000000000001</v>
      </c>
      <c r="E172" s="90">
        <v>31.382983999998999</v>
      </c>
      <c r="F172" s="3"/>
      <c r="G172" s="3">
        <v>1.5</v>
      </c>
      <c r="H172" s="84"/>
      <c r="I172" s="84">
        <v>22.398350764744201</v>
      </c>
      <c r="J172" s="84">
        <v>27.873079819284101</v>
      </c>
      <c r="K172" s="85">
        <v>38.019203113951903</v>
      </c>
      <c r="L172" s="84">
        <v>27.348181806537401</v>
      </c>
      <c r="M172" s="34"/>
      <c r="N172" s="93"/>
    </row>
    <row r="173" spans="3:14">
      <c r="C173" s="94">
        <v>51.5</v>
      </c>
      <c r="D173" s="3">
        <v>-0.14000000000000001</v>
      </c>
      <c r="E173" s="90">
        <v>31.382983999998999</v>
      </c>
      <c r="F173" s="3"/>
      <c r="G173" s="3">
        <v>3</v>
      </c>
      <c r="H173" s="84"/>
      <c r="I173" s="84">
        <v>20.6284412822916</v>
      </c>
      <c r="J173" s="84">
        <v>26.671168294662898</v>
      </c>
      <c r="K173" s="85">
        <v>35.820598556600103</v>
      </c>
      <c r="L173" s="84">
        <v>25.337669372940098</v>
      </c>
      <c r="M173" s="34"/>
      <c r="N173" s="93"/>
    </row>
    <row r="174" spans="3:14" ht="13.5" thickBot="1">
      <c r="C174" s="134">
        <v>51.5</v>
      </c>
      <c r="D174" s="135">
        <v>-0.14000000000000001</v>
      </c>
      <c r="E174" s="285">
        <v>31.382983999998999</v>
      </c>
      <c r="F174" s="135"/>
      <c r="G174" s="135">
        <v>3.5</v>
      </c>
      <c r="H174" s="316"/>
      <c r="I174" s="316">
        <v>20.157961269561898</v>
      </c>
      <c r="J174" s="316">
        <v>26.248971124453401</v>
      </c>
      <c r="K174" s="317">
        <v>35.252117699196802</v>
      </c>
      <c r="L174" s="316">
        <v>24.861644825945401</v>
      </c>
      <c r="M174" s="146"/>
      <c r="N174" s="314"/>
    </row>
  </sheetData>
  <sheetProtection sheet="1" objects="1" scenarios="1"/>
  <sortState xmlns:xlrd2="http://schemas.microsoft.com/office/spreadsheetml/2017/richdata2" ref="C25:D88">
    <sortCondition ref="C25:C88"/>
  </sortState>
  <mergeCells count="5">
    <mergeCell ref="C5:I5"/>
    <mergeCell ref="C7:C9"/>
    <mergeCell ref="K7:N7"/>
    <mergeCell ref="K8:N8"/>
    <mergeCell ref="D11:L11"/>
  </mergeCells>
  <hyperlinks>
    <hyperlink ref="N2" location="NOTES!A1" display="BACK" xr:uid="{00000000-0004-0000-0200-000000000000}"/>
  </hyperlinks>
  <pageMargins left="0.7" right="0.7" top="0.75" bottom="0.75" header="0.3" footer="0.3"/>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dimension ref="C1:AT76"/>
  <sheetViews>
    <sheetView zoomScale="70" zoomScaleNormal="70" workbookViewId="0">
      <selection activeCell="K8" sqref="K8:N8"/>
    </sheetView>
  </sheetViews>
  <sheetFormatPr defaultColWidth="9.140625" defaultRowHeight="12.75"/>
  <cols>
    <col min="1" max="1" width="6.140625" style="4" customWidth="1"/>
    <col min="2" max="2" width="6.85546875" style="4" customWidth="1"/>
    <col min="3" max="3" width="12.42578125" style="4" customWidth="1"/>
    <col min="4" max="4" width="13.42578125" style="4" customWidth="1"/>
    <col min="5" max="5" width="19" style="4" customWidth="1"/>
    <col min="6" max="6" width="14.5703125" style="4" customWidth="1"/>
    <col min="7" max="7" width="18" style="4" customWidth="1"/>
    <col min="8" max="8" width="21.28515625" style="4" customWidth="1"/>
    <col min="9" max="9" width="17.42578125" style="4" customWidth="1"/>
    <col min="10" max="12" width="14.5703125" style="34" customWidth="1"/>
    <col min="13" max="44" width="14.5703125" style="4" customWidth="1"/>
    <col min="45" max="45" width="18.7109375" style="4" customWidth="1"/>
    <col min="46" max="46" width="87.5703125" style="4" customWidth="1"/>
    <col min="47" max="16384" width="9.140625" style="4"/>
  </cols>
  <sheetData>
    <row r="1" spans="3:14">
      <c r="J1" s="4"/>
      <c r="K1" s="4"/>
      <c r="L1" s="4"/>
    </row>
    <row r="2" spans="3:14" ht="15">
      <c r="J2" s="4"/>
      <c r="K2" s="4"/>
      <c r="L2" s="4"/>
      <c r="N2" s="498" t="s">
        <v>256</v>
      </c>
    </row>
    <row r="3" spans="3:14">
      <c r="J3" s="4"/>
      <c r="K3" s="4"/>
      <c r="L3" s="4"/>
    </row>
    <row r="4" spans="3:14">
      <c r="J4" s="4"/>
      <c r="K4" s="4"/>
      <c r="L4" s="4"/>
    </row>
    <row r="5" spans="3:14" ht="69" customHeight="1">
      <c r="C5" s="794" t="s">
        <v>34</v>
      </c>
      <c r="D5" s="795"/>
      <c r="E5" s="795"/>
      <c r="F5" s="795"/>
      <c r="G5" s="795"/>
      <c r="H5" s="795"/>
      <c r="I5" s="795"/>
      <c r="J5" s="30"/>
      <c r="K5" s="30"/>
      <c r="L5" s="30"/>
      <c r="M5" s="30"/>
      <c r="N5" s="31"/>
    </row>
    <row r="6" spans="3:14" ht="15">
      <c r="C6" s="32"/>
      <c r="D6" s="33"/>
      <c r="E6" s="30"/>
      <c r="F6" s="30"/>
      <c r="G6" s="30"/>
      <c r="H6" s="30"/>
      <c r="I6" s="30"/>
      <c r="J6" s="30"/>
      <c r="K6" s="30"/>
      <c r="L6" s="30"/>
      <c r="M6" s="30"/>
      <c r="N6" s="31"/>
    </row>
    <row r="7" spans="3:14" ht="18">
      <c r="C7" s="796"/>
      <c r="D7" s="34"/>
      <c r="E7" s="34"/>
      <c r="F7" s="34"/>
      <c r="G7" s="34"/>
      <c r="H7" s="34"/>
      <c r="I7" s="34"/>
      <c r="K7" s="799">
        <v>43377</v>
      </c>
      <c r="L7" s="799"/>
      <c r="M7" s="799"/>
      <c r="N7" s="800"/>
    </row>
    <row r="8" spans="3:14" ht="18">
      <c r="C8" s="796"/>
      <c r="D8" s="34"/>
      <c r="E8" s="34"/>
      <c r="F8" s="34"/>
      <c r="G8" s="34"/>
      <c r="H8" s="34"/>
      <c r="I8" s="34"/>
      <c r="K8" s="801" t="s">
        <v>35</v>
      </c>
      <c r="L8" s="801"/>
      <c r="M8" s="801"/>
      <c r="N8" s="802"/>
    </row>
    <row r="9" spans="3:14" ht="18">
      <c r="C9" s="797"/>
      <c r="D9" s="35"/>
      <c r="E9" s="35"/>
      <c r="F9" s="35"/>
      <c r="G9" s="35"/>
      <c r="H9" s="35"/>
      <c r="I9" s="35"/>
      <c r="J9" s="35"/>
      <c r="K9" s="41"/>
      <c r="L9" s="41"/>
      <c r="M9" s="41"/>
      <c r="N9" s="42"/>
    </row>
    <row r="10" spans="3:14">
      <c r="C10" s="37"/>
      <c r="D10" s="30"/>
      <c r="E10" s="30"/>
      <c r="F10" s="30"/>
      <c r="G10" s="30"/>
      <c r="H10" s="30"/>
      <c r="I10" s="30"/>
      <c r="J10" s="30"/>
      <c r="K10" s="30"/>
      <c r="L10" s="30"/>
      <c r="M10" s="30"/>
      <c r="N10" s="31"/>
    </row>
    <row r="11" spans="3:14" ht="42" customHeight="1">
      <c r="C11" s="38"/>
      <c r="D11" s="803" t="s">
        <v>36</v>
      </c>
      <c r="E11" s="803"/>
      <c r="F11" s="803"/>
      <c r="G11" s="803"/>
      <c r="H11" s="803"/>
      <c r="I11" s="803"/>
      <c r="J11" s="803"/>
      <c r="K11" s="803"/>
      <c r="L11" s="803"/>
      <c r="M11" s="34"/>
      <c r="N11" s="39"/>
    </row>
    <row r="12" spans="3:14">
      <c r="C12" s="40"/>
      <c r="D12" s="35"/>
      <c r="E12" s="35"/>
      <c r="F12" s="35"/>
      <c r="G12" s="35"/>
      <c r="H12" s="35"/>
      <c r="I12" s="35"/>
      <c r="J12" s="35"/>
      <c r="K12" s="35"/>
      <c r="L12" s="35"/>
      <c r="M12" s="35"/>
      <c r="N12" s="36"/>
    </row>
    <row r="13" spans="3:14" ht="17.100000000000001" customHeight="1">
      <c r="J13" s="4"/>
      <c r="K13" s="4"/>
      <c r="L13" s="4"/>
    </row>
    <row r="14" spans="3:14" ht="17.100000000000001" customHeight="1">
      <c r="C14" s="51" t="s">
        <v>258</v>
      </c>
      <c r="D14" s="51"/>
      <c r="J14" s="4"/>
      <c r="K14" s="4"/>
      <c r="L14" s="4"/>
    </row>
    <row r="15" spans="3:14" ht="17.100000000000001" customHeight="1">
      <c r="C15" s="51"/>
      <c r="D15" s="51" t="s">
        <v>54</v>
      </c>
      <c r="J15" s="4"/>
      <c r="K15" s="4"/>
      <c r="L15" s="4"/>
    </row>
    <row r="16" spans="3:14" ht="17.100000000000001" customHeight="1">
      <c r="C16" s="51"/>
      <c r="D16" s="51"/>
      <c r="E16" s="51" t="s">
        <v>58</v>
      </c>
      <c r="J16" s="4"/>
      <c r="K16" s="4"/>
      <c r="L16" s="4"/>
    </row>
    <row r="17" spans="3:46" ht="17.100000000000001" customHeight="1">
      <c r="C17" s="51"/>
      <c r="D17" s="51"/>
      <c r="E17" s="51" t="s">
        <v>259</v>
      </c>
      <c r="J17" s="4"/>
      <c r="K17" s="4"/>
      <c r="L17" s="4"/>
      <c r="AR17" s="187"/>
    </row>
    <row r="18" spans="3:46" ht="16.5" customHeight="1" thickBot="1">
      <c r="C18" s="51"/>
      <c r="D18" s="51"/>
      <c r="J18" s="4"/>
      <c r="K18" s="4"/>
      <c r="L18" s="4"/>
    </row>
    <row r="19" spans="3:46" ht="19.5" thickBot="1">
      <c r="C19" s="268"/>
      <c r="D19" s="269" t="s">
        <v>3</v>
      </c>
      <c r="E19" s="269"/>
      <c r="F19" s="268"/>
      <c r="G19" s="269"/>
      <c r="H19" s="269"/>
      <c r="I19" s="269"/>
      <c r="J19" s="269"/>
      <c r="K19" s="269"/>
      <c r="L19" s="269"/>
      <c r="M19" s="269"/>
      <c r="N19" s="269"/>
      <c r="O19" s="269"/>
      <c r="P19" s="269"/>
      <c r="Q19" s="269"/>
      <c r="R19" s="269" t="s">
        <v>56</v>
      </c>
      <c r="S19" s="269"/>
      <c r="T19" s="269"/>
      <c r="U19" s="269"/>
      <c r="V19" s="269"/>
      <c r="W19" s="269"/>
      <c r="X19" s="269"/>
      <c r="Y19" s="269"/>
      <c r="Z19" s="269"/>
      <c r="AA19" s="269"/>
      <c r="AB19" s="269"/>
      <c r="AC19" s="269"/>
      <c r="AD19" s="269"/>
      <c r="AE19" s="269"/>
      <c r="AF19" s="269"/>
      <c r="AG19" s="269"/>
      <c r="AH19" s="269"/>
      <c r="AI19" s="269"/>
      <c r="AJ19" s="269"/>
      <c r="AK19" s="269"/>
      <c r="AL19" s="269"/>
      <c r="AM19" s="269"/>
      <c r="AN19" s="269"/>
      <c r="AO19" s="269"/>
      <c r="AP19" s="269"/>
      <c r="AQ19" s="523" t="s">
        <v>5</v>
      </c>
      <c r="AR19" s="269"/>
      <c r="AS19" s="269"/>
      <c r="AT19" s="318" t="s">
        <v>52</v>
      </c>
    </row>
    <row r="20" spans="3:46" ht="26.25">
      <c r="C20" s="291" t="s">
        <v>1</v>
      </c>
      <c r="D20" s="264" t="s">
        <v>130</v>
      </c>
      <c r="E20" s="67" t="s">
        <v>260</v>
      </c>
      <c r="F20" s="535" t="s">
        <v>282</v>
      </c>
      <c r="G20" s="247"/>
      <c r="H20" s="247"/>
      <c r="I20" s="247"/>
      <c r="J20" s="247"/>
      <c r="K20" s="247"/>
      <c r="L20" s="247"/>
      <c r="M20" s="247"/>
      <c r="N20" s="247"/>
      <c r="O20" s="247"/>
      <c r="P20" s="247"/>
      <c r="Q20" s="247"/>
      <c r="R20" s="524" t="s">
        <v>283</v>
      </c>
      <c r="S20" s="247"/>
      <c r="T20" s="247"/>
      <c r="U20" s="247"/>
      <c r="V20" s="247"/>
      <c r="W20" s="247"/>
      <c r="X20" s="247"/>
      <c r="Y20" s="247"/>
      <c r="Z20" s="247"/>
      <c r="AA20" s="247"/>
      <c r="AB20" s="247"/>
      <c r="AC20" s="247"/>
      <c r="AD20" s="247" t="s">
        <v>261</v>
      </c>
      <c r="AE20" s="247"/>
      <c r="AF20" s="247"/>
      <c r="AG20" s="247"/>
      <c r="AH20" s="247"/>
      <c r="AI20" s="247"/>
      <c r="AJ20" s="247"/>
      <c r="AK20" s="247"/>
      <c r="AL20" s="247"/>
      <c r="AM20" s="247"/>
      <c r="AN20" s="247"/>
      <c r="AO20" s="247"/>
      <c r="AP20" s="67" t="s">
        <v>280</v>
      </c>
      <c r="AQ20" s="525" t="s">
        <v>55</v>
      </c>
      <c r="AR20" s="145" t="s">
        <v>262</v>
      </c>
      <c r="AS20" s="526" t="s">
        <v>263</v>
      </c>
      <c r="AT20" s="312"/>
    </row>
    <row r="21" spans="3:46" ht="18.75">
      <c r="C21" s="298" t="s">
        <v>131</v>
      </c>
      <c r="D21" s="292" t="s">
        <v>9</v>
      </c>
      <c r="E21" s="248" t="s">
        <v>134</v>
      </c>
      <c r="F21" s="315" t="s">
        <v>264</v>
      </c>
      <c r="G21" s="248" t="s">
        <v>265</v>
      </c>
      <c r="H21" s="248" t="s">
        <v>266</v>
      </c>
      <c r="I21" s="248" t="s">
        <v>267</v>
      </c>
      <c r="J21" s="248" t="s">
        <v>268</v>
      </c>
      <c r="K21" s="248" t="s">
        <v>269</v>
      </c>
      <c r="L21" s="248" t="s">
        <v>270</v>
      </c>
      <c r="M21" s="248" t="s">
        <v>271</v>
      </c>
      <c r="N21" s="248" t="s">
        <v>272</v>
      </c>
      <c r="O21" s="248" t="s">
        <v>273</v>
      </c>
      <c r="P21" s="248" t="s">
        <v>274</v>
      </c>
      <c r="Q21" s="248" t="s">
        <v>275</v>
      </c>
      <c r="R21" s="248" t="s">
        <v>264</v>
      </c>
      <c r="S21" s="248" t="s">
        <v>265</v>
      </c>
      <c r="T21" s="248" t="s">
        <v>266</v>
      </c>
      <c r="U21" s="248" t="s">
        <v>267</v>
      </c>
      <c r="V21" s="248" t="s">
        <v>268</v>
      </c>
      <c r="W21" s="248" t="s">
        <v>269</v>
      </c>
      <c r="X21" s="248" t="s">
        <v>270</v>
      </c>
      <c r="Y21" s="248" t="s">
        <v>271</v>
      </c>
      <c r="Z21" s="248" t="s">
        <v>272</v>
      </c>
      <c r="AA21" s="248" t="s">
        <v>273</v>
      </c>
      <c r="AB21" s="248" t="s">
        <v>274</v>
      </c>
      <c r="AC21" s="248" t="s">
        <v>275</v>
      </c>
      <c r="AD21" s="248" t="s">
        <v>264</v>
      </c>
      <c r="AE21" s="248" t="s">
        <v>265</v>
      </c>
      <c r="AF21" s="248" t="s">
        <v>266</v>
      </c>
      <c r="AG21" s="248" t="s">
        <v>267</v>
      </c>
      <c r="AH21" s="248" t="s">
        <v>268</v>
      </c>
      <c r="AI21" s="248" t="s">
        <v>269</v>
      </c>
      <c r="AJ21" s="248" t="s">
        <v>270</v>
      </c>
      <c r="AK21" s="248" t="s">
        <v>271</v>
      </c>
      <c r="AL21" s="248" t="s">
        <v>272</v>
      </c>
      <c r="AM21" s="248" t="s">
        <v>273</v>
      </c>
      <c r="AN21" s="248" t="s">
        <v>274</v>
      </c>
      <c r="AO21" s="248" t="s">
        <v>275</v>
      </c>
      <c r="AP21" s="248" t="s">
        <v>134</v>
      </c>
      <c r="AQ21" s="315" t="s">
        <v>143</v>
      </c>
      <c r="AR21" s="248" t="s">
        <v>134</v>
      </c>
      <c r="AS21" s="527" t="s">
        <v>134</v>
      </c>
      <c r="AT21" s="313"/>
    </row>
    <row r="22" spans="3:46" ht="14.25" customHeight="1">
      <c r="C22" s="92">
        <v>3.133</v>
      </c>
      <c r="D22" s="3">
        <v>101.7</v>
      </c>
      <c r="E22" s="3">
        <v>0.01</v>
      </c>
      <c r="F22" s="229">
        <v>152.76341600000001</v>
      </c>
      <c r="G22" s="69">
        <v>149.898704000001</v>
      </c>
      <c r="H22" s="521">
        <v>221.92918400000099</v>
      </c>
      <c r="I22" s="90">
        <v>263.51909600000101</v>
      </c>
      <c r="J22" s="90">
        <v>211.805984</v>
      </c>
      <c r="K22" s="90">
        <v>129.48012</v>
      </c>
      <c r="L22" s="90">
        <v>140.30801600000001</v>
      </c>
      <c r="M22" s="90">
        <v>158.00970400000099</v>
      </c>
      <c r="N22" s="90">
        <v>195.683696</v>
      </c>
      <c r="O22" s="90">
        <v>268.214608</v>
      </c>
      <c r="P22" s="90">
        <v>282.33376800000002</v>
      </c>
      <c r="Q22" s="90">
        <v>236.40456800000001</v>
      </c>
      <c r="R22" s="90">
        <v>25.958278133333401</v>
      </c>
      <c r="S22" s="90">
        <v>26.475406933333399</v>
      </c>
      <c r="T22" s="90">
        <v>26.793256</v>
      </c>
      <c r="U22" s="90">
        <v>26.9734941333334</v>
      </c>
      <c r="V22" s="90">
        <v>27.123524000000099</v>
      </c>
      <c r="W22" s="90">
        <v>26.977765333333299</v>
      </c>
      <c r="X22" s="90">
        <v>26.5016453333334</v>
      </c>
      <c r="Y22" s="90">
        <v>26.363846400000099</v>
      </c>
      <c r="Z22" s="90">
        <v>26.2731144000001</v>
      </c>
      <c r="AA22" s="90">
        <v>26.229666399999999</v>
      </c>
      <c r="AB22" s="90">
        <v>26.0075176</v>
      </c>
      <c r="AC22" s="90">
        <v>25.803972000000002</v>
      </c>
      <c r="AD22" s="90">
        <v>5.8128250908363004</v>
      </c>
      <c r="AE22" s="90">
        <v>6.0844064101637896</v>
      </c>
      <c r="AF22" s="90">
        <v>6.2575907360259997</v>
      </c>
      <c r="AG22" s="90">
        <v>6.3579771701612602</v>
      </c>
      <c r="AH22" s="90">
        <v>6.4427657292143801</v>
      </c>
      <c r="AI22" s="90">
        <v>6.36037551415835</v>
      </c>
      <c r="AJ22" s="90">
        <v>6.0985194140846204</v>
      </c>
      <c r="AK22" s="90">
        <v>6.0247644121982198</v>
      </c>
      <c r="AL22" s="90">
        <v>5.9766890335076699</v>
      </c>
      <c r="AM22" s="90">
        <v>5.9538036421565401</v>
      </c>
      <c r="AN22" s="90">
        <v>5.8381533746257199</v>
      </c>
      <c r="AO22" s="90">
        <v>5.7341611272120296</v>
      </c>
      <c r="AP22" s="69">
        <v>4.5365436849750704</v>
      </c>
      <c r="AQ22" s="229">
        <v>99.151171860000005</v>
      </c>
      <c r="AR22" s="69">
        <v>9.9999314588557191E-3</v>
      </c>
      <c r="AS22" s="528">
        <f t="shared" ref="AS22:AS61" si="0">100*(AR22-E22)/E22</f>
        <v>-6.8541144281064614E-4</v>
      </c>
      <c r="AT22" s="529" t="s">
        <v>276</v>
      </c>
    </row>
    <row r="23" spans="3:46" ht="14.25" customHeight="1">
      <c r="C23" s="92">
        <v>3.133</v>
      </c>
      <c r="D23" s="3">
        <v>101.7</v>
      </c>
      <c r="E23" s="3">
        <v>0.1</v>
      </c>
      <c r="F23" s="229">
        <v>152.76341600000001</v>
      </c>
      <c r="G23" s="69">
        <v>149.898704000001</v>
      </c>
      <c r="H23" s="521">
        <v>221.92918400000099</v>
      </c>
      <c r="I23" s="90">
        <v>263.51909600000101</v>
      </c>
      <c r="J23" s="90">
        <v>211.805984</v>
      </c>
      <c r="K23" s="90">
        <v>129.48012</v>
      </c>
      <c r="L23" s="90">
        <v>140.30801600000001</v>
      </c>
      <c r="M23" s="90">
        <v>158.00970400000099</v>
      </c>
      <c r="N23" s="90">
        <v>195.683696</v>
      </c>
      <c r="O23" s="90">
        <v>268.214608</v>
      </c>
      <c r="P23" s="90">
        <v>282.33376800000002</v>
      </c>
      <c r="Q23" s="90">
        <v>236.40456800000001</v>
      </c>
      <c r="R23" s="90">
        <v>25.958278133333401</v>
      </c>
      <c r="S23" s="90">
        <v>26.475406933333399</v>
      </c>
      <c r="T23" s="90">
        <v>26.793256</v>
      </c>
      <c r="U23" s="90">
        <v>26.9734941333334</v>
      </c>
      <c r="V23" s="90">
        <v>27.123524000000099</v>
      </c>
      <c r="W23" s="90">
        <v>26.977765333333299</v>
      </c>
      <c r="X23" s="90">
        <v>26.5016453333334</v>
      </c>
      <c r="Y23" s="90">
        <v>26.363846400000099</v>
      </c>
      <c r="Z23" s="90">
        <v>26.2731144000001</v>
      </c>
      <c r="AA23" s="90">
        <v>26.229666399999999</v>
      </c>
      <c r="AB23" s="90">
        <v>26.0075176</v>
      </c>
      <c r="AC23" s="90">
        <v>25.803972000000002</v>
      </c>
      <c r="AD23" s="90">
        <v>5.8128250908363004</v>
      </c>
      <c r="AE23" s="90">
        <v>6.0844064101637896</v>
      </c>
      <c r="AF23" s="90">
        <v>6.2575907360259997</v>
      </c>
      <c r="AG23" s="90">
        <v>6.3579771701612602</v>
      </c>
      <c r="AH23" s="90">
        <v>6.4427657292143801</v>
      </c>
      <c r="AI23" s="90">
        <v>6.36037551415835</v>
      </c>
      <c r="AJ23" s="90">
        <v>6.0985194140846204</v>
      </c>
      <c r="AK23" s="90">
        <v>6.0247644121982198</v>
      </c>
      <c r="AL23" s="90">
        <v>5.9766890335076699</v>
      </c>
      <c r="AM23" s="90">
        <v>5.9538036421565401</v>
      </c>
      <c r="AN23" s="90">
        <v>5.8381533746257199</v>
      </c>
      <c r="AO23" s="90">
        <v>5.7341611272120296</v>
      </c>
      <c r="AP23" s="69">
        <v>4.5365436849750704</v>
      </c>
      <c r="AQ23" s="229">
        <v>34.647981229999999</v>
      </c>
      <c r="AR23" s="69">
        <v>0.100000112237966</v>
      </c>
      <c r="AS23" s="426">
        <f t="shared" si="0"/>
        <v>1.1223796599069136E-4</v>
      </c>
      <c r="AT23" s="529" t="s">
        <v>277</v>
      </c>
    </row>
    <row r="24" spans="3:46" ht="14.25" customHeight="1">
      <c r="C24" s="92">
        <v>3.133</v>
      </c>
      <c r="D24" s="3">
        <v>101.7</v>
      </c>
      <c r="E24" s="3">
        <v>0.15</v>
      </c>
      <c r="F24" s="229">
        <v>152.76341600000001</v>
      </c>
      <c r="G24" s="69">
        <v>149.898704000001</v>
      </c>
      <c r="H24" s="521">
        <v>221.92918400000099</v>
      </c>
      <c r="I24" s="90">
        <v>263.51909600000101</v>
      </c>
      <c r="J24" s="90">
        <v>211.805984</v>
      </c>
      <c r="K24" s="90">
        <v>129.48012</v>
      </c>
      <c r="L24" s="90">
        <v>140.30801600000001</v>
      </c>
      <c r="M24" s="90">
        <v>158.00970400000099</v>
      </c>
      <c r="N24" s="90">
        <v>195.683696</v>
      </c>
      <c r="O24" s="90">
        <v>268.214608</v>
      </c>
      <c r="P24" s="90">
        <v>282.33376800000002</v>
      </c>
      <c r="Q24" s="90">
        <v>236.40456800000001</v>
      </c>
      <c r="R24" s="90">
        <v>25.958278133333401</v>
      </c>
      <c r="S24" s="90">
        <v>26.475406933333399</v>
      </c>
      <c r="T24" s="90">
        <v>26.793256</v>
      </c>
      <c r="U24" s="90">
        <v>26.9734941333334</v>
      </c>
      <c r="V24" s="90">
        <v>27.123524000000099</v>
      </c>
      <c r="W24" s="90">
        <v>26.977765333333299</v>
      </c>
      <c r="X24" s="90">
        <v>26.5016453333334</v>
      </c>
      <c r="Y24" s="90">
        <v>26.363846400000099</v>
      </c>
      <c r="Z24" s="90">
        <v>26.2731144000001</v>
      </c>
      <c r="AA24" s="90">
        <v>26.229666399999999</v>
      </c>
      <c r="AB24" s="90">
        <v>26.0075176</v>
      </c>
      <c r="AC24" s="90">
        <v>25.803972000000002</v>
      </c>
      <c r="AD24" s="90">
        <v>5.8128250908363004</v>
      </c>
      <c r="AE24" s="90">
        <v>6.0844064101637896</v>
      </c>
      <c r="AF24" s="90">
        <v>6.2575907360259997</v>
      </c>
      <c r="AG24" s="90">
        <v>6.3579771701612602</v>
      </c>
      <c r="AH24" s="90">
        <v>6.4427657292143801</v>
      </c>
      <c r="AI24" s="90">
        <v>6.36037551415835</v>
      </c>
      <c r="AJ24" s="90">
        <v>6.0985194140846204</v>
      </c>
      <c r="AK24" s="90">
        <v>6.0247644121982198</v>
      </c>
      <c r="AL24" s="90">
        <v>5.9766890335076699</v>
      </c>
      <c r="AM24" s="90">
        <v>5.9538036421565401</v>
      </c>
      <c r="AN24" s="90">
        <v>5.8381533746257199</v>
      </c>
      <c r="AO24" s="90">
        <v>5.7341611272120296</v>
      </c>
      <c r="AP24" s="69">
        <v>4.5365436849750704</v>
      </c>
      <c r="AQ24" s="229">
        <v>27.763620100000001</v>
      </c>
      <c r="AR24" s="69">
        <v>0.15000034065587101</v>
      </c>
      <c r="AS24" s="426">
        <f t="shared" si="0"/>
        <v>2.2710391400782015E-4</v>
      </c>
      <c r="AT24" s="529" t="s">
        <v>278</v>
      </c>
    </row>
    <row r="25" spans="3:46" ht="14.25" customHeight="1">
      <c r="C25" s="92">
        <v>3.133</v>
      </c>
      <c r="D25" s="3">
        <v>101.7</v>
      </c>
      <c r="E25" s="3">
        <v>0.3</v>
      </c>
      <c r="F25" s="229">
        <v>152.76341600000001</v>
      </c>
      <c r="G25" s="69">
        <v>149.898704000001</v>
      </c>
      <c r="H25" s="521">
        <v>221.92918400000099</v>
      </c>
      <c r="I25" s="90">
        <v>263.51909600000101</v>
      </c>
      <c r="J25" s="90">
        <v>211.805984</v>
      </c>
      <c r="K25" s="90">
        <v>129.48012</v>
      </c>
      <c r="L25" s="90">
        <v>140.30801600000001</v>
      </c>
      <c r="M25" s="90">
        <v>158.00970400000099</v>
      </c>
      <c r="N25" s="90">
        <v>195.683696</v>
      </c>
      <c r="O25" s="90">
        <v>268.214608</v>
      </c>
      <c r="P25" s="90">
        <v>282.33376800000002</v>
      </c>
      <c r="Q25" s="90">
        <v>236.40456800000001</v>
      </c>
      <c r="R25" s="90">
        <v>25.958278133333401</v>
      </c>
      <c r="S25" s="90">
        <v>26.475406933333399</v>
      </c>
      <c r="T25" s="90">
        <v>26.793256</v>
      </c>
      <c r="U25" s="90">
        <v>26.9734941333334</v>
      </c>
      <c r="V25" s="90">
        <v>27.123524000000099</v>
      </c>
      <c r="W25" s="90">
        <v>26.977765333333299</v>
      </c>
      <c r="X25" s="90">
        <v>26.5016453333334</v>
      </c>
      <c r="Y25" s="90">
        <v>26.363846400000099</v>
      </c>
      <c r="Z25" s="90">
        <v>26.2731144000001</v>
      </c>
      <c r="AA25" s="90">
        <v>26.229666399999999</v>
      </c>
      <c r="AB25" s="90">
        <v>26.0075176</v>
      </c>
      <c r="AC25" s="90">
        <v>25.803972000000002</v>
      </c>
      <c r="AD25" s="90">
        <v>5.8128250908363004</v>
      </c>
      <c r="AE25" s="90">
        <v>6.0844064101637896</v>
      </c>
      <c r="AF25" s="90">
        <v>6.2575907360259997</v>
      </c>
      <c r="AG25" s="90">
        <v>6.3579771701612602</v>
      </c>
      <c r="AH25" s="90">
        <v>6.4427657292143801</v>
      </c>
      <c r="AI25" s="90">
        <v>6.36037551415835</v>
      </c>
      <c r="AJ25" s="90">
        <v>6.0985194140846204</v>
      </c>
      <c r="AK25" s="90">
        <v>6.0247644121982198</v>
      </c>
      <c r="AL25" s="90">
        <v>5.9766890335076699</v>
      </c>
      <c r="AM25" s="90">
        <v>5.9538036421565401</v>
      </c>
      <c r="AN25" s="90">
        <v>5.8381533746257199</v>
      </c>
      <c r="AO25" s="90">
        <v>5.7341611272120296</v>
      </c>
      <c r="AP25" s="69">
        <v>4.5365436849750704</v>
      </c>
      <c r="AQ25" s="229">
        <v>18.262543640000001</v>
      </c>
      <c r="AR25" s="69">
        <v>0.29999981018004501</v>
      </c>
      <c r="AS25" s="426">
        <f t="shared" si="0"/>
        <v>-6.3273318325525934E-5</v>
      </c>
      <c r="AT25" s="93"/>
    </row>
    <row r="26" spans="3:46" ht="14.25" customHeight="1">
      <c r="C26" s="92">
        <v>3.133</v>
      </c>
      <c r="D26" s="3">
        <v>101.7</v>
      </c>
      <c r="E26" s="3">
        <v>0.35</v>
      </c>
      <c r="F26" s="229">
        <v>152.76341600000001</v>
      </c>
      <c r="G26" s="69">
        <v>149.898704000001</v>
      </c>
      <c r="H26" s="521">
        <v>221.92918400000099</v>
      </c>
      <c r="I26" s="90">
        <v>263.51909600000101</v>
      </c>
      <c r="J26" s="90">
        <v>211.805984</v>
      </c>
      <c r="K26" s="90">
        <v>129.48012</v>
      </c>
      <c r="L26" s="90">
        <v>140.30801600000001</v>
      </c>
      <c r="M26" s="90">
        <v>158.00970400000099</v>
      </c>
      <c r="N26" s="90">
        <v>195.683696</v>
      </c>
      <c r="O26" s="90">
        <v>268.214608</v>
      </c>
      <c r="P26" s="90">
        <v>282.33376800000002</v>
      </c>
      <c r="Q26" s="90">
        <v>236.40456800000001</v>
      </c>
      <c r="R26" s="90">
        <v>25.958278133333401</v>
      </c>
      <c r="S26" s="90">
        <v>26.475406933333399</v>
      </c>
      <c r="T26" s="90">
        <v>26.793256</v>
      </c>
      <c r="U26" s="90">
        <v>26.9734941333334</v>
      </c>
      <c r="V26" s="90">
        <v>27.123524000000099</v>
      </c>
      <c r="W26" s="90">
        <v>26.977765333333299</v>
      </c>
      <c r="X26" s="90">
        <v>26.5016453333334</v>
      </c>
      <c r="Y26" s="90">
        <v>26.363846400000099</v>
      </c>
      <c r="Z26" s="90">
        <v>26.2731144000001</v>
      </c>
      <c r="AA26" s="90">
        <v>26.229666399999999</v>
      </c>
      <c r="AB26" s="90">
        <v>26.0075176</v>
      </c>
      <c r="AC26" s="90">
        <v>25.803972000000002</v>
      </c>
      <c r="AD26" s="90">
        <v>5.8128250908363004</v>
      </c>
      <c r="AE26" s="90">
        <v>6.0844064101637896</v>
      </c>
      <c r="AF26" s="90">
        <v>6.2575907360259997</v>
      </c>
      <c r="AG26" s="90">
        <v>6.3579771701612602</v>
      </c>
      <c r="AH26" s="90">
        <v>6.4427657292143801</v>
      </c>
      <c r="AI26" s="90">
        <v>6.36037551415835</v>
      </c>
      <c r="AJ26" s="90">
        <v>6.0985194140846204</v>
      </c>
      <c r="AK26" s="90">
        <v>6.0247644121982198</v>
      </c>
      <c r="AL26" s="90">
        <v>5.9766890335076699</v>
      </c>
      <c r="AM26" s="90">
        <v>5.9538036421565401</v>
      </c>
      <c r="AN26" s="90">
        <v>5.8381533746257199</v>
      </c>
      <c r="AO26" s="90">
        <v>5.7341611272120296</v>
      </c>
      <c r="AP26" s="69">
        <v>4.5365436849750704</v>
      </c>
      <c r="AQ26" s="229">
        <v>16.494932290000001</v>
      </c>
      <c r="AR26" s="69">
        <v>0.35000109811631003</v>
      </c>
      <c r="AS26" s="426">
        <f t="shared" si="0"/>
        <v>3.1374751715710204E-4</v>
      </c>
      <c r="AT26" s="93"/>
    </row>
    <row r="27" spans="3:46" ht="14.25" customHeight="1">
      <c r="C27" s="94">
        <v>22.9</v>
      </c>
      <c r="D27" s="3">
        <v>-43.23</v>
      </c>
      <c r="E27" s="3">
        <v>0.01</v>
      </c>
      <c r="F27" s="229">
        <v>59.598962</v>
      </c>
      <c r="G27" s="69">
        <v>36.780200000000001</v>
      </c>
      <c r="H27" s="521">
        <v>42.961965999999997</v>
      </c>
      <c r="I27" s="90">
        <v>36.475464000000002</v>
      </c>
      <c r="J27" s="90">
        <v>31.429894000000001</v>
      </c>
      <c r="K27" s="90">
        <v>18.750095999999999</v>
      </c>
      <c r="L27" s="90">
        <v>21.15719</v>
      </c>
      <c r="M27" s="90">
        <v>34.663559999999997</v>
      </c>
      <c r="N27" s="90">
        <v>63.1970519999999</v>
      </c>
      <c r="O27" s="90">
        <v>94.937566000000004</v>
      </c>
      <c r="P27" s="90">
        <v>103.11694</v>
      </c>
      <c r="Q27" s="90">
        <v>83.854669999999999</v>
      </c>
      <c r="R27" s="90">
        <v>22.788562666666699</v>
      </c>
      <c r="S27" s="90">
        <v>22.380848</v>
      </c>
      <c r="T27" s="90">
        <v>22.471970666666699</v>
      </c>
      <c r="U27" s="90">
        <v>22.756239999999998</v>
      </c>
      <c r="V27" s="90">
        <v>23.594776</v>
      </c>
      <c r="W27" s="90">
        <v>24.834575999999998</v>
      </c>
      <c r="X27" s="90">
        <v>25.5370186666667</v>
      </c>
      <c r="Y27" s="90">
        <v>26.135736000000001</v>
      </c>
      <c r="Z27" s="90">
        <v>26.425832</v>
      </c>
      <c r="AA27" s="90">
        <v>25.978560000000002</v>
      </c>
      <c r="AB27" s="90">
        <v>24.914818666666701</v>
      </c>
      <c r="AC27" s="90">
        <v>23.708453333333399</v>
      </c>
      <c r="AD27" s="90">
        <v>4.3937400994521898</v>
      </c>
      <c r="AE27" s="90">
        <v>4.2383736314982601</v>
      </c>
      <c r="AF27" s="90">
        <v>4.2726137082961397</v>
      </c>
      <c r="AG27" s="90">
        <v>4.3812178416625098</v>
      </c>
      <c r="AH27" s="90">
        <v>4.7179267753064202</v>
      </c>
      <c r="AI27" s="90">
        <v>5.2637505268402602</v>
      </c>
      <c r="AJ27" s="90">
        <v>5.6005762153674699</v>
      </c>
      <c r="AK27" s="90">
        <v>5.9046266914003196</v>
      </c>
      <c r="AL27" s="90">
        <v>6.0578303346210598</v>
      </c>
      <c r="AM27" s="90">
        <v>5.8232445415969796</v>
      </c>
      <c r="AN27" s="90">
        <v>5.3011788907943798</v>
      </c>
      <c r="AO27" s="90">
        <v>4.7655224251622599</v>
      </c>
      <c r="AP27" s="69">
        <v>1.4177335289502899</v>
      </c>
      <c r="AQ27" s="530">
        <v>50.639304000000003</v>
      </c>
      <c r="AR27" s="69">
        <v>1.00000938599871E-2</v>
      </c>
      <c r="AS27" s="426">
        <f t="shared" si="0"/>
        <v>9.3859987100250453E-4</v>
      </c>
      <c r="AT27" s="168"/>
    </row>
    <row r="28" spans="3:46" ht="14.25" customHeight="1">
      <c r="C28" s="94">
        <v>22.9</v>
      </c>
      <c r="D28" s="3">
        <v>-43.23</v>
      </c>
      <c r="E28" s="3">
        <v>0.1</v>
      </c>
      <c r="F28" s="229">
        <v>59.598962</v>
      </c>
      <c r="G28" s="69">
        <v>36.780200000000001</v>
      </c>
      <c r="H28" s="521">
        <v>42.961965999999997</v>
      </c>
      <c r="I28" s="90">
        <v>36.475464000000002</v>
      </c>
      <c r="J28" s="90">
        <v>31.429894000000001</v>
      </c>
      <c r="K28" s="90">
        <v>18.750095999999999</v>
      </c>
      <c r="L28" s="90">
        <v>21.15719</v>
      </c>
      <c r="M28" s="90">
        <v>34.663559999999997</v>
      </c>
      <c r="N28" s="90">
        <v>63.1970519999999</v>
      </c>
      <c r="O28" s="90">
        <v>94.937566000000004</v>
      </c>
      <c r="P28" s="90">
        <v>103.11694</v>
      </c>
      <c r="Q28" s="90">
        <v>83.854669999999999</v>
      </c>
      <c r="R28" s="90">
        <v>22.788562666666699</v>
      </c>
      <c r="S28" s="90">
        <v>22.380848</v>
      </c>
      <c r="T28" s="90">
        <v>22.471970666666699</v>
      </c>
      <c r="U28" s="90">
        <v>22.756239999999998</v>
      </c>
      <c r="V28" s="90">
        <v>23.594776</v>
      </c>
      <c r="W28" s="90">
        <v>24.834575999999998</v>
      </c>
      <c r="X28" s="90">
        <v>25.5370186666667</v>
      </c>
      <c r="Y28" s="90">
        <v>26.135736000000001</v>
      </c>
      <c r="Z28" s="90">
        <v>26.425832</v>
      </c>
      <c r="AA28" s="90">
        <v>25.978560000000002</v>
      </c>
      <c r="AB28" s="90">
        <v>24.914818666666701</v>
      </c>
      <c r="AC28" s="90">
        <v>23.708453333333399</v>
      </c>
      <c r="AD28" s="90">
        <v>4.3937400994521898</v>
      </c>
      <c r="AE28" s="90">
        <v>4.2383736314982601</v>
      </c>
      <c r="AF28" s="90">
        <v>4.2726137082961397</v>
      </c>
      <c r="AG28" s="90">
        <v>4.3812178416625098</v>
      </c>
      <c r="AH28" s="90">
        <v>4.7179267753064202</v>
      </c>
      <c r="AI28" s="90">
        <v>5.2637505268402602</v>
      </c>
      <c r="AJ28" s="90">
        <v>5.6005762153674699</v>
      </c>
      <c r="AK28" s="90">
        <v>5.9046266914003196</v>
      </c>
      <c r="AL28" s="90">
        <v>6.0578303346210598</v>
      </c>
      <c r="AM28" s="90">
        <v>5.8232445415969796</v>
      </c>
      <c r="AN28" s="90">
        <v>5.3011788907943798</v>
      </c>
      <c r="AO28" s="90">
        <v>4.7655224251622599</v>
      </c>
      <c r="AP28" s="69">
        <v>1.4177335289502899</v>
      </c>
      <c r="AQ28" s="229">
        <v>14.58963041</v>
      </c>
      <c r="AR28" s="69">
        <v>0.10000018637655</v>
      </c>
      <c r="AS28" s="426">
        <f t="shared" si="0"/>
        <v>1.8637654999875686E-4</v>
      </c>
      <c r="AT28" s="93"/>
    </row>
    <row r="29" spans="3:46" ht="14.25" customHeight="1">
      <c r="C29" s="94">
        <v>22.9</v>
      </c>
      <c r="D29" s="3">
        <v>-43.23</v>
      </c>
      <c r="E29" s="3">
        <v>0.15</v>
      </c>
      <c r="F29" s="229">
        <v>59.598962</v>
      </c>
      <c r="G29" s="69">
        <v>36.780200000000001</v>
      </c>
      <c r="H29" s="521">
        <v>42.961965999999997</v>
      </c>
      <c r="I29" s="90">
        <v>36.475464000000002</v>
      </c>
      <c r="J29" s="90">
        <v>31.429894000000001</v>
      </c>
      <c r="K29" s="90">
        <v>18.750095999999999</v>
      </c>
      <c r="L29" s="90">
        <v>21.15719</v>
      </c>
      <c r="M29" s="90">
        <v>34.663559999999997</v>
      </c>
      <c r="N29" s="90">
        <v>63.1970519999999</v>
      </c>
      <c r="O29" s="90">
        <v>94.937566000000004</v>
      </c>
      <c r="P29" s="90">
        <v>103.11694</v>
      </c>
      <c r="Q29" s="90">
        <v>83.854669999999999</v>
      </c>
      <c r="R29" s="90">
        <v>22.788562666666699</v>
      </c>
      <c r="S29" s="90">
        <v>22.380848</v>
      </c>
      <c r="T29" s="90">
        <v>22.471970666666699</v>
      </c>
      <c r="U29" s="90">
        <v>22.756239999999998</v>
      </c>
      <c r="V29" s="90">
        <v>23.594776</v>
      </c>
      <c r="W29" s="90">
        <v>24.834575999999998</v>
      </c>
      <c r="X29" s="90">
        <v>25.5370186666667</v>
      </c>
      <c r="Y29" s="90">
        <v>26.135736000000001</v>
      </c>
      <c r="Z29" s="90">
        <v>26.425832</v>
      </c>
      <c r="AA29" s="90">
        <v>25.978560000000002</v>
      </c>
      <c r="AB29" s="90">
        <v>24.914818666666701</v>
      </c>
      <c r="AC29" s="90">
        <v>23.708453333333399</v>
      </c>
      <c r="AD29" s="90">
        <v>4.3937400994521898</v>
      </c>
      <c r="AE29" s="90">
        <v>4.2383736314982601</v>
      </c>
      <c r="AF29" s="90">
        <v>4.2726137082961397</v>
      </c>
      <c r="AG29" s="90">
        <v>4.3812178416625098</v>
      </c>
      <c r="AH29" s="90">
        <v>4.7179267753064202</v>
      </c>
      <c r="AI29" s="90">
        <v>5.2637505268402602</v>
      </c>
      <c r="AJ29" s="90">
        <v>5.6005762153674699</v>
      </c>
      <c r="AK29" s="90">
        <v>5.9046266914003196</v>
      </c>
      <c r="AL29" s="90">
        <v>6.0578303346210598</v>
      </c>
      <c r="AM29" s="90">
        <v>5.8232445415969796</v>
      </c>
      <c r="AN29" s="90">
        <v>5.3011788907943798</v>
      </c>
      <c r="AO29" s="90">
        <v>4.7655224251622599</v>
      </c>
      <c r="AP29" s="69">
        <v>1.4177335289502899</v>
      </c>
      <c r="AQ29" s="229">
        <v>11.005100819999999</v>
      </c>
      <c r="AR29" s="69">
        <v>0.149999944632808</v>
      </c>
      <c r="AS29" s="426">
        <f t="shared" si="0"/>
        <v>-3.6911461331889939E-5</v>
      </c>
      <c r="AT29" s="93"/>
    </row>
    <row r="30" spans="3:46" ht="14.25" customHeight="1">
      <c r="C30" s="94">
        <v>22.9</v>
      </c>
      <c r="D30" s="3">
        <v>-43.23</v>
      </c>
      <c r="E30" s="3">
        <v>0.3</v>
      </c>
      <c r="F30" s="229">
        <v>59.598962</v>
      </c>
      <c r="G30" s="69">
        <v>36.780200000000001</v>
      </c>
      <c r="H30" s="521">
        <v>42.961965999999997</v>
      </c>
      <c r="I30" s="90">
        <v>36.475464000000002</v>
      </c>
      <c r="J30" s="90">
        <v>31.429894000000001</v>
      </c>
      <c r="K30" s="90">
        <v>18.750095999999999</v>
      </c>
      <c r="L30" s="90">
        <v>21.15719</v>
      </c>
      <c r="M30" s="90">
        <v>34.663559999999997</v>
      </c>
      <c r="N30" s="90">
        <v>63.1970519999999</v>
      </c>
      <c r="O30" s="90">
        <v>94.937566000000004</v>
      </c>
      <c r="P30" s="90">
        <v>103.11694</v>
      </c>
      <c r="Q30" s="90">
        <v>83.854669999999999</v>
      </c>
      <c r="R30" s="90">
        <v>22.788562666666699</v>
      </c>
      <c r="S30" s="90">
        <v>22.380848</v>
      </c>
      <c r="T30" s="90">
        <v>22.471970666666699</v>
      </c>
      <c r="U30" s="90">
        <v>22.756239999999998</v>
      </c>
      <c r="V30" s="90">
        <v>23.594776</v>
      </c>
      <c r="W30" s="90">
        <v>24.834575999999998</v>
      </c>
      <c r="X30" s="90">
        <v>25.5370186666667</v>
      </c>
      <c r="Y30" s="90">
        <v>26.135736000000001</v>
      </c>
      <c r="Z30" s="90">
        <v>26.425832</v>
      </c>
      <c r="AA30" s="90">
        <v>25.978560000000002</v>
      </c>
      <c r="AB30" s="90">
        <v>24.914818666666701</v>
      </c>
      <c r="AC30" s="90">
        <v>23.708453333333399</v>
      </c>
      <c r="AD30" s="90">
        <v>4.3937400994521898</v>
      </c>
      <c r="AE30" s="90">
        <v>4.2383736314982601</v>
      </c>
      <c r="AF30" s="90">
        <v>4.2726137082961397</v>
      </c>
      <c r="AG30" s="90">
        <v>4.3812178416625098</v>
      </c>
      <c r="AH30" s="90">
        <v>4.7179267753064202</v>
      </c>
      <c r="AI30" s="90">
        <v>5.2637505268402602</v>
      </c>
      <c r="AJ30" s="90">
        <v>5.6005762153674699</v>
      </c>
      <c r="AK30" s="90">
        <v>5.9046266914003196</v>
      </c>
      <c r="AL30" s="90">
        <v>6.0578303346210598</v>
      </c>
      <c r="AM30" s="90">
        <v>5.8232445415969796</v>
      </c>
      <c r="AN30" s="90">
        <v>5.3011788907943798</v>
      </c>
      <c r="AO30" s="90">
        <v>4.7655224251622599</v>
      </c>
      <c r="AP30" s="69">
        <v>1.4177335289502899</v>
      </c>
      <c r="AQ30" s="229">
        <v>6.23796236</v>
      </c>
      <c r="AR30" s="69">
        <v>0.30000289203819802</v>
      </c>
      <c r="AS30" s="426">
        <f t="shared" si="0"/>
        <v>9.640127326774699E-4</v>
      </c>
      <c r="AT30" s="93"/>
    </row>
    <row r="31" spans="3:46" ht="14.25" customHeight="1">
      <c r="C31" s="94">
        <v>22.9</v>
      </c>
      <c r="D31" s="3">
        <v>-43.23</v>
      </c>
      <c r="E31" s="3">
        <v>0.35</v>
      </c>
      <c r="F31" s="229">
        <v>59.598962</v>
      </c>
      <c r="G31" s="69">
        <v>36.780200000000001</v>
      </c>
      <c r="H31" s="521">
        <v>42.961965999999997</v>
      </c>
      <c r="I31" s="90">
        <v>36.475464000000002</v>
      </c>
      <c r="J31" s="90">
        <v>31.429894000000001</v>
      </c>
      <c r="K31" s="90">
        <v>18.750095999999999</v>
      </c>
      <c r="L31" s="90">
        <v>21.15719</v>
      </c>
      <c r="M31" s="90">
        <v>34.663559999999997</v>
      </c>
      <c r="N31" s="90">
        <v>63.1970519999999</v>
      </c>
      <c r="O31" s="90">
        <v>94.937566000000004</v>
      </c>
      <c r="P31" s="90">
        <v>103.11694</v>
      </c>
      <c r="Q31" s="90">
        <v>83.854669999999999</v>
      </c>
      <c r="R31" s="90">
        <v>22.788562666666699</v>
      </c>
      <c r="S31" s="90">
        <v>22.380848</v>
      </c>
      <c r="T31" s="90">
        <v>22.471970666666699</v>
      </c>
      <c r="U31" s="90">
        <v>22.756239999999998</v>
      </c>
      <c r="V31" s="90">
        <v>23.594776</v>
      </c>
      <c r="W31" s="90">
        <v>24.834575999999998</v>
      </c>
      <c r="X31" s="90">
        <v>25.5370186666667</v>
      </c>
      <c r="Y31" s="90">
        <v>26.135736000000001</v>
      </c>
      <c r="Z31" s="90">
        <v>26.425832</v>
      </c>
      <c r="AA31" s="90">
        <v>25.978560000000002</v>
      </c>
      <c r="AB31" s="90">
        <v>24.914818666666701</v>
      </c>
      <c r="AC31" s="90">
        <v>23.708453333333399</v>
      </c>
      <c r="AD31" s="90">
        <v>4.3937400994521898</v>
      </c>
      <c r="AE31" s="90">
        <v>4.2383736314982601</v>
      </c>
      <c r="AF31" s="90">
        <v>4.2726137082961397</v>
      </c>
      <c r="AG31" s="90">
        <v>4.3812178416625098</v>
      </c>
      <c r="AH31" s="90">
        <v>4.7179267753064202</v>
      </c>
      <c r="AI31" s="90">
        <v>5.2637505268402602</v>
      </c>
      <c r="AJ31" s="90">
        <v>5.6005762153674699</v>
      </c>
      <c r="AK31" s="90">
        <v>5.9046266914003196</v>
      </c>
      <c r="AL31" s="90">
        <v>6.0578303346210598</v>
      </c>
      <c r="AM31" s="90">
        <v>5.8232445415969796</v>
      </c>
      <c r="AN31" s="90">
        <v>5.3011788907943798</v>
      </c>
      <c r="AO31" s="90">
        <v>4.7655224251622599</v>
      </c>
      <c r="AP31" s="69">
        <v>1.4177335289502899</v>
      </c>
      <c r="AQ31" s="229">
        <v>5.3823964200000001</v>
      </c>
      <c r="AR31" s="69">
        <v>0.35000048712147303</v>
      </c>
      <c r="AS31" s="426">
        <f t="shared" si="0"/>
        <v>1.3917756372780081E-4</v>
      </c>
      <c r="AT31" s="93"/>
    </row>
    <row r="32" spans="3:46" ht="14.25" customHeight="1">
      <c r="C32" s="94">
        <v>23</v>
      </c>
      <c r="D32" s="3">
        <v>30</v>
      </c>
      <c r="E32" s="3">
        <v>0.01</v>
      </c>
      <c r="F32" s="229">
        <v>0</v>
      </c>
      <c r="G32" s="69">
        <v>0</v>
      </c>
      <c r="H32" s="521">
        <v>1.2500000000000001E-2</v>
      </c>
      <c r="I32" s="90">
        <v>0</v>
      </c>
      <c r="J32" s="90">
        <v>0.24</v>
      </c>
      <c r="K32" s="90">
        <v>0</v>
      </c>
      <c r="L32" s="90">
        <v>1.2E-2</v>
      </c>
      <c r="M32" s="90">
        <v>5.2499999999999998E-2</v>
      </c>
      <c r="N32" s="90">
        <v>0</v>
      </c>
      <c r="O32" s="90">
        <v>0.04</v>
      </c>
      <c r="P32" s="90">
        <v>0</v>
      </c>
      <c r="Q32" s="90">
        <v>1.2500000000000001E-2</v>
      </c>
      <c r="R32" s="90">
        <v>14.8136666666667</v>
      </c>
      <c r="S32" s="90">
        <v>16.9016666666666</v>
      </c>
      <c r="T32" s="90">
        <v>21.616666666666699</v>
      </c>
      <c r="U32" s="90">
        <v>27.29</v>
      </c>
      <c r="V32" s="90">
        <v>31.409666666666698</v>
      </c>
      <c r="W32" s="90">
        <v>33.142333333333298</v>
      </c>
      <c r="X32" s="90">
        <v>33.570666666666703</v>
      </c>
      <c r="Y32" s="90">
        <v>33.470333333333301</v>
      </c>
      <c r="Z32" s="90">
        <v>31.305333333333401</v>
      </c>
      <c r="AA32" s="90">
        <v>27.495000000000001</v>
      </c>
      <c r="AB32" s="90">
        <v>20.970333333333301</v>
      </c>
      <c r="AC32" s="90">
        <v>16.1303333333334</v>
      </c>
      <c r="AD32" s="90">
        <v>2.17275838707805</v>
      </c>
      <c r="AE32" s="90">
        <v>2.61265751017361</v>
      </c>
      <c r="AF32" s="90">
        <v>3.9618156055712599</v>
      </c>
      <c r="AG32" s="90">
        <v>6.5381728113024504</v>
      </c>
      <c r="AH32" s="90">
        <v>9.4067198021841207</v>
      </c>
      <c r="AI32" s="90">
        <v>10.961824899801501</v>
      </c>
      <c r="AJ32" s="90">
        <v>11.384361398346901</v>
      </c>
      <c r="AK32" s="90">
        <v>11.2839478677692</v>
      </c>
      <c r="AL32" s="90">
        <v>9.3204571051869305</v>
      </c>
      <c r="AM32" s="90">
        <v>6.6576012019355399</v>
      </c>
      <c r="AN32" s="90">
        <v>3.74204095740135</v>
      </c>
      <c r="AO32" s="90">
        <v>2.44063724969799</v>
      </c>
      <c r="AP32" s="69">
        <v>5.1911114208746999E-4</v>
      </c>
      <c r="AQ32" s="530">
        <v>0</v>
      </c>
      <c r="AR32" s="69"/>
      <c r="AS32" s="426"/>
      <c r="AT32" s="529" t="s">
        <v>284</v>
      </c>
    </row>
    <row r="33" spans="3:46" ht="14.25" customHeight="1">
      <c r="C33" s="155">
        <v>23</v>
      </c>
      <c r="D33" s="83">
        <v>30</v>
      </c>
      <c r="E33" s="83">
        <v>0.1</v>
      </c>
      <c r="F33" s="531">
        <v>0</v>
      </c>
      <c r="G33" s="353">
        <v>0</v>
      </c>
      <c r="H33" s="521">
        <v>1.2500000000000001E-2</v>
      </c>
      <c r="I33" s="90">
        <v>0</v>
      </c>
      <c r="J33" s="90">
        <v>0.24</v>
      </c>
      <c r="K33" s="90">
        <v>0</v>
      </c>
      <c r="L33" s="90">
        <v>1.2E-2</v>
      </c>
      <c r="M33" s="90">
        <v>5.2499999999999998E-2</v>
      </c>
      <c r="N33" s="90">
        <v>0</v>
      </c>
      <c r="O33" s="90">
        <v>0.04</v>
      </c>
      <c r="P33" s="90">
        <v>0</v>
      </c>
      <c r="Q33" s="90">
        <v>1.2500000000000001E-2</v>
      </c>
      <c r="R33" s="90">
        <v>14.8136666666667</v>
      </c>
      <c r="S33" s="90">
        <v>16.9016666666666</v>
      </c>
      <c r="T33" s="90">
        <v>21.616666666666699</v>
      </c>
      <c r="U33" s="90">
        <v>27.29</v>
      </c>
      <c r="V33" s="90">
        <v>31.409666666666698</v>
      </c>
      <c r="W33" s="90">
        <v>33.142333333333298</v>
      </c>
      <c r="X33" s="90">
        <v>33.570666666666703</v>
      </c>
      <c r="Y33" s="90">
        <v>33.470333333333301</v>
      </c>
      <c r="Z33" s="90">
        <v>31.305333333333401</v>
      </c>
      <c r="AA33" s="90">
        <v>27.495000000000001</v>
      </c>
      <c r="AB33" s="90">
        <v>20.970333333333301</v>
      </c>
      <c r="AC33" s="90">
        <v>16.1303333333334</v>
      </c>
      <c r="AD33" s="90">
        <v>2.17275838707805</v>
      </c>
      <c r="AE33" s="90">
        <v>2.61265751017361</v>
      </c>
      <c r="AF33" s="90">
        <v>3.9618156055712599</v>
      </c>
      <c r="AG33" s="90">
        <v>6.5381728113024504</v>
      </c>
      <c r="AH33" s="90">
        <v>9.4067198021841207</v>
      </c>
      <c r="AI33" s="90">
        <v>10.961824899801501</v>
      </c>
      <c r="AJ33" s="90">
        <v>11.384361398346901</v>
      </c>
      <c r="AK33" s="90">
        <v>11.2839478677692</v>
      </c>
      <c r="AL33" s="90">
        <v>9.3204571051869305</v>
      </c>
      <c r="AM33" s="90">
        <v>6.6576012019355399</v>
      </c>
      <c r="AN33" s="90">
        <v>3.74204095740135</v>
      </c>
      <c r="AO33" s="90">
        <v>2.44063724969799</v>
      </c>
      <c r="AP33" s="353">
        <v>5.1911114208746999E-4</v>
      </c>
      <c r="AQ33" s="532">
        <v>0</v>
      </c>
      <c r="AR33" s="69"/>
      <c r="AS33" s="426"/>
      <c r="AT33" s="529" t="s">
        <v>284</v>
      </c>
    </row>
    <row r="34" spans="3:46" ht="14.25" customHeight="1">
      <c r="C34" s="155">
        <v>23</v>
      </c>
      <c r="D34" s="83">
        <v>30</v>
      </c>
      <c r="E34" s="83">
        <v>0.15</v>
      </c>
      <c r="F34" s="531">
        <v>0</v>
      </c>
      <c r="G34" s="353">
        <v>0</v>
      </c>
      <c r="H34" s="521">
        <v>1.2500000000000001E-2</v>
      </c>
      <c r="I34" s="90">
        <v>0</v>
      </c>
      <c r="J34" s="90">
        <v>0.24</v>
      </c>
      <c r="K34" s="90">
        <v>0</v>
      </c>
      <c r="L34" s="90">
        <v>1.2E-2</v>
      </c>
      <c r="M34" s="90">
        <v>5.2499999999999998E-2</v>
      </c>
      <c r="N34" s="90">
        <v>0</v>
      </c>
      <c r="O34" s="90">
        <v>0.04</v>
      </c>
      <c r="P34" s="90">
        <v>0</v>
      </c>
      <c r="Q34" s="90">
        <v>1.2500000000000001E-2</v>
      </c>
      <c r="R34" s="90">
        <v>14.8136666666667</v>
      </c>
      <c r="S34" s="90">
        <v>16.9016666666666</v>
      </c>
      <c r="T34" s="90">
        <v>21.616666666666699</v>
      </c>
      <c r="U34" s="90">
        <v>27.29</v>
      </c>
      <c r="V34" s="90">
        <v>31.409666666666698</v>
      </c>
      <c r="W34" s="90">
        <v>33.142333333333298</v>
      </c>
      <c r="X34" s="90">
        <v>33.570666666666703</v>
      </c>
      <c r="Y34" s="90">
        <v>33.470333333333301</v>
      </c>
      <c r="Z34" s="90">
        <v>31.305333333333401</v>
      </c>
      <c r="AA34" s="90">
        <v>27.495000000000001</v>
      </c>
      <c r="AB34" s="90">
        <v>20.970333333333301</v>
      </c>
      <c r="AC34" s="90">
        <v>16.1303333333334</v>
      </c>
      <c r="AD34" s="90">
        <v>2.17275838707805</v>
      </c>
      <c r="AE34" s="90">
        <v>2.61265751017361</v>
      </c>
      <c r="AF34" s="90">
        <v>3.9618156055712599</v>
      </c>
      <c r="AG34" s="90">
        <v>6.5381728113024504</v>
      </c>
      <c r="AH34" s="90">
        <v>9.4067198021841207</v>
      </c>
      <c r="AI34" s="90">
        <v>10.961824899801501</v>
      </c>
      <c r="AJ34" s="90">
        <v>11.384361398346901</v>
      </c>
      <c r="AK34" s="90">
        <v>11.2839478677692</v>
      </c>
      <c r="AL34" s="90">
        <v>9.3204571051869305</v>
      </c>
      <c r="AM34" s="90">
        <v>6.6576012019355399</v>
      </c>
      <c r="AN34" s="90">
        <v>3.74204095740135</v>
      </c>
      <c r="AO34" s="90">
        <v>2.44063724969799</v>
      </c>
      <c r="AP34" s="353">
        <v>5.1911114208746999E-4</v>
      </c>
      <c r="AQ34" s="532">
        <v>0</v>
      </c>
      <c r="AR34" s="69"/>
      <c r="AS34" s="426"/>
      <c r="AT34" s="529" t="s">
        <v>284</v>
      </c>
    </row>
    <row r="35" spans="3:46" ht="14.25" customHeight="1">
      <c r="C35" s="155">
        <v>23</v>
      </c>
      <c r="D35" s="83">
        <v>30</v>
      </c>
      <c r="E35" s="83">
        <v>0.3</v>
      </c>
      <c r="F35" s="531">
        <v>0</v>
      </c>
      <c r="G35" s="353">
        <v>0</v>
      </c>
      <c r="H35" s="521">
        <v>1.2500000000000001E-2</v>
      </c>
      <c r="I35" s="90">
        <v>0</v>
      </c>
      <c r="J35" s="90">
        <v>0.24</v>
      </c>
      <c r="K35" s="90">
        <v>0</v>
      </c>
      <c r="L35" s="90">
        <v>1.2E-2</v>
      </c>
      <c r="M35" s="90">
        <v>5.2499999999999998E-2</v>
      </c>
      <c r="N35" s="90">
        <v>0</v>
      </c>
      <c r="O35" s="90">
        <v>0.04</v>
      </c>
      <c r="P35" s="90">
        <v>0</v>
      </c>
      <c r="Q35" s="90">
        <v>1.2500000000000001E-2</v>
      </c>
      <c r="R35" s="90">
        <v>14.8136666666667</v>
      </c>
      <c r="S35" s="90">
        <v>16.9016666666666</v>
      </c>
      <c r="T35" s="90">
        <v>21.616666666666699</v>
      </c>
      <c r="U35" s="90">
        <v>27.29</v>
      </c>
      <c r="V35" s="90">
        <v>31.409666666666698</v>
      </c>
      <c r="W35" s="90">
        <v>33.142333333333298</v>
      </c>
      <c r="X35" s="90">
        <v>33.570666666666703</v>
      </c>
      <c r="Y35" s="90">
        <v>33.470333333333301</v>
      </c>
      <c r="Z35" s="90">
        <v>31.305333333333401</v>
      </c>
      <c r="AA35" s="90">
        <v>27.495000000000001</v>
      </c>
      <c r="AB35" s="90">
        <v>20.970333333333301</v>
      </c>
      <c r="AC35" s="90">
        <v>16.1303333333334</v>
      </c>
      <c r="AD35" s="90">
        <v>2.17275838707805</v>
      </c>
      <c r="AE35" s="90">
        <v>2.61265751017361</v>
      </c>
      <c r="AF35" s="90">
        <v>3.9618156055712599</v>
      </c>
      <c r="AG35" s="90">
        <v>6.5381728113024504</v>
      </c>
      <c r="AH35" s="90">
        <v>9.4067198021841207</v>
      </c>
      <c r="AI35" s="90">
        <v>10.961824899801501</v>
      </c>
      <c r="AJ35" s="90">
        <v>11.384361398346901</v>
      </c>
      <c r="AK35" s="90">
        <v>11.2839478677692</v>
      </c>
      <c r="AL35" s="90">
        <v>9.3204571051869305</v>
      </c>
      <c r="AM35" s="90">
        <v>6.6576012019355399</v>
      </c>
      <c r="AN35" s="90">
        <v>3.74204095740135</v>
      </c>
      <c r="AO35" s="90">
        <v>2.44063724969799</v>
      </c>
      <c r="AP35" s="353">
        <v>5.1911114208746999E-4</v>
      </c>
      <c r="AQ35" s="532">
        <v>0</v>
      </c>
      <c r="AR35" s="69"/>
      <c r="AS35" s="426"/>
      <c r="AT35" s="529" t="s">
        <v>284</v>
      </c>
    </row>
    <row r="36" spans="3:46" ht="14.25" customHeight="1">
      <c r="C36" s="155">
        <v>23</v>
      </c>
      <c r="D36" s="83">
        <v>30</v>
      </c>
      <c r="E36" s="83">
        <v>0.35</v>
      </c>
      <c r="F36" s="531">
        <v>0</v>
      </c>
      <c r="G36" s="353">
        <v>0</v>
      </c>
      <c r="H36" s="521">
        <v>1.2500000000000001E-2</v>
      </c>
      <c r="I36" s="90">
        <v>0</v>
      </c>
      <c r="J36" s="90">
        <v>0.24</v>
      </c>
      <c r="K36" s="90">
        <v>0</v>
      </c>
      <c r="L36" s="90">
        <v>1.2E-2</v>
      </c>
      <c r="M36" s="90">
        <v>5.2499999999999998E-2</v>
      </c>
      <c r="N36" s="90">
        <v>0</v>
      </c>
      <c r="O36" s="90">
        <v>0.04</v>
      </c>
      <c r="P36" s="90">
        <v>0</v>
      </c>
      <c r="Q36" s="90">
        <v>1.2500000000000001E-2</v>
      </c>
      <c r="R36" s="90">
        <v>14.8136666666667</v>
      </c>
      <c r="S36" s="90">
        <v>16.9016666666666</v>
      </c>
      <c r="T36" s="90">
        <v>21.616666666666699</v>
      </c>
      <c r="U36" s="90">
        <v>27.29</v>
      </c>
      <c r="V36" s="90">
        <v>31.409666666666698</v>
      </c>
      <c r="W36" s="90">
        <v>33.142333333333298</v>
      </c>
      <c r="X36" s="90">
        <v>33.570666666666703</v>
      </c>
      <c r="Y36" s="90">
        <v>33.470333333333301</v>
      </c>
      <c r="Z36" s="90">
        <v>31.305333333333401</v>
      </c>
      <c r="AA36" s="90">
        <v>27.495000000000001</v>
      </c>
      <c r="AB36" s="90">
        <v>20.970333333333301</v>
      </c>
      <c r="AC36" s="90">
        <v>16.1303333333334</v>
      </c>
      <c r="AD36" s="90">
        <v>2.17275838707805</v>
      </c>
      <c r="AE36" s="90">
        <v>2.61265751017361</v>
      </c>
      <c r="AF36" s="90">
        <v>3.9618156055712599</v>
      </c>
      <c r="AG36" s="90">
        <v>6.5381728113024504</v>
      </c>
      <c r="AH36" s="90">
        <v>9.4067198021841207</v>
      </c>
      <c r="AI36" s="90">
        <v>10.961824899801501</v>
      </c>
      <c r="AJ36" s="90">
        <v>11.384361398346901</v>
      </c>
      <c r="AK36" s="90">
        <v>11.2839478677692</v>
      </c>
      <c r="AL36" s="90">
        <v>9.3204571051869305</v>
      </c>
      <c r="AM36" s="90">
        <v>6.6576012019355399</v>
      </c>
      <c r="AN36" s="90">
        <v>3.74204095740135</v>
      </c>
      <c r="AO36" s="90">
        <v>2.44063724969799</v>
      </c>
      <c r="AP36" s="353">
        <v>5.1911114208746999E-4</v>
      </c>
      <c r="AQ36" s="532">
        <v>0</v>
      </c>
      <c r="AR36" s="69"/>
      <c r="AS36" s="426"/>
      <c r="AT36" s="529" t="s">
        <v>284</v>
      </c>
    </row>
    <row r="37" spans="3:46" ht="14.25" customHeight="1">
      <c r="C37" s="94">
        <v>25.78</v>
      </c>
      <c r="D37" s="3">
        <v>-80.22</v>
      </c>
      <c r="E37" s="3">
        <v>0.01</v>
      </c>
      <c r="F37" s="229">
        <v>48.761879999999998</v>
      </c>
      <c r="G37" s="69">
        <v>59.652343999999999</v>
      </c>
      <c r="H37" s="521">
        <v>58.450907999999998</v>
      </c>
      <c r="I37" s="90">
        <v>73.241692</v>
      </c>
      <c r="J37" s="90">
        <v>137.30781999999999</v>
      </c>
      <c r="K37" s="90">
        <v>214.53675999999999</v>
      </c>
      <c r="L37" s="90">
        <v>156.40112400000001</v>
      </c>
      <c r="M37" s="90">
        <v>170.07002399999999</v>
      </c>
      <c r="N37" s="90">
        <v>221.88793999999999</v>
      </c>
      <c r="O37" s="90">
        <v>163.864036</v>
      </c>
      <c r="P37" s="90">
        <v>71.396712000000093</v>
      </c>
      <c r="Q37" s="90">
        <v>49.653848000000103</v>
      </c>
      <c r="R37" s="90">
        <v>19.9671685333333</v>
      </c>
      <c r="S37" s="90">
        <v>20.708098133333401</v>
      </c>
      <c r="T37" s="90">
        <v>21.8076005333334</v>
      </c>
      <c r="U37" s="90">
        <v>23.608908266666699</v>
      </c>
      <c r="V37" s="90">
        <v>25.656170133333401</v>
      </c>
      <c r="W37" s="90">
        <v>27.315234133333401</v>
      </c>
      <c r="X37" s="90">
        <v>28.004729066666599</v>
      </c>
      <c r="Y37" s="90">
        <v>28.0800464000001</v>
      </c>
      <c r="Z37" s="90">
        <v>27.4244101333333</v>
      </c>
      <c r="AA37" s="90">
        <v>25.805820799999999</v>
      </c>
      <c r="AB37" s="90">
        <v>23.3122677333333</v>
      </c>
      <c r="AC37" s="90">
        <v>21.205410133333402</v>
      </c>
      <c r="AD37" s="90">
        <v>3.42482960898676</v>
      </c>
      <c r="AE37" s="90">
        <v>3.65638810998496</v>
      </c>
      <c r="AF37" s="90">
        <v>4.0291759126655702</v>
      </c>
      <c r="AG37" s="90">
        <v>4.7238178526566399</v>
      </c>
      <c r="AH37" s="90">
        <v>5.6598113572716704</v>
      </c>
      <c r="AI37" s="90">
        <v>6.5527572400820597</v>
      </c>
      <c r="AJ37" s="90">
        <v>6.96409954735255</v>
      </c>
      <c r="AK37" s="90">
        <v>7.0105687854239296</v>
      </c>
      <c r="AL37" s="90">
        <v>6.6162328663539398</v>
      </c>
      <c r="AM37" s="90">
        <v>5.7350972999238001</v>
      </c>
      <c r="AN37" s="90">
        <v>4.6016916258140803</v>
      </c>
      <c r="AO37" s="90">
        <v>3.8205273183927901</v>
      </c>
      <c r="AP37" s="69">
        <v>2.90785192041972</v>
      </c>
      <c r="AQ37" s="530">
        <v>78.299499299999994</v>
      </c>
      <c r="AR37" s="69">
        <v>1.00000190421671E-2</v>
      </c>
      <c r="AS37" s="426">
        <f t="shared" si="0"/>
        <v>1.9042167100080665E-4</v>
      </c>
      <c r="AT37" s="168"/>
    </row>
    <row r="38" spans="3:46" ht="14.25" customHeight="1">
      <c r="C38" s="94">
        <v>25.78</v>
      </c>
      <c r="D38" s="3">
        <v>-80.22</v>
      </c>
      <c r="E38" s="3">
        <v>0.1</v>
      </c>
      <c r="F38" s="229">
        <v>48.761879999999998</v>
      </c>
      <c r="G38" s="69">
        <v>59.652343999999999</v>
      </c>
      <c r="H38" s="521">
        <v>58.450907999999998</v>
      </c>
      <c r="I38" s="90">
        <v>73.241692</v>
      </c>
      <c r="J38" s="90">
        <v>137.30781999999999</v>
      </c>
      <c r="K38" s="90">
        <v>214.53675999999999</v>
      </c>
      <c r="L38" s="90">
        <v>156.40112400000001</v>
      </c>
      <c r="M38" s="90">
        <v>170.07002399999999</v>
      </c>
      <c r="N38" s="90">
        <v>221.88793999999999</v>
      </c>
      <c r="O38" s="90">
        <v>163.864036</v>
      </c>
      <c r="P38" s="90">
        <v>71.396712000000093</v>
      </c>
      <c r="Q38" s="90">
        <v>49.653848000000103</v>
      </c>
      <c r="R38" s="90">
        <v>19.9671685333333</v>
      </c>
      <c r="S38" s="90">
        <v>20.708098133333401</v>
      </c>
      <c r="T38" s="90">
        <v>21.8076005333334</v>
      </c>
      <c r="U38" s="90">
        <v>23.608908266666699</v>
      </c>
      <c r="V38" s="90">
        <v>25.656170133333401</v>
      </c>
      <c r="W38" s="90">
        <v>27.315234133333401</v>
      </c>
      <c r="X38" s="90">
        <v>28.004729066666599</v>
      </c>
      <c r="Y38" s="90">
        <v>28.0800464000001</v>
      </c>
      <c r="Z38" s="90">
        <v>27.4244101333333</v>
      </c>
      <c r="AA38" s="90">
        <v>25.805820799999999</v>
      </c>
      <c r="AB38" s="90">
        <v>23.3122677333333</v>
      </c>
      <c r="AC38" s="90">
        <v>21.205410133333402</v>
      </c>
      <c r="AD38" s="90">
        <v>3.42482960898676</v>
      </c>
      <c r="AE38" s="90">
        <v>3.65638810998496</v>
      </c>
      <c r="AF38" s="90">
        <v>4.0291759126655702</v>
      </c>
      <c r="AG38" s="90">
        <v>4.7238178526566399</v>
      </c>
      <c r="AH38" s="90">
        <v>5.6598113572716704</v>
      </c>
      <c r="AI38" s="90">
        <v>6.5527572400820597</v>
      </c>
      <c r="AJ38" s="90">
        <v>6.96409954735255</v>
      </c>
      <c r="AK38" s="90">
        <v>7.0105687854239296</v>
      </c>
      <c r="AL38" s="90">
        <v>6.6162328663539398</v>
      </c>
      <c r="AM38" s="90">
        <v>5.7350972999238001</v>
      </c>
      <c r="AN38" s="90">
        <v>4.6016916258140803</v>
      </c>
      <c r="AO38" s="90">
        <v>3.8205273183927901</v>
      </c>
      <c r="AP38" s="69">
        <v>2.90785192041972</v>
      </c>
      <c r="AQ38" s="229">
        <v>25.338881189999999</v>
      </c>
      <c r="AR38" s="69">
        <v>9.9999094876422598E-2</v>
      </c>
      <c r="AS38" s="426">
        <f t="shared" si="0"/>
        <v>-9.051235774076849E-4</v>
      </c>
      <c r="AT38" s="93"/>
    </row>
    <row r="39" spans="3:46" ht="14.25" customHeight="1">
      <c r="C39" s="94">
        <v>25.78</v>
      </c>
      <c r="D39" s="3">
        <v>-80.22</v>
      </c>
      <c r="E39" s="3">
        <v>0.15</v>
      </c>
      <c r="F39" s="229">
        <v>48.761879999999998</v>
      </c>
      <c r="G39" s="69">
        <v>59.652343999999999</v>
      </c>
      <c r="H39" s="521">
        <v>58.450907999999998</v>
      </c>
      <c r="I39" s="90">
        <v>73.241692</v>
      </c>
      <c r="J39" s="90">
        <v>137.30781999999999</v>
      </c>
      <c r="K39" s="90">
        <v>214.53675999999999</v>
      </c>
      <c r="L39" s="90">
        <v>156.40112400000001</v>
      </c>
      <c r="M39" s="90">
        <v>170.07002399999999</v>
      </c>
      <c r="N39" s="90">
        <v>221.88793999999999</v>
      </c>
      <c r="O39" s="90">
        <v>163.864036</v>
      </c>
      <c r="P39" s="90">
        <v>71.396712000000093</v>
      </c>
      <c r="Q39" s="90">
        <v>49.653848000000103</v>
      </c>
      <c r="R39" s="90">
        <v>19.9671685333333</v>
      </c>
      <c r="S39" s="90">
        <v>20.708098133333401</v>
      </c>
      <c r="T39" s="90">
        <v>21.8076005333334</v>
      </c>
      <c r="U39" s="90">
        <v>23.608908266666699</v>
      </c>
      <c r="V39" s="90">
        <v>25.656170133333401</v>
      </c>
      <c r="W39" s="90">
        <v>27.315234133333401</v>
      </c>
      <c r="X39" s="90">
        <v>28.004729066666599</v>
      </c>
      <c r="Y39" s="90">
        <v>28.0800464000001</v>
      </c>
      <c r="Z39" s="90">
        <v>27.4244101333333</v>
      </c>
      <c r="AA39" s="90">
        <v>25.805820799999999</v>
      </c>
      <c r="AB39" s="90">
        <v>23.3122677333333</v>
      </c>
      <c r="AC39" s="90">
        <v>21.205410133333402</v>
      </c>
      <c r="AD39" s="90">
        <v>3.42482960898676</v>
      </c>
      <c r="AE39" s="90">
        <v>3.65638810998496</v>
      </c>
      <c r="AF39" s="90">
        <v>4.0291759126655702</v>
      </c>
      <c r="AG39" s="90">
        <v>4.7238178526566399</v>
      </c>
      <c r="AH39" s="90">
        <v>5.6598113572716704</v>
      </c>
      <c r="AI39" s="90">
        <v>6.5527572400820597</v>
      </c>
      <c r="AJ39" s="90">
        <v>6.96409954735255</v>
      </c>
      <c r="AK39" s="90">
        <v>7.0105687854239296</v>
      </c>
      <c r="AL39" s="90">
        <v>6.6162328663539398</v>
      </c>
      <c r="AM39" s="90">
        <v>5.7350972999238001</v>
      </c>
      <c r="AN39" s="90">
        <v>4.6016916258140803</v>
      </c>
      <c r="AO39" s="90">
        <v>3.8205273183927901</v>
      </c>
      <c r="AP39" s="69">
        <v>2.90785192041972</v>
      </c>
      <c r="AQ39" s="229">
        <v>19.866835770000002</v>
      </c>
      <c r="AR39" s="69">
        <v>0.15000009476923601</v>
      </c>
      <c r="AS39" s="426">
        <f t="shared" si="0"/>
        <v>6.3179490676172165E-5</v>
      </c>
      <c r="AT39" s="93"/>
    </row>
    <row r="40" spans="3:46" ht="14.25" customHeight="1">
      <c r="C40" s="94">
        <v>25.78</v>
      </c>
      <c r="D40" s="3">
        <v>-80.22</v>
      </c>
      <c r="E40" s="3">
        <v>0.3</v>
      </c>
      <c r="F40" s="229">
        <v>48.761879999999998</v>
      </c>
      <c r="G40" s="69">
        <v>59.652343999999999</v>
      </c>
      <c r="H40" s="521">
        <v>58.450907999999998</v>
      </c>
      <c r="I40" s="90">
        <v>73.241692</v>
      </c>
      <c r="J40" s="90">
        <v>137.30781999999999</v>
      </c>
      <c r="K40" s="90">
        <v>214.53675999999999</v>
      </c>
      <c r="L40" s="90">
        <v>156.40112400000001</v>
      </c>
      <c r="M40" s="90">
        <v>170.07002399999999</v>
      </c>
      <c r="N40" s="90">
        <v>221.88793999999999</v>
      </c>
      <c r="O40" s="90">
        <v>163.864036</v>
      </c>
      <c r="P40" s="90">
        <v>71.396712000000093</v>
      </c>
      <c r="Q40" s="90">
        <v>49.653848000000103</v>
      </c>
      <c r="R40" s="90">
        <v>19.9671685333333</v>
      </c>
      <c r="S40" s="90">
        <v>20.708098133333401</v>
      </c>
      <c r="T40" s="90">
        <v>21.8076005333334</v>
      </c>
      <c r="U40" s="90">
        <v>23.608908266666699</v>
      </c>
      <c r="V40" s="90">
        <v>25.656170133333401</v>
      </c>
      <c r="W40" s="90">
        <v>27.315234133333401</v>
      </c>
      <c r="X40" s="90">
        <v>28.004729066666599</v>
      </c>
      <c r="Y40" s="90">
        <v>28.0800464000001</v>
      </c>
      <c r="Z40" s="90">
        <v>27.4244101333333</v>
      </c>
      <c r="AA40" s="90">
        <v>25.805820799999999</v>
      </c>
      <c r="AB40" s="90">
        <v>23.3122677333333</v>
      </c>
      <c r="AC40" s="90">
        <v>21.205410133333402</v>
      </c>
      <c r="AD40" s="90">
        <v>3.42482960898676</v>
      </c>
      <c r="AE40" s="90">
        <v>3.65638810998496</v>
      </c>
      <c r="AF40" s="90">
        <v>4.0291759126655702</v>
      </c>
      <c r="AG40" s="90">
        <v>4.7238178526566399</v>
      </c>
      <c r="AH40" s="90">
        <v>5.6598113572716704</v>
      </c>
      <c r="AI40" s="90">
        <v>6.5527572400820597</v>
      </c>
      <c r="AJ40" s="90">
        <v>6.96409954735255</v>
      </c>
      <c r="AK40" s="90">
        <v>7.0105687854239296</v>
      </c>
      <c r="AL40" s="90">
        <v>6.6162328663539398</v>
      </c>
      <c r="AM40" s="90">
        <v>5.7350972999238001</v>
      </c>
      <c r="AN40" s="90">
        <v>4.6016916258140803</v>
      </c>
      <c r="AO40" s="90">
        <v>3.8205273183927901</v>
      </c>
      <c r="AP40" s="69">
        <v>2.90785192041972</v>
      </c>
      <c r="AQ40" s="229">
        <v>12.43676554</v>
      </c>
      <c r="AR40" s="69">
        <v>0.30000060798813399</v>
      </c>
      <c r="AS40" s="426">
        <f t="shared" si="0"/>
        <v>2.026627113349555E-4</v>
      </c>
      <c r="AT40" s="93"/>
    </row>
    <row r="41" spans="3:46" ht="14.25" customHeight="1">
      <c r="C41" s="94">
        <v>25.78</v>
      </c>
      <c r="D41" s="3">
        <v>-80.22</v>
      </c>
      <c r="E41" s="3">
        <v>0.35</v>
      </c>
      <c r="F41" s="229">
        <v>48.761879999999998</v>
      </c>
      <c r="G41" s="69">
        <v>59.652343999999999</v>
      </c>
      <c r="H41" s="521">
        <v>58.450907999999998</v>
      </c>
      <c r="I41" s="90">
        <v>73.241692</v>
      </c>
      <c r="J41" s="90">
        <v>137.30781999999999</v>
      </c>
      <c r="K41" s="90">
        <v>214.53675999999999</v>
      </c>
      <c r="L41" s="90">
        <v>156.40112400000001</v>
      </c>
      <c r="M41" s="90">
        <v>170.07002399999999</v>
      </c>
      <c r="N41" s="90">
        <v>221.88793999999999</v>
      </c>
      <c r="O41" s="90">
        <v>163.864036</v>
      </c>
      <c r="P41" s="90">
        <v>71.396712000000093</v>
      </c>
      <c r="Q41" s="90">
        <v>49.653848000000103</v>
      </c>
      <c r="R41" s="90">
        <v>19.9671685333333</v>
      </c>
      <c r="S41" s="90">
        <v>20.708098133333401</v>
      </c>
      <c r="T41" s="90">
        <v>21.8076005333334</v>
      </c>
      <c r="U41" s="90">
        <v>23.608908266666699</v>
      </c>
      <c r="V41" s="90">
        <v>25.656170133333401</v>
      </c>
      <c r="W41" s="90">
        <v>27.315234133333401</v>
      </c>
      <c r="X41" s="90">
        <v>28.004729066666599</v>
      </c>
      <c r="Y41" s="90">
        <v>28.0800464000001</v>
      </c>
      <c r="Z41" s="90">
        <v>27.4244101333333</v>
      </c>
      <c r="AA41" s="90">
        <v>25.805820799999999</v>
      </c>
      <c r="AB41" s="90">
        <v>23.3122677333333</v>
      </c>
      <c r="AC41" s="90">
        <v>21.205410133333402</v>
      </c>
      <c r="AD41" s="90">
        <v>3.42482960898676</v>
      </c>
      <c r="AE41" s="90">
        <v>3.65638810998496</v>
      </c>
      <c r="AF41" s="90">
        <v>4.0291759126655702</v>
      </c>
      <c r="AG41" s="90">
        <v>4.7238178526566399</v>
      </c>
      <c r="AH41" s="90">
        <v>5.6598113572716704</v>
      </c>
      <c r="AI41" s="90">
        <v>6.5527572400820597</v>
      </c>
      <c r="AJ41" s="90">
        <v>6.96409954735255</v>
      </c>
      <c r="AK41" s="90">
        <v>7.0105687854239296</v>
      </c>
      <c r="AL41" s="90">
        <v>6.6162328663539398</v>
      </c>
      <c r="AM41" s="90">
        <v>5.7350972999238001</v>
      </c>
      <c r="AN41" s="90">
        <v>4.6016916258140803</v>
      </c>
      <c r="AO41" s="90">
        <v>3.8205273183927901</v>
      </c>
      <c r="AP41" s="69">
        <v>2.90785192041972</v>
      </c>
      <c r="AQ41" s="229">
        <v>11.07566126</v>
      </c>
      <c r="AR41" s="69">
        <v>0.34999945877387201</v>
      </c>
      <c r="AS41" s="426">
        <f t="shared" si="0"/>
        <v>-1.5463603656292894E-4</v>
      </c>
      <c r="AT41" s="93"/>
    </row>
    <row r="42" spans="3:46" ht="14.25" customHeight="1">
      <c r="C42" s="92">
        <v>28.716999999999999</v>
      </c>
      <c r="D42" s="3">
        <v>77.3</v>
      </c>
      <c r="E42" s="3">
        <v>0.01</v>
      </c>
      <c r="F42" s="229">
        <v>20.342024000000301</v>
      </c>
      <c r="G42" s="69">
        <v>15.2622960000001</v>
      </c>
      <c r="H42" s="521">
        <v>11.2070400000002</v>
      </c>
      <c r="I42" s="90">
        <v>6.1485919999999998</v>
      </c>
      <c r="J42" s="90">
        <v>7.6057679999999301</v>
      </c>
      <c r="K42" s="90">
        <v>35.603816000000201</v>
      </c>
      <c r="L42" s="90">
        <v>202.38268800000199</v>
      </c>
      <c r="M42" s="90">
        <v>194.549632000001</v>
      </c>
      <c r="N42" s="90">
        <v>118.702640000001</v>
      </c>
      <c r="O42" s="90">
        <v>22.865272000000498</v>
      </c>
      <c r="P42" s="90">
        <v>2.5460960000000101</v>
      </c>
      <c r="Q42" s="90">
        <v>4.38997440000007</v>
      </c>
      <c r="R42" s="90">
        <v>13.9978260444445</v>
      </c>
      <c r="S42" s="90">
        <v>17.349452533333402</v>
      </c>
      <c r="T42" s="90">
        <v>22.7751272</v>
      </c>
      <c r="U42" s="90">
        <v>29.167935911111201</v>
      </c>
      <c r="V42" s="90">
        <v>32.846729422222197</v>
      </c>
      <c r="W42" s="90">
        <v>33.292140977777798</v>
      </c>
      <c r="X42" s="90">
        <v>30.443809777777702</v>
      </c>
      <c r="Y42" s="90">
        <v>29.489957422222201</v>
      </c>
      <c r="Z42" s="90">
        <v>28.604205066666701</v>
      </c>
      <c r="AA42" s="90">
        <v>25.340886844444501</v>
      </c>
      <c r="AB42" s="90">
        <v>19.983142311111099</v>
      </c>
      <c r="AC42" s="90">
        <v>15.3047920000001</v>
      </c>
      <c r="AD42" s="90">
        <v>2.021740510965</v>
      </c>
      <c r="AE42" s="90">
        <v>2.7180301230726398</v>
      </c>
      <c r="AF42" s="90">
        <v>4.3885306691058297</v>
      </c>
      <c r="AG42" s="90">
        <v>7.7174151337378296</v>
      </c>
      <c r="AH42" s="90">
        <v>10.679403156681399</v>
      </c>
      <c r="AI42" s="90">
        <v>11.1077913790078</v>
      </c>
      <c r="AJ42" s="90">
        <v>8.6377241811574592</v>
      </c>
      <c r="AK42" s="90">
        <v>7.9400055969521297</v>
      </c>
      <c r="AL42" s="90">
        <v>7.3426664055389104</v>
      </c>
      <c r="AM42" s="90">
        <v>5.5044180310008999</v>
      </c>
      <c r="AN42" s="90">
        <v>3.4296636867263901</v>
      </c>
      <c r="AO42" s="90">
        <v>2.26905597143999</v>
      </c>
      <c r="AP42" s="69">
        <v>1.0708936334883401</v>
      </c>
      <c r="AQ42" s="530">
        <v>63.618888079999998</v>
      </c>
      <c r="AR42" s="69">
        <v>1.0000096761148099E-2</v>
      </c>
      <c r="AS42" s="426">
        <f t="shared" si="0"/>
        <v>9.6761148099186456E-4</v>
      </c>
      <c r="AT42" s="168"/>
    </row>
    <row r="43" spans="3:46" ht="14.25" customHeight="1">
      <c r="C43" s="92">
        <v>28.716999999999999</v>
      </c>
      <c r="D43" s="3">
        <v>77.3</v>
      </c>
      <c r="E43" s="3">
        <v>0.1</v>
      </c>
      <c r="F43" s="229">
        <v>20.342024000000301</v>
      </c>
      <c r="G43" s="69">
        <v>15.2622960000001</v>
      </c>
      <c r="H43" s="521">
        <v>11.2070400000002</v>
      </c>
      <c r="I43" s="90">
        <v>6.1485919999999998</v>
      </c>
      <c r="J43" s="90">
        <v>7.6057679999999301</v>
      </c>
      <c r="K43" s="90">
        <v>35.603816000000201</v>
      </c>
      <c r="L43" s="90">
        <v>202.38268800000199</v>
      </c>
      <c r="M43" s="90">
        <v>194.549632000001</v>
      </c>
      <c r="N43" s="90">
        <v>118.702640000001</v>
      </c>
      <c r="O43" s="90">
        <v>22.865272000000498</v>
      </c>
      <c r="P43" s="90">
        <v>2.5460960000000101</v>
      </c>
      <c r="Q43" s="90">
        <v>4.38997440000007</v>
      </c>
      <c r="R43" s="90">
        <v>13.9978260444445</v>
      </c>
      <c r="S43" s="90">
        <v>17.349452533333402</v>
      </c>
      <c r="T43" s="90">
        <v>22.7751272</v>
      </c>
      <c r="U43" s="90">
        <v>29.167935911111201</v>
      </c>
      <c r="V43" s="90">
        <v>32.846729422222197</v>
      </c>
      <c r="W43" s="90">
        <v>33.292140977777798</v>
      </c>
      <c r="X43" s="90">
        <v>30.443809777777702</v>
      </c>
      <c r="Y43" s="90">
        <v>29.489957422222201</v>
      </c>
      <c r="Z43" s="90">
        <v>28.604205066666701</v>
      </c>
      <c r="AA43" s="90">
        <v>25.340886844444501</v>
      </c>
      <c r="AB43" s="90">
        <v>19.983142311111099</v>
      </c>
      <c r="AC43" s="90">
        <v>15.3047920000001</v>
      </c>
      <c r="AD43" s="90">
        <v>2.021740510965</v>
      </c>
      <c r="AE43" s="90">
        <v>2.7180301230726398</v>
      </c>
      <c r="AF43" s="90">
        <v>4.3885306691058297</v>
      </c>
      <c r="AG43" s="90">
        <v>7.7174151337378296</v>
      </c>
      <c r="AH43" s="90">
        <v>10.679403156681399</v>
      </c>
      <c r="AI43" s="90">
        <v>11.1077913790078</v>
      </c>
      <c r="AJ43" s="90">
        <v>8.6377241811574592</v>
      </c>
      <c r="AK43" s="90">
        <v>7.9400055969521297</v>
      </c>
      <c r="AL43" s="90">
        <v>7.3426664055389104</v>
      </c>
      <c r="AM43" s="90">
        <v>5.5044180310008999</v>
      </c>
      <c r="AN43" s="90">
        <v>3.4296636867263901</v>
      </c>
      <c r="AO43" s="90">
        <v>2.26905597143999</v>
      </c>
      <c r="AP43" s="69">
        <v>1.0708936334883401</v>
      </c>
      <c r="AQ43" s="229">
        <v>16.53857378</v>
      </c>
      <c r="AR43" s="69">
        <v>9.9999396017697806E-2</v>
      </c>
      <c r="AS43" s="426">
        <f t="shared" si="0"/>
        <v>-6.0398230219971261E-4</v>
      </c>
      <c r="AT43" s="93"/>
    </row>
    <row r="44" spans="3:46" ht="14.25" customHeight="1">
      <c r="C44" s="92">
        <v>28.716999999999999</v>
      </c>
      <c r="D44" s="3">
        <v>77.3</v>
      </c>
      <c r="E44" s="3">
        <v>0.15</v>
      </c>
      <c r="F44" s="229">
        <v>20.342024000000301</v>
      </c>
      <c r="G44" s="69">
        <v>15.2622960000001</v>
      </c>
      <c r="H44" s="521">
        <v>11.2070400000002</v>
      </c>
      <c r="I44" s="90">
        <v>6.1485919999999998</v>
      </c>
      <c r="J44" s="90">
        <v>7.6057679999999301</v>
      </c>
      <c r="K44" s="90">
        <v>35.603816000000201</v>
      </c>
      <c r="L44" s="90">
        <v>202.38268800000199</v>
      </c>
      <c r="M44" s="90">
        <v>194.549632000001</v>
      </c>
      <c r="N44" s="90">
        <v>118.702640000001</v>
      </c>
      <c r="O44" s="90">
        <v>22.865272000000498</v>
      </c>
      <c r="P44" s="90">
        <v>2.5460960000000101</v>
      </c>
      <c r="Q44" s="90">
        <v>4.38997440000007</v>
      </c>
      <c r="R44" s="90">
        <v>13.9978260444445</v>
      </c>
      <c r="S44" s="90">
        <v>17.349452533333402</v>
      </c>
      <c r="T44" s="90">
        <v>22.7751272</v>
      </c>
      <c r="U44" s="90">
        <v>29.167935911111201</v>
      </c>
      <c r="V44" s="90">
        <v>32.846729422222197</v>
      </c>
      <c r="W44" s="90">
        <v>33.292140977777798</v>
      </c>
      <c r="X44" s="90">
        <v>30.443809777777702</v>
      </c>
      <c r="Y44" s="90">
        <v>29.489957422222201</v>
      </c>
      <c r="Z44" s="90">
        <v>28.604205066666701</v>
      </c>
      <c r="AA44" s="90">
        <v>25.340886844444501</v>
      </c>
      <c r="AB44" s="90">
        <v>19.983142311111099</v>
      </c>
      <c r="AC44" s="90">
        <v>15.3047920000001</v>
      </c>
      <c r="AD44" s="90">
        <v>2.021740510965</v>
      </c>
      <c r="AE44" s="90">
        <v>2.7180301230726398</v>
      </c>
      <c r="AF44" s="90">
        <v>4.3885306691058297</v>
      </c>
      <c r="AG44" s="90">
        <v>7.7174151337378296</v>
      </c>
      <c r="AH44" s="90">
        <v>10.679403156681399</v>
      </c>
      <c r="AI44" s="90">
        <v>11.1077913790078</v>
      </c>
      <c r="AJ44" s="90">
        <v>8.6377241811574592</v>
      </c>
      <c r="AK44" s="90">
        <v>7.9400055969521297</v>
      </c>
      <c r="AL44" s="90">
        <v>7.3426664055389104</v>
      </c>
      <c r="AM44" s="90">
        <v>5.5044180310008999</v>
      </c>
      <c r="AN44" s="90">
        <v>3.4296636867263901</v>
      </c>
      <c r="AO44" s="90">
        <v>2.26905597143999</v>
      </c>
      <c r="AP44" s="69">
        <v>1.0708936334883401</v>
      </c>
      <c r="AQ44" s="229">
        <v>12.04651363</v>
      </c>
      <c r="AR44" s="69">
        <v>0.149999524465593</v>
      </c>
      <c r="AS44" s="426">
        <f t="shared" si="0"/>
        <v>-3.170229379937754E-4</v>
      </c>
      <c r="AT44" s="93"/>
    </row>
    <row r="45" spans="3:46" ht="14.25" customHeight="1">
      <c r="C45" s="92">
        <v>28.716999999999999</v>
      </c>
      <c r="D45" s="3">
        <v>77.3</v>
      </c>
      <c r="E45" s="3">
        <v>0.3</v>
      </c>
      <c r="F45" s="229">
        <v>20.342024000000301</v>
      </c>
      <c r="G45" s="69">
        <v>15.2622960000001</v>
      </c>
      <c r="H45" s="521">
        <v>11.2070400000002</v>
      </c>
      <c r="I45" s="90">
        <v>6.1485919999999998</v>
      </c>
      <c r="J45" s="90">
        <v>7.6057679999999301</v>
      </c>
      <c r="K45" s="90">
        <v>35.603816000000201</v>
      </c>
      <c r="L45" s="90">
        <v>202.38268800000199</v>
      </c>
      <c r="M45" s="90">
        <v>194.549632000001</v>
      </c>
      <c r="N45" s="90">
        <v>118.702640000001</v>
      </c>
      <c r="O45" s="90">
        <v>22.865272000000498</v>
      </c>
      <c r="P45" s="90">
        <v>2.5460960000000101</v>
      </c>
      <c r="Q45" s="90">
        <v>4.38997440000007</v>
      </c>
      <c r="R45" s="90">
        <v>13.9978260444445</v>
      </c>
      <c r="S45" s="90">
        <v>17.349452533333402</v>
      </c>
      <c r="T45" s="90">
        <v>22.7751272</v>
      </c>
      <c r="U45" s="90">
        <v>29.167935911111201</v>
      </c>
      <c r="V45" s="90">
        <v>32.846729422222197</v>
      </c>
      <c r="W45" s="90">
        <v>33.292140977777798</v>
      </c>
      <c r="X45" s="90">
        <v>30.443809777777702</v>
      </c>
      <c r="Y45" s="90">
        <v>29.489957422222201</v>
      </c>
      <c r="Z45" s="90">
        <v>28.604205066666701</v>
      </c>
      <c r="AA45" s="90">
        <v>25.340886844444501</v>
      </c>
      <c r="AB45" s="90">
        <v>19.983142311111099</v>
      </c>
      <c r="AC45" s="90">
        <v>15.3047920000001</v>
      </c>
      <c r="AD45" s="90">
        <v>2.021740510965</v>
      </c>
      <c r="AE45" s="90">
        <v>2.7180301230726398</v>
      </c>
      <c r="AF45" s="90">
        <v>4.3885306691058297</v>
      </c>
      <c r="AG45" s="90">
        <v>7.7174151337378296</v>
      </c>
      <c r="AH45" s="90">
        <v>10.679403156681399</v>
      </c>
      <c r="AI45" s="90">
        <v>11.1077913790078</v>
      </c>
      <c r="AJ45" s="90">
        <v>8.6377241811574592</v>
      </c>
      <c r="AK45" s="90">
        <v>7.9400055969521297</v>
      </c>
      <c r="AL45" s="90">
        <v>7.3426664055389104</v>
      </c>
      <c r="AM45" s="90">
        <v>5.5044180310008999</v>
      </c>
      <c r="AN45" s="90">
        <v>3.4296636867263901</v>
      </c>
      <c r="AO45" s="90">
        <v>2.26905597143999</v>
      </c>
      <c r="AP45" s="69">
        <v>1.0708936334883401</v>
      </c>
      <c r="AQ45" s="229">
        <v>6.2160058899999999</v>
      </c>
      <c r="AR45" s="69">
        <v>0.29999833213307803</v>
      </c>
      <c r="AS45" s="426">
        <f t="shared" si="0"/>
        <v>-5.559556406538787E-4</v>
      </c>
      <c r="AT45" s="93"/>
    </row>
    <row r="46" spans="3:46" ht="14.25" customHeight="1">
      <c r="C46" s="92">
        <v>28.716999999999999</v>
      </c>
      <c r="D46" s="3">
        <v>77.3</v>
      </c>
      <c r="E46" s="3">
        <v>0.35</v>
      </c>
      <c r="F46" s="229">
        <v>20.342024000000301</v>
      </c>
      <c r="G46" s="69">
        <v>15.2622960000001</v>
      </c>
      <c r="H46" s="521">
        <v>11.2070400000002</v>
      </c>
      <c r="I46" s="90">
        <v>6.1485919999999998</v>
      </c>
      <c r="J46" s="90">
        <v>7.6057679999999301</v>
      </c>
      <c r="K46" s="90">
        <v>35.603816000000201</v>
      </c>
      <c r="L46" s="90">
        <v>202.38268800000199</v>
      </c>
      <c r="M46" s="90">
        <v>194.549632000001</v>
      </c>
      <c r="N46" s="90">
        <v>118.702640000001</v>
      </c>
      <c r="O46" s="90">
        <v>22.865272000000498</v>
      </c>
      <c r="P46" s="90">
        <v>2.5460960000000101</v>
      </c>
      <c r="Q46" s="90">
        <v>4.38997440000007</v>
      </c>
      <c r="R46" s="90">
        <v>13.9978260444445</v>
      </c>
      <c r="S46" s="90">
        <v>17.349452533333402</v>
      </c>
      <c r="T46" s="90">
        <v>22.7751272</v>
      </c>
      <c r="U46" s="90">
        <v>29.167935911111201</v>
      </c>
      <c r="V46" s="90">
        <v>32.846729422222197</v>
      </c>
      <c r="W46" s="90">
        <v>33.292140977777798</v>
      </c>
      <c r="X46" s="90">
        <v>30.443809777777702</v>
      </c>
      <c r="Y46" s="90">
        <v>29.489957422222201</v>
      </c>
      <c r="Z46" s="90">
        <v>28.604205066666701</v>
      </c>
      <c r="AA46" s="90">
        <v>25.340886844444501</v>
      </c>
      <c r="AB46" s="90">
        <v>19.983142311111099</v>
      </c>
      <c r="AC46" s="90">
        <v>15.3047920000001</v>
      </c>
      <c r="AD46" s="90">
        <v>2.021740510965</v>
      </c>
      <c r="AE46" s="90">
        <v>2.7180301230726398</v>
      </c>
      <c r="AF46" s="90">
        <v>4.3885306691058297</v>
      </c>
      <c r="AG46" s="90">
        <v>7.7174151337378296</v>
      </c>
      <c r="AH46" s="90">
        <v>10.679403156681399</v>
      </c>
      <c r="AI46" s="90">
        <v>11.1077913790078</v>
      </c>
      <c r="AJ46" s="90">
        <v>8.6377241811574592</v>
      </c>
      <c r="AK46" s="90">
        <v>7.9400055969521297</v>
      </c>
      <c r="AL46" s="90">
        <v>7.3426664055389104</v>
      </c>
      <c r="AM46" s="90">
        <v>5.5044180310008999</v>
      </c>
      <c r="AN46" s="90">
        <v>3.4296636867263901</v>
      </c>
      <c r="AO46" s="90">
        <v>2.26905597143999</v>
      </c>
      <c r="AP46" s="69">
        <v>1.0708936334883401</v>
      </c>
      <c r="AQ46" s="229">
        <v>5.1960976499999996</v>
      </c>
      <c r="AR46" s="69">
        <v>0.35000221483509603</v>
      </c>
      <c r="AS46" s="426">
        <f t="shared" si="0"/>
        <v>6.3281002744235745E-4</v>
      </c>
      <c r="AT46" s="93"/>
    </row>
    <row r="47" spans="3:46" ht="14.25" customHeight="1">
      <c r="C47" s="94">
        <v>33.94</v>
      </c>
      <c r="D47" s="3">
        <v>18.43</v>
      </c>
      <c r="E47" s="3">
        <v>0.01</v>
      </c>
      <c r="F47" s="229">
        <v>57.986152799999999</v>
      </c>
      <c r="G47" s="69">
        <v>37.143205999999999</v>
      </c>
      <c r="H47" s="521">
        <v>23.366535200000001</v>
      </c>
      <c r="I47" s="90">
        <v>10.4798612</v>
      </c>
      <c r="J47" s="90">
        <v>6.2422652000000003</v>
      </c>
      <c r="K47" s="90">
        <v>1.6069328000000001</v>
      </c>
      <c r="L47" s="90">
        <v>0.89972919999999901</v>
      </c>
      <c r="M47" s="90">
        <v>2.5183315999999998</v>
      </c>
      <c r="N47" s="90">
        <v>15.259493600000001</v>
      </c>
      <c r="O47" s="90">
        <v>36.810443599999999</v>
      </c>
      <c r="P47" s="90">
        <v>50.358345200000002</v>
      </c>
      <c r="Q47" s="90">
        <v>65.430527600000005</v>
      </c>
      <c r="R47" s="90">
        <v>15.041807288888901</v>
      </c>
      <c r="S47" s="90">
        <v>14.626375466666699</v>
      </c>
      <c r="T47" s="90">
        <v>15.4108474666667</v>
      </c>
      <c r="U47" s="90">
        <v>16.980621866666699</v>
      </c>
      <c r="V47" s="90">
        <v>19.585700622222198</v>
      </c>
      <c r="W47" s="90">
        <v>23.0811992888889</v>
      </c>
      <c r="X47" s="90">
        <v>25.807835377777799</v>
      </c>
      <c r="Y47" s="90">
        <v>26.7154039111111</v>
      </c>
      <c r="Z47" s="90">
        <v>25.3908881777778</v>
      </c>
      <c r="AA47" s="90">
        <v>23.109857066666699</v>
      </c>
      <c r="AB47" s="90">
        <v>19.860499733333299</v>
      </c>
      <c r="AC47" s="90">
        <v>16.672970133333401</v>
      </c>
      <c r="AD47" s="90">
        <v>2.2169720499186698</v>
      </c>
      <c r="AE47" s="90">
        <v>2.1371212079911599</v>
      </c>
      <c r="AF47" s="90">
        <v>2.2904048013414302</v>
      </c>
      <c r="AG47" s="90">
        <v>2.6309359321174801</v>
      </c>
      <c r="AH47" s="90">
        <v>3.31139021162612</v>
      </c>
      <c r="AI47" s="90">
        <v>4.5087530828844002</v>
      </c>
      <c r="AJ47" s="90">
        <v>5.7361175911718698</v>
      </c>
      <c r="AK47" s="90">
        <v>6.2147214510039603</v>
      </c>
      <c r="AL47" s="90">
        <v>5.5287744132433998</v>
      </c>
      <c r="AM47" s="90">
        <v>4.5201768481201601</v>
      </c>
      <c r="AN47" s="90">
        <v>3.3927230761126301</v>
      </c>
      <c r="AO47" s="90">
        <v>2.56042690039504</v>
      </c>
      <c r="AP47" s="69">
        <v>1.27567390907754</v>
      </c>
      <c r="AQ47" s="530">
        <v>27.13586832</v>
      </c>
      <c r="AR47" s="69">
        <v>9.9999129604378002E-3</v>
      </c>
      <c r="AS47" s="426">
        <f t="shared" si="0"/>
        <v>-8.7039562200047493E-4</v>
      </c>
      <c r="AT47" s="168"/>
    </row>
    <row r="48" spans="3:46" ht="14.25" customHeight="1">
      <c r="C48" s="94">
        <v>33.94</v>
      </c>
      <c r="D48" s="3">
        <v>18.43</v>
      </c>
      <c r="E48" s="3">
        <v>0.1</v>
      </c>
      <c r="F48" s="229">
        <v>57.986152799999999</v>
      </c>
      <c r="G48" s="69">
        <v>37.143205999999999</v>
      </c>
      <c r="H48" s="521">
        <v>23.366535200000001</v>
      </c>
      <c r="I48" s="90">
        <v>10.4798612</v>
      </c>
      <c r="J48" s="90">
        <v>6.2422652000000003</v>
      </c>
      <c r="K48" s="90">
        <v>1.6069328000000001</v>
      </c>
      <c r="L48" s="90">
        <v>0.89972919999999901</v>
      </c>
      <c r="M48" s="90">
        <v>2.5183315999999998</v>
      </c>
      <c r="N48" s="90">
        <v>15.259493600000001</v>
      </c>
      <c r="O48" s="90">
        <v>36.810443599999999</v>
      </c>
      <c r="P48" s="90">
        <v>50.358345200000002</v>
      </c>
      <c r="Q48" s="90">
        <v>65.430527600000005</v>
      </c>
      <c r="R48" s="90">
        <v>15.041807288888901</v>
      </c>
      <c r="S48" s="90">
        <v>14.626375466666699</v>
      </c>
      <c r="T48" s="90">
        <v>15.4108474666667</v>
      </c>
      <c r="U48" s="90">
        <v>16.980621866666699</v>
      </c>
      <c r="V48" s="90">
        <v>19.585700622222198</v>
      </c>
      <c r="W48" s="90">
        <v>23.0811992888889</v>
      </c>
      <c r="X48" s="90">
        <v>25.807835377777799</v>
      </c>
      <c r="Y48" s="90">
        <v>26.7154039111111</v>
      </c>
      <c r="Z48" s="90">
        <v>25.3908881777778</v>
      </c>
      <c r="AA48" s="90">
        <v>23.109857066666699</v>
      </c>
      <c r="AB48" s="90">
        <v>19.860499733333299</v>
      </c>
      <c r="AC48" s="90">
        <v>16.672970133333401</v>
      </c>
      <c r="AD48" s="90">
        <v>2.2169720499186698</v>
      </c>
      <c r="AE48" s="90">
        <v>2.1371212079911599</v>
      </c>
      <c r="AF48" s="90">
        <v>2.2904048013414302</v>
      </c>
      <c r="AG48" s="90">
        <v>2.6309359321174801</v>
      </c>
      <c r="AH48" s="90">
        <v>3.31139021162612</v>
      </c>
      <c r="AI48" s="90">
        <v>4.5087530828844002</v>
      </c>
      <c r="AJ48" s="90">
        <v>5.7361175911718698</v>
      </c>
      <c r="AK48" s="90">
        <v>6.2147214510039603</v>
      </c>
      <c r="AL48" s="90">
        <v>5.5287744132433998</v>
      </c>
      <c r="AM48" s="90">
        <v>4.5201768481201601</v>
      </c>
      <c r="AN48" s="90">
        <v>3.3927230761126301</v>
      </c>
      <c r="AO48" s="90">
        <v>2.56042690039504</v>
      </c>
      <c r="AP48" s="69">
        <v>1.27567390907754</v>
      </c>
      <c r="AQ48" s="229">
        <v>7.4319317500000004</v>
      </c>
      <c r="AR48" s="69">
        <v>0.100000296341637</v>
      </c>
      <c r="AS48" s="426">
        <f t="shared" si="0"/>
        <v>2.9634163699332472E-4</v>
      </c>
      <c r="AT48" s="93"/>
    </row>
    <row r="49" spans="3:46" ht="14.25" customHeight="1">
      <c r="C49" s="95">
        <v>33.94</v>
      </c>
      <c r="D49" s="6">
        <v>18.43</v>
      </c>
      <c r="E49" s="3">
        <v>0.15</v>
      </c>
      <c r="F49" s="229">
        <v>57.986152799999999</v>
      </c>
      <c r="G49" s="69">
        <v>37.143205999999999</v>
      </c>
      <c r="H49" s="521">
        <v>23.366535200000001</v>
      </c>
      <c r="I49" s="90">
        <v>10.4798612</v>
      </c>
      <c r="J49" s="90">
        <v>6.2422652000000003</v>
      </c>
      <c r="K49" s="90">
        <v>1.6069328000000001</v>
      </c>
      <c r="L49" s="90">
        <v>0.89972919999999901</v>
      </c>
      <c r="M49" s="90">
        <v>2.5183315999999998</v>
      </c>
      <c r="N49" s="90">
        <v>15.259493600000001</v>
      </c>
      <c r="O49" s="90">
        <v>36.810443599999999</v>
      </c>
      <c r="P49" s="90">
        <v>50.358345200000002</v>
      </c>
      <c r="Q49" s="90">
        <v>65.430527600000005</v>
      </c>
      <c r="R49" s="90">
        <v>15.041807288888901</v>
      </c>
      <c r="S49" s="90">
        <v>14.626375466666699</v>
      </c>
      <c r="T49" s="90">
        <v>15.4108474666667</v>
      </c>
      <c r="U49" s="90">
        <v>16.980621866666699</v>
      </c>
      <c r="V49" s="90">
        <v>19.585700622222198</v>
      </c>
      <c r="W49" s="90">
        <v>23.0811992888889</v>
      </c>
      <c r="X49" s="90">
        <v>25.807835377777799</v>
      </c>
      <c r="Y49" s="90">
        <v>26.7154039111111</v>
      </c>
      <c r="Z49" s="90">
        <v>25.3908881777778</v>
      </c>
      <c r="AA49" s="90">
        <v>23.109857066666699</v>
      </c>
      <c r="AB49" s="90">
        <v>19.860499733333299</v>
      </c>
      <c r="AC49" s="90">
        <v>16.672970133333401</v>
      </c>
      <c r="AD49" s="90">
        <v>2.2169720499186698</v>
      </c>
      <c r="AE49" s="90">
        <v>2.1371212079911599</v>
      </c>
      <c r="AF49" s="90">
        <v>2.2904048013414302</v>
      </c>
      <c r="AG49" s="90">
        <v>2.6309359321174801</v>
      </c>
      <c r="AH49" s="90">
        <v>3.31139021162612</v>
      </c>
      <c r="AI49" s="90">
        <v>4.5087530828844002</v>
      </c>
      <c r="AJ49" s="90">
        <v>5.7361175911718698</v>
      </c>
      <c r="AK49" s="90">
        <v>6.2147214510039603</v>
      </c>
      <c r="AL49" s="90">
        <v>5.5287744132433998</v>
      </c>
      <c r="AM49" s="90">
        <v>4.5201768481201601</v>
      </c>
      <c r="AN49" s="90">
        <v>3.3927230761126301</v>
      </c>
      <c r="AO49" s="90">
        <v>2.56042690039504</v>
      </c>
      <c r="AP49" s="69">
        <v>1.27567390907754</v>
      </c>
      <c r="AQ49" s="229">
        <v>5.53031864</v>
      </c>
      <c r="AR49" s="69">
        <v>0.14999870983247901</v>
      </c>
      <c r="AS49" s="426">
        <f t="shared" si="0"/>
        <v>-8.601116806561393E-4</v>
      </c>
      <c r="AT49" s="93"/>
    </row>
    <row r="50" spans="3:46" ht="14.25" customHeight="1">
      <c r="C50" s="94">
        <v>33.94</v>
      </c>
      <c r="D50" s="3">
        <v>18.43</v>
      </c>
      <c r="E50" s="3">
        <v>0.3</v>
      </c>
      <c r="F50" s="229">
        <v>57.986152799999999</v>
      </c>
      <c r="G50" s="69">
        <v>37.143205999999999</v>
      </c>
      <c r="H50" s="521">
        <v>23.366535200000001</v>
      </c>
      <c r="I50" s="90">
        <v>10.4798612</v>
      </c>
      <c r="J50" s="90">
        <v>6.2422652000000003</v>
      </c>
      <c r="K50" s="90">
        <v>1.6069328000000001</v>
      </c>
      <c r="L50" s="90">
        <v>0.89972919999999901</v>
      </c>
      <c r="M50" s="90">
        <v>2.5183315999999998</v>
      </c>
      <c r="N50" s="90">
        <v>15.259493600000001</v>
      </c>
      <c r="O50" s="90">
        <v>36.810443599999999</v>
      </c>
      <c r="P50" s="90">
        <v>50.358345200000002</v>
      </c>
      <c r="Q50" s="90">
        <v>65.430527600000005</v>
      </c>
      <c r="R50" s="90">
        <v>15.041807288888901</v>
      </c>
      <c r="S50" s="90">
        <v>14.626375466666699</v>
      </c>
      <c r="T50" s="90">
        <v>15.4108474666667</v>
      </c>
      <c r="U50" s="90">
        <v>16.980621866666699</v>
      </c>
      <c r="V50" s="90">
        <v>19.585700622222198</v>
      </c>
      <c r="W50" s="90">
        <v>23.0811992888889</v>
      </c>
      <c r="X50" s="90">
        <v>25.807835377777799</v>
      </c>
      <c r="Y50" s="90">
        <v>26.7154039111111</v>
      </c>
      <c r="Z50" s="90">
        <v>25.3908881777778</v>
      </c>
      <c r="AA50" s="90">
        <v>23.109857066666699</v>
      </c>
      <c r="AB50" s="90">
        <v>19.860499733333299</v>
      </c>
      <c r="AC50" s="90">
        <v>16.672970133333401</v>
      </c>
      <c r="AD50" s="90">
        <v>2.2169720499186698</v>
      </c>
      <c r="AE50" s="90">
        <v>2.1371212079911599</v>
      </c>
      <c r="AF50" s="90">
        <v>2.2904048013414302</v>
      </c>
      <c r="AG50" s="90">
        <v>2.6309359321174801</v>
      </c>
      <c r="AH50" s="90">
        <v>3.31139021162612</v>
      </c>
      <c r="AI50" s="90">
        <v>4.5087530828844002</v>
      </c>
      <c r="AJ50" s="90">
        <v>5.7361175911718698</v>
      </c>
      <c r="AK50" s="90">
        <v>6.2147214510039603</v>
      </c>
      <c r="AL50" s="90">
        <v>5.5287744132433998</v>
      </c>
      <c r="AM50" s="90">
        <v>4.5201768481201601</v>
      </c>
      <c r="AN50" s="90">
        <v>3.3927230761126301</v>
      </c>
      <c r="AO50" s="90">
        <v>2.56042690039504</v>
      </c>
      <c r="AP50" s="69">
        <v>1.27567390907754</v>
      </c>
      <c r="AQ50" s="229">
        <v>3.0350660299999999</v>
      </c>
      <c r="AR50" s="69">
        <v>0.29999920208442599</v>
      </c>
      <c r="AS50" s="426">
        <f t="shared" si="0"/>
        <v>-2.6597185800077605E-4</v>
      </c>
      <c r="AT50" s="93"/>
    </row>
    <row r="51" spans="3:46" ht="14.25" customHeight="1">
      <c r="C51" s="94">
        <v>33.94</v>
      </c>
      <c r="D51" s="3">
        <v>18.43</v>
      </c>
      <c r="E51" s="3">
        <v>0.35</v>
      </c>
      <c r="F51" s="229">
        <v>57.986152799999999</v>
      </c>
      <c r="G51" s="69">
        <v>37.143205999999999</v>
      </c>
      <c r="H51" s="521">
        <v>23.366535200000001</v>
      </c>
      <c r="I51" s="90">
        <v>10.4798612</v>
      </c>
      <c r="J51" s="90">
        <v>6.2422652000000003</v>
      </c>
      <c r="K51" s="90">
        <v>1.6069328000000001</v>
      </c>
      <c r="L51" s="90">
        <v>0.89972919999999901</v>
      </c>
      <c r="M51" s="90">
        <v>2.5183315999999998</v>
      </c>
      <c r="N51" s="90">
        <v>15.259493600000001</v>
      </c>
      <c r="O51" s="90">
        <v>36.810443599999999</v>
      </c>
      <c r="P51" s="90">
        <v>50.358345200000002</v>
      </c>
      <c r="Q51" s="90">
        <v>65.430527600000005</v>
      </c>
      <c r="R51" s="90">
        <v>15.041807288888901</v>
      </c>
      <c r="S51" s="90">
        <v>14.626375466666699</v>
      </c>
      <c r="T51" s="90">
        <v>15.4108474666667</v>
      </c>
      <c r="U51" s="90">
        <v>16.980621866666699</v>
      </c>
      <c r="V51" s="90">
        <v>19.585700622222198</v>
      </c>
      <c r="W51" s="90">
        <v>23.0811992888889</v>
      </c>
      <c r="X51" s="90">
        <v>25.807835377777799</v>
      </c>
      <c r="Y51" s="90">
        <v>26.7154039111111</v>
      </c>
      <c r="Z51" s="90">
        <v>25.3908881777778</v>
      </c>
      <c r="AA51" s="90">
        <v>23.109857066666699</v>
      </c>
      <c r="AB51" s="90">
        <v>19.860499733333299</v>
      </c>
      <c r="AC51" s="90">
        <v>16.672970133333401</v>
      </c>
      <c r="AD51" s="90">
        <v>2.2169720499186698</v>
      </c>
      <c r="AE51" s="90">
        <v>2.1371212079911599</v>
      </c>
      <c r="AF51" s="90">
        <v>2.2904048013414302</v>
      </c>
      <c r="AG51" s="90">
        <v>2.6309359321174801</v>
      </c>
      <c r="AH51" s="90">
        <v>3.31139021162612</v>
      </c>
      <c r="AI51" s="90">
        <v>4.5087530828844002</v>
      </c>
      <c r="AJ51" s="90">
        <v>5.7361175911718698</v>
      </c>
      <c r="AK51" s="90">
        <v>6.2147214510039603</v>
      </c>
      <c r="AL51" s="90">
        <v>5.5287744132433998</v>
      </c>
      <c r="AM51" s="90">
        <v>4.5201768481201601</v>
      </c>
      <c r="AN51" s="90">
        <v>3.3927230761126301</v>
      </c>
      <c r="AO51" s="90">
        <v>2.56042690039504</v>
      </c>
      <c r="AP51" s="69">
        <v>1.27567390907754</v>
      </c>
      <c r="AQ51" s="229">
        <v>2.59276061</v>
      </c>
      <c r="AR51" s="69">
        <v>0.35000211129525599</v>
      </c>
      <c r="AS51" s="426">
        <f t="shared" si="0"/>
        <v>6.0322721600376231E-4</v>
      </c>
      <c r="AT51" s="93"/>
    </row>
    <row r="52" spans="3:46" ht="14.25" customHeight="1">
      <c r="C52" s="94">
        <v>41.9</v>
      </c>
      <c r="D52" s="3">
        <v>12.49</v>
      </c>
      <c r="E52" s="3">
        <v>0.01</v>
      </c>
      <c r="F52" s="229">
        <v>72.619568000000001</v>
      </c>
      <c r="G52" s="69">
        <v>69.507974000000004</v>
      </c>
      <c r="H52" s="521">
        <v>65.024071999999904</v>
      </c>
      <c r="I52" s="90">
        <v>67.981611999999998</v>
      </c>
      <c r="J52" s="90">
        <v>48.168300000000102</v>
      </c>
      <c r="K52" s="90">
        <v>33.437560000000097</v>
      </c>
      <c r="L52" s="90">
        <v>20.5473800000001</v>
      </c>
      <c r="M52" s="90">
        <v>34.427600000000098</v>
      </c>
      <c r="N52" s="90">
        <v>72.204499999999996</v>
      </c>
      <c r="O52" s="90">
        <v>98.504639999999895</v>
      </c>
      <c r="P52" s="90">
        <v>112.23967399999999</v>
      </c>
      <c r="Q52" s="90">
        <v>94.121073999999794</v>
      </c>
      <c r="R52" s="90">
        <v>6.8712088888889298</v>
      </c>
      <c r="S52" s="90">
        <v>7.2615404444444502</v>
      </c>
      <c r="T52" s="90">
        <v>9.7643528888889399</v>
      </c>
      <c r="U52" s="90">
        <v>12.560719111111201</v>
      </c>
      <c r="V52" s="90">
        <v>17.068525333333401</v>
      </c>
      <c r="W52" s="90">
        <v>21.140858666666599</v>
      </c>
      <c r="X52" s="90">
        <v>24.041244444444398</v>
      </c>
      <c r="Y52" s="90">
        <v>24.122725333333399</v>
      </c>
      <c r="Z52" s="90">
        <v>20.2295244444445</v>
      </c>
      <c r="AA52" s="90">
        <v>16.304942222222301</v>
      </c>
      <c r="AB52" s="90">
        <v>11.451914666666701</v>
      </c>
      <c r="AC52" s="90">
        <v>7.9603377777778004</v>
      </c>
      <c r="AD52" s="90">
        <v>1.07753765031314</v>
      </c>
      <c r="AE52" s="90">
        <v>1.1153237940734599</v>
      </c>
      <c r="AF52" s="90">
        <v>1.39116719006642</v>
      </c>
      <c r="AG52" s="90">
        <v>1.78079917327155</v>
      </c>
      <c r="AH52" s="90">
        <v>2.6514363889464998</v>
      </c>
      <c r="AI52" s="90">
        <v>3.79881266013897</v>
      </c>
      <c r="AJ52" s="90">
        <v>4.9076372993344402</v>
      </c>
      <c r="AK52" s="90">
        <v>4.9430739102207797</v>
      </c>
      <c r="AL52" s="90">
        <v>3.5050954345288901</v>
      </c>
      <c r="AM52" s="90">
        <v>2.4785584921156798</v>
      </c>
      <c r="AN52" s="90">
        <v>1.6147090810072899</v>
      </c>
      <c r="AO52" s="90">
        <v>1.18631108706361</v>
      </c>
      <c r="AP52" s="69">
        <v>5.2697190718659597</v>
      </c>
      <c r="AQ52" s="530">
        <v>33.936231999999997</v>
      </c>
      <c r="AR52" s="69">
        <v>1.0000095678337199E-2</v>
      </c>
      <c r="AS52" s="426">
        <f t="shared" si="0"/>
        <v>9.5678337199214814E-4</v>
      </c>
      <c r="AT52" s="168"/>
    </row>
    <row r="53" spans="3:46" ht="14.25" customHeight="1">
      <c r="C53" s="94">
        <v>41.9</v>
      </c>
      <c r="D53" s="3">
        <v>12.49</v>
      </c>
      <c r="E53" s="3">
        <v>0.1</v>
      </c>
      <c r="F53" s="229">
        <v>72.619568000000001</v>
      </c>
      <c r="G53" s="69">
        <v>69.507974000000004</v>
      </c>
      <c r="H53" s="521">
        <v>65.024071999999904</v>
      </c>
      <c r="I53" s="90">
        <v>67.981611999999998</v>
      </c>
      <c r="J53" s="90">
        <v>48.168300000000102</v>
      </c>
      <c r="K53" s="90">
        <v>33.437560000000097</v>
      </c>
      <c r="L53" s="90">
        <v>20.5473800000001</v>
      </c>
      <c r="M53" s="90">
        <v>34.427600000000098</v>
      </c>
      <c r="N53" s="90">
        <v>72.204499999999996</v>
      </c>
      <c r="O53" s="90">
        <v>98.504639999999895</v>
      </c>
      <c r="P53" s="90">
        <v>112.23967399999999</v>
      </c>
      <c r="Q53" s="90">
        <v>94.121073999999794</v>
      </c>
      <c r="R53" s="90">
        <v>6.8712088888889298</v>
      </c>
      <c r="S53" s="90">
        <v>7.2615404444444502</v>
      </c>
      <c r="T53" s="90">
        <v>9.7643528888889399</v>
      </c>
      <c r="U53" s="90">
        <v>12.560719111111201</v>
      </c>
      <c r="V53" s="90">
        <v>17.068525333333401</v>
      </c>
      <c r="W53" s="90">
        <v>21.140858666666599</v>
      </c>
      <c r="X53" s="90">
        <v>24.041244444444398</v>
      </c>
      <c r="Y53" s="90">
        <v>24.122725333333399</v>
      </c>
      <c r="Z53" s="90">
        <v>20.2295244444445</v>
      </c>
      <c r="AA53" s="90">
        <v>16.304942222222301</v>
      </c>
      <c r="AB53" s="90">
        <v>11.451914666666701</v>
      </c>
      <c r="AC53" s="90">
        <v>7.9603377777778004</v>
      </c>
      <c r="AD53" s="90">
        <v>1.07753765031314</v>
      </c>
      <c r="AE53" s="90">
        <v>1.1153237940734599</v>
      </c>
      <c r="AF53" s="90">
        <v>1.39116719006642</v>
      </c>
      <c r="AG53" s="90">
        <v>1.78079917327155</v>
      </c>
      <c r="AH53" s="90">
        <v>2.6514363889464998</v>
      </c>
      <c r="AI53" s="90">
        <v>3.79881266013897</v>
      </c>
      <c r="AJ53" s="90">
        <v>4.9076372993344402</v>
      </c>
      <c r="AK53" s="90">
        <v>4.9430739102207797</v>
      </c>
      <c r="AL53" s="90">
        <v>3.5050954345288901</v>
      </c>
      <c r="AM53" s="90">
        <v>2.4785584921156798</v>
      </c>
      <c r="AN53" s="90">
        <v>1.6147090810072899</v>
      </c>
      <c r="AO53" s="90">
        <v>1.18631108706361</v>
      </c>
      <c r="AP53" s="69">
        <v>5.2697190718659597</v>
      </c>
      <c r="AQ53" s="229">
        <v>11.197983049999999</v>
      </c>
      <c r="AR53" s="69">
        <v>9.99990306614571E-2</v>
      </c>
      <c r="AS53" s="426">
        <f t="shared" si="0"/>
        <v>-9.693385429054846E-4</v>
      </c>
      <c r="AT53" s="93"/>
    </row>
    <row r="54" spans="3:46" ht="14.25" customHeight="1">
      <c r="C54" s="95">
        <v>41.9</v>
      </c>
      <c r="D54" s="6">
        <v>12.49</v>
      </c>
      <c r="E54" s="3">
        <v>0.15</v>
      </c>
      <c r="F54" s="229">
        <v>72.619568000000001</v>
      </c>
      <c r="G54" s="69">
        <v>69.507974000000004</v>
      </c>
      <c r="H54" s="521">
        <v>65.024071999999904</v>
      </c>
      <c r="I54" s="90">
        <v>67.981611999999998</v>
      </c>
      <c r="J54" s="90">
        <v>48.168300000000102</v>
      </c>
      <c r="K54" s="90">
        <v>33.437560000000097</v>
      </c>
      <c r="L54" s="90">
        <v>20.5473800000001</v>
      </c>
      <c r="M54" s="90">
        <v>34.427600000000098</v>
      </c>
      <c r="N54" s="90">
        <v>72.204499999999996</v>
      </c>
      <c r="O54" s="90">
        <v>98.504639999999895</v>
      </c>
      <c r="P54" s="90">
        <v>112.23967399999999</v>
      </c>
      <c r="Q54" s="90">
        <v>94.121073999999794</v>
      </c>
      <c r="R54" s="90">
        <v>6.8712088888889298</v>
      </c>
      <c r="S54" s="90">
        <v>7.2615404444444502</v>
      </c>
      <c r="T54" s="90">
        <v>9.7643528888889399</v>
      </c>
      <c r="U54" s="90">
        <v>12.560719111111201</v>
      </c>
      <c r="V54" s="90">
        <v>17.068525333333401</v>
      </c>
      <c r="W54" s="90">
        <v>21.140858666666599</v>
      </c>
      <c r="X54" s="90">
        <v>24.041244444444398</v>
      </c>
      <c r="Y54" s="90">
        <v>24.122725333333399</v>
      </c>
      <c r="Z54" s="90">
        <v>20.2295244444445</v>
      </c>
      <c r="AA54" s="90">
        <v>16.304942222222301</v>
      </c>
      <c r="AB54" s="90">
        <v>11.451914666666701</v>
      </c>
      <c r="AC54" s="90">
        <v>7.9603377777778004</v>
      </c>
      <c r="AD54" s="90">
        <v>1.07753765031314</v>
      </c>
      <c r="AE54" s="90">
        <v>1.1153237940734599</v>
      </c>
      <c r="AF54" s="90">
        <v>1.39116719006642</v>
      </c>
      <c r="AG54" s="90">
        <v>1.78079917327155</v>
      </c>
      <c r="AH54" s="90">
        <v>2.6514363889464998</v>
      </c>
      <c r="AI54" s="90">
        <v>3.79881266013897</v>
      </c>
      <c r="AJ54" s="90">
        <v>4.9076372993344402</v>
      </c>
      <c r="AK54" s="90">
        <v>4.9430739102207797</v>
      </c>
      <c r="AL54" s="90">
        <v>3.5050954345288901</v>
      </c>
      <c r="AM54" s="90">
        <v>2.4785584921156798</v>
      </c>
      <c r="AN54" s="90">
        <v>1.6147090810072899</v>
      </c>
      <c r="AO54" s="90">
        <v>1.18631108706361</v>
      </c>
      <c r="AP54" s="69">
        <v>5.2697190718659597</v>
      </c>
      <c r="AQ54" s="229">
        <v>8.8847257200000005</v>
      </c>
      <c r="AR54" s="69">
        <v>0.15000048665634799</v>
      </c>
      <c r="AS54" s="426">
        <f t="shared" si="0"/>
        <v>3.2443756533181067E-4</v>
      </c>
      <c r="AT54" s="93"/>
    </row>
    <row r="55" spans="3:46" ht="14.25" customHeight="1">
      <c r="C55" s="94">
        <v>41.9</v>
      </c>
      <c r="D55" s="3">
        <v>12.49</v>
      </c>
      <c r="E55" s="3">
        <v>0.3</v>
      </c>
      <c r="F55" s="229">
        <v>72.619568000000001</v>
      </c>
      <c r="G55" s="69">
        <v>69.507974000000004</v>
      </c>
      <c r="H55" s="521">
        <v>65.024071999999904</v>
      </c>
      <c r="I55" s="90">
        <v>67.981611999999998</v>
      </c>
      <c r="J55" s="90">
        <v>48.168300000000102</v>
      </c>
      <c r="K55" s="90">
        <v>33.437560000000097</v>
      </c>
      <c r="L55" s="90">
        <v>20.5473800000001</v>
      </c>
      <c r="M55" s="90">
        <v>34.427600000000098</v>
      </c>
      <c r="N55" s="90">
        <v>72.204499999999996</v>
      </c>
      <c r="O55" s="90">
        <v>98.504639999999895</v>
      </c>
      <c r="P55" s="90">
        <v>112.23967399999999</v>
      </c>
      <c r="Q55" s="90">
        <v>94.121073999999794</v>
      </c>
      <c r="R55" s="90">
        <v>6.8712088888889298</v>
      </c>
      <c r="S55" s="90">
        <v>7.2615404444444502</v>
      </c>
      <c r="T55" s="90">
        <v>9.7643528888889399</v>
      </c>
      <c r="U55" s="90">
        <v>12.560719111111201</v>
      </c>
      <c r="V55" s="90">
        <v>17.068525333333401</v>
      </c>
      <c r="W55" s="90">
        <v>21.140858666666599</v>
      </c>
      <c r="X55" s="90">
        <v>24.041244444444398</v>
      </c>
      <c r="Y55" s="90">
        <v>24.122725333333399</v>
      </c>
      <c r="Z55" s="90">
        <v>20.2295244444445</v>
      </c>
      <c r="AA55" s="90">
        <v>16.304942222222301</v>
      </c>
      <c r="AB55" s="90">
        <v>11.451914666666701</v>
      </c>
      <c r="AC55" s="90">
        <v>7.9603377777778004</v>
      </c>
      <c r="AD55" s="90">
        <v>1.07753765031314</v>
      </c>
      <c r="AE55" s="90">
        <v>1.1153237940734599</v>
      </c>
      <c r="AF55" s="90">
        <v>1.39116719006642</v>
      </c>
      <c r="AG55" s="90">
        <v>1.78079917327155</v>
      </c>
      <c r="AH55" s="90">
        <v>2.6514363889464998</v>
      </c>
      <c r="AI55" s="90">
        <v>3.79881266013897</v>
      </c>
      <c r="AJ55" s="90">
        <v>4.9076372993344402</v>
      </c>
      <c r="AK55" s="90">
        <v>4.9430739102207797</v>
      </c>
      <c r="AL55" s="90">
        <v>3.5050954345288901</v>
      </c>
      <c r="AM55" s="90">
        <v>2.4785584921156798</v>
      </c>
      <c r="AN55" s="90">
        <v>1.6147090810072899</v>
      </c>
      <c r="AO55" s="90">
        <v>1.18631108706361</v>
      </c>
      <c r="AP55" s="69">
        <v>5.2697190718659597</v>
      </c>
      <c r="AQ55" s="229">
        <v>5.75356253</v>
      </c>
      <c r="AR55" s="69">
        <v>0.299998680001268</v>
      </c>
      <c r="AS55" s="426">
        <f t="shared" si="0"/>
        <v>-4.3999957732854256E-4</v>
      </c>
      <c r="AT55" s="93"/>
    </row>
    <row r="56" spans="3:46" ht="14.25" customHeight="1">
      <c r="C56" s="94">
        <v>41.9</v>
      </c>
      <c r="D56" s="3">
        <v>12.49</v>
      </c>
      <c r="E56" s="3">
        <v>0.35</v>
      </c>
      <c r="F56" s="229">
        <v>72.619568000000001</v>
      </c>
      <c r="G56" s="69">
        <v>69.507974000000004</v>
      </c>
      <c r="H56" s="521">
        <v>65.024071999999904</v>
      </c>
      <c r="I56" s="90">
        <v>67.981611999999998</v>
      </c>
      <c r="J56" s="90">
        <v>48.168300000000102</v>
      </c>
      <c r="K56" s="90">
        <v>33.437560000000097</v>
      </c>
      <c r="L56" s="90">
        <v>20.5473800000001</v>
      </c>
      <c r="M56" s="90">
        <v>34.427600000000098</v>
      </c>
      <c r="N56" s="90">
        <v>72.204499999999996</v>
      </c>
      <c r="O56" s="90">
        <v>98.504639999999895</v>
      </c>
      <c r="P56" s="90">
        <v>112.23967399999999</v>
      </c>
      <c r="Q56" s="90">
        <v>94.121073999999794</v>
      </c>
      <c r="R56" s="90">
        <v>6.8712088888889298</v>
      </c>
      <c r="S56" s="90">
        <v>7.2615404444444502</v>
      </c>
      <c r="T56" s="90">
        <v>9.7643528888889399</v>
      </c>
      <c r="U56" s="90">
        <v>12.560719111111201</v>
      </c>
      <c r="V56" s="90">
        <v>17.068525333333401</v>
      </c>
      <c r="W56" s="90">
        <v>21.140858666666599</v>
      </c>
      <c r="X56" s="90">
        <v>24.041244444444398</v>
      </c>
      <c r="Y56" s="90">
        <v>24.122725333333399</v>
      </c>
      <c r="Z56" s="90">
        <v>20.2295244444445</v>
      </c>
      <c r="AA56" s="90">
        <v>16.304942222222301</v>
      </c>
      <c r="AB56" s="90">
        <v>11.451914666666701</v>
      </c>
      <c r="AC56" s="90">
        <v>7.9603377777778004</v>
      </c>
      <c r="AD56" s="90">
        <v>1.07753765031314</v>
      </c>
      <c r="AE56" s="90">
        <v>1.1153237940734599</v>
      </c>
      <c r="AF56" s="90">
        <v>1.39116719006642</v>
      </c>
      <c r="AG56" s="90">
        <v>1.78079917327155</v>
      </c>
      <c r="AH56" s="90">
        <v>2.6514363889464998</v>
      </c>
      <c r="AI56" s="90">
        <v>3.79881266013897</v>
      </c>
      <c r="AJ56" s="90">
        <v>4.9076372993344402</v>
      </c>
      <c r="AK56" s="90">
        <v>4.9430739102207797</v>
      </c>
      <c r="AL56" s="90">
        <v>3.5050954345288901</v>
      </c>
      <c r="AM56" s="90">
        <v>2.4785584921156798</v>
      </c>
      <c r="AN56" s="90">
        <v>1.6147090810072899</v>
      </c>
      <c r="AO56" s="90">
        <v>1.18631108706361</v>
      </c>
      <c r="AP56" s="69">
        <v>5.2697190718659597</v>
      </c>
      <c r="AQ56" s="229">
        <v>5.1805882700000003</v>
      </c>
      <c r="AR56" s="69">
        <v>0.35000127727147701</v>
      </c>
      <c r="AS56" s="426">
        <f t="shared" si="0"/>
        <v>3.6493470772264966E-4</v>
      </c>
      <c r="AT56" s="93"/>
    </row>
    <row r="57" spans="3:46">
      <c r="C57" s="94">
        <v>51.5</v>
      </c>
      <c r="D57" s="3">
        <v>-0.14000000000000001</v>
      </c>
      <c r="E57" s="3">
        <v>0.01</v>
      </c>
      <c r="F57" s="229">
        <v>56.090479999999999</v>
      </c>
      <c r="G57" s="69">
        <v>39.235709999999997</v>
      </c>
      <c r="H57" s="521">
        <v>46.9909099999999</v>
      </c>
      <c r="I57" s="90">
        <v>47.427680000000002</v>
      </c>
      <c r="J57" s="90">
        <v>51.38205</v>
      </c>
      <c r="K57" s="90">
        <v>52.4694</v>
      </c>
      <c r="L57" s="90">
        <v>49.130099999999999</v>
      </c>
      <c r="M57" s="90">
        <v>55.872999999999998</v>
      </c>
      <c r="N57" s="90">
        <v>59.617400000000004</v>
      </c>
      <c r="O57" s="90">
        <v>62.345199999999998</v>
      </c>
      <c r="P57" s="90">
        <v>64.585210000000103</v>
      </c>
      <c r="Q57" s="90">
        <v>62.142629999999997</v>
      </c>
      <c r="R57" s="90">
        <v>4.7620755555555601</v>
      </c>
      <c r="S57" s="90">
        <v>4.7277777777778196</v>
      </c>
      <c r="T57" s="90">
        <v>6.6346488888889299</v>
      </c>
      <c r="U57" s="90">
        <v>8.7963155555555694</v>
      </c>
      <c r="V57" s="90">
        <v>11.9751733333334</v>
      </c>
      <c r="W57" s="90">
        <v>14.945902222222299</v>
      </c>
      <c r="X57" s="90">
        <v>17.170946666666701</v>
      </c>
      <c r="Y57" s="90">
        <v>16.995097777777801</v>
      </c>
      <c r="Z57" s="90">
        <v>14.591097777777801</v>
      </c>
      <c r="AA57" s="90">
        <v>11.372106666666699</v>
      </c>
      <c r="AB57" s="90">
        <v>7.7476977777778302</v>
      </c>
      <c r="AC57" s="90">
        <v>5.4382666666666601</v>
      </c>
      <c r="AD57" s="90">
        <v>0.89443952254817205</v>
      </c>
      <c r="AE57" s="90">
        <v>0.89173481568074497</v>
      </c>
      <c r="AF57" s="90">
        <v>1.0552632234109001</v>
      </c>
      <c r="AG57" s="90">
        <v>1.27719389688813</v>
      </c>
      <c r="AH57" s="90">
        <v>1.6910650628136199</v>
      </c>
      <c r="AI57" s="90">
        <v>2.1982770754132699</v>
      </c>
      <c r="AJ57" s="90">
        <v>2.6755242178789902</v>
      </c>
      <c r="AK57" s="90">
        <v>2.6343010050073499</v>
      </c>
      <c r="AL57" s="90">
        <v>2.1304743906966901</v>
      </c>
      <c r="AM57" s="90">
        <v>1.6033701510985701</v>
      </c>
      <c r="AN57" s="90">
        <v>1.1642445870415601</v>
      </c>
      <c r="AO57" s="90">
        <v>0.94947097914582501</v>
      </c>
      <c r="AP57" s="69">
        <v>5.3615096037104504</v>
      </c>
      <c r="AQ57" s="530">
        <v>26.480519999999999</v>
      </c>
      <c r="AR57" s="69">
        <v>9.9999446356568104E-3</v>
      </c>
      <c r="AS57" s="426">
        <f t="shared" si="0"/>
        <v>-5.5364343189839849E-4</v>
      </c>
      <c r="AT57" s="168"/>
    </row>
    <row r="58" spans="3:46">
      <c r="C58" s="94">
        <v>51.5</v>
      </c>
      <c r="D58" s="3">
        <v>-0.14000000000000001</v>
      </c>
      <c r="E58" s="3">
        <v>0.1</v>
      </c>
      <c r="F58" s="229">
        <v>56.090479999999999</v>
      </c>
      <c r="G58" s="69">
        <v>39.235709999999997</v>
      </c>
      <c r="H58" s="521">
        <v>46.9909099999999</v>
      </c>
      <c r="I58" s="90">
        <v>47.427680000000002</v>
      </c>
      <c r="J58" s="90">
        <v>51.38205</v>
      </c>
      <c r="K58" s="90">
        <v>52.4694</v>
      </c>
      <c r="L58" s="90">
        <v>49.130099999999999</v>
      </c>
      <c r="M58" s="90">
        <v>55.872999999999998</v>
      </c>
      <c r="N58" s="90">
        <v>59.617400000000004</v>
      </c>
      <c r="O58" s="90">
        <v>62.345199999999998</v>
      </c>
      <c r="P58" s="90">
        <v>64.585210000000103</v>
      </c>
      <c r="Q58" s="90">
        <v>62.142629999999997</v>
      </c>
      <c r="R58" s="90">
        <v>4.7620755555555601</v>
      </c>
      <c r="S58" s="90">
        <v>4.7277777777778196</v>
      </c>
      <c r="T58" s="90">
        <v>6.6346488888889299</v>
      </c>
      <c r="U58" s="90">
        <v>8.7963155555555694</v>
      </c>
      <c r="V58" s="90">
        <v>11.9751733333334</v>
      </c>
      <c r="W58" s="90">
        <v>14.945902222222299</v>
      </c>
      <c r="X58" s="90">
        <v>17.170946666666701</v>
      </c>
      <c r="Y58" s="90">
        <v>16.995097777777801</v>
      </c>
      <c r="Z58" s="90">
        <v>14.591097777777801</v>
      </c>
      <c r="AA58" s="90">
        <v>11.372106666666699</v>
      </c>
      <c r="AB58" s="90">
        <v>7.7476977777778302</v>
      </c>
      <c r="AC58" s="90">
        <v>5.4382666666666601</v>
      </c>
      <c r="AD58" s="90">
        <v>0.89443952254817205</v>
      </c>
      <c r="AE58" s="90">
        <v>0.89173481568074497</v>
      </c>
      <c r="AF58" s="90">
        <v>1.0552632234109001</v>
      </c>
      <c r="AG58" s="90">
        <v>1.27719389688813</v>
      </c>
      <c r="AH58" s="90">
        <v>1.6910650628136199</v>
      </c>
      <c r="AI58" s="90">
        <v>2.1982770754132699</v>
      </c>
      <c r="AJ58" s="90">
        <v>2.6755242178789902</v>
      </c>
      <c r="AK58" s="90">
        <v>2.6343010050073499</v>
      </c>
      <c r="AL58" s="90">
        <v>2.1304743906966901</v>
      </c>
      <c r="AM58" s="90">
        <v>1.6033701510985701</v>
      </c>
      <c r="AN58" s="90">
        <v>1.1642445870415601</v>
      </c>
      <c r="AO58" s="90">
        <v>0.94947097914582501</v>
      </c>
      <c r="AP58" s="69">
        <v>5.3615096037104504</v>
      </c>
      <c r="AQ58" s="229">
        <v>8.9924712000000007</v>
      </c>
      <c r="AR58" s="69">
        <v>0.100000363237166</v>
      </c>
      <c r="AS58" s="426">
        <f t="shared" si="0"/>
        <v>3.6323716599839795E-4</v>
      </c>
      <c r="AT58" s="93"/>
    </row>
    <row r="59" spans="3:46">
      <c r="C59" s="95">
        <v>51.5</v>
      </c>
      <c r="D59" s="6">
        <v>-0.14000000000000001</v>
      </c>
      <c r="E59" s="3">
        <v>0.15</v>
      </c>
      <c r="F59" s="229">
        <v>56.090479999999999</v>
      </c>
      <c r="G59" s="69">
        <v>39.235709999999997</v>
      </c>
      <c r="H59" s="521">
        <v>46.9909099999999</v>
      </c>
      <c r="I59" s="90">
        <v>47.427680000000002</v>
      </c>
      <c r="J59" s="90">
        <v>51.38205</v>
      </c>
      <c r="K59" s="90">
        <v>52.4694</v>
      </c>
      <c r="L59" s="90">
        <v>49.130099999999999</v>
      </c>
      <c r="M59" s="90">
        <v>55.872999999999998</v>
      </c>
      <c r="N59" s="90">
        <v>59.617400000000004</v>
      </c>
      <c r="O59" s="90">
        <v>62.345199999999998</v>
      </c>
      <c r="P59" s="90">
        <v>64.585210000000103</v>
      </c>
      <c r="Q59" s="90">
        <v>62.142629999999997</v>
      </c>
      <c r="R59" s="90">
        <v>4.7620755555555601</v>
      </c>
      <c r="S59" s="90">
        <v>4.7277777777778196</v>
      </c>
      <c r="T59" s="90">
        <v>6.6346488888889299</v>
      </c>
      <c r="U59" s="90">
        <v>8.7963155555555694</v>
      </c>
      <c r="V59" s="90">
        <v>11.9751733333334</v>
      </c>
      <c r="W59" s="90">
        <v>14.945902222222299</v>
      </c>
      <c r="X59" s="90">
        <v>17.170946666666701</v>
      </c>
      <c r="Y59" s="90">
        <v>16.995097777777801</v>
      </c>
      <c r="Z59" s="90">
        <v>14.591097777777801</v>
      </c>
      <c r="AA59" s="90">
        <v>11.372106666666699</v>
      </c>
      <c r="AB59" s="90">
        <v>7.7476977777778302</v>
      </c>
      <c r="AC59" s="90">
        <v>5.4382666666666601</v>
      </c>
      <c r="AD59" s="90">
        <v>0.89443952254817205</v>
      </c>
      <c r="AE59" s="90">
        <v>0.89173481568074497</v>
      </c>
      <c r="AF59" s="90">
        <v>1.0552632234109001</v>
      </c>
      <c r="AG59" s="90">
        <v>1.27719389688813</v>
      </c>
      <c r="AH59" s="90">
        <v>1.6910650628136199</v>
      </c>
      <c r="AI59" s="90">
        <v>2.1982770754132699</v>
      </c>
      <c r="AJ59" s="90">
        <v>2.6755242178789902</v>
      </c>
      <c r="AK59" s="90">
        <v>2.6343010050073499</v>
      </c>
      <c r="AL59" s="90">
        <v>2.1304743906966901</v>
      </c>
      <c r="AM59" s="90">
        <v>1.6033701510985701</v>
      </c>
      <c r="AN59" s="90">
        <v>1.1642445870415601</v>
      </c>
      <c r="AO59" s="90">
        <v>0.94947097914582501</v>
      </c>
      <c r="AP59" s="69">
        <v>5.3615096037104504</v>
      </c>
      <c r="AQ59" s="229">
        <v>7.1736931200000003</v>
      </c>
      <c r="AR59" s="69">
        <v>0.15000018570642801</v>
      </c>
      <c r="AS59" s="426">
        <f t="shared" si="0"/>
        <v>1.2380428534205143E-4</v>
      </c>
      <c r="AT59" s="93"/>
    </row>
    <row r="60" spans="3:46">
      <c r="C60" s="94">
        <v>51.5</v>
      </c>
      <c r="D60" s="3">
        <v>-0.14000000000000001</v>
      </c>
      <c r="E60" s="3">
        <v>0.3</v>
      </c>
      <c r="F60" s="229">
        <v>56.090479999999999</v>
      </c>
      <c r="G60" s="69">
        <v>39.235709999999997</v>
      </c>
      <c r="H60" s="521">
        <v>46.9909099999999</v>
      </c>
      <c r="I60" s="90">
        <v>47.427680000000002</v>
      </c>
      <c r="J60" s="90">
        <v>51.38205</v>
      </c>
      <c r="K60" s="90">
        <v>52.4694</v>
      </c>
      <c r="L60" s="90">
        <v>49.130099999999999</v>
      </c>
      <c r="M60" s="90">
        <v>55.872999999999998</v>
      </c>
      <c r="N60" s="90">
        <v>59.617400000000004</v>
      </c>
      <c r="O60" s="90">
        <v>62.345199999999998</v>
      </c>
      <c r="P60" s="90">
        <v>64.585210000000103</v>
      </c>
      <c r="Q60" s="90">
        <v>62.142629999999997</v>
      </c>
      <c r="R60" s="90">
        <v>4.7620755555555601</v>
      </c>
      <c r="S60" s="90">
        <v>4.7277777777778196</v>
      </c>
      <c r="T60" s="90">
        <v>6.6346488888889299</v>
      </c>
      <c r="U60" s="90">
        <v>8.7963155555555694</v>
      </c>
      <c r="V60" s="90">
        <v>11.9751733333334</v>
      </c>
      <c r="W60" s="90">
        <v>14.945902222222299</v>
      </c>
      <c r="X60" s="90">
        <v>17.170946666666701</v>
      </c>
      <c r="Y60" s="90">
        <v>16.995097777777801</v>
      </c>
      <c r="Z60" s="90">
        <v>14.591097777777801</v>
      </c>
      <c r="AA60" s="90">
        <v>11.372106666666699</v>
      </c>
      <c r="AB60" s="90">
        <v>7.7476977777778302</v>
      </c>
      <c r="AC60" s="90">
        <v>5.4382666666666601</v>
      </c>
      <c r="AD60" s="90">
        <v>0.89443952254817205</v>
      </c>
      <c r="AE60" s="90">
        <v>0.89173481568074497</v>
      </c>
      <c r="AF60" s="90">
        <v>1.0552632234109001</v>
      </c>
      <c r="AG60" s="90">
        <v>1.27719389688813</v>
      </c>
      <c r="AH60" s="90">
        <v>1.6910650628136199</v>
      </c>
      <c r="AI60" s="90">
        <v>2.1982770754132699</v>
      </c>
      <c r="AJ60" s="90">
        <v>2.6755242178789902</v>
      </c>
      <c r="AK60" s="90">
        <v>2.6343010050073499</v>
      </c>
      <c r="AL60" s="90">
        <v>2.1304743906966901</v>
      </c>
      <c r="AM60" s="90">
        <v>1.6033701510985701</v>
      </c>
      <c r="AN60" s="90">
        <v>1.1642445870415601</v>
      </c>
      <c r="AO60" s="90">
        <v>0.94947097914582501</v>
      </c>
      <c r="AP60" s="69">
        <v>5.3615096037104504</v>
      </c>
      <c r="AQ60" s="229">
        <v>4.6903362499999997</v>
      </c>
      <c r="AR60" s="69">
        <v>0.29999826207331398</v>
      </c>
      <c r="AS60" s="426">
        <f t="shared" si="0"/>
        <v>-5.7930889533578766E-4</v>
      </c>
      <c r="AT60" s="93"/>
    </row>
    <row r="61" spans="3:46" ht="13.5" thickBot="1">
      <c r="C61" s="134">
        <v>51.5</v>
      </c>
      <c r="D61" s="135">
        <v>-0.14000000000000001</v>
      </c>
      <c r="E61" s="135">
        <v>0.35</v>
      </c>
      <c r="F61" s="230">
        <v>56.090479999999999</v>
      </c>
      <c r="G61" s="193">
        <v>39.235709999999997</v>
      </c>
      <c r="H61" s="193">
        <v>46.9909099999999</v>
      </c>
      <c r="I61" s="193">
        <v>47.427680000000002</v>
      </c>
      <c r="J61" s="193">
        <v>51.38205</v>
      </c>
      <c r="K61" s="193">
        <v>52.4694</v>
      </c>
      <c r="L61" s="193">
        <v>49.130099999999999</v>
      </c>
      <c r="M61" s="193">
        <v>55.872999999999998</v>
      </c>
      <c r="N61" s="193">
        <v>59.617400000000004</v>
      </c>
      <c r="O61" s="193">
        <v>62.345199999999998</v>
      </c>
      <c r="P61" s="193">
        <v>64.585210000000103</v>
      </c>
      <c r="Q61" s="193">
        <v>62.142629999999997</v>
      </c>
      <c r="R61" s="193">
        <v>4.7620755555555601</v>
      </c>
      <c r="S61" s="193">
        <v>4.7277777777778196</v>
      </c>
      <c r="T61" s="193">
        <v>6.6346488888889299</v>
      </c>
      <c r="U61" s="193">
        <v>8.7963155555555694</v>
      </c>
      <c r="V61" s="193">
        <v>11.9751733333334</v>
      </c>
      <c r="W61" s="193">
        <v>14.945902222222299</v>
      </c>
      <c r="X61" s="193">
        <v>17.170946666666701</v>
      </c>
      <c r="Y61" s="193">
        <v>16.995097777777801</v>
      </c>
      <c r="Z61" s="193">
        <v>14.591097777777801</v>
      </c>
      <c r="AA61" s="193">
        <v>11.372106666666699</v>
      </c>
      <c r="AB61" s="193">
        <v>7.7476977777778302</v>
      </c>
      <c r="AC61" s="193">
        <v>5.4382666666666601</v>
      </c>
      <c r="AD61" s="193">
        <v>0.89443952254817205</v>
      </c>
      <c r="AE61" s="193">
        <v>0.89173481568074497</v>
      </c>
      <c r="AF61" s="193">
        <v>1.0552632234109001</v>
      </c>
      <c r="AG61" s="193">
        <v>1.27719389688813</v>
      </c>
      <c r="AH61" s="193">
        <v>1.6910650628136199</v>
      </c>
      <c r="AI61" s="193">
        <v>2.1982770754132699</v>
      </c>
      <c r="AJ61" s="193">
        <v>2.6755242178789902</v>
      </c>
      <c r="AK61" s="193">
        <v>2.6343010050073499</v>
      </c>
      <c r="AL61" s="193">
        <v>2.1304743906966901</v>
      </c>
      <c r="AM61" s="193">
        <v>1.6033701510985701</v>
      </c>
      <c r="AN61" s="193">
        <v>1.1642445870415601</v>
      </c>
      <c r="AO61" s="193">
        <v>0.94947097914582501</v>
      </c>
      <c r="AP61" s="193">
        <v>5.3615096037104504</v>
      </c>
      <c r="AQ61" s="230">
        <v>4.2325860100000003</v>
      </c>
      <c r="AR61" s="193">
        <v>0.34999875033495798</v>
      </c>
      <c r="AS61" s="428">
        <f t="shared" si="0"/>
        <v>-3.5704715485783216E-4</v>
      </c>
      <c r="AT61" s="314"/>
    </row>
    <row r="63" spans="3:46" ht="18">
      <c r="C63" s="51" t="s">
        <v>281</v>
      </c>
    </row>
    <row r="64" spans="3:46" ht="18">
      <c r="C64" s="51" t="s">
        <v>289</v>
      </c>
    </row>
    <row r="65" spans="3:11" ht="18.75" thickBot="1">
      <c r="C65" s="51"/>
    </row>
    <row r="66" spans="3:11" ht="19.5" thickBot="1">
      <c r="C66" s="268"/>
      <c r="D66" s="269" t="s">
        <v>3</v>
      </c>
      <c r="E66" s="269"/>
      <c r="F66" s="523" t="s">
        <v>5</v>
      </c>
      <c r="G66" s="269"/>
      <c r="H66" s="269"/>
      <c r="I66" s="269" t="s">
        <v>52</v>
      </c>
      <c r="J66" s="413"/>
      <c r="K66" s="539"/>
    </row>
    <row r="67" spans="3:11" ht="57">
      <c r="C67" s="291" t="s">
        <v>1</v>
      </c>
      <c r="D67" s="264" t="s">
        <v>130</v>
      </c>
      <c r="E67" s="67" t="s">
        <v>132</v>
      </c>
      <c r="F67" s="525" t="s">
        <v>55</v>
      </c>
      <c r="G67" s="289" t="s">
        <v>287</v>
      </c>
      <c r="H67" s="526" t="s">
        <v>290</v>
      </c>
      <c r="I67" s="67"/>
      <c r="K67" s="169"/>
    </row>
    <row r="68" spans="3:11" ht="18.75">
      <c r="C68" s="298" t="s">
        <v>131</v>
      </c>
      <c r="D68" s="292" t="s">
        <v>9</v>
      </c>
      <c r="E68" s="248" t="s">
        <v>134</v>
      </c>
      <c r="F68" s="315" t="s">
        <v>143</v>
      </c>
      <c r="G68" s="248" t="s">
        <v>143</v>
      </c>
      <c r="H68" s="527" t="s">
        <v>134</v>
      </c>
      <c r="I68" s="540"/>
      <c r="K68" s="169"/>
    </row>
    <row r="69" spans="3:11" ht="15">
      <c r="C69" s="92">
        <v>3.133</v>
      </c>
      <c r="D69" s="70">
        <v>101.7</v>
      </c>
      <c r="E69" s="3">
        <v>0.01</v>
      </c>
      <c r="F69" s="229">
        <v>99.148113600000002</v>
      </c>
      <c r="G69" s="69">
        <v>99.151171860000005</v>
      </c>
      <c r="H69" s="528">
        <f>100*(G69-F69)/F69</f>
        <v>3.0845367490714296E-3</v>
      </c>
      <c r="I69" s="537"/>
      <c r="K69" s="169"/>
    </row>
    <row r="70" spans="3:11">
      <c r="C70" s="92">
        <v>22.9</v>
      </c>
      <c r="D70" s="70">
        <v>-43.23</v>
      </c>
      <c r="E70" s="3">
        <v>0.01</v>
      </c>
      <c r="F70" s="530">
        <v>50.639304000000003</v>
      </c>
      <c r="G70" s="69">
        <v>50.639304000000003</v>
      </c>
      <c r="H70" s="426">
        <f t="shared" ref="H70:H76" si="1">100*(G70-F70)/F70</f>
        <v>0</v>
      </c>
      <c r="I70" s="538"/>
      <c r="K70" s="169"/>
    </row>
    <row r="71" spans="3:11" ht="15">
      <c r="C71" s="92">
        <v>23</v>
      </c>
      <c r="D71" s="70">
        <v>30</v>
      </c>
      <c r="E71" s="3">
        <v>0.01</v>
      </c>
      <c r="F71" s="530">
        <v>0</v>
      </c>
      <c r="G71" s="69">
        <v>0</v>
      </c>
      <c r="H71" s="536" t="s">
        <v>288</v>
      </c>
      <c r="I71" s="537"/>
      <c r="K71" s="169"/>
    </row>
    <row r="72" spans="3:11">
      <c r="C72" s="92">
        <v>25.78</v>
      </c>
      <c r="D72" s="70">
        <v>-80.22</v>
      </c>
      <c r="E72" s="3">
        <v>0.01</v>
      </c>
      <c r="F72" s="530">
        <v>78.298292799999999</v>
      </c>
      <c r="G72" s="69">
        <v>78.299499299999994</v>
      </c>
      <c r="H72" s="426">
        <f t="shared" si="1"/>
        <v>1.5409020514365586E-3</v>
      </c>
      <c r="I72" s="538"/>
      <c r="K72" s="169"/>
    </row>
    <row r="73" spans="3:11">
      <c r="C73" s="92">
        <v>28.716999999999999</v>
      </c>
      <c r="D73" s="70">
        <v>77.3</v>
      </c>
      <c r="E73" s="3">
        <v>0.01</v>
      </c>
      <c r="F73" s="530">
        <v>63.597246399999896</v>
      </c>
      <c r="G73" s="69">
        <v>63.618888079999998</v>
      </c>
      <c r="H73" s="426">
        <f t="shared" si="1"/>
        <v>3.4029272059963582E-2</v>
      </c>
      <c r="I73" s="538"/>
      <c r="K73" s="169"/>
    </row>
    <row r="74" spans="3:11">
      <c r="C74" s="92">
        <v>33.94</v>
      </c>
      <c r="D74" s="70">
        <v>18.43</v>
      </c>
      <c r="E74" s="3">
        <v>0.01</v>
      </c>
      <c r="F74" s="530">
        <v>27.1349664</v>
      </c>
      <c r="G74" s="69">
        <v>27.13586832</v>
      </c>
      <c r="H74" s="426">
        <f t="shared" si="1"/>
        <v>3.3238294335991682E-3</v>
      </c>
      <c r="I74" s="538"/>
      <c r="K74" s="169"/>
    </row>
    <row r="75" spans="3:11">
      <c r="C75" s="92">
        <v>41.9</v>
      </c>
      <c r="D75" s="70">
        <v>12.49</v>
      </c>
      <c r="E75" s="3">
        <v>0.01</v>
      </c>
      <c r="F75" s="530">
        <v>33.936231999999997</v>
      </c>
      <c r="G75" s="69">
        <v>33.936231999999997</v>
      </c>
      <c r="H75" s="426">
        <f t="shared" si="1"/>
        <v>0</v>
      </c>
      <c r="I75" s="538"/>
      <c r="K75" s="169"/>
    </row>
    <row r="76" spans="3:11" ht="13.5" thickBot="1">
      <c r="C76" s="541">
        <v>51.5</v>
      </c>
      <c r="D76" s="542">
        <v>-0.14000000000000001</v>
      </c>
      <c r="E76" s="135">
        <v>0.01</v>
      </c>
      <c r="F76" s="230">
        <v>26.480519999999999</v>
      </c>
      <c r="G76" s="193">
        <v>26.480519999999999</v>
      </c>
      <c r="H76" s="428">
        <f t="shared" si="1"/>
        <v>0</v>
      </c>
      <c r="I76" s="193"/>
      <c r="J76" s="146"/>
      <c r="K76" s="170"/>
    </row>
  </sheetData>
  <sheetProtection sheet="1" objects="1" scenarios="1"/>
  <mergeCells count="5">
    <mergeCell ref="C5:I5"/>
    <mergeCell ref="C7:C9"/>
    <mergeCell ref="K7:N7"/>
    <mergeCell ref="K8:N8"/>
    <mergeCell ref="D11:L11"/>
  </mergeCells>
  <hyperlinks>
    <hyperlink ref="N2" location="NOTES!A1" display="BACK" xr:uid="{00000000-0004-0000-0300-000000000000}"/>
  </hyperlinks>
  <pageMargins left="0.7" right="0.7" top="0.75" bottom="0.75" header="0.3" footer="0.3"/>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2:S108"/>
  <sheetViews>
    <sheetView zoomScale="70" zoomScaleNormal="60" workbookViewId="0">
      <selection activeCell="K8" sqref="K8:N8"/>
    </sheetView>
  </sheetViews>
  <sheetFormatPr defaultColWidth="7.140625" defaultRowHeight="12.75"/>
  <cols>
    <col min="1" max="1" width="6.140625" style="1" customWidth="1"/>
    <col min="2" max="2" width="6.85546875" style="1" customWidth="1"/>
    <col min="3" max="3" width="12.85546875" style="1" customWidth="1"/>
    <col min="4" max="4" width="14.140625" style="1" customWidth="1"/>
    <col min="5" max="5" width="13.42578125" style="1" customWidth="1"/>
    <col min="6" max="6" width="17.85546875" style="1" customWidth="1"/>
    <col min="7" max="8" width="14.28515625" style="1" customWidth="1"/>
    <col min="9" max="9" width="24.5703125" style="1" customWidth="1"/>
    <col min="10" max="15" width="16.28515625" style="1" customWidth="1"/>
    <col min="16" max="16" width="14.140625" style="1" customWidth="1"/>
    <col min="17" max="17" width="11.85546875" style="1" customWidth="1"/>
    <col min="18" max="18" width="14.140625" style="1" customWidth="1"/>
    <col min="19" max="19" width="13.7109375" style="1" customWidth="1"/>
    <col min="20" max="20" width="12.7109375" style="1" customWidth="1"/>
    <col min="21" max="21" width="12" style="1" customWidth="1"/>
    <col min="22" max="22" width="11.5703125" style="1" bestFit="1" customWidth="1"/>
    <col min="23" max="16384" width="7.140625" style="1"/>
  </cols>
  <sheetData>
    <row r="2" spans="1:14" ht="15">
      <c r="N2" s="498" t="s">
        <v>256</v>
      </c>
    </row>
    <row r="5" spans="1:14" ht="69" customHeight="1">
      <c r="C5" s="794" t="s">
        <v>34</v>
      </c>
      <c r="D5" s="795"/>
      <c r="E5" s="795"/>
      <c r="F5" s="795"/>
      <c r="G5" s="795"/>
      <c r="H5" s="795"/>
      <c r="I5" s="795"/>
      <c r="J5" s="30"/>
      <c r="K5" s="30"/>
      <c r="L5" s="30"/>
      <c r="M5" s="30"/>
      <c r="N5" s="31"/>
    </row>
    <row r="6" spans="1:14" ht="15">
      <c r="A6" s="5"/>
      <c r="B6" s="5"/>
      <c r="C6" s="32"/>
      <c r="D6" s="33"/>
      <c r="E6" s="30"/>
      <c r="F6" s="30"/>
      <c r="G6" s="30"/>
      <c r="H6" s="30"/>
      <c r="I6" s="30"/>
      <c r="J6" s="30"/>
      <c r="K6" s="30"/>
      <c r="L6" s="30"/>
      <c r="M6" s="30"/>
      <c r="N6" s="31"/>
    </row>
    <row r="7" spans="1:14" ht="18">
      <c r="A7" s="16"/>
      <c r="B7" s="5"/>
      <c r="C7" s="796"/>
      <c r="D7" s="34"/>
      <c r="E7" s="34"/>
      <c r="F7" s="34"/>
      <c r="G7" s="34"/>
      <c r="H7" s="34"/>
      <c r="I7" s="34"/>
      <c r="J7" s="34"/>
      <c r="K7" s="799">
        <v>43742</v>
      </c>
      <c r="L7" s="799"/>
      <c r="M7" s="799"/>
      <c r="N7" s="800"/>
    </row>
    <row r="8" spans="1:14" ht="18">
      <c r="A8" s="5"/>
      <c r="B8" s="5"/>
      <c r="C8" s="796"/>
      <c r="D8" s="34"/>
      <c r="E8" s="34"/>
      <c r="F8" s="34"/>
      <c r="G8" s="34"/>
      <c r="H8" s="34"/>
      <c r="I8" s="34"/>
      <c r="J8" s="34"/>
      <c r="K8" s="801" t="s">
        <v>35</v>
      </c>
      <c r="L8" s="801"/>
      <c r="M8" s="801"/>
      <c r="N8" s="802"/>
    </row>
    <row r="9" spans="1:14" ht="18">
      <c r="A9" s="5"/>
      <c r="B9" s="5"/>
      <c r="C9" s="797"/>
      <c r="D9" s="35"/>
      <c r="E9" s="35"/>
      <c r="F9" s="35"/>
      <c r="G9" s="35"/>
      <c r="H9" s="35"/>
      <c r="I9" s="35"/>
      <c r="J9" s="35"/>
      <c r="K9" s="41"/>
      <c r="L9" s="41"/>
      <c r="M9" s="41"/>
      <c r="N9" s="42"/>
    </row>
    <row r="10" spans="1:14">
      <c r="A10" s="5"/>
      <c r="B10" s="5"/>
      <c r="C10" s="37"/>
      <c r="D10" s="30"/>
      <c r="E10" s="30"/>
      <c r="F10" s="30"/>
      <c r="G10" s="30"/>
      <c r="H10" s="30"/>
      <c r="I10" s="30"/>
      <c r="J10" s="30"/>
      <c r="K10" s="30"/>
      <c r="L10" s="30"/>
      <c r="M10" s="30"/>
      <c r="N10" s="31"/>
    </row>
    <row r="11" spans="1:14" ht="42.75" customHeight="1">
      <c r="A11" s="16"/>
      <c r="B11" s="5"/>
      <c r="C11" s="38"/>
      <c r="D11" s="803" t="s">
        <v>36</v>
      </c>
      <c r="E11" s="803"/>
      <c r="F11" s="803"/>
      <c r="G11" s="803"/>
      <c r="H11" s="803"/>
      <c r="I11" s="803"/>
      <c r="J11" s="803"/>
      <c r="K11" s="803"/>
      <c r="L11" s="803"/>
      <c r="M11" s="34"/>
      <c r="N11" s="39"/>
    </row>
    <row r="12" spans="1:14">
      <c r="A12" s="5"/>
      <c r="B12" s="5"/>
      <c r="C12" s="40"/>
      <c r="D12" s="35"/>
      <c r="E12" s="35"/>
      <c r="F12" s="35"/>
      <c r="G12" s="35"/>
      <c r="H12" s="35"/>
      <c r="I12" s="35"/>
      <c r="J12" s="35"/>
      <c r="K12" s="35"/>
      <c r="L12" s="35"/>
      <c r="M12" s="35"/>
      <c r="N12" s="36"/>
    </row>
    <row r="13" spans="1:14" ht="17.100000000000001" customHeight="1"/>
    <row r="14" spans="1:14" ht="18.75" customHeight="1">
      <c r="C14" s="51" t="s">
        <v>108</v>
      </c>
    </row>
    <row r="15" spans="1:14" ht="18.75" customHeight="1">
      <c r="D15" s="411"/>
      <c r="E15" s="51" t="s">
        <v>58</v>
      </c>
    </row>
    <row r="16" spans="1:14" ht="18.75" customHeight="1" thickBot="1">
      <c r="E16" s="51" t="s">
        <v>259</v>
      </c>
    </row>
    <row r="17" spans="3:19" ht="18.75" customHeight="1">
      <c r="C17" s="561" t="s">
        <v>293</v>
      </c>
      <c r="D17" s="277"/>
      <c r="E17" s="277"/>
      <c r="F17" s="276"/>
      <c r="G17" s="277"/>
      <c r="H17" s="277" t="s">
        <v>3</v>
      </c>
      <c r="I17" s="278"/>
      <c r="J17" s="804" t="s">
        <v>4</v>
      </c>
      <c r="K17" s="805"/>
      <c r="L17" s="805"/>
      <c r="M17" s="805"/>
      <c r="N17" s="805" t="s">
        <v>14</v>
      </c>
      <c r="O17" s="805"/>
      <c r="P17" s="806"/>
    </row>
    <row r="18" spans="3:19" ht="18.75" customHeight="1">
      <c r="C18" s="549" t="s">
        <v>1</v>
      </c>
      <c r="D18" s="550" t="s">
        <v>130</v>
      </c>
      <c r="E18" s="551" t="s">
        <v>8</v>
      </c>
      <c r="F18" s="291" t="s">
        <v>82</v>
      </c>
      <c r="G18" s="287" t="s">
        <v>128</v>
      </c>
      <c r="H18" s="87" t="s">
        <v>138</v>
      </c>
      <c r="I18" s="296" t="s">
        <v>136</v>
      </c>
      <c r="J18" s="294"/>
      <c r="K18" s="294"/>
      <c r="L18" s="294"/>
      <c r="M18" s="294"/>
      <c r="N18" s="499"/>
      <c r="O18" s="294"/>
      <c r="P18" s="295"/>
    </row>
    <row r="19" spans="3:19" ht="24" thickBot="1">
      <c r="C19" s="552" t="s">
        <v>131</v>
      </c>
      <c r="D19" s="553" t="s">
        <v>9</v>
      </c>
      <c r="E19" s="554" t="s">
        <v>9</v>
      </c>
      <c r="F19" s="293" t="s">
        <v>100</v>
      </c>
      <c r="G19" s="260" t="s">
        <v>129</v>
      </c>
      <c r="H19" s="249" t="s">
        <v>137</v>
      </c>
      <c r="I19" s="58" t="s">
        <v>135</v>
      </c>
      <c r="J19" s="186" t="s">
        <v>103</v>
      </c>
      <c r="K19" s="186" t="s">
        <v>104</v>
      </c>
      <c r="L19" s="186" t="s">
        <v>105</v>
      </c>
      <c r="M19" s="186" t="s">
        <v>106</v>
      </c>
      <c r="N19" s="500" t="s">
        <v>23</v>
      </c>
      <c r="O19" s="186" t="s">
        <v>24</v>
      </c>
      <c r="P19" s="55" t="s">
        <v>107</v>
      </c>
    </row>
    <row r="20" spans="3:19">
      <c r="C20" s="555">
        <v>51.5</v>
      </c>
      <c r="D20" s="556">
        <v>359.86</v>
      </c>
      <c r="E20" s="562">
        <v>1</v>
      </c>
      <c r="F20" s="566">
        <v>31.076991235657001</v>
      </c>
      <c r="G20" s="110">
        <v>14.25</v>
      </c>
      <c r="H20" s="180">
        <v>26.480519999999999</v>
      </c>
      <c r="I20" s="111">
        <v>0</v>
      </c>
      <c r="J20" s="179">
        <v>3.9186742018373702E-2</v>
      </c>
      <c r="K20" s="180">
        <v>4.3451215355383301E-2</v>
      </c>
      <c r="L20" s="180">
        <v>1.1352800825355001</v>
      </c>
      <c r="M20" s="181">
        <v>1.05905291969976</v>
      </c>
      <c r="N20" s="179">
        <v>3.9754879732931299E-2</v>
      </c>
      <c r="O20" s="180">
        <v>1.12418042813791</v>
      </c>
      <c r="P20" s="181">
        <v>1.58130839366869</v>
      </c>
      <c r="Q20" s="2"/>
      <c r="R20" s="2"/>
      <c r="S20" s="2"/>
    </row>
    <row r="21" spans="3:19">
      <c r="C21" s="557">
        <v>41.9</v>
      </c>
      <c r="D21" s="558">
        <v>12.49</v>
      </c>
      <c r="E21" s="563">
        <v>1</v>
      </c>
      <c r="F21" s="567">
        <v>40.232035996361603</v>
      </c>
      <c r="G21" s="10">
        <v>14.25</v>
      </c>
      <c r="H21" s="177">
        <v>33.936231999999997</v>
      </c>
      <c r="I21" s="108">
        <v>0</v>
      </c>
      <c r="J21" s="182">
        <v>3.9186742018373702E-2</v>
      </c>
      <c r="K21" s="23">
        <v>4.3451215355383301E-2</v>
      </c>
      <c r="L21" s="23">
        <v>1.1352800825355001</v>
      </c>
      <c r="M21" s="183">
        <v>1.05905291969976</v>
      </c>
      <c r="N21" s="182">
        <v>4.0076240754695701E-2</v>
      </c>
      <c r="O21" s="23">
        <v>1.1180413774787901</v>
      </c>
      <c r="P21" s="183">
        <v>2.0617321312636201</v>
      </c>
      <c r="Q21" s="2"/>
      <c r="R21" s="2"/>
      <c r="S21" s="2"/>
    </row>
    <row r="22" spans="3:19">
      <c r="C22" s="557">
        <v>33.94</v>
      </c>
      <c r="D22" s="558">
        <v>18.43</v>
      </c>
      <c r="E22" s="563">
        <v>1</v>
      </c>
      <c r="F22" s="567">
        <v>46.359692611863402</v>
      </c>
      <c r="G22" s="10">
        <v>14.25</v>
      </c>
      <c r="H22" s="177">
        <v>27.13586832</v>
      </c>
      <c r="I22" s="108">
        <v>0</v>
      </c>
      <c r="J22" s="182">
        <v>3.9186742018373702E-2</v>
      </c>
      <c r="K22" s="23">
        <v>4.3451215355383301E-2</v>
      </c>
      <c r="L22" s="23">
        <v>1.1352800825355001</v>
      </c>
      <c r="M22" s="183">
        <v>1.05905291969976</v>
      </c>
      <c r="N22" s="182">
        <v>4.03034417062706E-2</v>
      </c>
      <c r="O22" s="23">
        <v>1.1137601680492</v>
      </c>
      <c r="P22" s="183">
        <v>1.5920841993061301</v>
      </c>
      <c r="Q22" s="2"/>
      <c r="R22" s="2"/>
      <c r="S22" s="2"/>
    </row>
    <row r="23" spans="3:19">
      <c r="C23" s="557">
        <v>51.5</v>
      </c>
      <c r="D23" s="558">
        <v>359.86</v>
      </c>
      <c r="E23" s="563">
        <v>1</v>
      </c>
      <c r="F23" s="568">
        <v>31.076991235657001</v>
      </c>
      <c r="G23" s="10">
        <v>14.25</v>
      </c>
      <c r="H23" s="177">
        <v>26.480519999999999</v>
      </c>
      <c r="I23" s="108">
        <v>0</v>
      </c>
      <c r="J23" s="182">
        <v>3.9186742018373702E-2</v>
      </c>
      <c r="K23" s="23">
        <v>4.3451215355383301E-2</v>
      </c>
      <c r="L23" s="23">
        <v>1.1352800825355001</v>
      </c>
      <c r="M23" s="183">
        <v>1.05905291969976</v>
      </c>
      <c r="N23" s="182">
        <v>3.9754879732931299E-2</v>
      </c>
      <c r="O23" s="23">
        <v>1.12418042813791</v>
      </c>
      <c r="P23" s="183">
        <v>1.58130839366869</v>
      </c>
      <c r="Q23" s="2"/>
      <c r="R23" s="2"/>
      <c r="S23" s="2"/>
    </row>
    <row r="24" spans="3:19">
      <c r="C24" s="557">
        <v>41.9</v>
      </c>
      <c r="D24" s="558">
        <v>12.49</v>
      </c>
      <c r="E24" s="563">
        <v>1</v>
      </c>
      <c r="F24" s="567">
        <v>40.232035996361603</v>
      </c>
      <c r="G24" s="10">
        <v>14.25</v>
      </c>
      <c r="H24" s="177">
        <v>33.936231999999997</v>
      </c>
      <c r="I24" s="108">
        <v>0</v>
      </c>
      <c r="J24" s="182">
        <v>3.9186742018373702E-2</v>
      </c>
      <c r="K24" s="23">
        <v>4.3451215355383301E-2</v>
      </c>
      <c r="L24" s="23">
        <v>1.1352800825355001</v>
      </c>
      <c r="M24" s="183">
        <v>1.05905291969976</v>
      </c>
      <c r="N24" s="182">
        <v>4.0076240754695701E-2</v>
      </c>
      <c r="O24" s="23">
        <v>1.1180413774787901</v>
      </c>
      <c r="P24" s="183">
        <v>2.0617321312636201</v>
      </c>
      <c r="Q24" s="2"/>
      <c r="R24" s="2"/>
      <c r="S24" s="2"/>
    </row>
    <row r="25" spans="3:19">
      <c r="C25" s="557">
        <v>33.94</v>
      </c>
      <c r="D25" s="558">
        <v>18.43</v>
      </c>
      <c r="E25" s="563">
        <v>1</v>
      </c>
      <c r="F25" s="567">
        <v>46.359692611863402</v>
      </c>
      <c r="G25" s="10">
        <v>14.25</v>
      </c>
      <c r="H25" s="177">
        <v>27.13586832</v>
      </c>
      <c r="I25" s="108">
        <v>0</v>
      </c>
      <c r="J25" s="182">
        <v>3.9186742018373702E-2</v>
      </c>
      <c r="K25" s="23">
        <v>4.3451215355383301E-2</v>
      </c>
      <c r="L25" s="23">
        <v>1.1352800825355001</v>
      </c>
      <c r="M25" s="183">
        <v>1.05905291969976</v>
      </c>
      <c r="N25" s="182">
        <v>4.03034417062706E-2</v>
      </c>
      <c r="O25" s="23">
        <v>1.1137601680492</v>
      </c>
      <c r="P25" s="183">
        <v>1.5920841993061301</v>
      </c>
      <c r="Q25" s="2"/>
      <c r="R25" s="2"/>
      <c r="S25" s="2"/>
    </row>
    <row r="26" spans="3:19">
      <c r="C26" s="557">
        <v>51.5</v>
      </c>
      <c r="D26" s="558">
        <v>359.86</v>
      </c>
      <c r="E26" s="564">
        <v>1</v>
      </c>
      <c r="F26" s="568">
        <v>31.076991235657001</v>
      </c>
      <c r="G26" s="10">
        <v>14.25</v>
      </c>
      <c r="H26" s="177">
        <v>26.480519999999999</v>
      </c>
      <c r="I26" s="108">
        <v>0</v>
      </c>
      <c r="J26" s="182">
        <v>3.9186742018373702E-2</v>
      </c>
      <c r="K26" s="23">
        <v>4.3451215355383301E-2</v>
      </c>
      <c r="L26" s="23">
        <v>1.1352800825355001</v>
      </c>
      <c r="M26" s="183">
        <v>1.05905291969976</v>
      </c>
      <c r="N26" s="182">
        <v>3.9754879732931299E-2</v>
      </c>
      <c r="O26" s="23">
        <v>1.12418042813791</v>
      </c>
      <c r="P26" s="183">
        <v>1.58130839366869</v>
      </c>
      <c r="Q26" s="2"/>
      <c r="R26" s="2"/>
      <c r="S26" s="2"/>
    </row>
    <row r="27" spans="3:19">
      <c r="C27" s="557">
        <v>41.9</v>
      </c>
      <c r="D27" s="558">
        <v>12.49</v>
      </c>
      <c r="E27" s="564">
        <v>1</v>
      </c>
      <c r="F27" s="567">
        <v>40.232035996361603</v>
      </c>
      <c r="G27" s="10">
        <v>14.25</v>
      </c>
      <c r="H27" s="177">
        <v>33.936231999999997</v>
      </c>
      <c r="I27" s="108">
        <v>0</v>
      </c>
      <c r="J27" s="182">
        <v>3.9186742018373702E-2</v>
      </c>
      <c r="K27" s="23">
        <v>4.3451215355383301E-2</v>
      </c>
      <c r="L27" s="23">
        <v>1.1352800825355001</v>
      </c>
      <c r="M27" s="183">
        <v>1.05905291969976</v>
      </c>
      <c r="N27" s="182">
        <v>4.0076240754695701E-2</v>
      </c>
      <c r="O27" s="23">
        <v>1.1180413774787901</v>
      </c>
      <c r="P27" s="183">
        <v>2.0617321312636201</v>
      </c>
    </row>
    <row r="28" spans="3:19">
      <c r="C28" s="557">
        <v>33.94</v>
      </c>
      <c r="D28" s="558">
        <v>18.43</v>
      </c>
      <c r="E28" s="564">
        <v>1</v>
      </c>
      <c r="F28" s="567">
        <v>46.359692611863402</v>
      </c>
      <c r="G28" s="10">
        <v>14.25</v>
      </c>
      <c r="H28" s="177">
        <v>27.13586832</v>
      </c>
      <c r="I28" s="108">
        <v>0</v>
      </c>
      <c r="J28" s="182">
        <v>3.9186742018373702E-2</v>
      </c>
      <c r="K28" s="23">
        <v>4.3451215355383301E-2</v>
      </c>
      <c r="L28" s="23">
        <v>1.1352800825355001</v>
      </c>
      <c r="M28" s="183">
        <v>1.05905291969976</v>
      </c>
      <c r="N28" s="182">
        <v>4.03034417062706E-2</v>
      </c>
      <c r="O28" s="23">
        <v>1.1137601680492</v>
      </c>
      <c r="P28" s="183">
        <v>1.5920841993061301</v>
      </c>
    </row>
    <row r="29" spans="3:19">
      <c r="C29" s="557">
        <v>51.5</v>
      </c>
      <c r="D29" s="558">
        <v>359.86</v>
      </c>
      <c r="E29" s="563">
        <v>1</v>
      </c>
      <c r="F29" s="568">
        <v>31.076991235657001</v>
      </c>
      <c r="G29" s="10">
        <v>14.25</v>
      </c>
      <c r="H29" s="177">
        <v>26.480519999999999</v>
      </c>
      <c r="I29" s="108">
        <v>0</v>
      </c>
      <c r="J29" s="182">
        <v>3.9186742018373702E-2</v>
      </c>
      <c r="K29" s="23">
        <v>4.3451215355383301E-2</v>
      </c>
      <c r="L29" s="23">
        <v>1.1352800825355001</v>
      </c>
      <c r="M29" s="183">
        <v>1.05905291969976</v>
      </c>
      <c r="N29" s="182">
        <v>3.9754879732931299E-2</v>
      </c>
      <c r="O29" s="23">
        <v>1.12418042813791</v>
      </c>
      <c r="P29" s="183">
        <v>1.58130839366869</v>
      </c>
    </row>
    <row r="30" spans="3:19">
      <c r="C30" s="557">
        <v>41.9</v>
      </c>
      <c r="D30" s="558">
        <v>12.49</v>
      </c>
      <c r="E30" s="563">
        <v>1</v>
      </c>
      <c r="F30" s="567">
        <v>40.232035996361603</v>
      </c>
      <c r="G30" s="10">
        <v>14.25</v>
      </c>
      <c r="H30" s="177">
        <v>33.936231999999997</v>
      </c>
      <c r="I30" s="108">
        <v>0</v>
      </c>
      <c r="J30" s="182">
        <v>3.9186742018373702E-2</v>
      </c>
      <c r="K30" s="23">
        <v>4.3451215355383301E-2</v>
      </c>
      <c r="L30" s="23">
        <v>1.1352800825355001</v>
      </c>
      <c r="M30" s="183">
        <v>1.05905291969976</v>
      </c>
      <c r="N30" s="182">
        <v>4.0076240754695701E-2</v>
      </c>
      <c r="O30" s="23">
        <v>1.1180413774787901</v>
      </c>
      <c r="P30" s="183">
        <v>2.0617321312636201</v>
      </c>
    </row>
    <row r="31" spans="3:19">
      <c r="C31" s="557">
        <v>33.94</v>
      </c>
      <c r="D31" s="558">
        <v>18.43</v>
      </c>
      <c r="E31" s="563">
        <v>1</v>
      </c>
      <c r="F31" s="567">
        <v>46.359692611863402</v>
      </c>
      <c r="G31" s="10">
        <v>14.25</v>
      </c>
      <c r="H31" s="177">
        <v>27.13586832</v>
      </c>
      <c r="I31" s="108">
        <v>0</v>
      </c>
      <c r="J31" s="182">
        <v>3.9186742018373702E-2</v>
      </c>
      <c r="K31" s="23">
        <v>4.3451215355383301E-2</v>
      </c>
      <c r="L31" s="23">
        <v>1.1352800825355001</v>
      </c>
      <c r="M31" s="183">
        <v>1.05905291969976</v>
      </c>
      <c r="N31" s="182">
        <v>4.03034417062706E-2</v>
      </c>
      <c r="O31" s="23">
        <v>1.1137601680492</v>
      </c>
      <c r="P31" s="183">
        <v>1.5920841993061301</v>
      </c>
    </row>
    <row r="32" spans="3:19">
      <c r="C32" s="557">
        <v>51.5</v>
      </c>
      <c r="D32" s="558">
        <v>359.86</v>
      </c>
      <c r="E32" s="563">
        <v>1</v>
      </c>
      <c r="F32" s="568">
        <v>31.076991235657001</v>
      </c>
      <c r="G32" s="10">
        <v>29</v>
      </c>
      <c r="H32" s="177">
        <v>26.480519999999999</v>
      </c>
      <c r="I32" s="108">
        <v>0</v>
      </c>
      <c r="J32" s="182">
        <v>0.22240103375669601</v>
      </c>
      <c r="K32" s="23">
        <v>0.212395484704367</v>
      </c>
      <c r="L32" s="23">
        <v>0.95802573203141295</v>
      </c>
      <c r="M32" s="183">
        <v>0.92032488857384398</v>
      </c>
      <c r="N32" s="182">
        <v>0.22106803684893001</v>
      </c>
      <c r="O32" s="23">
        <v>0.95320005104601602</v>
      </c>
      <c r="P32" s="183">
        <v>5.02180188909084</v>
      </c>
    </row>
    <row r="33" spans="3:16">
      <c r="C33" s="557">
        <v>41.9</v>
      </c>
      <c r="D33" s="558">
        <v>12.49</v>
      </c>
      <c r="E33" s="563">
        <v>1</v>
      </c>
      <c r="F33" s="567">
        <v>40.232035996361603</v>
      </c>
      <c r="G33" s="10">
        <v>29</v>
      </c>
      <c r="H33" s="177">
        <v>33.936231999999997</v>
      </c>
      <c r="I33" s="108">
        <v>0</v>
      </c>
      <c r="J33" s="182">
        <v>0.22240103375669601</v>
      </c>
      <c r="K33" s="23">
        <v>0.212395484704367</v>
      </c>
      <c r="L33" s="23">
        <v>0.95802573203141295</v>
      </c>
      <c r="M33" s="183">
        <v>0.92032488857384398</v>
      </c>
      <c r="N33" s="182">
        <v>0.220314041405022</v>
      </c>
      <c r="O33" s="23">
        <v>0.95044459928478597</v>
      </c>
      <c r="P33" s="183">
        <v>6.27846023972665</v>
      </c>
    </row>
    <row r="34" spans="3:16">
      <c r="C34" s="557">
        <v>33.94</v>
      </c>
      <c r="D34" s="558">
        <v>18.43</v>
      </c>
      <c r="E34" s="563">
        <v>1</v>
      </c>
      <c r="F34" s="567">
        <v>46.359692611863402</v>
      </c>
      <c r="G34" s="10">
        <v>29</v>
      </c>
      <c r="H34" s="177">
        <v>27.13586832</v>
      </c>
      <c r="I34" s="108">
        <v>0</v>
      </c>
      <c r="J34" s="182">
        <v>0.22240103375669601</v>
      </c>
      <c r="K34" s="23">
        <v>0.212395484704367</v>
      </c>
      <c r="L34" s="23">
        <v>0.95802573203141295</v>
      </c>
      <c r="M34" s="183">
        <v>0.92032488857384398</v>
      </c>
      <c r="N34" s="182">
        <v>0.21978096965475699</v>
      </c>
      <c r="O34" s="23">
        <v>0.94848509765844902</v>
      </c>
      <c r="P34" s="183">
        <v>5.0313547936208503</v>
      </c>
    </row>
    <row r="35" spans="3:16">
      <c r="C35" s="557">
        <v>51.5</v>
      </c>
      <c r="D35" s="558">
        <v>359.86</v>
      </c>
      <c r="E35" s="563">
        <v>1</v>
      </c>
      <c r="F35" s="568">
        <v>31.076991235657001</v>
      </c>
      <c r="G35" s="10">
        <v>29</v>
      </c>
      <c r="H35" s="177">
        <v>26.480519999999999</v>
      </c>
      <c r="I35" s="108">
        <v>0</v>
      </c>
      <c r="J35" s="182">
        <v>0.22240103375669601</v>
      </c>
      <c r="K35" s="23">
        <v>0.212395484704367</v>
      </c>
      <c r="L35" s="23">
        <v>0.95802573203141295</v>
      </c>
      <c r="M35" s="183">
        <v>0.92032488857384398</v>
      </c>
      <c r="N35" s="182">
        <v>0.22106803684893001</v>
      </c>
      <c r="O35" s="23">
        <v>0.95320005104601602</v>
      </c>
      <c r="P35" s="183">
        <v>5.02180188909084</v>
      </c>
    </row>
    <row r="36" spans="3:16">
      <c r="C36" s="557">
        <v>41.9</v>
      </c>
      <c r="D36" s="558">
        <v>12.49</v>
      </c>
      <c r="E36" s="563">
        <v>1</v>
      </c>
      <c r="F36" s="567">
        <v>40.232035996361603</v>
      </c>
      <c r="G36" s="10">
        <v>29</v>
      </c>
      <c r="H36" s="177">
        <v>33.936231999999997</v>
      </c>
      <c r="I36" s="108">
        <v>0</v>
      </c>
      <c r="J36" s="182">
        <v>0.22240103375669601</v>
      </c>
      <c r="K36" s="23">
        <v>0.212395484704367</v>
      </c>
      <c r="L36" s="23">
        <v>0.95802573203141295</v>
      </c>
      <c r="M36" s="183">
        <v>0.92032488857384398</v>
      </c>
      <c r="N36" s="182">
        <v>0.220314041405022</v>
      </c>
      <c r="O36" s="23">
        <v>0.95044459928478597</v>
      </c>
      <c r="P36" s="183">
        <v>6.27846023972665</v>
      </c>
    </row>
    <row r="37" spans="3:16">
      <c r="C37" s="557">
        <v>33.94</v>
      </c>
      <c r="D37" s="558">
        <v>18.43</v>
      </c>
      <c r="E37" s="563">
        <v>1</v>
      </c>
      <c r="F37" s="567">
        <v>46.359692611863402</v>
      </c>
      <c r="G37" s="10">
        <v>29</v>
      </c>
      <c r="H37" s="177">
        <v>27.13586832</v>
      </c>
      <c r="I37" s="108">
        <v>0</v>
      </c>
      <c r="J37" s="182">
        <v>0.22240103375669601</v>
      </c>
      <c r="K37" s="23">
        <v>0.212395484704367</v>
      </c>
      <c r="L37" s="23">
        <v>0.95802573203141295</v>
      </c>
      <c r="M37" s="183">
        <v>0.92032488857384398</v>
      </c>
      <c r="N37" s="182">
        <v>0.21978096965475699</v>
      </c>
      <c r="O37" s="23">
        <v>0.94848509765844902</v>
      </c>
      <c r="P37" s="183">
        <v>5.0313547936208503</v>
      </c>
    </row>
    <row r="38" spans="3:16">
      <c r="C38" s="557">
        <v>51.5</v>
      </c>
      <c r="D38" s="558">
        <v>359.86</v>
      </c>
      <c r="E38" s="563">
        <v>1</v>
      </c>
      <c r="F38" s="568">
        <v>31.076991235657001</v>
      </c>
      <c r="G38" s="10">
        <v>29</v>
      </c>
      <c r="H38" s="177">
        <v>26.480519999999999</v>
      </c>
      <c r="I38" s="108">
        <v>0</v>
      </c>
      <c r="J38" s="182">
        <v>0.22240103375669601</v>
      </c>
      <c r="K38" s="23">
        <v>0.212395484704367</v>
      </c>
      <c r="L38" s="23">
        <v>0.95802573203141295</v>
      </c>
      <c r="M38" s="183">
        <v>0.92032488857384398</v>
      </c>
      <c r="N38" s="182">
        <v>0.22106803684893001</v>
      </c>
      <c r="O38" s="23">
        <v>0.95320005104601602</v>
      </c>
      <c r="P38" s="183">
        <v>5.02180188909084</v>
      </c>
    </row>
    <row r="39" spans="3:16">
      <c r="C39" s="557">
        <v>41.9</v>
      </c>
      <c r="D39" s="558">
        <v>12.49</v>
      </c>
      <c r="E39" s="563">
        <v>1</v>
      </c>
      <c r="F39" s="567">
        <v>40.232035996361603</v>
      </c>
      <c r="G39" s="10">
        <v>29</v>
      </c>
      <c r="H39" s="177">
        <v>33.936231999999997</v>
      </c>
      <c r="I39" s="108">
        <v>0</v>
      </c>
      <c r="J39" s="182">
        <v>0.22240103375669601</v>
      </c>
      <c r="K39" s="23">
        <v>0.212395484704367</v>
      </c>
      <c r="L39" s="23">
        <v>0.95802573203141295</v>
      </c>
      <c r="M39" s="183">
        <v>0.92032488857384398</v>
      </c>
      <c r="N39" s="182">
        <v>0.220314041405022</v>
      </c>
      <c r="O39" s="23">
        <v>0.95044459928478597</v>
      </c>
      <c r="P39" s="183">
        <v>6.27846023972665</v>
      </c>
    </row>
    <row r="40" spans="3:16">
      <c r="C40" s="557">
        <v>33.94</v>
      </c>
      <c r="D40" s="558">
        <v>18.43</v>
      </c>
      <c r="E40" s="563">
        <v>1</v>
      </c>
      <c r="F40" s="567">
        <v>46.359692611863402</v>
      </c>
      <c r="G40" s="10">
        <v>29</v>
      </c>
      <c r="H40" s="177">
        <v>27.13586832</v>
      </c>
      <c r="I40" s="108">
        <v>0</v>
      </c>
      <c r="J40" s="182">
        <v>0.22240103375669601</v>
      </c>
      <c r="K40" s="23">
        <v>0.212395484704367</v>
      </c>
      <c r="L40" s="23">
        <v>0.95802573203141295</v>
      </c>
      <c r="M40" s="183">
        <v>0.92032488857384398</v>
      </c>
      <c r="N40" s="182">
        <v>0.21978096965475699</v>
      </c>
      <c r="O40" s="23">
        <v>0.94848509765844902</v>
      </c>
      <c r="P40" s="183">
        <v>5.0313547936208503</v>
      </c>
    </row>
    <row r="41" spans="3:16">
      <c r="C41" s="557">
        <v>51.5</v>
      </c>
      <c r="D41" s="558">
        <v>359.86</v>
      </c>
      <c r="E41" s="563">
        <v>1</v>
      </c>
      <c r="F41" s="568">
        <v>31.076991235657001</v>
      </c>
      <c r="G41" s="10">
        <v>29</v>
      </c>
      <c r="H41" s="177">
        <v>26.480519999999999</v>
      </c>
      <c r="I41" s="108">
        <v>0</v>
      </c>
      <c r="J41" s="182">
        <v>0.22240103375669601</v>
      </c>
      <c r="K41" s="23">
        <v>0.212395484704367</v>
      </c>
      <c r="L41" s="23">
        <v>0.95802573203141295</v>
      </c>
      <c r="M41" s="183">
        <v>0.92032488857384398</v>
      </c>
      <c r="N41" s="182">
        <v>0.22106803684893001</v>
      </c>
      <c r="O41" s="23">
        <v>0.95320005104601602</v>
      </c>
      <c r="P41" s="183">
        <v>5.02180188909084</v>
      </c>
    </row>
    <row r="42" spans="3:16">
      <c r="C42" s="557">
        <v>41.9</v>
      </c>
      <c r="D42" s="558">
        <v>12.49</v>
      </c>
      <c r="E42" s="563">
        <v>1</v>
      </c>
      <c r="F42" s="567">
        <v>40.232035996361603</v>
      </c>
      <c r="G42" s="10">
        <v>29</v>
      </c>
      <c r="H42" s="177">
        <v>33.936231999999997</v>
      </c>
      <c r="I42" s="108">
        <v>0</v>
      </c>
      <c r="J42" s="182">
        <v>0.22240103375669601</v>
      </c>
      <c r="K42" s="23">
        <v>0.212395484704367</v>
      </c>
      <c r="L42" s="23">
        <v>0.95802573203141295</v>
      </c>
      <c r="M42" s="183">
        <v>0.92032488857384398</v>
      </c>
      <c r="N42" s="182">
        <v>0.220314041405022</v>
      </c>
      <c r="O42" s="23">
        <v>0.95044459928478597</v>
      </c>
      <c r="P42" s="183">
        <v>6.27846023972665</v>
      </c>
    </row>
    <row r="43" spans="3:16">
      <c r="C43" s="557">
        <v>33.94</v>
      </c>
      <c r="D43" s="558">
        <v>18.43</v>
      </c>
      <c r="E43" s="563">
        <v>1</v>
      </c>
      <c r="F43" s="567">
        <v>46.359692611863402</v>
      </c>
      <c r="G43" s="10">
        <v>29</v>
      </c>
      <c r="H43" s="177">
        <v>27.13586832</v>
      </c>
      <c r="I43" s="108">
        <v>0</v>
      </c>
      <c r="J43" s="182">
        <v>0.22240103375669601</v>
      </c>
      <c r="K43" s="23">
        <v>0.212395484704367</v>
      </c>
      <c r="L43" s="23">
        <v>0.95802573203141295</v>
      </c>
      <c r="M43" s="183">
        <v>0.92032488857384398</v>
      </c>
      <c r="N43" s="182">
        <v>0.21978096965475699</v>
      </c>
      <c r="O43" s="23">
        <v>0.94848509765844902</v>
      </c>
      <c r="P43" s="183">
        <v>5.0313547936208503</v>
      </c>
    </row>
    <row r="44" spans="3:16">
      <c r="C44" s="557">
        <v>22.9</v>
      </c>
      <c r="D44" s="558">
        <v>316.77</v>
      </c>
      <c r="E44" s="563">
        <v>-100</v>
      </c>
      <c r="F44" s="567">
        <v>22.2783346840557</v>
      </c>
      <c r="G44" s="10">
        <v>14.25</v>
      </c>
      <c r="H44" s="177">
        <v>50.639304000000003</v>
      </c>
      <c r="I44" s="108">
        <v>0</v>
      </c>
      <c r="J44" s="182">
        <v>3.9186742018373702E-2</v>
      </c>
      <c r="K44" s="23">
        <v>4.3451215355383301E-2</v>
      </c>
      <c r="L44" s="23">
        <v>1.1352800825355001</v>
      </c>
      <c r="M44" s="183">
        <v>1.05905291969976</v>
      </c>
      <c r="N44" s="182">
        <v>3.9493190426237799E-2</v>
      </c>
      <c r="O44" s="23">
        <v>1.1292533567619301</v>
      </c>
      <c r="P44" s="183">
        <v>3.3213963776662601</v>
      </c>
    </row>
    <row r="45" spans="3:16">
      <c r="C45" s="557">
        <v>25.78</v>
      </c>
      <c r="D45" s="558">
        <v>279.77999999999997</v>
      </c>
      <c r="E45" s="563">
        <v>-100</v>
      </c>
      <c r="F45" s="567">
        <v>52.678984859030599</v>
      </c>
      <c r="G45" s="10">
        <v>14.25</v>
      </c>
      <c r="H45" s="177">
        <v>78.299499299999994</v>
      </c>
      <c r="I45" s="108">
        <v>0</v>
      </c>
      <c r="J45" s="182">
        <v>3.9186742018373702E-2</v>
      </c>
      <c r="K45" s="23">
        <v>4.3451215355383301E-2</v>
      </c>
      <c r="L45" s="23">
        <v>1.1352800825355001</v>
      </c>
      <c r="M45" s="183">
        <v>1.05905291969976</v>
      </c>
      <c r="N45" s="182">
        <v>4.0535220532995998E-2</v>
      </c>
      <c r="O45" s="23">
        <v>1.10944214929518</v>
      </c>
      <c r="P45" s="183">
        <v>5.1150346331063403</v>
      </c>
    </row>
    <row r="46" spans="3:16">
      <c r="C46" s="557">
        <v>22.9</v>
      </c>
      <c r="D46" s="558">
        <v>316.77</v>
      </c>
      <c r="E46" s="563">
        <v>-100</v>
      </c>
      <c r="F46" s="567">
        <v>22.2783346840557</v>
      </c>
      <c r="G46" s="10">
        <v>14.25</v>
      </c>
      <c r="H46" s="177">
        <v>50.639304000000003</v>
      </c>
      <c r="I46" s="108">
        <v>0</v>
      </c>
      <c r="J46" s="182">
        <v>3.9186742018373702E-2</v>
      </c>
      <c r="K46" s="23">
        <v>4.3451215355383301E-2</v>
      </c>
      <c r="L46" s="23">
        <v>1.1352800825355001</v>
      </c>
      <c r="M46" s="183">
        <v>1.05905291969976</v>
      </c>
      <c r="N46" s="182">
        <v>3.9493190426237799E-2</v>
      </c>
      <c r="O46" s="23">
        <v>1.1292533567619301</v>
      </c>
      <c r="P46" s="183">
        <v>3.3213963776662601</v>
      </c>
    </row>
    <row r="47" spans="3:16">
      <c r="C47" s="557">
        <v>25.78</v>
      </c>
      <c r="D47" s="558">
        <v>279.77999999999997</v>
      </c>
      <c r="E47" s="563">
        <v>-100</v>
      </c>
      <c r="F47" s="567">
        <v>52.678984859030599</v>
      </c>
      <c r="G47" s="10">
        <v>14.25</v>
      </c>
      <c r="H47" s="177">
        <v>78.299499299999994</v>
      </c>
      <c r="I47" s="108">
        <v>0</v>
      </c>
      <c r="J47" s="182">
        <v>3.9186742018373702E-2</v>
      </c>
      <c r="K47" s="23">
        <v>4.3451215355383301E-2</v>
      </c>
      <c r="L47" s="23">
        <v>1.1352800825355001</v>
      </c>
      <c r="M47" s="183">
        <v>1.05905291969976</v>
      </c>
      <c r="N47" s="182">
        <v>4.0535220532995998E-2</v>
      </c>
      <c r="O47" s="23">
        <v>1.10944214929518</v>
      </c>
      <c r="P47" s="183">
        <v>5.1150346331063403</v>
      </c>
    </row>
    <row r="48" spans="3:16">
      <c r="C48" s="557">
        <v>22.9</v>
      </c>
      <c r="D48" s="558">
        <v>316.77</v>
      </c>
      <c r="E48" s="563">
        <v>-100</v>
      </c>
      <c r="F48" s="567">
        <v>22.2783346840557</v>
      </c>
      <c r="G48" s="10">
        <v>14.25</v>
      </c>
      <c r="H48" s="177">
        <v>50.639304000000003</v>
      </c>
      <c r="I48" s="108">
        <v>0</v>
      </c>
      <c r="J48" s="182">
        <v>3.9186742018373702E-2</v>
      </c>
      <c r="K48" s="23">
        <v>4.3451215355383301E-2</v>
      </c>
      <c r="L48" s="23">
        <v>1.1352800825355001</v>
      </c>
      <c r="M48" s="183">
        <v>1.05905291969976</v>
      </c>
      <c r="N48" s="182">
        <v>3.9493190426237799E-2</v>
      </c>
      <c r="O48" s="23">
        <v>1.1292533567619301</v>
      </c>
      <c r="P48" s="183">
        <v>3.3213963776662601</v>
      </c>
    </row>
    <row r="49" spans="3:16">
      <c r="C49" s="557">
        <v>25.78</v>
      </c>
      <c r="D49" s="558">
        <v>279.77999999999997</v>
      </c>
      <c r="E49" s="563">
        <v>-100</v>
      </c>
      <c r="F49" s="567">
        <v>52.678984859030599</v>
      </c>
      <c r="G49" s="10">
        <v>14.25</v>
      </c>
      <c r="H49" s="177">
        <v>78.299499299999994</v>
      </c>
      <c r="I49" s="108">
        <v>0</v>
      </c>
      <c r="J49" s="182">
        <v>3.9186742018373702E-2</v>
      </c>
      <c r="K49" s="23">
        <v>4.3451215355383301E-2</v>
      </c>
      <c r="L49" s="23">
        <v>1.1352800825355001</v>
      </c>
      <c r="M49" s="183">
        <v>1.05905291969976</v>
      </c>
      <c r="N49" s="182">
        <v>4.0535220532995998E-2</v>
      </c>
      <c r="O49" s="23">
        <v>1.10944214929518</v>
      </c>
      <c r="P49" s="183">
        <v>5.1150346331063403</v>
      </c>
    </row>
    <row r="50" spans="3:16">
      <c r="C50" s="557">
        <v>22.9</v>
      </c>
      <c r="D50" s="558">
        <v>316.77</v>
      </c>
      <c r="E50" s="563">
        <v>-100</v>
      </c>
      <c r="F50" s="567">
        <v>22.2783346840557</v>
      </c>
      <c r="G50" s="10">
        <v>14.25</v>
      </c>
      <c r="H50" s="177">
        <v>50.639304000000003</v>
      </c>
      <c r="I50" s="108">
        <v>0</v>
      </c>
      <c r="J50" s="182">
        <v>3.9186742018373702E-2</v>
      </c>
      <c r="K50" s="23">
        <v>4.3451215355383301E-2</v>
      </c>
      <c r="L50" s="23">
        <v>1.1352800825355001</v>
      </c>
      <c r="M50" s="183">
        <v>1.05905291969976</v>
      </c>
      <c r="N50" s="182">
        <v>3.9493190426237799E-2</v>
      </c>
      <c r="O50" s="23">
        <v>1.1292533567619301</v>
      </c>
      <c r="P50" s="183">
        <v>3.3213963776662601</v>
      </c>
    </row>
    <row r="51" spans="3:16">
      <c r="C51" s="557">
        <v>25.78</v>
      </c>
      <c r="D51" s="558">
        <v>279.77999999999997</v>
      </c>
      <c r="E51" s="563">
        <v>-100</v>
      </c>
      <c r="F51" s="567">
        <v>52.678984859030599</v>
      </c>
      <c r="G51" s="10">
        <v>14.25</v>
      </c>
      <c r="H51" s="177">
        <v>78.299499299999994</v>
      </c>
      <c r="I51" s="108">
        <v>0</v>
      </c>
      <c r="J51" s="182">
        <v>3.9186742018373702E-2</v>
      </c>
      <c r="K51" s="23">
        <v>4.3451215355383301E-2</v>
      </c>
      <c r="L51" s="23">
        <v>1.1352800825355001</v>
      </c>
      <c r="M51" s="183">
        <v>1.05905291969976</v>
      </c>
      <c r="N51" s="182">
        <v>4.0535220532995998E-2</v>
      </c>
      <c r="O51" s="23">
        <v>1.10944214929518</v>
      </c>
      <c r="P51" s="183">
        <v>5.1150346331063403</v>
      </c>
    </row>
    <row r="52" spans="3:16">
      <c r="C52" s="557">
        <v>22.9</v>
      </c>
      <c r="D52" s="558">
        <v>316.77</v>
      </c>
      <c r="E52" s="563">
        <v>-100</v>
      </c>
      <c r="F52" s="567">
        <v>22.2783346840557</v>
      </c>
      <c r="G52" s="10">
        <v>29</v>
      </c>
      <c r="H52" s="177">
        <v>50.639304000000003</v>
      </c>
      <c r="I52" s="108">
        <v>0</v>
      </c>
      <c r="J52" s="182">
        <v>0.22240103375669601</v>
      </c>
      <c r="K52" s="23">
        <v>0.212395484704367</v>
      </c>
      <c r="L52" s="23">
        <v>0.95802573203141295</v>
      </c>
      <c r="M52" s="183">
        <v>0.92032488857384398</v>
      </c>
      <c r="N52" s="182">
        <v>0.221682027132764</v>
      </c>
      <c r="O52" s="23">
        <v>0.95543001212189704</v>
      </c>
      <c r="P52" s="183">
        <v>9.4243024380859008</v>
      </c>
    </row>
    <row r="53" spans="3:16">
      <c r="C53" s="557">
        <v>25.78</v>
      </c>
      <c r="D53" s="558">
        <v>279.77999999999997</v>
      </c>
      <c r="E53" s="563">
        <v>-100</v>
      </c>
      <c r="F53" s="567">
        <v>52.678984859030599</v>
      </c>
      <c r="G53" s="10">
        <v>29</v>
      </c>
      <c r="H53" s="177">
        <v>78.299499299999994</v>
      </c>
      <c r="I53" s="108">
        <v>0</v>
      </c>
      <c r="J53" s="182">
        <v>0.22240103375669601</v>
      </c>
      <c r="K53" s="23">
        <v>0.212395484704367</v>
      </c>
      <c r="L53" s="23">
        <v>0.95802573203141295</v>
      </c>
      <c r="M53" s="183">
        <v>0.92032488857384398</v>
      </c>
      <c r="N53" s="182">
        <v>0.21923715703434199</v>
      </c>
      <c r="O53" s="23">
        <v>0.94647629507665298</v>
      </c>
      <c r="P53" s="183">
        <v>13.5929008637587</v>
      </c>
    </row>
    <row r="54" spans="3:16">
      <c r="C54" s="557">
        <v>22.9</v>
      </c>
      <c r="D54" s="558">
        <v>316.77</v>
      </c>
      <c r="E54" s="563">
        <v>-100</v>
      </c>
      <c r="F54" s="567">
        <v>22.2783346840557</v>
      </c>
      <c r="G54" s="10">
        <v>29</v>
      </c>
      <c r="H54" s="177">
        <v>50.639304000000003</v>
      </c>
      <c r="I54" s="108">
        <v>0</v>
      </c>
      <c r="J54" s="182">
        <v>0.22240103375669601</v>
      </c>
      <c r="K54" s="23">
        <v>0.212395484704367</v>
      </c>
      <c r="L54" s="23">
        <v>0.95802573203141295</v>
      </c>
      <c r="M54" s="183">
        <v>0.92032488857384398</v>
      </c>
      <c r="N54" s="182">
        <v>0.221682027132764</v>
      </c>
      <c r="O54" s="23">
        <v>0.95543001212189704</v>
      </c>
      <c r="P54" s="183">
        <v>9.4243024380859008</v>
      </c>
    </row>
    <row r="55" spans="3:16">
      <c r="C55" s="557">
        <v>25.78</v>
      </c>
      <c r="D55" s="558">
        <v>279.77999999999997</v>
      </c>
      <c r="E55" s="563">
        <v>-100</v>
      </c>
      <c r="F55" s="567">
        <v>52.678984859030599</v>
      </c>
      <c r="G55" s="10">
        <v>29</v>
      </c>
      <c r="H55" s="177">
        <v>78.299499299999994</v>
      </c>
      <c r="I55" s="108">
        <v>0</v>
      </c>
      <c r="J55" s="182">
        <v>0.22240103375669601</v>
      </c>
      <c r="K55" s="23">
        <v>0.212395484704367</v>
      </c>
      <c r="L55" s="23">
        <v>0.95802573203141295</v>
      </c>
      <c r="M55" s="183">
        <v>0.92032488857384398</v>
      </c>
      <c r="N55" s="182">
        <v>0.21923715703434199</v>
      </c>
      <c r="O55" s="23">
        <v>0.94647629507665298</v>
      </c>
      <c r="P55" s="183">
        <v>13.5929008637587</v>
      </c>
    </row>
    <row r="56" spans="3:16">
      <c r="C56" s="557">
        <v>22.9</v>
      </c>
      <c r="D56" s="558">
        <v>316.77</v>
      </c>
      <c r="E56" s="563">
        <v>-100</v>
      </c>
      <c r="F56" s="567">
        <v>22.2783346840557</v>
      </c>
      <c r="G56" s="10">
        <v>29</v>
      </c>
      <c r="H56" s="177">
        <v>50.639304000000003</v>
      </c>
      <c r="I56" s="108">
        <v>0</v>
      </c>
      <c r="J56" s="182">
        <v>0.22240103375669601</v>
      </c>
      <c r="K56" s="23">
        <v>0.212395484704367</v>
      </c>
      <c r="L56" s="23">
        <v>0.95802573203141295</v>
      </c>
      <c r="M56" s="183">
        <v>0.92032488857384398</v>
      </c>
      <c r="N56" s="182">
        <v>0.221682027132764</v>
      </c>
      <c r="O56" s="23">
        <v>0.95543001212189704</v>
      </c>
      <c r="P56" s="183">
        <v>9.4243024380859008</v>
      </c>
    </row>
    <row r="57" spans="3:16">
      <c r="C57" s="557">
        <v>25.78</v>
      </c>
      <c r="D57" s="558">
        <v>279.77999999999997</v>
      </c>
      <c r="E57" s="563">
        <v>-100</v>
      </c>
      <c r="F57" s="567">
        <v>52.678984859030599</v>
      </c>
      <c r="G57" s="10">
        <v>29</v>
      </c>
      <c r="H57" s="177">
        <v>78.299499299999994</v>
      </c>
      <c r="I57" s="108">
        <v>0</v>
      </c>
      <c r="J57" s="182">
        <v>0.22240103375669601</v>
      </c>
      <c r="K57" s="23">
        <v>0.212395484704367</v>
      </c>
      <c r="L57" s="23">
        <v>0.95802573203141295</v>
      </c>
      <c r="M57" s="183">
        <v>0.92032488857384398</v>
      </c>
      <c r="N57" s="182">
        <v>0.21923715703434199</v>
      </c>
      <c r="O57" s="23">
        <v>0.94647629507665298</v>
      </c>
      <c r="P57" s="183">
        <v>13.5929008637587</v>
      </c>
    </row>
    <row r="58" spans="3:16">
      <c r="C58" s="557">
        <v>22.9</v>
      </c>
      <c r="D58" s="558">
        <v>316.77</v>
      </c>
      <c r="E58" s="563">
        <v>-100</v>
      </c>
      <c r="F58" s="567">
        <v>22.2783346840557</v>
      </c>
      <c r="G58" s="10">
        <v>29</v>
      </c>
      <c r="H58" s="177">
        <v>50.639304000000003</v>
      </c>
      <c r="I58" s="108">
        <v>0</v>
      </c>
      <c r="J58" s="182">
        <v>0.22240103375669601</v>
      </c>
      <c r="K58" s="23">
        <v>0.212395484704367</v>
      </c>
      <c r="L58" s="23">
        <v>0.95802573203141295</v>
      </c>
      <c r="M58" s="183">
        <v>0.92032488857384398</v>
      </c>
      <c r="N58" s="182">
        <v>0.221682027132764</v>
      </c>
      <c r="O58" s="23">
        <v>0.95543001212189704</v>
      </c>
      <c r="P58" s="183">
        <v>9.4243024380859008</v>
      </c>
    </row>
    <row r="59" spans="3:16">
      <c r="C59" s="557">
        <v>25.78</v>
      </c>
      <c r="D59" s="558">
        <v>279.77999999999997</v>
      </c>
      <c r="E59" s="563">
        <v>-100</v>
      </c>
      <c r="F59" s="567">
        <v>52.678984859030599</v>
      </c>
      <c r="G59" s="10">
        <v>29</v>
      </c>
      <c r="H59" s="177">
        <v>78.299499299999994</v>
      </c>
      <c r="I59" s="108">
        <v>0</v>
      </c>
      <c r="J59" s="182">
        <v>0.22240103375669601</v>
      </c>
      <c r="K59" s="23">
        <v>0.212395484704367</v>
      </c>
      <c r="L59" s="23">
        <v>0.95802573203141295</v>
      </c>
      <c r="M59" s="183">
        <v>0.92032488857384398</v>
      </c>
      <c r="N59" s="182">
        <v>0.21923715703434199</v>
      </c>
      <c r="O59" s="23">
        <v>0.94647629507665298</v>
      </c>
      <c r="P59" s="183">
        <v>13.5929008637587</v>
      </c>
    </row>
    <row r="60" spans="3:16">
      <c r="C60" s="557">
        <v>28.72</v>
      </c>
      <c r="D60" s="558">
        <v>77.3</v>
      </c>
      <c r="E60" s="563">
        <v>100</v>
      </c>
      <c r="F60" s="569">
        <v>48.241170540511497</v>
      </c>
      <c r="G60" s="10">
        <v>14.25</v>
      </c>
      <c r="H60" s="177">
        <v>63.626681490000003</v>
      </c>
      <c r="I60" s="108">
        <v>90</v>
      </c>
      <c r="J60" s="182">
        <v>3.9186742018373702E-2</v>
      </c>
      <c r="K60" s="23">
        <v>4.3451215355383301E-2</v>
      </c>
      <c r="L60" s="23">
        <v>1.1352800825355001</v>
      </c>
      <c r="M60" s="183">
        <v>1.05905291969976</v>
      </c>
      <c r="N60" s="182">
        <v>4.22647354773402E-2</v>
      </c>
      <c r="O60" s="23">
        <v>1.07871664199312</v>
      </c>
      <c r="P60" s="183">
        <v>3.7290126351866499</v>
      </c>
    </row>
    <row r="61" spans="3:16">
      <c r="C61" s="557">
        <v>3.13</v>
      </c>
      <c r="D61" s="558">
        <v>101.7</v>
      </c>
      <c r="E61" s="563">
        <v>100</v>
      </c>
      <c r="F61" s="569">
        <v>85.804595657500798</v>
      </c>
      <c r="G61" s="10">
        <v>14.25</v>
      </c>
      <c r="H61" s="177">
        <v>99.135589780000004</v>
      </c>
      <c r="I61" s="108">
        <v>90</v>
      </c>
      <c r="J61" s="182">
        <v>3.9186742018373702E-2</v>
      </c>
      <c r="K61" s="23">
        <v>4.3451215355383301E-2</v>
      </c>
      <c r="L61" s="23">
        <v>1.1352800825355001</v>
      </c>
      <c r="M61" s="183">
        <v>1.05905291969976</v>
      </c>
      <c r="N61" s="182">
        <v>4.1330390679063501E-2</v>
      </c>
      <c r="O61" s="23">
        <v>1.0949962875419299</v>
      </c>
      <c r="P61" s="183">
        <v>6.3406459802259798</v>
      </c>
    </row>
    <row r="62" spans="3:16">
      <c r="C62" s="557">
        <v>9.0500000000000007</v>
      </c>
      <c r="D62" s="558">
        <v>38.700000000000003</v>
      </c>
      <c r="E62" s="563">
        <v>100</v>
      </c>
      <c r="F62" s="569">
        <v>20.143358086261198</v>
      </c>
      <c r="G62" s="10">
        <v>14.25</v>
      </c>
      <c r="H62" s="177">
        <v>42.91007183</v>
      </c>
      <c r="I62" s="108">
        <v>90</v>
      </c>
      <c r="J62" s="182">
        <v>3.9186742018373702E-2</v>
      </c>
      <c r="K62" s="23">
        <v>4.3451215355383301E-2</v>
      </c>
      <c r="L62" s="23">
        <v>1.1352800825355001</v>
      </c>
      <c r="M62" s="183">
        <v>1.05905291969976</v>
      </c>
      <c r="N62" s="182">
        <v>4.3198351559321099E-2</v>
      </c>
      <c r="O62" s="23">
        <v>1.0631531003233901</v>
      </c>
      <c r="P62" s="183">
        <v>2.3503232330842199</v>
      </c>
    </row>
    <row r="63" spans="3:16">
      <c r="C63" s="557">
        <v>28.72</v>
      </c>
      <c r="D63" s="558">
        <v>77.3</v>
      </c>
      <c r="E63" s="563">
        <v>100</v>
      </c>
      <c r="F63" s="569">
        <v>48.241170540511497</v>
      </c>
      <c r="G63" s="10">
        <v>14.25</v>
      </c>
      <c r="H63" s="177">
        <v>63.626681490000003</v>
      </c>
      <c r="I63" s="108">
        <v>90</v>
      </c>
      <c r="J63" s="182">
        <v>3.9186742018373702E-2</v>
      </c>
      <c r="K63" s="23">
        <v>4.3451215355383301E-2</v>
      </c>
      <c r="L63" s="23">
        <v>1.1352800825355001</v>
      </c>
      <c r="M63" s="183">
        <v>1.05905291969976</v>
      </c>
      <c r="N63" s="182">
        <v>4.22647354773402E-2</v>
      </c>
      <c r="O63" s="23">
        <v>1.07871664199312</v>
      </c>
      <c r="P63" s="183">
        <v>3.7290126351866499</v>
      </c>
    </row>
    <row r="64" spans="3:16">
      <c r="C64" s="557">
        <v>3.13</v>
      </c>
      <c r="D64" s="558">
        <v>101.7</v>
      </c>
      <c r="E64" s="563">
        <v>100</v>
      </c>
      <c r="F64" s="569">
        <v>85.804595657500798</v>
      </c>
      <c r="G64" s="10">
        <v>14.25</v>
      </c>
      <c r="H64" s="177">
        <v>99.135589780000004</v>
      </c>
      <c r="I64" s="108">
        <v>90</v>
      </c>
      <c r="J64" s="182">
        <v>3.9186742018373702E-2</v>
      </c>
      <c r="K64" s="23">
        <v>4.3451215355383301E-2</v>
      </c>
      <c r="L64" s="23">
        <v>1.1352800825355001</v>
      </c>
      <c r="M64" s="183">
        <v>1.05905291969976</v>
      </c>
      <c r="N64" s="182">
        <v>4.1330390679063501E-2</v>
      </c>
      <c r="O64" s="23">
        <v>1.0949962875419299</v>
      </c>
      <c r="P64" s="183">
        <v>6.3406459802259798</v>
      </c>
    </row>
    <row r="65" spans="3:16">
      <c r="C65" s="557">
        <v>9.0500000000000007</v>
      </c>
      <c r="D65" s="558">
        <v>38.700000000000003</v>
      </c>
      <c r="E65" s="563">
        <v>100</v>
      </c>
      <c r="F65" s="569">
        <v>20.143358086261198</v>
      </c>
      <c r="G65" s="10">
        <v>14.25</v>
      </c>
      <c r="H65" s="177">
        <v>42.91007183</v>
      </c>
      <c r="I65" s="108">
        <v>90</v>
      </c>
      <c r="J65" s="182">
        <v>3.9186742018373702E-2</v>
      </c>
      <c r="K65" s="23">
        <v>4.3451215355383301E-2</v>
      </c>
      <c r="L65" s="23">
        <v>1.1352800825355001</v>
      </c>
      <c r="M65" s="183">
        <v>1.05905291969976</v>
      </c>
      <c r="N65" s="182">
        <v>4.3198351559321099E-2</v>
      </c>
      <c r="O65" s="23">
        <v>1.0631531003233901</v>
      </c>
      <c r="P65" s="183">
        <v>2.3503232330842199</v>
      </c>
    </row>
    <row r="66" spans="3:16">
      <c r="C66" s="557">
        <v>28.72</v>
      </c>
      <c r="D66" s="558">
        <v>77.3</v>
      </c>
      <c r="E66" s="563">
        <v>100</v>
      </c>
      <c r="F66" s="569">
        <v>48.241170540511497</v>
      </c>
      <c r="G66" s="10">
        <v>14.25</v>
      </c>
      <c r="H66" s="177">
        <v>63.626681490000003</v>
      </c>
      <c r="I66" s="108">
        <v>90</v>
      </c>
      <c r="J66" s="182">
        <v>3.9186742018373702E-2</v>
      </c>
      <c r="K66" s="23">
        <v>4.3451215355383301E-2</v>
      </c>
      <c r="L66" s="23">
        <v>1.1352800825355001</v>
      </c>
      <c r="M66" s="183">
        <v>1.05905291969976</v>
      </c>
      <c r="N66" s="182">
        <v>4.22647354773402E-2</v>
      </c>
      <c r="O66" s="23">
        <v>1.07871664199312</v>
      </c>
      <c r="P66" s="183">
        <v>3.7290126351866499</v>
      </c>
    </row>
    <row r="67" spans="3:16">
      <c r="C67" s="557">
        <v>3.13</v>
      </c>
      <c r="D67" s="558">
        <v>101.7</v>
      </c>
      <c r="E67" s="563">
        <v>100</v>
      </c>
      <c r="F67" s="569">
        <v>85.804595657500798</v>
      </c>
      <c r="G67" s="10">
        <v>14.25</v>
      </c>
      <c r="H67" s="177">
        <v>99.135589780000004</v>
      </c>
      <c r="I67" s="108">
        <v>90</v>
      </c>
      <c r="J67" s="182">
        <v>3.9186742018373702E-2</v>
      </c>
      <c r="K67" s="23">
        <v>4.3451215355383301E-2</v>
      </c>
      <c r="L67" s="23">
        <v>1.1352800825355001</v>
      </c>
      <c r="M67" s="183">
        <v>1.05905291969976</v>
      </c>
      <c r="N67" s="182">
        <v>4.1330390679063501E-2</v>
      </c>
      <c r="O67" s="23">
        <v>1.0949962875419299</v>
      </c>
      <c r="P67" s="183">
        <v>6.3406459802259798</v>
      </c>
    </row>
    <row r="68" spans="3:16">
      <c r="C68" s="557">
        <v>9.0500000000000007</v>
      </c>
      <c r="D68" s="558">
        <v>38.700000000000003</v>
      </c>
      <c r="E68" s="563">
        <v>100</v>
      </c>
      <c r="F68" s="569">
        <v>20.143358086261198</v>
      </c>
      <c r="G68" s="10">
        <v>14.25</v>
      </c>
      <c r="H68" s="177">
        <v>42.91007183</v>
      </c>
      <c r="I68" s="108">
        <v>90</v>
      </c>
      <c r="J68" s="182">
        <v>3.9186742018373702E-2</v>
      </c>
      <c r="K68" s="23">
        <v>4.3451215355383301E-2</v>
      </c>
      <c r="L68" s="23">
        <v>1.1352800825355001</v>
      </c>
      <c r="M68" s="183">
        <v>1.05905291969976</v>
      </c>
      <c r="N68" s="182">
        <v>4.3198351559321099E-2</v>
      </c>
      <c r="O68" s="23">
        <v>1.0631531003233901</v>
      </c>
      <c r="P68" s="183">
        <v>2.3503232330842199</v>
      </c>
    </row>
    <row r="69" spans="3:16">
      <c r="C69" s="557">
        <v>28.72</v>
      </c>
      <c r="D69" s="558">
        <v>77.3</v>
      </c>
      <c r="E69" s="563">
        <v>100</v>
      </c>
      <c r="F69" s="569">
        <v>48.241170540511497</v>
      </c>
      <c r="G69" s="10">
        <v>14.25</v>
      </c>
      <c r="H69" s="177">
        <v>63.626681490000003</v>
      </c>
      <c r="I69" s="108">
        <v>90</v>
      </c>
      <c r="J69" s="182">
        <v>3.9186742018373702E-2</v>
      </c>
      <c r="K69" s="23">
        <v>4.3451215355383301E-2</v>
      </c>
      <c r="L69" s="23">
        <v>1.1352800825355001</v>
      </c>
      <c r="M69" s="183">
        <v>1.05905291969976</v>
      </c>
      <c r="N69" s="182">
        <v>4.22647354773402E-2</v>
      </c>
      <c r="O69" s="23">
        <v>1.07871664199312</v>
      </c>
      <c r="P69" s="183">
        <v>3.7290126351866499</v>
      </c>
    </row>
    <row r="70" spans="3:16">
      <c r="C70" s="557">
        <v>3.13</v>
      </c>
      <c r="D70" s="558">
        <v>101.7</v>
      </c>
      <c r="E70" s="563">
        <v>100</v>
      </c>
      <c r="F70" s="569">
        <v>85.804595657500798</v>
      </c>
      <c r="G70" s="10">
        <v>14.25</v>
      </c>
      <c r="H70" s="177">
        <v>99.135589780000004</v>
      </c>
      <c r="I70" s="108">
        <v>90</v>
      </c>
      <c r="J70" s="182">
        <v>3.9186742018373702E-2</v>
      </c>
      <c r="K70" s="23">
        <v>4.3451215355383301E-2</v>
      </c>
      <c r="L70" s="23">
        <v>1.1352800825355001</v>
      </c>
      <c r="M70" s="183">
        <v>1.05905291969976</v>
      </c>
      <c r="N70" s="182">
        <v>4.1330390679063501E-2</v>
      </c>
      <c r="O70" s="23">
        <v>1.0949962875419299</v>
      </c>
      <c r="P70" s="183">
        <v>6.3406459802259798</v>
      </c>
    </row>
    <row r="71" spans="3:16">
      <c r="C71" s="557">
        <v>9.0500000000000007</v>
      </c>
      <c r="D71" s="558">
        <v>38.700000000000003</v>
      </c>
      <c r="E71" s="563">
        <v>100</v>
      </c>
      <c r="F71" s="569">
        <v>20.143358086261198</v>
      </c>
      <c r="G71" s="10">
        <v>14.25</v>
      </c>
      <c r="H71" s="177">
        <v>42.91007183</v>
      </c>
      <c r="I71" s="108">
        <v>90</v>
      </c>
      <c r="J71" s="182">
        <v>3.9186742018373702E-2</v>
      </c>
      <c r="K71" s="23">
        <v>4.3451215355383301E-2</v>
      </c>
      <c r="L71" s="23">
        <v>1.1352800825355001</v>
      </c>
      <c r="M71" s="183">
        <v>1.05905291969976</v>
      </c>
      <c r="N71" s="182">
        <v>4.3198351559321099E-2</v>
      </c>
      <c r="O71" s="23">
        <v>1.0631531003233901</v>
      </c>
      <c r="P71" s="183">
        <v>2.3503232330842199</v>
      </c>
    </row>
    <row r="72" spans="3:16">
      <c r="C72" s="557">
        <v>28.72</v>
      </c>
      <c r="D72" s="558">
        <v>77.3</v>
      </c>
      <c r="E72" s="563">
        <v>100</v>
      </c>
      <c r="F72" s="569">
        <v>48.241170540511497</v>
      </c>
      <c r="G72" s="10">
        <v>29</v>
      </c>
      <c r="H72" s="177">
        <v>63.626681490000003</v>
      </c>
      <c r="I72" s="108">
        <v>90</v>
      </c>
      <c r="J72" s="182">
        <v>0.22240103375669601</v>
      </c>
      <c r="K72" s="23">
        <v>0.212395484704367</v>
      </c>
      <c r="L72" s="23">
        <v>0.95802573203141295</v>
      </c>
      <c r="M72" s="183">
        <v>0.92032488857384398</v>
      </c>
      <c r="N72" s="182">
        <v>0.215179271043547</v>
      </c>
      <c r="O72" s="23">
        <v>0.93116621472670302</v>
      </c>
      <c r="P72" s="183">
        <v>10.286991626085101</v>
      </c>
    </row>
    <row r="73" spans="3:16">
      <c r="C73" s="557">
        <v>3.13</v>
      </c>
      <c r="D73" s="558">
        <v>101.7</v>
      </c>
      <c r="E73" s="563">
        <v>100</v>
      </c>
      <c r="F73" s="569">
        <v>85.804595657500798</v>
      </c>
      <c r="G73" s="10">
        <v>29</v>
      </c>
      <c r="H73" s="177">
        <v>99.135589780000004</v>
      </c>
      <c r="I73" s="108">
        <v>90</v>
      </c>
      <c r="J73" s="182">
        <v>0.22240103375669601</v>
      </c>
      <c r="K73" s="23">
        <v>0.212395484704367</v>
      </c>
      <c r="L73" s="23">
        <v>0.95802573203141295</v>
      </c>
      <c r="M73" s="183">
        <v>0.92032488857384398</v>
      </c>
      <c r="N73" s="182">
        <v>0.21737148376763901</v>
      </c>
      <c r="O73" s="23">
        <v>0.93950824794546395</v>
      </c>
      <c r="P73" s="183">
        <v>16.318368602161001</v>
      </c>
    </row>
    <row r="74" spans="3:16">
      <c r="C74" s="557">
        <v>9.0500000000000007</v>
      </c>
      <c r="D74" s="558">
        <v>38.700000000000003</v>
      </c>
      <c r="E74" s="563">
        <v>100</v>
      </c>
      <c r="F74" s="569">
        <v>20.143358086261198</v>
      </c>
      <c r="G74" s="10">
        <v>29</v>
      </c>
      <c r="H74" s="177">
        <v>42.91007183</v>
      </c>
      <c r="I74" s="108">
        <v>90</v>
      </c>
      <c r="J74" s="182">
        <v>0.22240103375669601</v>
      </c>
      <c r="K74" s="23">
        <v>0.212395484704367</v>
      </c>
      <c r="L74" s="23">
        <v>0.95802573203141295</v>
      </c>
      <c r="M74" s="183">
        <v>0.92032488857384398</v>
      </c>
      <c r="N74" s="182">
        <v>0.212988768074931</v>
      </c>
      <c r="O74" s="23">
        <v>0.92265916571159101</v>
      </c>
      <c r="P74" s="183">
        <v>6.8336455572172596</v>
      </c>
    </row>
    <row r="75" spans="3:16">
      <c r="C75" s="557">
        <v>28.72</v>
      </c>
      <c r="D75" s="558">
        <v>77.3</v>
      </c>
      <c r="E75" s="563">
        <v>100</v>
      </c>
      <c r="F75" s="569">
        <v>48.241170540511497</v>
      </c>
      <c r="G75" s="10">
        <v>29</v>
      </c>
      <c r="H75" s="177">
        <v>63.626681490000003</v>
      </c>
      <c r="I75" s="108">
        <v>90</v>
      </c>
      <c r="J75" s="182">
        <v>0.22240103375669601</v>
      </c>
      <c r="K75" s="23">
        <v>0.212395484704367</v>
      </c>
      <c r="L75" s="23">
        <v>0.95802573203141295</v>
      </c>
      <c r="M75" s="183">
        <v>0.92032488857384398</v>
      </c>
      <c r="N75" s="182">
        <v>0.215179271043547</v>
      </c>
      <c r="O75" s="23">
        <v>0.93116621472670302</v>
      </c>
      <c r="P75" s="183">
        <v>10.286991626085101</v>
      </c>
    </row>
    <row r="76" spans="3:16">
      <c r="C76" s="557">
        <v>3.13</v>
      </c>
      <c r="D76" s="558">
        <v>101.7</v>
      </c>
      <c r="E76" s="563">
        <v>100</v>
      </c>
      <c r="F76" s="569">
        <v>85.804595657500798</v>
      </c>
      <c r="G76" s="10">
        <v>29</v>
      </c>
      <c r="H76" s="177">
        <v>99.135589780000004</v>
      </c>
      <c r="I76" s="108">
        <v>90</v>
      </c>
      <c r="J76" s="182">
        <v>0.22240103375669601</v>
      </c>
      <c r="K76" s="23">
        <v>0.212395484704367</v>
      </c>
      <c r="L76" s="23">
        <v>0.95802573203141295</v>
      </c>
      <c r="M76" s="183">
        <v>0.92032488857384398</v>
      </c>
      <c r="N76" s="182">
        <v>0.21737148376763901</v>
      </c>
      <c r="O76" s="23">
        <v>0.93950824794546395</v>
      </c>
      <c r="P76" s="183">
        <v>16.318368602161001</v>
      </c>
    </row>
    <row r="77" spans="3:16">
      <c r="C77" s="557">
        <v>9.0500000000000007</v>
      </c>
      <c r="D77" s="558">
        <v>38.700000000000003</v>
      </c>
      <c r="E77" s="563">
        <v>100</v>
      </c>
      <c r="F77" s="569">
        <v>20.143358086261198</v>
      </c>
      <c r="G77" s="10">
        <v>29</v>
      </c>
      <c r="H77" s="177">
        <v>42.91007183</v>
      </c>
      <c r="I77" s="108">
        <v>90</v>
      </c>
      <c r="J77" s="182">
        <v>0.22240103375669601</v>
      </c>
      <c r="K77" s="23">
        <v>0.212395484704367</v>
      </c>
      <c r="L77" s="23">
        <v>0.95802573203141295</v>
      </c>
      <c r="M77" s="183">
        <v>0.92032488857384398</v>
      </c>
      <c r="N77" s="182">
        <v>0.212988768074931</v>
      </c>
      <c r="O77" s="23">
        <v>0.92265916571159101</v>
      </c>
      <c r="P77" s="183">
        <v>6.8336455572172596</v>
      </c>
    </row>
    <row r="78" spans="3:16">
      <c r="C78" s="557">
        <v>28.72</v>
      </c>
      <c r="D78" s="558">
        <v>77.3</v>
      </c>
      <c r="E78" s="563">
        <v>100</v>
      </c>
      <c r="F78" s="569">
        <v>48.241170540511497</v>
      </c>
      <c r="G78" s="10">
        <v>29</v>
      </c>
      <c r="H78" s="177">
        <v>63.626681490000003</v>
      </c>
      <c r="I78" s="108">
        <v>90</v>
      </c>
      <c r="J78" s="182">
        <v>0.22240103375669601</v>
      </c>
      <c r="K78" s="23">
        <v>0.212395484704367</v>
      </c>
      <c r="L78" s="23">
        <v>0.95802573203141295</v>
      </c>
      <c r="M78" s="183">
        <v>0.92032488857384398</v>
      </c>
      <c r="N78" s="182">
        <v>0.215179271043547</v>
      </c>
      <c r="O78" s="23">
        <v>0.93116621472670302</v>
      </c>
      <c r="P78" s="183">
        <v>10.286991626085101</v>
      </c>
    </row>
    <row r="79" spans="3:16">
      <c r="C79" s="557">
        <v>3.13</v>
      </c>
      <c r="D79" s="558">
        <v>101.7</v>
      </c>
      <c r="E79" s="563">
        <v>100</v>
      </c>
      <c r="F79" s="569">
        <v>85.804595657500798</v>
      </c>
      <c r="G79" s="10">
        <v>29</v>
      </c>
      <c r="H79" s="177">
        <v>99.135589780000004</v>
      </c>
      <c r="I79" s="108">
        <v>90</v>
      </c>
      <c r="J79" s="182">
        <v>0.22240103375669601</v>
      </c>
      <c r="K79" s="23">
        <v>0.212395484704367</v>
      </c>
      <c r="L79" s="23">
        <v>0.95802573203141295</v>
      </c>
      <c r="M79" s="183">
        <v>0.92032488857384398</v>
      </c>
      <c r="N79" s="182">
        <v>0.21737148376763901</v>
      </c>
      <c r="O79" s="23">
        <v>0.93950824794546395</v>
      </c>
      <c r="P79" s="183">
        <v>16.318368602161001</v>
      </c>
    </row>
    <row r="80" spans="3:16">
      <c r="C80" s="557">
        <v>9.0500000000000007</v>
      </c>
      <c r="D80" s="558">
        <v>38.700000000000003</v>
      </c>
      <c r="E80" s="563">
        <v>100</v>
      </c>
      <c r="F80" s="569">
        <v>20.143358086261198</v>
      </c>
      <c r="G80" s="10">
        <v>29</v>
      </c>
      <c r="H80" s="177">
        <v>42.91007183</v>
      </c>
      <c r="I80" s="108">
        <v>90</v>
      </c>
      <c r="J80" s="182">
        <v>0.22240103375669601</v>
      </c>
      <c r="K80" s="23">
        <v>0.212395484704367</v>
      </c>
      <c r="L80" s="23">
        <v>0.95802573203141295</v>
      </c>
      <c r="M80" s="183">
        <v>0.92032488857384398</v>
      </c>
      <c r="N80" s="182">
        <v>0.212988768074931</v>
      </c>
      <c r="O80" s="23">
        <v>0.92265916571159101</v>
      </c>
      <c r="P80" s="183">
        <v>6.8336455572172596</v>
      </c>
    </row>
    <row r="81" spans="3:16">
      <c r="C81" s="557">
        <v>28.72</v>
      </c>
      <c r="D81" s="558">
        <v>77.3</v>
      </c>
      <c r="E81" s="563">
        <v>100</v>
      </c>
      <c r="F81" s="569">
        <v>48.241170540511497</v>
      </c>
      <c r="G81" s="10">
        <v>29</v>
      </c>
      <c r="H81" s="177">
        <v>63.626681490000003</v>
      </c>
      <c r="I81" s="108">
        <v>90</v>
      </c>
      <c r="J81" s="182">
        <v>0.22240103375669601</v>
      </c>
      <c r="K81" s="23">
        <v>0.212395484704367</v>
      </c>
      <c r="L81" s="23">
        <v>0.95802573203141295</v>
      </c>
      <c r="M81" s="183">
        <v>0.92032488857384398</v>
      </c>
      <c r="N81" s="182">
        <v>0.215179271043547</v>
      </c>
      <c r="O81" s="23">
        <v>0.93116621472670302</v>
      </c>
      <c r="P81" s="183">
        <v>10.286991626085101</v>
      </c>
    </row>
    <row r="82" spans="3:16">
      <c r="C82" s="557">
        <v>3.13</v>
      </c>
      <c r="D82" s="558">
        <v>101.7</v>
      </c>
      <c r="E82" s="563">
        <v>100</v>
      </c>
      <c r="F82" s="569">
        <v>85.804595657500798</v>
      </c>
      <c r="G82" s="10">
        <v>29</v>
      </c>
      <c r="H82" s="177">
        <v>99.135589780000004</v>
      </c>
      <c r="I82" s="108">
        <v>90</v>
      </c>
      <c r="J82" s="182">
        <v>0.22240103375669601</v>
      </c>
      <c r="K82" s="23">
        <v>0.212395484704367</v>
      </c>
      <c r="L82" s="23">
        <v>0.95802573203141295</v>
      </c>
      <c r="M82" s="183">
        <v>0.92032488857384398</v>
      </c>
      <c r="N82" s="182">
        <v>0.21737148376763901</v>
      </c>
      <c r="O82" s="23">
        <v>0.93950824794546395</v>
      </c>
      <c r="P82" s="183">
        <v>16.318368602161001</v>
      </c>
    </row>
    <row r="83" spans="3:16" ht="13.5" thickBot="1">
      <c r="C83" s="559">
        <v>9.0500000000000007</v>
      </c>
      <c r="D83" s="560">
        <v>38.700000000000003</v>
      </c>
      <c r="E83" s="565">
        <v>100</v>
      </c>
      <c r="F83" s="570">
        <v>20.143358086261198</v>
      </c>
      <c r="G83" s="13">
        <v>29</v>
      </c>
      <c r="H83" s="178">
        <v>42.91007183</v>
      </c>
      <c r="I83" s="109">
        <v>90</v>
      </c>
      <c r="J83" s="184">
        <v>0.22240103375669601</v>
      </c>
      <c r="K83" s="59">
        <v>0.212395484704367</v>
      </c>
      <c r="L83" s="59">
        <v>0.95802573203141295</v>
      </c>
      <c r="M83" s="185">
        <v>0.92032488857384398</v>
      </c>
      <c r="N83" s="184">
        <v>0.212988768074931</v>
      </c>
      <c r="O83" s="59">
        <v>0.92265916571159101</v>
      </c>
      <c r="P83" s="185">
        <v>6.8336455572172596</v>
      </c>
    </row>
    <row r="85" spans="3:16">
      <c r="C85" s="126"/>
      <c r="D85" s="126"/>
      <c r="E85" s="126"/>
      <c r="F85" s="127"/>
      <c r="G85" s="128"/>
      <c r="H85" s="126"/>
      <c r="I85" s="129"/>
    </row>
    <row r="86" spans="3:16">
      <c r="C86" s="126"/>
      <c r="D86" s="126"/>
      <c r="E86" s="126"/>
      <c r="F86" s="127"/>
      <c r="G86" s="128"/>
      <c r="H86" s="126"/>
      <c r="I86" s="129"/>
    </row>
    <row r="87" spans="3:16">
      <c r="C87" s="126"/>
      <c r="D87" s="126"/>
      <c r="E87" s="126"/>
      <c r="F87" s="127"/>
      <c r="G87" s="128"/>
      <c r="H87" s="126"/>
      <c r="I87" s="129"/>
    </row>
    <row r="88" spans="3:16">
      <c r="C88" s="126"/>
      <c r="D88" s="126"/>
      <c r="E88" s="126"/>
      <c r="F88" s="127"/>
      <c r="G88" s="128"/>
      <c r="H88" s="126"/>
      <c r="I88" s="129"/>
    </row>
    <row r="89" spans="3:16">
      <c r="C89" s="126"/>
      <c r="D89" s="126"/>
      <c r="E89" s="126"/>
      <c r="F89" s="127"/>
      <c r="G89" s="128"/>
      <c r="H89" s="126"/>
      <c r="I89" s="129"/>
    </row>
    <row r="90" spans="3:16">
      <c r="C90" s="126"/>
      <c r="D90" s="126"/>
      <c r="E90" s="126"/>
      <c r="F90" s="127"/>
      <c r="G90" s="128"/>
      <c r="H90" s="126"/>
      <c r="I90" s="129"/>
    </row>
    <row r="91" spans="3:16">
      <c r="C91" s="126"/>
      <c r="D91" s="126"/>
      <c r="E91" s="126"/>
      <c r="F91" s="127"/>
      <c r="G91" s="128"/>
      <c r="H91" s="126"/>
      <c r="I91" s="129"/>
    </row>
    <row r="92" spans="3:16">
      <c r="C92" s="126"/>
      <c r="D92" s="126"/>
      <c r="E92" s="126"/>
      <c r="F92" s="127"/>
      <c r="G92" s="128"/>
      <c r="H92" s="126"/>
      <c r="I92" s="129"/>
    </row>
    <row r="93" spans="3:16">
      <c r="C93" s="126"/>
      <c r="D93" s="126"/>
      <c r="E93" s="126"/>
      <c r="F93" s="127"/>
      <c r="G93" s="128"/>
      <c r="H93" s="126"/>
      <c r="I93" s="129"/>
    </row>
    <row r="94" spans="3:16">
      <c r="C94" s="126"/>
      <c r="D94" s="126"/>
      <c r="E94" s="126"/>
      <c r="F94" s="127"/>
      <c r="G94" s="128"/>
      <c r="H94" s="126"/>
      <c r="I94" s="129"/>
    </row>
    <row r="95" spans="3:16">
      <c r="C95" s="126"/>
      <c r="D95" s="126"/>
      <c r="E95" s="126"/>
      <c r="F95" s="127"/>
      <c r="G95" s="128"/>
      <c r="H95" s="126"/>
      <c r="I95" s="129"/>
    </row>
    <row r="96" spans="3:16">
      <c r="C96" s="126"/>
      <c r="D96" s="126"/>
      <c r="E96" s="126"/>
      <c r="F96" s="127"/>
      <c r="G96" s="128"/>
      <c r="H96" s="126"/>
      <c r="I96" s="129"/>
    </row>
    <row r="97" spans="3:9">
      <c r="C97" s="126"/>
      <c r="D97" s="126"/>
      <c r="E97" s="126"/>
      <c r="F97" s="127"/>
      <c r="G97" s="128"/>
      <c r="H97" s="126"/>
      <c r="I97" s="129"/>
    </row>
    <row r="98" spans="3:9">
      <c r="C98" s="126"/>
      <c r="D98" s="126"/>
      <c r="E98" s="126"/>
      <c r="F98" s="127"/>
      <c r="G98" s="128"/>
      <c r="H98" s="126"/>
      <c r="I98" s="129"/>
    </row>
    <row r="99" spans="3:9">
      <c r="C99" s="126"/>
      <c r="D99" s="126"/>
      <c r="E99" s="126"/>
      <c r="F99" s="127"/>
      <c r="G99" s="128"/>
      <c r="H99" s="126"/>
      <c r="I99" s="129"/>
    </row>
    <row r="100" spans="3:9">
      <c r="C100" s="126"/>
      <c r="D100" s="126"/>
      <c r="E100" s="126"/>
      <c r="F100" s="127"/>
      <c r="G100" s="128"/>
      <c r="H100" s="126"/>
      <c r="I100" s="129"/>
    </row>
    <row r="101" spans="3:9">
      <c r="C101" s="126"/>
      <c r="D101" s="126"/>
      <c r="E101" s="126"/>
      <c r="F101" s="127"/>
      <c r="G101" s="128"/>
      <c r="H101" s="126"/>
      <c r="I101" s="129"/>
    </row>
    <row r="102" spans="3:9">
      <c r="C102" s="126"/>
      <c r="D102" s="126"/>
      <c r="E102" s="126"/>
      <c r="F102" s="127"/>
      <c r="G102" s="128"/>
      <c r="H102" s="126"/>
      <c r="I102" s="129"/>
    </row>
    <row r="103" spans="3:9">
      <c r="C103" s="126"/>
      <c r="D103" s="126"/>
      <c r="E103" s="126"/>
      <c r="F103" s="127"/>
      <c r="G103" s="128"/>
      <c r="H103" s="126"/>
      <c r="I103" s="129"/>
    </row>
    <row r="104" spans="3:9">
      <c r="C104" s="126"/>
      <c r="D104" s="126"/>
      <c r="E104" s="126"/>
      <c r="F104" s="127"/>
      <c r="G104" s="128"/>
      <c r="H104" s="126"/>
      <c r="I104" s="129"/>
    </row>
    <row r="105" spans="3:9">
      <c r="C105" s="126"/>
      <c r="D105" s="126"/>
      <c r="E105" s="126"/>
      <c r="F105" s="127"/>
      <c r="G105" s="128"/>
      <c r="H105" s="126"/>
      <c r="I105" s="129"/>
    </row>
    <row r="106" spans="3:9">
      <c r="C106" s="126"/>
      <c r="D106" s="126"/>
      <c r="E106" s="126"/>
      <c r="F106" s="127"/>
      <c r="G106" s="128"/>
      <c r="H106" s="126"/>
      <c r="I106" s="129"/>
    </row>
    <row r="107" spans="3:9">
      <c r="C107" s="126"/>
      <c r="D107" s="126"/>
      <c r="E107" s="126"/>
      <c r="F107" s="127"/>
      <c r="G107" s="128"/>
      <c r="H107" s="126"/>
      <c r="I107" s="129"/>
    </row>
    <row r="108" spans="3:9">
      <c r="C108" s="126"/>
      <c r="D108" s="126"/>
      <c r="E108" s="126"/>
      <c r="F108" s="127"/>
      <c r="G108" s="128"/>
      <c r="H108" s="126"/>
      <c r="I108" s="129"/>
    </row>
  </sheetData>
  <sheetProtection sheet="1" objects="1" scenarios="1"/>
  <mergeCells count="7">
    <mergeCell ref="J17:M17"/>
    <mergeCell ref="N17:P17"/>
    <mergeCell ref="C5:I5"/>
    <mergeCell ref="C7:C9"/>
    <mergeCell ref="K7:N7"/>
    <mergeCell ref="K8:N8"/>
    <mergeCell ref="D11:L11"/>
  </mergeCells>
  <phoneticPr fontId="2" type="noConversion"/>
  <hyperlinks>
    <hyperlink ref="N2" location="NOTES!A1" display="BACK" xr:uid="{00000000-0004-0000-0400-000000000000}"/>
  </hyperlinks>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O103"/>
  <sheetViews>
    <sheetView zoomScale="70" zoomScaleNormal="70" workbookViewId="0">
      <selection activeCell="D24" sqref="D24"/>
    </sheetView>
  </sheetViews>
  <sheetFormatPr defaultColWidth="9.140625" defaultRowHeight="12.75"/>
  <cols>
    <col min="1" max="1" width="6.140625" style="4" customWidth="1"/>
    <col min="2" max="2" width="6.85546875" style="4" customWidth="1"/>
    <col min="3" max="3" width="12.42578125" style="4" customWidth="1"/>
    <col min="4" max="4" width="13.42578125" style="4" customWidth="1"/>
    <col min="5" max="5" width="19" style="4" customWidth="1"/>
    <col min="6" max="6" width="17.85546875" style="4" customWidth="1"/>
    <col min="7" max="8" width="13.28515625" style="4" bestFit="1" customWidth="1"/>
    <col min="9" max="9" width="15.5703125" style="4" bestFit="1" customWidth="1"/>
    <col min="10" max="10" width="54.85546875" style="34" customWidth="1"/>
    <col min="11" max="11" width="14" style="34" customWidth="1"/>
    <col min="12" max="12" width="11.7109375" style="34" bestFit="1" customWidth="1"/>
    <col min="13" max="13" width="12" style="4" customWidth="1"/>
    <col min="14" max="14" width="17.140625" style="4" customWidth="1"/>
    <col min="15" max="16384" width="9.140625" style="4"/>
  </cols>
  <sheetData>
    <row r="1" spans="3:14">
      <c r="J1" s="4"/>
      <c r="K1" s="4"/>
      <c r="L1" s="4"/>
    </row>
    <row r="2" spans="3:14" ht="15">
      <c r="J2" s="4"/>
      <c r="K2" s="4"/>
      <c r="L2" s="4"/>
      <c r="N2" s="498" t="s">
        <v>256</v>
      </c>
    </row>
    <row r="3" spans="3:14">
      <c r="J3" s="4"/>
      <c r="K3" s="4"/>
      <c r="L3" s="4"/>
    </row>
    <row r="4" spans="3:14">
      <c r="J4" s="4"/>
      <c r="K4" s="4"/>
      <c r="L4" s="4"/>
    </row>
    <row r="5" spans="3:14" ht="69" customHeight="1">
      <c r="C5" s="794" t="s">
        <v>34</v>
      </c>
      <c r="D5" s="795"/>
      <c r="E5" s="795"/>
      <c r="F5" s="795"/>
      <c r="G5" s="795"/>
      <c r="H5" s="795"/>
      <c r="I5" s="795"/>
      <c r="J5" s="30"/>
      <c r="K5" s="30"/>
      <c r="L5" s="30"/>
      <c r="M5" s="30"/>
      <c r="N5" s="31"/>
    </row>
    <row r="6" spans="3:14" ht="15">
      <c r="C6" s="32"/>
      <c r="D6" s="33"/>
      <c r="E6" s="30"/>
      <c r="F6" s="30"/>
      <c r="G6" s="30"/>
      <c r="H6" s="30"/>
      <c r="I6" s="30"/>
      <c r="J6" s="30"/>
      <c r="K6" s="30"/>
      <c r="L6" s="30"/>
      <c r="M6" s="30"/>
      <c r="N6" s="31"/>
    </row>
    <row r="7" spans="3:14" ht="18">
      <c r="C7" s="796"/>
      <c r="D7" s="34"/>
      <c r="E7" s="34"/>
      <c r="F7" s="34"/>
      <c r="G7" s="34"/>
      <c r="H7" s="34"/>
      <c r="I7" s="34"/>
      <c r="K7" s="799">
        <v>43742</v>
      </c>
      <c r="L7" s="799"/>
      <c r="M7" s="799"/>
      <c r="N7" s="800"/>
    </row>
    <row r="8" spans="3:14" ht="18">
      <c r="C8" s="796"/>
      <c r="D8" s="34"/>
      <c r="E8" s="34"/>
      <c r="F8" s="34"/>
      <c r="G8" s="34"/>
      <c r="H8" s="34"/>
      <c r="I8" s="34"/>
      <c r="K8" s="801" t="s">
        <v>35</v>
      </c>
      <c r="L8" s="801"/>
      <c r="M8" s="801"/>
      <c r="N8" s="802"/>
    </row>
    <row r="9" spans="3:14" ht="18">
      <c r="C9" s="797"/>
      <c r="D9" s="35"/>
      <c r="E9" s="35"/>
      <c r="F9" s="35"/>
      <c r="G9" s="35"/>
      <c r="H9" s="35"/>
      <c r="I9" s="35"/>
      <c r="J9" s="35"/>
      <c r="K9" s="41"/>
      <c r="L9" s="41"/>
      <c r="M9" s="41"/>
      <c r="N9" s="42"/>
    </row>
    <row r="10" spans="3:14">
      <c r="C10" s="37"/>
      <c r="D10" s="30"/>
      <c r="E10" s="30"/>
      <c r="F10" s="30"/>
      <c r="G10" s="30"/>
      <c r="H10" s="30"/>
      <c r="I10" s="30"/>
      <c r="J10" s="30"/>
      <c r="K10" s="30"/>
      <c r="L10" s="30"/>
      <c r="M10" s="30"/>
      <c r="N10" s="31"/>
    </row>
    <row r="11" spans="3:14" ht="42" customHeight="1">
      <c r="C11" s="38"/>
      <c r="D11" s="803" t="s">
        <v>36</v>
      </c>
      <c r="E11" s="803"/>
      <c r="F11" s="803"/>
      <c r="G11" s="803"/>
      <c r="H11" s="803"/>
      <c r="I11" s="803"/>
      <c r="J11" s="803"/>
      <c r="K11" s="803"/>
      <c r="L11" s="803"/>
      <c r="M11" s="34"/>
      <c r="N11" s="39"/>
    </row>
    <row r="12" spans="3:14">
      <c r="C12" s="40"/>
      <c r="D12" s="35"/>
      <c r="E12" s="35"/>
      <c r="F12" s="35"/>
      <c r="G12" s="35"/>
      <c r="H12" s="35"/>
      <c r="I12" s="35"/>
      <c r="J12" s="35"/>
      <c r="K12" s="35"/>
      <c r="L12" s="35"/>
      <c r="M12" s="35"/>
      <c r="N12" s="36"/>
    </row>
    <row r="13" spans="3:14" ht="17.100000000000001" customHeight="1">
      <c r="J13" s="4"/>
      <c r="K13" s="4"/>
      <c r="L13" s="4"/>
    </row>
    <row r="14" spans="3:14" ht="17.100000000000001" customHeight="1">
      <c r="C14" s="51" t="s">
        <v>64</v>
      </c>
      <c r="D14" s="51"/>
      <c r="J14" s="4"/>
      <c r="K14" s="4"/>
      <c r="L14" s="4"/>
    </row>
    <row r="15" spans="3:14" ht="17.100000000000001" customHeight="1">
      <c r="C15" s="51"/>
      <c r="D15" s="51" t="s">
        <v>66</v>
      </c>
      <c r="J15" s="4"/>
      <c r="K15" s="4"/>
      <c r="L15" s="4"/>
    </row>
    <row r="16" spans="3:14" ht="17.100000000000001" customHeight="1">
      <c r="C16" s="51"/>
      <c r="D16" s="51" t="s">
        <v>65</v>
      </c>
      <c r="J16" s="4"/>
      <c r="K16" s="4"/>
      <c r="L16" s="4"/>
    </row>
    <row r="17" spans="2:12" ht="17.100000000000001" customHeight="1">
      <c r="E17" s="51"/>
      <c r="J17" s="4"/>
      <c r="K17" s="4"/>
      <c r="L17" s="4"/>
    </row>
    <row r="18" spans="2:12" ht="17.100000000000001" customHeight="1" thickBot="1">
      <c r="C18" s="51"/>
      <c r="D18" s="51"/>
      <c r="E18" s="51"/>
      <c r="J18" s="4"/>
      <c r="K18" s="4"/>
      <c r="L18" s="4"/>
    </row>
    <row r="19" spans="2:12" ht="18.75" customHeight="1" thickBot="1">
      <c r="C19" s="272" t="s">
        <v>3</v>
      </c>
      <c r="D19" s="273"/>
      <c r="E19" s="273"/>
      <c r="F19" s="273" t="s">
        <v>56</v>
      </c>
      <c r="G19" s="275"/>
      <c r="H19" s="273"/>
      <c r="I19" s="273" t="s">
        <v>5</v>
      </c>
      <c r="J19" s="274" t="s">
        <v>52</v>
      </c>
      <c r="K19" s="4"/>
      <c r="L19" s="4"/>
    </row>
    <row r="20" spans="2:12" ht="17.100000000000001" customHeight="1">
      <c r="C20" s="288" t="s">
        <v>1</v>
      </c>
      <c r="D20" s="289" t="s">
        <v>130</v>
      </c>
      <c r="E20" s="273"/>
      <c r="F20" s="145" t="s">
        <v>67</v>
      </c>
      <c r="G20" s="275"/>
      <c r="H20" s="273"/>
      <c r="I20" s="68" t="s">
        <v>68</v>
      </c>
      <c r="J20" s="274"/>
      <c r="K20" s="4"/>
      <c r="L20" s="4"/>
    </row>
    <row r="21" spans="2:12" ht="19.5" thickBot="1">
      <c r="C21" s="293" t="s">
        <v>131</v>
      </c>
      <c r="D21" s="260" t="s">
        <v>9</v>
      </c>
      <c r="E21" s="137"/>
      <c r="F21" s="137" t="s">
        <v>15</v>
      </c>
      <c r="G21" s="137"/>
      <c r="H21" s="137"/>
      <c r="I21" s="137" t="s">
        <v>15</v>
      </c>
      <c r="J21" s="348"/>
      <c r="K21" s="4"/>
      <c r="L21" s="4"/>
    </row>
    <row r="22" spans="2:12">
      <c r="C22" s="546">
        <v>3.133</v>
      </c>
      <c r="D22" s="419">
        <v>101.7</v>
      </c>
      <c r="E22" s="419"/>
      <c r="F22" s="547">
        <v>4.5979744</v>
      </c>
      <c r="G22" s="547"/>
      <c r="H22" s="547"/>
      <c r="I22" s="547">
        <v>4.9579744000000003</v>
      </c>
      <c r="J22" s="548"/>
      <c r="K22" s="4"/>
      <c r="L22" s="4"/>
    </row>
    <row r="23" spans="2:12" ht="15" customHeight="1">
      <c r="C23" s="94">
        <v>22.9</v>
      </c>
      <c r="D23" s="3">
        <v>-43.23</v>
      </c>
      <c r="E23" s="3"/>
      <c r="F23" s="69">
        <v>3.7987786666666699</v>
      </c>
      <c r="G23" s="69"/>
      <c r="H23" s="69"/>
      <c r="I23" s="73">
        <v>4.1587786666666702</v>
      </c>
      <c r="J23" s="93"/>
      <c r="K23" s="71"/>
      <c r="L23" s="71"/>
    </row>
    <row r="24" spans="2:12" ht="16.5" customHeight="1">
      <c r="C24" s="95">
        <v>23</v>
      </c>
      <c r="D24" s="6">
        <v>30</v>
      </c>
      <c r="E24" s="34"/>
      <c r="F24" s="90">
        <v>4.1680000000000001</v>
      </c>
      <c r="G24" s="257"/>
      <c r="H24" s="257"/>
      <c r="I24" s="90">
        <v>4.5279999999999996</v>
      </c>
      <c r="J24" s="93"/>
      <c r="K24" s="66"/>
      <c r="L24" s="66"/>
    </row>
    <row r="25" spans="2:12" ht="13.5" customHeight="1">
      <c r="C25" s="95">
        <v>25.78</v>
      </c>
      <c r="D25" s="6">
        <v>-80.22</v>
      </c>
      <c r="E25" s="34"/>
      <c r="F25" s="90">
        <v>4.2094613333333299</v>
      </c>
      <c r="G25" s="257"/>
      <c r="H25" s="257"/>
      <c r="I25" s="90">
        <v>4.5694613333333303</v>
      </c>
      <c r="J25" s="93"/>
      <c r="K25" s="66"/>
      <c r="L25" s="66"/>
    </row>
    <row r="26" spans="2:12" ht="14.25" customHeight="1">
      <c r="C26" s="95">
        <v>28.716999999999999</v>
      </c>
      <c r="D26" s="6">
        <v>77.3</v>
      </c>
      <c r="E26" s="34"/>
      <c r="F26" s="90">
        <v>4.8982040444444399</v>
      </c>
      <c r="G26" s="257"/>
      <c r="H26" s="257"/>
      <c r="I26" s="90">
        <v>5.25820404444445</v>
      </c>
      <c r="J26" s="93"/>
      <c r="K26" s="70"/>
      <c r="L26" s="69"/>
    </row>
    <row r="27" spans="2:12" ht="14.25" customHeight="1">
      <c r="C27" s="95">
        <v>33.94</v>
      </c>
      <c r="D27" s="6">
        <v>18.43</v>
      </c>
      <c r="E27" s="34"/>
      <c r="F27" s="90">
        <v>2.2033027555555602</v>
      </c>
      <c r="G27" s="257"/>
      <c r="H27" s="257"/>
      <c r="I27" s="90">
        <v>2.5633027555555601</v>
      </c>
      <c r="J27" s="168"/>
      <c r="K27" s="70"/>
      <c r="L27" s="69"/>
    </row>
    <row r="28" spans="2:12" ht="14.25" customHeight="1">
      <c r="C28" s="95">
        <v>41.9</v>
      </c>
      <c r="D28" s="6">
        <v>12.49</v>
      </c>
      <c r="E28" s="34"/>
      <c r="F28" s="90">
        <v>2.6874933333333302</v>
      </c>
      <c r="G28" s="257"/>
      <c r="H28" s="257"/>
      <c r="I28" s="90">
        <v>3.0474933333333301</v>
      </c>
      <c r="J28" s="93"/>
      <c r="K28" s="70"/>
      <c r="L28" s="69"/>
    </row>
    <row r="29" spans="2:12" ht="14.25" customHeight="1" thickBot="1">
      <c r="B29" s="34"/>
      <c r="C29" s="97">
        <v>51.5</v>
      </c>
      <c r="D29" s="98">
        <v>-0.14000000000000001</v>
      </c>
      <c r="E29" s="146"/>
      <c r="F29" s="285">
        <v>2.0927333333333298</v>
      </c>
      <c r="G29" s="188"/>
      <c r="H29" s="188"/>
      <c r="I29" s="285">
        <v>2.4527333333333301</v>
      </c>
      <c r="J29" s="314"/>
      <c r="K29" s="70"/>
      <c r="L29" s="69"/>
    </row>
    <row r="30" spans="2:12" ht="14.25" customHeight="1">
      <c r="B30" s="34"/>
      <c r="C30" s="6"/>
      <c r="D30" s="6"/>
      <c r="E30" s="34"/>
      <c r="F30" s="90"/>
      <c r="G30" s="257"/>
      <c r="H30" s="257"/>
      <c r="I30" s="90"/>
      <c r="K30" s="70"/>
      <c r="L30" s="69"/>
    </row>
    <row r="31" spans="2:12" ht="14.25" customHeight="1">
      <c r="B31" s="34"/>
      <c r="C31" s="6"/>
      <c r="D31" s="6"/>
      <c r="E31" s="34"/>
      <c r="F31" s="90"/>
      <c r="G31" s="257"/>
      <c r="H31" s="257"/>
      <c r="I31" s="90"/>
      <c r="K31" s="70"/>
      <c r="L31" s="69"/>
    </row>
    <row r="32" spans="2:12" ht="14.25" customHeight="1">
      <c r="B32" s="34"/>
      <c r="C32" s="6"/>
      <c r="D32" s="6"/>
      <c r="E32" s="34"/>
      <c r="F32" s="90"/>
      <c r="G32" s="257"/>
      <c r="H32" s="257"/>
      <c r="I32" s="90"/>
      <c r="K32" s="70"/>
      <c r="L32" s="69"/>
    </row>
    <row r="33" spans="2:15" ht="14.25" customHeight="1">
      <c r="B33" s="34"/>
      <c r="C33" s="6"/>
      <c r="D33" s="6"/>
      <c r="E33" s="34"/>
      <c r="F33" s="90"/>
      <c r="G33" s="257"/>
      <c r="H33" s="257"/>
      <c r="I33" s="90"/>
      <c r="K33" s="70"/>
      <c r="L33" s="78"/>
      <c r="O33" s="77"/>
    </row>
    <row r="34" spans="2:15">
      <c r="B34" s="34"/>
      <c r="C34" s="6"/>
      <c r="D34" s="6"/>
      <c r="E34" s="34"/>
      <c r="F34" s="90"/>
      <c r="G34" s="257"/>
      <c r="H34" s="257"/>
      <c r="I34" s="90"/>
    </row>
    <row r="35" spans="2:15">
      <c r="B35" s="34"/>
      <c r="C35" s="6"/>
      <c r="D35" s="6"/>
      <c r="E35" s="34"/>
      <c r="F35" s="90"/>
      <c r="G35" s="257"/>
      <c r="H35" s="257"/>
      <c r="I35" s="90"/>
    </row>
    <row r="36" spans="2:15">
      <c r="B36" s="34"/>
      <c r="C36" s="6"/>
      <c r="D36" s="6"/>
      <c r="E36" s="34"/>
      <c r="F36" s="90"/>
      <c r="G36" s="257"/>
      <c r="H36" s="257"/>
      <c r="I36" s="90"/>
    </row>
    <row r="37" spans="2:15">
      <c r="B37" s="34"/>
      <c r="C37" s="6"/>
      <c r="D37" s="6"/>
      <c r="E37" s="34"/>
      <c r="F37" s="90"/>
      <c r="G37" s="257"/>
      <c r="H37" s="257"/>
      <c r="I37" s="90"/>
    </row>
    <row r="38" spans="2:15">
      <c r="B38" s="34"/>
      <c r="C38" s="6"/>
      <c r="D38" s="6"/>
      <c r="E38" s="34"/>
      <c r="F38" s="90"/>
      <c r="G38" s="257"/>
      <c r="H38" s="257"/>
      <c r="I38" s="90"/>
    </row>
    <row r="39" spans="2:15">
      <c r="B39" s="34"/>
      <c r="C39" s="6"/>
      <c r="D39" s="6"/>
      <c r="E39" s="34"/>
      <c r="F39" s="90"/>
      <c r="G39" s="257"/>
      <c r="H39" s="257"/>
      <c r="I39" s="90"/>
    </row>
    <row r="40" spans="2:15">
      <c r="B40" s="34"/>
      <c r="C40" s="6"/>
      <c r="D40" s="6"/>
      <c r="E40" s="34"/>
      <c r="F40" s="90"/>
      <c r="G40" s="257"/>
      <c r="H40" s="257"/>
      <c r="I40" s="90"/>
    </row>
    <row r="41" spans="2:15">
      <c r="B41" s="34"/>
      <c r="C41" s="6"/>
      <c r="D41" s="6"/>
      <c r="E41" s="34"/>
      <c r="F41" s="90"/>
      <c r="G41" s="257"/>
      <c r="H41" s="257"/>
      <c r="I41" s="90"/>
    </row>
    <row r="42" spans="2:15">
      <c r="B42" s="34"/>
      <c r="C42" s="6"/>
      <c r="D42" s="6"/>
      <c r="E42" s="34"/>
      <c r="F42" s="90"/>
      <c r="G42" s="257"/>
      <c r="H42" s="257"/>
      <c r="I42" s="90"/>
    </row>
    <row r="43" spans="2:15">
      <c r="B43" s="34"/>
      <c r="C43" s="6"/>
      <c r="D43" s="6"/>
      <c r="E43" s="34"/>
      <c r="F43" s="90"/>
      <c r="G43" s="257"/>
      <c r="H43" s="257"/>
      <c r="I43" s="90"/>
    </row>
    <row r="44" spans="2:15">
      <c r="B44" s="34"/>
      <c r="C44" s="6"/>
      <c r="D44" s="6"/>
      <c r="E44" s="34"/>
      <c r="F44" s="90"/>
      <c r="G44" s="257"/>
      <c r="H44" s="257"/>
      <c r="I44" s="90"/>
    </row>
    <row r="45" spans="2:15">
      <c r="B45" s="34"/>
      <c r="C45" s="6"/>
      <c r="D45" s="6"/>
      <c r="E45" s="34"/>
      <c r="F45" s="90"/>
      <c r="G45" s="257"/>
      <c r="H45" s="257"/>
      <c r="I45" s="90"/>
    </row>
    <row r="46" spans="2:15">
      <c r="B46" s="34"/>
      <c r="C46" s="6"/>
      <c r="D46" s="6"/>
      <c r="E46" s="34"/>
      <c r="F46" s="90"/>
      <c r="G46" s="257"/>
      <c r="H46" s="257"/>
      <c r="I46" s="90"/>
    </row>
    <row r="47" spans="2:15">
      <c r="B47" s="34"/>
      <c r="C47" s="6"/>
      <c r="D47" s="6"/>
      <c r="E47" s="34"/>
      <c r="F47" s="90"/>
      <c r="G47" s="257"/>
      <c r="H47" s="257"/>
      <c r="I47" s="90"/>
    </row>
    <row r="48" spans="2:15">
      <c r="B48" s="34"/>
      <c r="C48" s="6"/>
      <c r="D48" s="6"/>
      <c r="E48" s="34"/>
      <c r="F48" s="90"/>
      <c r="G48" s="257"/>
      <c r="H48" s="257"/>
      <c r="I48" s="90"/>
    </row>
    <row r="49" spans="1:12">
      <c r="B49" s="34"/>
      <c r="C49" s="6"/>
      <c r="D49" s="6"/>
      <c r="E49" s="34"/>
      <c r="F49" s="90"/>
      <c r="G49" s="257"/>
      <c r="H49" s="257"/>
      <c r="I49" s="90"/>
    </row>
    <row r="50" spans="1:12">
      <c r="B50" s="34"/>
      <c r="C50" s="6"/>
      <c r="D50" s="6"/>
      <c r="E50" s="34"/>
      <c r="F50" s="90"/>
      <c r="G50" s="257"/>
      <c r="H50" s="257"/>
      <c r="I50" s="90"/>
    </row>
    <row r="51" spans="1:12">
      <c r="B51" s="34"/>
      <c r="C51" s="6"/>
      <c r="D51" s="6"/>
      <c r="E51" s="34"/>
      <c r="F51" s="90"/>
      <c r="G51" s="257"/>
      <c r="H51" s="257"/>
      <c r="I51" s="90"/>
    </row>
    <row r="52" spans="1:12">
      <c r="B52" s="34"/>
      <c r="C52" s="6"/>
      <c r="D52" s="6"/>
      <c r="E52" s="34"/>
      <c r="F52" s="90"/>
      <c r="G52" s="257"/>
      <c r="H52" s="257"/>
      <c r="I52" s="90"/>
    </row>
    <row r="53" spans="1:12">
      <c r="B53" s="34"/>
      <c r="C53" s="6"/>
      <c r="D53" s="6"/>
      <c r="E53" s="34"/>
      <c r="F53" s="90"/>
      <c r="G53" s="257"/>
      <c r="H53" s="257"/>
      <c r="I53" s="90"/>
    </row>
    <row r="54" spans="1:12">
      <c r="B54" s="34"/>
      <c r="C54" s="6"/>
      <c r="D54" s="6"/>
      <c r="E54" s="34"/>
      <c r="F54" s="90"/>
      <c r="G54" s="257"/>
      <c r="H54" s="257"/>
      <c r="I54" s="90"/>
    </row>
    <row r="55" spans="1:12">
      <c r="B55" s="34"/>
      <c r="C55" s="6"/>
      <c r="D55" s="6"/>
      <c r="E55" s="34"/>
      <c r="F55" s="90"/>
      <c r="G55" s="257"/>
      <c r="H55" s="257"/>
      <c r="I55" s="90"/>
    </row>
    <row r="56" spans="1:12">
      <c r="B56" s="34"/>
      <c r="C56" s="6"/>
      <c r="D56" s="6"/>
      <c r="E56" s="34"/>
      <c r="F56" s="90"/>
      <c r="G56" s="257"/>
      <c r="H56" s="257"/>
      <c r="I56" s="90"/>
    </row>
    <row r="57" spans="1:12">
      <c r="B57" s="34"/>
      <c r="C57" s="6"/>
      <c r="D57" s="6"/>
      <c r="E57" s="34"/>
      <c r="F57" s="90"/>
      <c r="G57" s="257"/>
      <c r="H57" s="257"/>
      <c r="I57" s="90"/>
    </row>
    <row r="58" spans="1:12">
      <c r="B58" s="34"/>
      <c r="C58" s="6"/>
      <c r="D58" s="6"/>
      <c r="E58" s="34"/>
      <c r="F58" s="90"/>
      <c r="G58" s="257"/>
      <c r="H58" s="257"/>
      <c r="I58" s="90"/>
    </row>
    <row r="59" spans="1:12">
      <c r="B59" s="34"/>
      <c r="C59" s="6"/>
      <c r="D59" s="6"/>
      <c r="E59" s="34"/>
      <c r="F59" s="90"/>
      <c r="G59" s="257"/>
      <c r="H59" s="257"/>
      <c r="I59" s="90"/>
    </row>
    <row r="60" spans="1:12">
      <c r="B60" s="34"/>
      <c r="C60" s="6"/>
      <c r="D60" s="6"/>
      <c r="E60" s="34"/>
      <c r="F60" s="90"/>
      <c r="G60" s="257"/>
      <c r="H60" s="257"/>
      <c r="I60" s="90"/>
    </row>
    <row r="61" spans="1:12">
      <c r="B61" s="34"/>
      <c r="C61" s="6"/>
      <c r="D61" s="6"/>
      <c r="E61" s="34"/>
      <c r="F61" s="90"/>
      <c r="G61" s="257"/>
      <c r="H61" s="257"/>
      <c r="I61" s="90"/>
    </row>
    <row r="62" spans="1:12">
      <c r="B62" s="34"/>
      <c r="C62" s="34"/>
      <c r="D62" s="34"/>
      <c r="E62" s="34"/>
      <c r="F62" s="34"/>
      <c r="G62" s="34"/>
      <c r="H62" s="34"/>
      <c r="I62" s="34"/>
    </row>
    <row r="63" spans="1:12">
      <c r="B63" s="34"/>
      <c r="C63" s="34"/>
      <c r="D63" s="34"/>
      <c r="E63" s="34"/>
      <c r="F63" s="34"/>
      <c r="G63" s="34"/>
      <c r="H63" s="34"/>
      <c r="I63" s="34"/>
    </row>
    <row r="64" spans="1:12">
      <c r="A64" s="70"/>
      <c r="B64" s="3"/>
      <c r="C64" s="70"/>
      <c r="D64" s="3"/>
      <c r="E64" s="3"/>
      <c r="F64" s="69"/>
      <c r="G64" s="69"/>
      <c r="H64" s="69"/>
      <c r="I64" s="69"/>
      <c r="J64" s="538"/>
      <c r="L64" s="4"/>
    </row>
    <row r="65" spans="1:15" ht="15" customHeight="1">
      <c r="A65" s="3"/>
      <c r="B65" s="3"/>
      <c r="C65" s="3"/>
      <c r="D65" s="3"/>
      <c r="E65" s="3"/>
      <c r="F65" s="69"/>
      <c r="G65" s="69"/>
      <c r="H65" s="69"/>
      <c r="I65" s="73"/>
      <c r="J65" s="69"/>
      <c r="K65" s="71"/>
      <c r="L65" s="71"/>
    </row>
    <row r="66" spans="1:15" ht="16.5" customHeight="1">
      <c r="A66" s="6"/>
      <c r="B66" s="6"/>
      <c r="C66" s="6"/>
      <c r="D66" s="6"/>
      <c r="E66" s="34"/>
      <c r="F66" s="90"/>
      <c r="G66" s="257"/>
      <c r="H66" s="257"/>
      <c r="I66" s="90"/>
      <c r="J66" s="69"/>
      <c r="K66" s="247"/>
      <c r="L66" s="247"/>
    </row>
    <row r="67" spans="1:15" ht="18.75">
      <c r="A67" s="6"/>
      <c r="B67" s="6"/>
      <c r="C67" s="6"/>
      <c r="D67" s="6"/>
      <c r="E67" s="34"/>
      <c r="F67" s="90"/>
      <c r="G67" s="257"/>
      <c r="H67" s="257"/>
      <c r="I67" s="90"/>
      <c r="J67" s="69"/>
      <c r="K67" s="247"/>
      <c r="L67" s="247"/>
    </row>
    <row r="68" spans="1:15" ht="14.25" customHeight="1">
      <c r="A68" s="6"/>
      <c r="B68" s="6"/>
      <c r="C68" s="6"/>
      <c r="D68" s="6"/>
      <c r="E68" s="34"/>
      <c r="F68" s="90"/>
      <c r="G68" s="257"/>
      <c r="H68" s="257"/>
      <c r="I68" s="90"/>
      <c r="J68" s="69"/>
      <c r="K68" s="70"/>
      <c r="L68" s="69"/>
    </row>
    <row r="69" spans="1:15" ht="14.25" customHeight="1">
      <c r="A69" s="6"/>
      <c r="B69" s="6"/>
      <c r="C69" s="6"/>
      <c r="D69" s="6"/>
      <c r="E69" s="34"/>
      <c r="F69" s="90"/>
      <c r="G69" s="257"/>
      <c r="H69" s="257"/>
      <c r="I69" s="90"/>
      <c r="J69" s="538"/>
      <c r="K69" s="70"/>
      <c r="L69" s="69"/>
    </row>
    <row r="70" spans="1:15" ht="14.25" customHeight="1">
      <c r="A70" s="6"/>
      <c r="B70" s="6"/>
      <c r="C70" s="6"/>
      <c r="D70" s="6"/>
      <c r="E70" s="34"/>
      <c r="F70" s="90"/>
      <c r="G70" s="257"/>
      <c r="H70" s="257"/>
      <c r="I70" s="90"/>
      <c r="J70" s="69"/>
      <c r="K70" s="70"/>
      <c r="L70" s="69"/>
    </row>
    <row r="71" spans="1:15" ht="14.25" customHeight="1">
      <c r="A71" s="6"/>
      <c r="B71" s="6"/>
      <c r="C71" s="6"/>
      <c r="D71" s="6"/>
      <c r="E71" s="34"/>
      <c r="F71" s="90"/>
      <c r="G71" s="257"/>
      <c r="H71" s="257"/>
      <c r="I71" s="90"/>
      <c r="J71" s="69"/>
      <c r="K71" s="70"/>
      <c r="L71" s="69"/>
    </row>
    <row r="72" spans="1:15" ht="14.25" customHeight="1">
      <c r="A72" s="34"/>
      <c r="B72" s="34"/>
      <c r="C72" s="465"/>
      <c r="D72" s="465"/>
      <c r="E72" s="465"/>
      <c r="F72" s="465"/>
      <c r="G72" s="465"/>
      <c r="H72" s="465"/>
      <c r="I72" s="465"/>
      <c r="K72" s="70"/>
      <c r="L72" s="69"/>
    </row>
    <row r="73" spans="1:15" ht="14.25" customHeight="1">
      <c r="C73" s="465"/>
      <c r="D73" s="465"/>
      <c r="E73" s="465"/>
      <c r="F73" s="465"/>
      <c r="G73" s="465"/>
      <c r="H73" s="465"/>
      <c r="I73" s="465"/>
      <c r="K73" s="70"/>
      <c r="L73" s="69"/>
    </row>
    <row r="74" spans="1:15" ht="14.25" customHeight="1">
      <c r="C74" s="465"/>
      <c r="D74" s="465"/>
      <c r="E74" s="465"/>
      <c r="F74" s="465"/>
      <c r="G74" s="465"/>
      <c r="H74" s="465"/>
      <c r="I74" s="465"/>
      <c r="K74" s="70"/>
      <c r="L74" s="69"/>
    </row>
    <row r="75" spans="1:15" ht="14.25" customHeight="1">
      <c r="C75" s="465"/>
      <c r="D75" s="465"/>
      <c r="E75" s="465"/>
      <c r="F75" s="465"/>
      <c r="G75" s="465"/>
      <c r="H75" s="465"/>
      <c r="I75" s="465"/>
      <c r="K75" s="70"/>
      <c r="L75" s="78"/>
      <c r="O75" s="77"/>
    </row>
    <row r="76" spans="1:15">
      <c r="C76" s="465"/>
      <c r="D76" s="465"/>
      <c r="E76" s="465"/>
      <c r="F76" s="465"/>
      <c r="G76" s="465"/>
      <c r="H76" s="465"/>
      <c r="I76" s="465"/>
    </row>
    <row r="77" spans="1:15">
      <c r="C77" s="465"/>
      <c r="D77" s="465"/>
      <c r="E77" s="465"/>
      <c r="F77" s="465"/>
      <c r="G77" s="465"/>
      <c r="H77" s="465"/>
      <c r="I77" s="465"/>
    </row>
    <row r="78" spans="1:15">
      <c r="C78" s="465"/>
      <c r="D78" s="465"/>
      <c r="E78" s="465"/>
      <c r="F78" s="465"/>
      <c r="G78" s="465"/>
      <c r="H78" s="465"/>
      <c r="I78" s="465"/>
    </row>
    <row r="79" spans="1:15">
      <c r="C79" s="465"/>
      <c r="D79" s="465"/>
      <c r="E79" s="465"/>
      <c r="F79" s="465"/>
      <c r="G79" s="465"/>
      <c r="H79" s="465"/>
      <c r="I79" s="465"/>
    </row>
    <row r="80" spans="1:15">
      <c r="C80" s="465"/>
      <c r="D80" s="465"/>
      <c r="E80" s="465"/>
      <c r="F80" s="465"/>
      <c r="G80" s="465"/>
      <c r="H80" s="465"/>
      <c r="I80" s="465"/>
    </row>
    <row r="81" spans="3:9">
      <c r="C81" s="465"/>
      <c r="D81" s="465"/>
      <c r="E81" s="465"/>
      <c r="F81" s="465"/>
      <c r="G81" s="465"/>
      <c r="H81" s="465"/>
      <c r="I81" s="465"/>
    </row>
    <row r="82" spans="3:9">
      <c r="C82" s="465"/>
      <c r="D82" s="465"/>
      <c r="E82" s="465"/>
      <c r="F82" s="465"/>
      <c r="G82" s="465"/>
      <c r="H82" s="465"/>
      <c r="I82" s="465"/>
    </row>
    <row r="83" spans="3:9">
      <c r="C83" s="465"/>
      <c r="D83" s="465"/>
      <c r="E83" s="465"/>
      <c r="F83" s="465"/>
      <c r="G83" s="465"/>
      <c r="H83" s="465"/>
      <c r="I83" s="465"/>
    </row>
    <row r="84" spans="3:9">
      <c r="C84" s="465"/>
      <c r="D84" s="465"/>
      <c r="E84" s="465"/>
      <c r="F84" s="465"/>
      <c r="G84" s="465"/>
      <c r="H84" s="465"/>
      <c r="I84" s="465"/>
    </row>
    <row r="85" spans="3:9">
      <c r="C85" s="465"/>
      <c r="D85" s="465"/>
      <c r="E85" s="465"/>
      <c r="F85" s="465"/>
      <c r="G85" s="465"/>
      <c r="H85" s="465"/>
      <c r="I85" s="465"/>
    </row>
    <row r="86" spans="3:9">
      <c r="C86" s="465"/>
      <c r="D86" s="465"/>
      <c r="E86" s="465"/>
      <c r="F86" s="465"/>
      <c r="G86" s="465"/>
      <c r="H86" s="465"/>
      <c r="I86" s="465"/>
    </row>
    <row r="87" spans="3:9">
      <c r="C87" s="465"/>
      <c r="D87" s="465"/>
      <c r="E87" s="465"/>
      <c r="F87" s="465"/>
      <c r="G87" s="465"/>
      <c r="H87" s="465"/>
      <c r="I87" s="465"/>
    </row>
    <row r="88" spans="3:9">
      <c r="C88" s="465"/>
      <c r="D88" s="465"/>
      <c r="E88" s="465"/>
      <c r="F88" s="465"/>
      <c r="G88" s="465"/>
      <c r="H88" s="465"/>
      <c r="I88" s="465"/>
    </row>
    <row r="89" spans="3:9">
      <c r="C89" s="465"/>
      <c r="D89" s="465"/>
      <c r="E89" s="465"/>
      <c r="F89" s="465"/>
      <c r="G89" s="465"/>
      <c r="H89" s="465"/>
      <c r="I89" s="465"/>
    </row>
    <row r="90" spans="3:9">
      <c r="C90" s="465"/>
      <c r="D90" s="465"/>
      <c r="E90" s="465"/>
      <c r="F90" s="465"/>
      <c r="G90" s="465"/>
      <c r="H90" s="465"/>
      <c r="I90" s="465"/>
    </row>
    <row r="91" spans="3:9">
      <c r="C91" s="465"/>
      <c r="D91" s="465"/>
      <c r="E91" s="465"/>
      <c r="F91" s="465"/>
      <c r="G91" s="465"/>
      <c r="H91" s="465"/>
      <c r="I91" s="465"/>
    </row>
    <row r="92" spans="3:9">
      <c r="C92" s="465"/>
      <c r="D92" s="465"/>
      <c r="E92" s="465"/>
      <c r="F92" s="465"/>
      <c r="G92" s="465"/>
      <c r="H92" s="465"/>
      <c r="I92" s="465"/>
    </row>
    <row r="93" spans="3:9">
      <c r="C93" s="465"/>
      <c r="D93" s="465"/>
      <c r="E93" s="465"/>
      <c r="F93" s="465"/>
      <c r="G93" s="465"/>
      <c r="H93" s="465"/>
      <c r="I93" s="465"/>
    </row>
    <row r="94" spans="3:9">
      <c r="C94" s="465"/>
      <c r="D94" s="465"/>
      <c r="E94" s="465"/>
      <c r="F94" s="465"/>
      <c r="G94" s="465"/>
      <c r="H94" s="465"/>
      <c r="I94" s="465"/>
    </row>
    <row r="95" spans="3:9">
      <c r="C95" s="465"/>
      <c r="D95" s="465"/>
      <c r="E95" s="465"/>
      <c r="F95" s="465"/>
      <c r="G95" s="465"/>
      <c r="H95" s="465"/>
      <c r="I95" s="465"/>
    </row>
    <row r="96" spans="3:9">
      <c r="C96" s="465"/>
      <c r="D96" s="465"/>
      <c r="E96" s="465"/>
      <c r="F96" s="465"/>
      <c r="G96" s="465"/>
      <c r="H96" s="465"/>
      <c r="I96" s="465"/>
    </row>
    <row r="97" spans="3:9">
      <c r="C97" s="465"/>
      <c r="D97" s="465"/>
      <c r="E97" s="465"/>
      <c r="F97" s="465"/>
      <c r="G97" s="465"/>
      <c r="H97" s="465"/>
      <c r="I97" s="465"/>
    </row>
    <row r="98" spans="3:9">
      <c r="C98" s="465"/>
      <c r="D98" s="465"/>
      <c r="E98" s="465"/>
      <c r="F98" s="465"/>
      <c r="G98" s="465"/>
      <c r="H98" s="465"/>
      <c r="I98" s="465"/>
    </row>
    <row r="99" spans="3:9">
      <c r="C99" s="465"/>
      <c r="D99" s="465"/>
      <c r="E99" s="465"/>
      <c r="F99" s="465"/>
      <c r="G99" s="465"/>
      <c r="H99" s="465"/>
      <c r="I99" s="465"/>
    </row>
    <row r="100" spans="3:9">
      <c r="C100" s="465"/>
      <c r="D100" s="465"/>
      <c r="E100" s="465"/>
      <c r="F100" s="465"/>
      <c r="G100" s="465"/>
      <c r="H100" s="465"/>
      <c r="I100" s="465"/>
    </row>
    <row r="101" spans="3:9">
      <c r="C101" s="465"/>
      <c r="D101" s="465"/>
      <c r="E101" s="465"/>
      <c r="F101" s="465"/>
      <c r="G101" s="465"/>
      <c r="H101" s="465"/>
      <c r="I101" s="465"/>
    </row>
    <row r="102" spans="3:9">
      <c r="C102" s="465"/>
      <c r="D102" s="465"/>
      <c r="E102" s="465"/>
      <c r="F102" s="465"/>
      <c r="G102" s="465"/>
      <c r="H102" s="465"/>
      <c r="I102" s="465"/>
    </row>
    <row r="103" spans="3:9">
      <c r="C103" s="465"/>
      <c r="D103" s="465"/>
      <c r="E103" s="465"/>
      <c r="F103" s="465"/>
      <c r="G103" s="465"/>
      <c r="H103" s="465"/>
      <c r="I103" s="465"/>
    </row>
  </sheetData>
  <sheetProtection sheet="1" objects="1" scenarios="1"/>
  <mergeCells count="5">
    <mergeCell ref="C5:I5"/>
    <mergeCell ref="C7:C9"/>
    <mergeCell ref="K7:N7"/>
    <mergeCell ref="K8:N8"/>
    <mergeCell ref="D11:L11"/>
  </mergeCells>
  <hyperlinks>
    <hyperlink ref="N2" location="NOTES!A1" display="BACK" xr:uid="{00000000-0004-0000-0500-000000000000}"/>
  </hyperlinks>
  <pageMargins left="0.7" right="0.7" top="0.75" bottom="0.75" header="0.3" footer="0.3"/>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7"/>
  <dimension ref="C2:Y125"/>
  <sheetViews>
    <sheetView topLeftCell="D19" zoomScale="70" zoomScaleNormal="70" workbookViewId="0">
      <selection activeCell="L33" sqref="L33:L44"/>
    </sheetView>
  </sheetViews>
  <sheetFormatPr defaultColWidth="9.140625" defaultRowHeight="12.75"/>
  <cols>
    <col min="1" max="1" width="6.140625" style="4" customWidth="1"/>
    <col min="2" max="2" width="6.85546875" style="4" customWidth="1"/>
    <col min="3" max="3" width="14.42578125" style="4" customWidth="1"/>
    <col min="4" max="4" width="9.7109375" style="4" bestFit="1" customWidth="1"/>
    <col min="5" max="5" width="13.28515625" style="4" customWidth="1"/>
    <col min="6" max="6" width="11.5703125" style="4" bestFit="1" customWidth="1"/>
    <col min="7" max="7" width="14.28515625" style="4" bestFit="1" customWidth="1"/>
    <col min="8" max="8" width="12.7109375" style="4" bestFit="1" customWidth="1"/>
    <col min="9" max="9" width="12.7109375" style="4" customWidth="1"/>
    <col min="10" max="10" width="13.28515625" style="4" bestFit="1" customWidth="1"/>
    <col min="11" max="12" width="13.28515625" style="4" customWidth="1"/>
    <col min="13" max="13" width="13.28515625" style="4" bestFit="1" customWidth="1"/>
    <col min="14" max="14" width="11.5703125" style="4" bestFit="1" customWidth="1"/>
    <col min="15" max="15" width="14" style="4" customWidth="1"/>
    <col min="16" max="16" width="14.140625" style="4" customWidth="1"/>
    <col min="17" max="17" width="12" style="4" customWidth="1"/>
    <col min="18" max="18" width="17.140625" style="4" customWidth="1"/>
    <col min="19" max="19" width="15" style="4" customWidth="1"/>
    <col min="20" max="20" width="13.7109375" style="4" customWidth="1"/>
    <col min="21" max="21" width="17.7109375" style="4" customWidth="1"/>
    <col min="22" max="16384" width="9.140625" style="4"/>
  </cols>
  <sheetData>
    <row r="2" spans="3:19" ht="15">
      <c r="N2" s="498" t="s">
        <v>256</v>
      </c>
      <c r="O2" s="34"/>
      <c r="P2" s="34"/>
      <c r="Q2" s="34"/>
      <c r="R2" s="34"/>
      <c r="S2" s="34"/>
    </row>
    <row r="3" spans="3:19">
      <c r="O3" s="34"/>
      <c r="P3" s="34"/>
      <c r="Q3" s="34"/>
      <c r="R3" s="34"/>
      <c r="S3" s="34"/>
    </row>
    <row r="4" spans="3:19">
      <c r="O4" s="34"/>
      <c r="P4" s="34"/>
      <c r="Q4" s="34"/>
      <c r="R4" s="34"/>
      <c r="S4" s="34"/>
    </row>
    <row r="5" spans="3:19" ht="69" customHeight="1">
      <c r="C5" s="794" t="s">
        <v>34</v>
      </c>
      <c r="D5" s="795"/>
      <c r="E5" s="795"/>
      <c r="F5" s="795"/>
      <c r="G5" s="795"/>
      <c r="H5" s="795"/>
      <c r="I5" s="795"/>
      <c r="J5" s="795"/>
      <c r="K5" s="30"/>
      <c r="L5" s="30"/>
      <c r="M5" s="30"/>
      <c r="N5" s="31"/>
      <c r="O5" s="34"/>
      <c r="P5" s="34"/>
      <c r="Q5" s="34"/>
      <c r="R5" s="34"/>
      <c r="S5" s="34"/>
    </row>
    <row r="6" spans="3:19" ht="15">
      <c r="C6" s="32"/>
      <c r="D6" s="33"/>
      <c r="E6" s="30"/>
      <c r="F6" s="30"/>
      <c r="G6" s="30"/>
      <c r="H6" s="30"/>
      <c r="I6" s="30"/>
      <c r="J6" s="30"/>
      <c r="K6" s="30"/>
      <c r="L6" s="30"/>
      <c r="M6" s="30"/>
      <c r="N6" s="31"/>
      <c r="O6" s="34"/>
      <c r="P6" s="34"/>
      <c r="Q6" s="34"/>
      <c r="R6" s="34"/>
      <c r="S6" s="34"/>
    </row>
    <row r="7" spans="3:19" ht="18">
      <c r="C7" s="796"/>
      <c r="D7" s="34"/>
      <c r="E7" s="34"/>
      <c r="F7" s="34"/>
      <c r="G7" s="34"/>
      <c r="H7" s="34"/>
      <c r="I7" s="34"/>
      <c r="J7" s="34"/>
      <c r="K7" s="34"/>
      <c r="L7" s="799">
        <v>43742</v>
      </c>
      <c r="M7" s="799"/>
      <c r="N7" s="800"/>
      <c r="O7" s="490"/>
      <c r="P7" s="490"/>
      <c r="Q7" s="490"/>
      <c r="R7" s="490"/>
      <c r="S7" s="34"/>
    </row>
    <row r="8" spans="3:19" ht="18">
      <c r="C8" s="796"/>
      <c r="D8" s="34"/>
      <c r="E8" s="34"/>
      <c r="F8" s="34"/>
      <c r="G8" s="34"/>
      <c r="H8" s="34"/>
      <c r="I8" s="34"/>
      <c r="J8" s="34"/>
      <c r="K8" s="34"/>
      <c r="L8" s="801" t="s">
        <v>35</v>
      </c>
      <c r="M8" s="801"/>
      <c r="N8" s="802"/>
      <c r="O8" s="491"/>
      <c r="P8" s="491"/>
      <c r="Q8" s="491"/>
      <c r="R8" s="491"/>
      <c r="S8" s="34"/>
    </row>
    <row r="9" spans="3:19" ht="18">
      <c r="C9" s="797"/>
      <c r="D9" s="35"/>
      <c r="E9" s="35"/>
      <c r="F9" s="35"/>
      <c r="G9" s="35"/>
      <c r="H9" s="35"/>
      <c r="I9" s="35"/>
      <c r="J9" s="35"/>
      <c r="K9" s="35"/>
      <c r="L9" s="41"/>
      <c r="M9" s="41"/>
      <c r="N9" s="42"/>
      <c r="O9" s="138"/>
      <c r="P9" s="138"/>
      <c r="Q9" s="138"/>
      <c r="R9" s="138"/>
      <c r="S9" s="34"/>
    </row>
    <row r="10" spans="3:19">
      <c r="C10" s="37"/>
      <c r="D10" s="30"/>
      <c r="E10" s="30"/>
      <c r="F10" s="30"/>
      <c r="G10" s="30"/>
      <c r="H10" s="30"/>
      <c r="I10" s="30"/>
      <c r="J10" s="30"/>
      <c r="K10" s="30"/>
      <c r="L10" s="30"/>
      <c r="M10" s="30"/>
      <c r="N10" s="31"/>
      <c r="O10" s="34"/>
      <c r="P10" s="34"/>
      <c r="Q10" s="34"/>
      <c r="R10" s="34"/>
      <c r="S10" s="34"/>
    </row>
    <row r="11" spans="3:19" ht="42" customHeight="1">
      <c r="C11" s="38"/>
      <c r="D11" s="803" t="s">
        <v>36</v>
      </c>
      <c r="E11" s="803"/>
      <c r="F11" s="803"/>
      <c r="G11" s="803"/>
      <c r="H11" s="803"/>
      <c r="I11" s="803"/>
      <c r="J11" s="803"/>
      <c r="K11" s="803"/>
      <c r="L11" s="803"/>
      <c r="M11" s="803"/>
      <c r="N11" s="39"/>
      <c r="O11" s="492"/>
      <c r="P11" s="492"/>
      <c r="Q11" s="34"/>
      <c r="R11" s="34"/>
      <c r="S11" s="34"/>
    </row>
    <row r="12" spans="3:19">
      <c r="C12" s="40"/>
      <c r="D12" s="35"/>
      <c r="E12" s="35"/>
      <c r="F12" s="35"/>
      <c r="G12" s="35"/>
      <c r="H12" s="35"/>
      <c r="I12" s="35"/>
      <c r="J12" s="35"/>
      <c r="K12" s="35"/>
      <c r="L12" s="35"/>
      <c r="M12" s="35"/>
      <c r="N12" s="36"/>
      <c r="O12" s="34"/>
      <c r="P12" s="34"/>
      <c r="Q12" s="34"/>
      <c r="R12" s="34"/>
      <c r="S12" s="34"/>
    </row>
    <row r="13" spans="3:19" ht="18.75" customHeight="1">
      <c r="O13" s="34"/>
      <c r="P13" s="34"/>
      <c r="Q13" s="34"/>
      <c r="R13" s="34"/>
      <c r="S13" s="34"/>
    </row>
    <row r="14" spans="3:19" ht="18.75" customHeight="1">
      <c r="C14" s="51" t="s">
        <v>368</v>
      </c>
      <c r="D14" s="51"/>
    </row>
    <row r="15" spans="3:19" ht="18.75" customHeight="1">
      <c r="C15" s="51"/>
      <c r="D15" s="51" t="s">
        <v>191</v>
      </c>
    </row>
    <row r="16" spans="3:19" ht="18.75" customHeight="1"/>
    <row r="17" spans="3:25" ht="17.100000000000001" customHeight="1" thickBot="1"/>
    <row r="18" spans="3:25" ht="21.75" customHeight="1" thickBot="1">
      <c r="C18" s="689"/>
      <c r="D18" s="269"/>
      <c r="E18" s="413"/>
      <c r="F18" s="413"/>
      <c r="G18" s="271"/>
      <c r="H18" s="269"/>
      <c r="I18" s="271" t="s">
        <v>4</v>
      </c>
      <c r="J18" s="269"/>
      <c r="K18" s="269"/>
      <c r="L18" s="269"/>
      <c r="M18" s="269"/>
      <c r="N18" s="506" t="s">
        <v>5</v>
      </c>
    </row>
    <row r="19" spans="3:25" ht="18.75" customHeight="1">
      <c r="C19" s="739" t="s">
        <v>8</v>
      </c>
      <c r="D19" s="288" t="s">
        <v>1</v>
      </c>
      <c r="E19" s="289" t="s">
        <v>130</v>
      </c>
      <c r="F19" s="574" t="s">
        <v>128</v>
      </c>
      <c r="G19" s="289" t="s">
        <v>82</v>
      </c>
      <c r="H19" s="526" t="s">
        <v>132</v>
      </c>
      <c r="I19" s="145" t="s">
        <v>10</v>
      </c>
      <c r="J19" s="145" t="s">
        <v>11</v>
      </c>
      <c r="K19" s="145" t="s">
        <v>12</v>
      </c>
      <c r="L19" s="299" t="s">
        <v>139</v>
      </c>
      <c r="M19" s="299" t="s">
        <v>193</v>
      </c>
      <c r="N19" s="690" t="s">
        <v>255</v>
      </c>
    </row>
    <row r="20" spans="3:25" ht="19.5" thickBot="1">
      <c r="C20" s="740" t="s">
        <v>9</v>
      </c>
      <c r="D20" s="293" t="s">
        <v>131</v>
      </c>
      <c r="E20" s="260" t="s">
        <v>9</v>
      </c>
      <c r="F20" s="293" t="s">
        <v>129</v>
      </c>
      <c r="G20" s="260" t="s">
        <v>100</v>
      </c>
      <c r="H20" s="80" t="s">
        <v>134</v>
      </c>
      <c r="I20" s="123"/>
      <c r="J20" s="123"/>
      <c r="K20" s="123"/>
      <c r="L20" s="123" t="s">
        <v>140</v>
      </c>
      <c r="M20" s="80" t="s">
        <v>142</v>
      </c>
      <c r="N20" s="81" t="s">
        <v>16</v>
      </c>
    </row>
    <row r="21" spans="3:25" ht="14.25" customHeight="1">
      <c r="C21" s="562">
        <v>1</v>
      </c>
      <c r="D21" s="577">
        <v>51.5</v>
      </c>
      <c r="E21" s="234">
        <v>-0.14000000000000001</v>
      </c>
      <c r="F21" s="17">
        <v>14.25</v>
      </c>
      <c r="G21" s="243">
        <v>31.076991235657001</v>
      </c>
      <c r="H21" s="236">
        <v>1</v>
      </c>
      <c r="I21" s="172">
        <v>28.8839722571694</v>
      </c>
      <c r="J21" s="21">
        <v>36.906120010823003</v>
      </c>
      <c r="K21" s="21">
        <v>0.83682522703856299</v>
      </c>
      <c r="L21" s="21">
        <v>0.185986248390237</v>
      </c>
      <c r="M21" s="19">
        <v>1.2632861495802501</v>
      </c>
      <c r="N21" s="173">
        <v>0.45516982445227999</v>
      </c>
      <c r="O21" s="176"/>
      <c r="U21" s="82"/>
    </row>
    <row r="22" spans="3:25" ht="14.25" customHeight="1">
      <c r="C22" s="563">
        <v>1</v>
      </c>
      <c r="D22" s="578">
        <v>41.9</v>
      </c>
      <c r="E22" s="125">
        <v>12.49</v>
      </c>
      <c r="F22" s="11">
        <v>14.25</v>
      </c>
      <c r="G22" s="244">
        <v>40.232035996361603</v>
      </c>
      <c r="H22" s="163">
        <v>1</v>
      </c>
      <c r="I22" s="72">
        <v>28.8839722571694</v>
      </c>
      <c r="J22" s="23">
        <v>36.906120010823003</v>
      </c>
      <c r="K22" s="23">
        <v>0.83682522703856299</v>
      </c>
      <c r="L22" s="23">
        <v>0.185986248390237</v>
      </c>
      <c r="M22" s="22">
        <v>0.91467189422518502</v>
      </c>
      <c r="N22" s="24">
        <v>0.263385101183578</v>
      </c>
      <c r="O22" s="176"/>
    </row>
    <row r="23" spans="3:25" ht="14.25" customHeight="1">
      <c r="C23" s="563">
        <v>1</v>
      </c>
      <c r="D23" s="578">
        <v>33.94</v>
      </c>
      <c r="E23" s="125">
        <v>18.43</v>
      </c>
      <c r="F23" s="11">
        <v>14.25</v>
      </c>
      <c r="G23" s="244">
        <v>46.359692611863402</v>
      </c>
      <c r="H23" s="163">
        <v>1</v>
      </c>
      <c r="I23" s="72">
        <v>28.8839722571694</v>
      </c>
      <c r="J23" s="23">
        <v>36.906120010823003</v>
      </c>
      <c r="K23" s="23">
        <v>0.83682522703856299</v>
      </c>
      <c r="L23" s="23">
        <v>0.185986248390237</v>
      </c>
      <c r="M23" s="22">
        <v>0.73072097959565396</v>
      </c>
      <c r="N23" s="24">
        <v>0.18779408848972201</v>
      </c>
      <c r="O23" s="176"/>
    </row>
    <row r="24" spans="3:25" ht="14.25" customHeight="1">
      <c r="C24" s="563">
        <v>1</v>
      </c>
      <c r="D24" s="578">
        <v>51.5</v>
      </c>
      <c r="E24" s="125">
        <v>-0.14000000000000001</v>
      </c>
      <c r="F24" s="11">
        <v>14.25</v>
      </c>
      <c r="G24" s="244">
        <v>31.076991235657001</v>
      </c>
      <c r="H24" s="163">
        <v>0.5</v>
      </c>
      <c r="I24" s="72">
        <v>28.8839722571694</v>
      </c>
      <c r="J24" s="23">
        <v>36.906120010823003</v>
      </c>
      <c r="K24" s="23">
        <v>0.83682522703856299</v>
      </c>
      <c r="L24" s="23">
        <v>0.185986248390237</v>
      </c>
      <c r="M24" s="22">
        <v>1.48365869703704</v>
      </c>
      <c r="N24" s="24">
        <v>0.53457141828225896</v>
      </c>
      <c r="O24" s="176"/>
    </row>
    <row r="25" spans="3:25" ht="14.25" customHeight="1">
      <c r="C25" s="563">
        <v>1</v>
      </c>
      <c r="D25" s="578">
        <v>41.9</v>
      </c>
      <c r="E25" s="125">
        <v>12.49</v>
      </c>
      <c r="F25" s="11">
        <v>14.25</v>
      </c>
      <c r="G25" s="244">
        <v>40.232035996361603</v>
      </c>
      <c r="H25" s="163">
        <v>0.5</v>
      </c>
      <c r="I25" s="72">
        <v>28.8839722571694</v>
      </c>
      <c r="J25" s="23">
        <v>36.906120010823003</v>
      </c>
      <c r="K25" s="23">
        <v>0.83682522703856299</v>
      </c>
      <c r="L25" s="23">
        <v>0.185986248390237</v>
      </c>
      <c r="M25" s="22">
        <v>1.1218339258271599</v>
      </c>
      <c r="N25" s="24">
        <v>0.32303861519157301</v>
      </c>
      <c r="O25" s="176"/>
    </row>
    <row r="26" spans="3:25" ht="14.25" customHeight="1">
      <c r="C26" s="563">
        <v>1</v>
      </c>
      <c r="D26" s="578">
        <v>33.94</v>
      </c>
      <c r="E26" s="125">
        <v>18.43</v>
      </c>
      <c r="F26" s="11">
        <v>14.25</v>
      </c>
      <c r="G26" s="244">
        <v>46.359692611863402</v>
      </c>
      <c r="H26" s="163">
        <v>0.5</v>
      </c>
      <c r="I26" s="72">
        <v>28.8839722571694</v>
      </c>
      <c r="J26" s="23">
        <v>36.906120010823003</v>
      </c>
      <c r="K26" s="23">
        <v>0.83682522703856299</v>
      </c>
      <c r="L26" s="23">
        <v>0.185986248390237</v>
      </c>
      <c r="M26" s="22">
        <v>0.93089299482172805</v>
      </c>
      <c r="N26" s="24">
        <v>0.239237966782819</v>
      </c>
      <c r="O26" s="176"/>
    </row>
    <row r="27" spans="3:25" ht="14.25" customHeight="1">
      <c r="C27" s="564">
        <v>1</v>
      </c>
      <c r="D27" s="579">
        <v>51.5</v>
      </c>
      <c r="E27" s="580">
        <v>-0.14000000000000001</v>
      </c>
      <c r="F27" s="575">
        <v>14.25</v>
      </c>
      <c r="G27" s="245">
        <v>31.076991235657001</v>
      </c>
      <c r="H27" s="576">
        <v>0.3</v>
      </c>
      <c r="I27" s="189">
        <v>28.8839722571694</v>
      </c>
      <c r="J27" s="60">
        <v>36.906120010823003</v>
      </c>
      <c r="K27" s="60">
        <v>0.83682522703856299</v>
      </c>
      <c r="L27" s="60">
        <v>0.185986248390237</v>
      </c>
      <c r="M27" s="61">
        <v>1.64128907698765</v>
      </c>
      <c r="N27" s="62">
        <v>0.59136662053656097</v>
      </c>
      <c r="O27" s="176"/>
      <c r="X27" s="742"/>
      <c r="Y27" s="742"/>
    </row>
    <row r="28" spans="3:25" ht="14.25" customHeight="1">
      <c r="C28" s="564">
        <v>1</v>
      </c>
      <c r="D28" s="579">
        <v>41.9</v>
      </c>
      <c r="E28" s="580">
        <v>12.49</v>
      </c>
      <c r="F28" s="575">
        <v>14.25</v>
      </c>
      <c r="G28" s="245">
        <v>40.232035996361603</v>
      </c>
      <c r="H28" s="576">
        <v>0.3</v>
      </c>
      <c r="I28" s="189">
        <v>28.8839722571694</v>
      </c>
      <c r="J28" s="60">
        <v>36.906120010823003</v>
      </c>
      <c r="K28" s="60">
        <v>0.83682522703856299</v>
      </c>
      <c r="L28" s="60">
        <v>0.185986248390237</v>
      </c>
      <c r="M28" s="61">
        <v>1.25417612763457</v>
      </c>
      <c r="N28" s="62">
        <v>0.36114732328020299</v>
      </c>
      <c r="O28" s="176"/>
      <c r="X28" s="742"/>
      <c r="Y28" s="742"/>
    </row>
    <row r="29" spans="3:25" ht="14.25" customHeight="1">
      <c r="C29" s="564">
        <v>1</v>
      </c>
      <c r="D29" s="579">
        <v>33.94</v>
      </c>
      <c r="E29" s="580">
        <v>18.43</v>
      </c>
      <c r="F29" s="575">
        <v>14.25</v>
      </c>
      <c r="G29" s="245">
        <v>46.359692611863402</v>
      </c>
      <c r="H29" s="576">
        <v>0.3</v>
      </c>
      <c r="I29" s="189">
        <v>28.8839722571694</v>
      </c>
      <c r="J29" s="60">
        <v>36.906120010823003</v>
      </c>
      <c r="K29" s="60">
        <v>0.83682522703856299</v>
      </c>
      <c r="L29" s="60">
        <v>0.185986248390237</v>
      </c>
      <c r="M29" s="61">
        <v>1.1176301293570401</v>
      </c>
      <c r="N29" s="62">
        <v>0.28722910286138897</v>
      </c>
      <c r="O29" s="176"/>
      <c r="X29" s="741"/>
      <c r="Y29" s="741"/>
    </row>
    <row r="30" spans="3:25" ht="14.25" customHeight="1">
      <c r="C30" s="563">
        <v>1</v>
      </c>
      <c r="D30" s="578">
        <v>51.5</v>
      </c>
      <c r="E30" s="125">
        <v>-0.14000000000000001</v>
      </c>
      <c r="F30" s="11">
        <v>14.25</v>
      </c>
      <c r="G30" s="244">
        <v>31.076991235657001</v>
      </c>
      <c r="H30" s="163">
        <v>0.2</v>
      </c>
      <c r="I30" s="72">
        <v>28.8839722571694</v>
      </c>
      <c r="J30" s="23">
        <v>36.906120010823003</v>
      </c>
      <c r="K30" s="23">
        <v>0.83682522703856299</v>
      </c>
      <c r="L30" s="23">
        <v>0.185986248390237</v>
      </c>
      <c r="M30" s="22">
        <v>1.73321086118519</v>
      </c>
      <c r="N30" s="24">
        <v>0.62448660874385098</v>
      </c>
      <c r="O30" s="176"/>
      <c r="X30" s="741"/>
      <c r="Y30" s="741"/>
    </row>
    <row r="31" spans="3:25" ht="14.25" customHeight="1">
      <c r="C31" s="563">
        <v>1</v>
      </c>
      <c r="D31" s="578">
        <v>41.9</v>
      </c>
      <c r="E31" s="125">
        <v>12.49</v>
      </c>
      <c r="F31" s="11">
        <v>14.25</v>
      </c>
      <c r="G31" s="244">
        <v>40.232035996361603</v>
      </c>
      <c r="H31" s="163">
        <v>0.2</v>
      </c>
      <c r="I31" s="72">
        <v>28.8839722571694</v>
      </c>
      <c r="J31" s="23">
        <v>36.906120010823003</v>
      </c>
      <c r="K31" s="23">
        <v>0.83682522703856299</v>
      </c>
      <c r="L31" s="23">
        <v>0.185986248390237</v>
      </c>
      <c r="M31" s="22">
        <v>1.34965032254815</v>
      </c>
      <c r="N31" s="24">
        <v>0.38863967397611598</v>
      </c>
      <c r="O31" s="176"/>
      <c r="X31" s="742"/>
      <c r="Y31" s="742"/>
    </row>
    <row r="32" spans="3:25" ht="14.25" customHeight="1">
      <c r="C32" s="563">
        <v>1</v>
      </c>
      <c r="D32" s="578">
        <v>33.94</v>
      </c>
      <c r="E32" s="125">
        <v>18.43</v>
      </c>
      <c r="F32" s="11">
        <v>14.25</v>
      </c>
      <c r="G32" s="244">
        <v>46.359692611863402</v>
      </c>
      <c r="H32" s="163">
        <v>0.2</v>
      </c>
      <c r="I32" s="72">
        <v>28.8839722571694</v>
      </c>
      <c r="J32" s="23">
        <v>36.906120010823003</v>
      </c>
      <c r="K32" s="23">
        <v>0.83682522703856299</v>
      </c>
      <c r="L32" s="23">
        <v>0.185986248390237</v>
      </c>
      <c r="M32" s="22">
        <v>1.2478553423229599</v>
      </c>
      <c r="N32" s="24">
        <v>0.32069676815388998</v>
      </c>
      <c r="O32" s="176"/>
      <c r="X32" s="742"/>
      <c r="Y32" s="742"/>
    </row>
    <row r="33" spans="3:15" ht="14.25" customHeight="1">
      <c r="C33" s="563">
        <v>1</v>
      </c>
      <c r="D33" s="578">
        <v>51.5</v>
      </c>
      <c r="E33" s="125">
        <v>-0.14000000000000001</v>
      </c>
      <c r="F33" s="11">
        <v>29</v>
      </c>
      <c r="G33" s="244">
        <v>31.076991235657001</v>
      </c>
      <c r="H33" s="163">
        <v>1</v>
      </c>
      <c r="I33" s="72">
        <v>12.930931655598799</v>
      </c>
      <c r="J33" s="23">
        <v>23.174275328672501</v>
      </c>
      <c r="K33" s="23">
        <v>0.64428904221766303</v>
      </c>
      <c r="L33" s="23">
        <v>0.72424588705098503</v>
      </c>
      <c r="M33" s="22">
        <v>1.2632861495802501</v>
      </c>
      <c r="N33" s="24">
        <v>1.77246907296931</v>
      </c>
      <c r="O33" s="176"/>
    </row>
    <row r="34" spans="3:15" ht="14.25" customHeight="1">
      <c r="C34" s="563">
        <v>1</v>
      </c>
      <c r="D34" s="578">
        <v>41.9</v>
      </c>
      <c r="E34" s="125">
        <v>12.49</v>
      </c>
      <c r="F34" s="11">
        <v>29</v>
      </c>
      <c r="G34" s="244">
        <v>40.232035996361603</v>
      </c>
      <c r="H34" s="163">
        <v>1</v>
      </c>
      <c r="I34" s="72">
        <v>12.930931655598799</v>
      </c>
      <c r="J34" s="23">
        <v>23.174275328672501</v>
      </c>
      <c r="K34" s="23">
        <v>0.64428904221766303</v>
      </c>
      <c r="L34" s="23">
        <v>0.72424588705098503</v>
      </c>
      <c r="M34" s="22">
        <v>0.91467189422518502</v>
      </c>
      <c r="N34" s="24">
        <v>1.0256434435005699</v>
      </c>
      <c r="O34" s="176"/>
    </row>
    <row r="35" spans="3:15" ht="14.25" customHeight="1">
      <c r="C35" s="563">
        <v>1</v>
      </c>
      <c r="D35" s="578">
        <v>33.94</v>
      </c>
      <c r="E35" s="125">
        <v>18.43</v>
      </c>
      <c r="F35" s="11">
        <v>29</v>
      </c>
      <c r="G35" s="244">
        <v>46.359692611863402</v>
      </c>
      <c r="H35" s="163">
        <v>1</v>
      </c>
      <c r="I35" s="72">
        <v>12.930931655598799</v>
      </c>
      <c r="J35" s="23">
        <v>23.174275328672501</v>
      </c>
      <c r="K35" s="23">
        <v>0.64428904221766303</v>
      </c>
      <c r="L35" s="23">
        <v>0.72424588705098503</v>
      </c>
      <c r="M35" s="22">
        <v>0.73072097959565396</v>
      </c>
      <c r="N35" s="24">
        <v>0.731285766439008</v>
      </c>
      <c r="O35" s="176"/>
    </row>
    <row r="36" spans="3:15" ht="14.25" customHeight="1">
      <c r="C36" s="563">
        <v>1</v>
      </c>
      <c r="D36" s="578">
        <v>51.5</v>
      </c>
      <c r="E36" s="125">
        <v>-0.14000000000000001</v>
      </c>
      <c r="F36" s="11">
        <v>29</v>
      </c>
      <c r="G36" s="244">
        <v>31.076991235657001</v>
      </c>
      <c r="H36" s="163">
        <v>0.5</v>
      </c>
      <c r="I36" s="72">
        <v>12.930931655598799</v>
      </c>
      <c r="J36" s="23">
        <v>23.174275328672501</v>
      </c>
      <c r="K36" s="23">
        <v>0.64428904221766303</v>
      </c>
      <c r="L36" s="23">
        <v>0.72424588705098503</v>
      </c>
      <c r="M36" s="22">
        <v>1.48365869703704</v>
      </c>
      <c r="N36" s="24">
        <v>2.0816654692318801</v>
      </c>
      <c r="O36" s="176"/>
    </row>
    <row r="37" spans="3:15" ht="14.25" customHeight="1">
      <c r="C37" s="563">
        <v>1</v>
      </c>
      <c r="D37" s="578">
        <v>41.9</v>
      </c>
      <c r="E37" s="125">
        <v>12.49</v>
      </c>
      <c r="F37" s="11">
        <v>29</v>
      </c>
      <c r="G37" s="244">
        <v>40.232035996361603</v>
      </c>
      <c r="H37" s="163">
        <v>0.5</v>
      </c>
      <c r="I37" s="72">
        <v>12.930931655598799</v>
      </c>
      <c r="J37" s="23">
        <v>23.174275328672501</v>
      </c>
      <c r="K37" s="23">
        <v>0.64428904221766303</v>
      </c>
      <c r="L37" s="23">
        <v>0.72424588705098503</v>
      </c>
      <c r="M37" s="22">
        <v>1.1218339258271599</v>
      </c>
      <c r="N37" s="24">
        <v>1.25793917795604</v>
      </c>
      <c r="O37" s="176"/>
    </row>
    <row r="38" spans="3:15" ht="14.25" customHeight="1">
      <c r="C38" s="563">
        <v>1</v>
      </c>
      <c r="D38" s="578">
        <v>33.94</v>
      </c>
      <c r="E38" s="125">
        <v>18.43</v>
      </c>
      <c r="F38" s="11">
        <v>29</v>
      </c>
      <c r="G38" s="244">
        <v>46.359692611863402</v>
      </c>
      <c r="H38" s="163">
        <v>0.5</v>
      </c>
      <c r="I38" s="72">
        <v>12.930931655598799</v>
      </c>
      <c r="J38" s="23">
        <v>23.174275328672501</v>
      </c>
      <c r="K38" s="23">
        <v>0.64428904221766303</v>
      </c>
      <c r="L38" s="23">
        <v>0.72424588705098503</v>
      </c>
      <c r="M38" s="22">
        <v>0.93089299482172805</v>
      </c>
      <c r="N38" s="24">
        <v>0.93161249806677904</v>
      </c>
      <c r="O38" s="176"/>
    </row>
    <row r="39" spans="3:15" ht="14.25" customHeight="1">
      <c r="C39" s="563">
        <v>1</v>
      </c>
      <c r="D39" s="578">
        <v>51.5</v>
      </c>
      <c r="E39" s="125">
        <v>-0.14000000000000001</v>
      </c>
      <c r="F39" s="11">
        <v>29</v>
      </c>
      <c r="G39" s="244">
        <v>31.076991235657001</v>
      </c>
      <c r="H39" s="163">
        <v>0.3</v>
      </c>
      <c r="I39" s="72">
        <v>12.930931655598799</v>
      </c>
      <c r="J39" s="23">
        <v>23.174275328672501</v>
      </c>
      <c r="K39" s="23">
        <v>0.64428904221766303</v>
      </c>
      <c r="L39" s="23">
        <v>0.72424588705098503</v>
      </c>
      <c r="M39" s="22">
        <v>1.64128907698765</v>
      </c>
      <c r="N39" s="24">
        <v>2.3028307004945701</v>
      </c>
      <c r="O39" s="176"/>
    </row>
    <row r="40" spans="3:15" ht="14.25" customHeight="1">
      <c r="C40" s="563">
        <v>1</v>
      </c>
      <c r="D40" s="578">
        <v>41.9</v>
      </c>
      <c r="E40" s="125">
        <v>12.49</v>
      </c>
      <c r="F40" s="11">
        <v>29</v>
      </c>
      <c r="G40" s="244">
        <v>40.232035996361603</v>
      </c>
      <c r="H40" s="163">
        <v>0.3</v>
      </c>
      <c r="I40" s="72">
        <v>12.930931655598799</v>
      </c>
      <c r="J40" s="23">
        <v>23.174275328672501</v>
      </c>
      <c r="K40" s="23">
        <v>0.64428904221766303</v>
      </c>
      <c r="L40" s="23">
        <v>0.72424588705098503</v>
      </c>
      <c r="M40" s="22">
        <v>1.25417612763457</v>
      </c>
      <c r="N40" s="24">
        <v>1.406337650063</v>
      </c>
      <c r="O40" s="176"/>
    </row>
    <row r="41" spans="3:15" ht="14.25" customHeight="1">
      <c r="C41" s="563">
        <v>1</v>
      </c>
      <c r="D41" s="578">
        <v>33.94</v>
      </c>
      <c r="E41" s="125">
        <v>18.43</v>
      </c>
      <c r="F41" s="11">
        <v>29</v>
      </c>
      <c r="G41" s="244">
        <v>46.359692611863402</v>
      </c>
      <c r="H41" s="163">
        <v>0.3</v>
      </c>
      <c r="I41" s="72">
        <v>12.930931655598799</v>
      </c>
      <c r="J41" s="23">
        <v>23.174275328672501</v>
      </c>
      <c r="K41" s="23">
        <v>0.64428904221766303</v>
      </c>
      <c r="L41" s="23">
        <v>0.72424588705098503</v>
      </c>
      <c r="M41" s="22">
        <v>1.1176301293570401</v>
      </c>
      <c r="N41" s="24">
        <v>1.11849396495287</v>
      </c>
      <c r="O41" s="176"/>
    </row>
    <row r="42" spans="3:15" ht="14.25" customHeight="1">
      <c r="C42" s="563">
        <v>1</v>
      </c>
      <c r="D42" s="578">
        <v>51.5</v>
      </c>
      <c r="E42" s="125">
        <v>-0.14000000000000001</v>
      </c>
      <c r="F42" s="11">
        <v>29</v>
      </c>
      <c r="G42" s="244">
        <v>31.076991235657001</v>
      </c>
      <c r="H42" s="163">
        <v>0.2</v>
      </c>
      <c r="I42" s="72">
        <v>12.930931655598799</v>
      </c>
      <c r="J42" s="23">
        <v>23.174275328672501</v>
      </c>
      <c r="K42" s="23">
        <v>0.64428904221766303</v>
      </c>
      <c r="L42" s="23">
        <v>0.72424588705098503</v>
      </c>
      <c r="M42" s="22">
        <v>1.73321086118519</v>
      </c>
      <c r="N42" s="24">
        <v>2.4318026833477102</v>
      </c>
      <c r="O42" s="176"/>
    </row>
    <row r="43" spans="3:15" ht="14.25" customHeight="1">
      <c r="C43" s="563">
        <v>1</v>
      </c>
      <c r="D43" s="578">
        <v>41.9</v>
      </c>
      <c r="E43" s="125">
        <v>12.49</v>
      </c>
      <c r="F43" s="11">
        <v>29</v>
      </c>
      <c r="G43" s="244">
        <v>40.232035996361603</v>
      </c>
      <c r="H43" s="163">
        <v>0.2</v>
      </c>
      <c r="I43" s="72">
        <v>12.930931655598799</v>
      </c>
      <c r="J43" s="23">
        <v>23.174275328672501</v>
      </c>
      <c r="K43" s="23">
        <v>0.64428904221766303</v>
      </c>
      <c r="L43" s="23">
        <v>0.72424588705098503</v>
      </c>
      <c r="M43" s="22">
        <v>1.34965032254815</v>
      </c>
      <c r="N43" s="24">
        <v>1.5133951453843799</v>
      </c>
      <c r="O43" s="176"/>
    </row>
    <row r="44" spans="3:15" ht="14.25" customHeight="1">
      <c r="C44" s="563">
        <v>1</v>
      </c>
      <c r="D44" s="578">
        <v>33.94</v>
      </c>
      <c r="E44" s="125">
        <v>18.43</v>
      </c>
      <c r="F44" s="11">
        <v>29</v>
      </c>
      <c r="G44" s="244">
        <v>46.359692611863402</v>
      </c>
      <c r="H44" s="163">
        <v>0.2</v>
      </c>
      <c r="I44" s="72">
        <v>12.930931655598799</v>
      </c>
      <c r="J44" s="23">
        <v>23.174275328672501</v>
      </c>
      <c r="K44" s="23">
        <v>0.64428904221766303</v>
      </c>
      <c r="L44" s="23">
        <v>0.72424588705098503</v>
      </c>
      <c r="M44" s="22">
        <v>1.2478553423229599</v>
      </c>
      <c r="N44" s="24">
        <v>1.2488198312310901</v>
      </c>
      <c r="O44" s="176"/>
    </row>
    <row r="45" spans="3:15" ht="14.25" customHeight="1">
      <c r="C45" s="563">
        <v>-100</v>
      </c>
      <c r="D45" s="578">
        <v>22.9</v>
      </c>
      <c r="E45" s="125">
        <v>-43.23</v>
      </c>
      <c r="F45" s="11">
        <v>14.25</v>
      </c>
      <c r="G45" s="244">
        <v>22.2783346840557</v>
      </c>
      <c r="H45" s="163">
        <v>1</v>
      </c>
      <c r="I45" s="72">
        <v>28.8839722571694</v>
      </c>
      <c r="J45" s="23">
        <v>36.906120010823003</v>
      </c>
      <c r="K45" s="23">
        <v>0.83682522703856299</v>
      </c>
      <c r="L45" s="23">
        <v>0.185986248390237</v>
      </c>
      <c r="M45" s="22">
        <v>1.1044486874370401</v>
      </c>
      <c r="N45" s="24">
        <v>0.54183293116863196</v>
      </c>
      <c r="O45" s="176"/>
    </row>
    <row r="46" spans="3:15" ht="14.25" customHeight="1">
      <c r="C46" s="563">
        <v>-100</v>
      </c>
      <c r="D46" s="578">
        <v>25.78</v>
      </c>
      <c r="E46" s="125">
        <v>-80.22</v>
      </c>
      <c r="F46" s="11">
        <v>14.25</v>
      </c>
      <c r="G46" s="244">
        <v>52.678984859030599</v>
      </c>
      <c r="H46" s="163">
        <v>1</v>
      </c>
      <c r="I46" s="72">
        <v>28.8839722571694</v>
      </c>
      <c r="J46" s="23">
        <v>36.906120010823003</v>
      </c>
      <c r="K46" s="23">
        <v>0.83682522703856299</v>
      </c>
      <c r="L46" s="23">
        <v>0.185986248390237</v>
      </c>
      <c r="M46" s="22">
        <v>2.2797821374518499</v>
      </c>
      <c r="N46" s="24">
        <v>0.53317511216281099</v>
      </c>
      <c r="O46" s="176"/>
    </row>
    <row r="47" spans="3:15" ht="14.25" customHeight="1">
      <c r="C47" s="563">
        <v>-100</v>
      </c>
      <c r="D47" s="578">
        <v>22.9</v>
      </c>
      <c r="E47" s="125">
        <v>-43.23</v>
      </c>
      <c r="F47" s="11">
        <v>14.25</v>
      </c>
      <c r="G47" s="244">
        <v>22.2783346840557</v>
      </c>
      <c r="H47" s="163">
        <v>0.5</v>
      </c>
      <c r="I47" s="72">
        <v>28.8839722571694</v>
      </c>
      <c r="J47" s="23">
        <v>36.906120010823003</v>
      </c>
      <c r="K47" s="23">
        <v>0.83682522703856299</v>
      </c>
      <c r="L47" s="23">
        <v>0.185986248390237</v>
      </c>
      <c r="M47" s="22">
        <v>1.7478253334814799</v>
      </c>
      <c r="N47" s="24">
        <v>0.85746792438924502</v>
      </c>
      <c r="O47" s="176"/>
    </row>
    <row r="48" spans="3:15" ht="14.25" customHeight="1">
      <c r="C48" s="563">
        <v>-100</v>
      </c>
      <c r="D48" s="578">
        <v>25.78</v>
      </c>
      <c r="E48" s="125">
        <v>-80.22</v>
      </c>
      <c r="F48" s="11">
        <v>14.25</v>
      </c>
      <c r="G48" s="244">
        <v>52.678984859030599</v>
      </c>
      <c r="H48" s="163">
        <v>0.5</v>
      </c>
      <c r="I48" s="72">
        <v>28.8839722571694</v>
      </c>
      <c r="J48" s="23">
        <v>36.906120010823003</v>
      </c>
      <c r="K48" s="23">
        <v>0.83682522703856299</v>
      </c>
      <c r="L48" s="23">
        <v>0.185986248390237</v>
      </c>
      <c r="M48" s="22">
        <v>2.73469524862222</v>
      </c>
      <c r="N48" s="24">
        <v>0.63956613308014099</v>
      </c>
      <c r="O48" s="176"/>
    </row>
    <row r="49" spans="3:15" ht="14.25" customHeight="1">
      <c r="C49" s="563">
        <v>-100</v>
      </c>
      <c r="D49" s="578">
        <v>22.9</v>
      </c>
      <c r="E49" s="125">
        <v>-43.23</v>
      </c>
      <c r="F49" s="11">
        <v>14.25</v>
      </c>
      <c r="G49" s="244">
        <v>22.2783346840557</v>
      </c>
      <c r="H49" s="163">
        <v>0.3</v>
      </c>
      <c r="I49" s="72">
        <v>28.8839722571694</v>
      </c>
      <c r="J49" s="23">
        <v>36.906120010823003</v>
      </c>
      <c r="K49" s="23">
        <v>0.83682522703856299</v>
      </c>
      <c r="L49" s="23">
        <v>0.185986248390237</v>
      </c>
      <c r="M49" s="22">
        <v>2.1525609310814802</v>
      </c>
      <c r="N49" s="24">
        <v>1.0560276924349601</v>
      </c>
      <c r="O49" s="176"/>
    </row>
    <row r="50" spans="3:15" ht="14.25" customHeight="1">
      <c r="C50" s="563">
        <v>-100</v>
      </c>
      <c r="D50" s="578">
        <v>25.78</v>
      </c>
      <c r="E50" s="125">
        <v>-80.22</v>
      </c>
      <c r="F50" s="11">
        <v>14.25</v>
      </c>
      <c r="G50" s="244">
        <v>52.678984859030599</v>
      </c>
      <c r="H50" s="163">
        <v>0.3</v>
      </c>
      <c r="I50" s="72">
        <v>28.8839722571694</v>
      </c>
      <c r="J50" s="23">
        <v>36.906120010823003</v>
      </c>
      <c r="K50" s="23">
        <v>0.83682522703856299</v>
      </c>
      <c r="L50" s="23">
        <v>0.185986248390237</v>
      </c>
      <c r="M50" s="22">
        <v>3.09003116666667</v>
      </c>
      <c r="N50" s="24">
        <v>0.72266892823169004</v>
      </c>
      <c r="O50" s="176"/>
    </row>
    <row r="51" spans="3:15" ht="14.25" customHeight="1">
      <c r="C51" s="563">
        <v>-100</v>
      </c>
      <c r="D51" s="578">
        <v>22.9</v>
      </c>
      <c r="E51" s="125">
        <v>-43.23</v>
      </c>
      <c r="F51" s="11">
        <v>14.25</v>
      </c>
      <c r="G51" s="244">
        <v>22.2783346840557</v>
      </c>
      <c r="H51" s="163">
        <v>0.2</v>
      </c>
      <c r="I51" s="72">
        <v>28.8839722571694</v>
      </c>
      <c r="J51" s="23">
        <v>36.906120010823003</v>
      </c>
      <c r="K51" s="23">
        <v>0.83682522703856299</v>
      </c>
      <c r="L51" s="23">
        <v>0.185986248390237</v>
      </c>
      <c r="M51" s="22">
        <v>2.4632357899555601</v>
      </c>
      <c r="N51" s="24">
        <v>1.2084420792135599</v>
      </c>
      <c r="O51" s="176"/>
    </row>
    <row r="52" spans="3:15" ht="14.25" customHeight="1">
      <c r="C52" s="563">
        <v>-100</v>
      </c>
      <c r="D52" s="578">
        <v>25.78</v>
      </c>
      <c r="E52" s="125">
        <v>-80.22</v>
      </c>
      <c r="F52" s="11">
        <v>14.25</v>
      </c>
      <c r="G52" s="244">
        <v>52.678984859030599</v>
      </c>
      <c r="H52" s="163">
        <v>0.2</v>
      </c>
      <c r="I52" s="72">
        <v>28.8839722571694</v>
      </c>
      <c r="J52" s="23">
        <v>36.906120010823003</v>
      </c>
      <c r="K52" s="23">
        <v>0.83682522703856299</v>
      </c>
      <c r="L52" s="23">
        <v>0.185986248390237</v>
      </c>
      <c r="M52" s="22">
        <v>3.2536642581333299</v>
      </c>
      <c r="N52" s="24">
        <v>0.76093797616528003</v>
      </c>
      <c r="O52" s="176"/>
    </row>
    <row r="53" spans="3:15" ht="14.25" customHeight="1">
      <c r="C53" s="563">
        <v>-100</v>
      </c>
      <c r="D53" s="578">
        <v>22.9</v>
      </c>
      <c r="E53" s="125">
        <v>-43.23</v>
      </c>
      <c r="F53" s="11">
        <v>29</v>
      </c>
      <c r="G53" s="244">
        <v>22.2783346840557</v>
      </c>
      <c r="H53" s="163">
        <v>1</v>
      </c>
      <c r="I53" s="72">
        <v>12.930931655598799</v>
      </c>
      <c r="J53" s="23">
        <v>23.174275328672501</v>
      </c>
      <c r="K53" s="23">
        <v>0.64428904221766303</v>
      </c>
      <c r="L53" s="23">
        <v>0.72424588705098503</v>
      </c>
      <c r="M53" s="22">
        <v>1.1044486874370401</v>
      </c>
      <c r="N53" s="24">
        <v>2.1099424030764</v>
      </c>
      <c r="O53" s="176"/>
    </row>
    <row r="54" spans="3:15" ht="14.25" customHeight="1">
      <c r="C54" s="563">
        <v>-100</v>
      </c>
      <c r="D54" s="578">
        <v>25.78</v>
      </c>
      <c r="E54" s="125">
        <v>-80.22</v>
      </c>
      <c r="F54" s="11">
        <v>29</v>
      </c>
      <c r="G54" s="244">
        <v>52.678984859030599</v>
      </c>
      <c r="H54" s="163">
        <v>1</v>
      </c>
      <c r="I54" s="72">
        <v>12.930931655598799</v>
      </c>
      <c r="J54" s="23">
        <v>23.174275328672501</v>
      </c>
      <c r="K54" s="23">
        <v>0.64428904221766303</v>
      </c>
      <c r="L54" s="23">
        <v>0.72424588705098503</v>
      </c>
      <c r="M54" s="22">
        <v>2.2797821374518499</v>
      </c>
      <c r="N54" s="24">
        <v>2.0762281373171398</v>
      </c>
      <c r="O54" s="176"/>
    </row>
    <row r="55" spans="3:15" ht="14.25" customHeight="1">
      <c r="C55" s="563">
        <v>-100</v>
      </c>
      <c r="D55" s="578">
        <v>22.9</v>
      </c>
      <c r="E55" s="125">
        <v>-43.23</v>
      </c>
      <c r="F55" s="11">
        <v>29</v>
      </c>
      <c r="G55" s="244">
        <v>22.2783346840557</v>
      </c>
      <c r="H55" s="163">
        <v>0.5</v>
      </c>
      <c r="I55" s="72">
        <v>12.930931655598799</v>
      </c>
      <c r="J55" s="23">
        <v>23.174275328672501</v>
      </c>
      <c r="K55" s="23">
        <v>0.64428904221766303</v>
      </c>
      <c r="L55" s="23">
        <v>0.72424588705098503</v>
      </c>
      <c r="M55" s="22">
        <v>1.7478253334814799</v>
      </c>
      <c r="N55" s="24">
        <v>3.33905126261828</v>
      </c>
      <c r="O55" s="176"/>
    </row>
    <row r="56" spans="3:15" ht="14.25" customHeight="1">
      <c r="C56" s="563">
        <v>-100</v>
      </c>
      <c r="D56" s="578">
        <v>25.78</v>
      </c>
      <c r="E56" s="125">
        <v>-80.22</v>
      </c>
      <c r="F56" s="11">
        <v>29</v>
      </c>
      <c r="G56" s="244">
        <v>52.678984859030599</v>
      </c>
      <c r="H56" s="163">
        <v>0.5</v>
      </c>
      <c r="I56" s="72">
        <v>12.930931655598799</v>
      </c>
      <c r="J56" s="23">
        <v>23.174275328672501</v>
      </c>
      <c r="K56" s="23">
        <v>0.64428904221766303</v>
      </c>
      <c r="L56" s="23">
        <v>0.72424588705098503</v>
      </c>
      <c r="M56" s="22">
        <v>2.73469524862222</v>
      </c>
      <c r="N56" s="24">
        <v>2.4905236026294899</v>
      </c>
      <c r="O56" s="176"/>
    </row>
    <row r="57" spans="3:15" ht="14.25" customHeight="1">
      <c r="C57" s="563">
        <v>-100</v>
      </c>
      <c r="D57" s="578">
        <v>22.9</v>
      </c>
      <c r="E57" s="125">
        <v>-43.23</v>
      </c>
      <c r="F57" s="11">
        <v>29</v>
      </c>
      <c r="G57" s="244">
        <v>22.2783346840557</v>
      </c>
      <c r="H57" s="163">
        <v>0.3</v>
      </c>
      <c r="I57" s="72">
        <v>12.930931655598799</v>
      </c>
      <c r="J57" s="23">
        <v>23.174275328672501</v>
      </c>
      <c r="K57" s="23">
        <v>0.64428904221766303</v>
      </c>
      <c r="L57" s="23">
        <v>0.72424588705098503</v>
      </c>
      <c r="M57" s="22">
        <v>2.1525609310814802</v>
      </c>
      <c r="N57" s="24">
        <v>4.1122594787395803</v>
      </c>
      <c r="O57" s="176"/>
    </row>
    <row r="58" spans="3:15" ht="14.25" customHeight="1">
      <c r="C58" s="563">
        <v>-100</v>
      </c>
      <c r="D58" s="578">
        <v>25.78</v>
      </c>
      <c r="E58" s="125">
        <v>-80.22</v>
      </c>
      <c r="F58" s="11">
        <v>29</v>
      </c>
      <c r="G58" s="244">
        <v>52.678984859030599</v>
      </c>
      <c r="H58" s="163">
        <v>0.3</v>
      </c>
      <c r="I58" s="72">
        <v>12.930931655598799</v>
      </c>
      <c r="J58" s="23">
        <v>23.174275328672501</v>
      </c>
      <c r="K58" s="23">
        <v>0.64428904221766303</v>
      </c>
      <c r="L58" s="23">
        <v>0.72424588705098503</v>
      </c>
      <c r="M58" s="22">
        <v>3.09003116666667</v>
      </c>
      <c r="N58" s="24">
        <v>2.8141327840172798</v>
      </c>
      <c r="O58" s="176"/>
    </row>
    <row r="59" spans="3:15" ht="14.25" customHeight="1">
      <c r="C59" s="563">
        <v>-100</v>
      </c>
      <c r="D59" s="578">
        <v>22.9</v>
      </c>
      <c r="E59" s="125">
        <v>-43.23</v>
      </c>
      <c r="F59" s="11">
        <v>29</v>
      </c>
      <c r="G59" s="244">
        <v>22.2783346840557</v>
      </c>
      <c r="H59" s="163">
        <v>0.2</v>
      </c>
      <c r="I59" s="72">
        <v>12.930931655598799</v>
      </c>
      <c r="J59" s="23">
        <v>23.174275328672501</v>
      </c>
      <c r="K59" s="23">
        <v>0.64428904221766303</v>
      </c>
      <c r="L59" s="23">
        <v>0.72424588705098503</v>
      </c>
      <c r="M59" s="22">
        <v>2.4632357899555601</v>
      </c>
      <c r="N59" s="24">
        <v>4.7057737503979098</v>
      </c>
      <c r="O59" s="176"/>
    </row>
    <row r="60" spans="3:15" ht="14.25" customHeight="1">
      <c r="C60" s="563">
        <v>-100</v>
      </c>
      <c r="D60" s="578">
        <v>25.78</v>
      </c>
      <c r="E60" s="125">
        <v>-80.22</v>
      </c>
      <c r="F60" s="11">
        <v>29</v>
      </c>
      <c r="G60" s="244">
        <v>52.678984859030599</v>
      </c>
      <c r="H60" s="163">
        <v>0.2</v>
      </c>
      <c r="I60" s="72">
        <v>12.930931655598799</v>
      </c>
      <c r="J60" s="23">
        <v>23.174275328672501</v>
      </c>
      <c r="K60" s="23">
        <v>0.64428904221766303</v>
      </c>
      <c r="L60" s="23">
        <v>0.72424588705098503</v>
      </c>
      <c r="M60" s="22">
        <v>3.2536642581333299</v>
      </c>
      <c r="N60" s="24">
        <v>2.9631556327878199</v>
      </c>
      <c r="O60" s="176"/>
    </row>
    <row r="61" spans="3:15" ht="14.25" customHeight="1">
      <c r="C61" s="563">
        <v>100</v>
      </c>
      <c r="D61" s="578">
        <v>28.72</v>
      </c>
      <c r="E61" s="125">
        <v>77.3</v>
      </c>
      <c r="F61" s="11">
        <v>14.25</v>
      </c>
      <c r="G61" s="244">
        <v>48.241170540511497</v>
      </c>
      <c r="H61" s="163">
        <v>1</v>
      </c>
      <c r="I61" s="72">
        <v>28.8839722571694</v>
      </c>
      <c r="J61" s="23">
        <v>36.906120010823003</v>
      </c>
      <c r="K61" s="23">
        <v>0.83682522703856299</v>
      </c>
      <c r="L61" s="23">
        <v>0.185986248390237</v>
      </c>
      <c r="M61" s="22">
        <v>2.7498113446321</v>
      </c>
      <c r="N61" s="24">
        <v>0.68560069437231497</v>
      </c>
      <c r="O61" s="176"/>
    </row>
    <row r="62" spans="3:15" ht="14.25" customHeight="1">
      <c r="C62" s="563">
        <v>100</v>
      </c>
      <c r="D62" s="578">
        <v>3.13</v>
      </c>
      <c r="E62" s="125">
        <v>101.7</v>
      </c>
      <c r="F62" s="11">
        <v>14.25</v>
      </c>
      <c r="G62" s="244">
        <v>85.804595657500798</v>
      </c>
      <c r="H62" s="163">
        <v>1</v>
      </c>
      <c r="I62" s="72">
        <v>28.8839722571694</v>
      </c>
      <c r="J62" s="23">
        <v>36.906120010823003</v>
      </c>
      <c r="K62" s="23">
        <v>0.83682522703856299</v>
      </c>
      <c r="L62" s="23">
        <v>0.185986248390237</v>
      </c>
      <c r="M62" s="22">
        <v>3.3361660889777802</v>
      </c>
      <c r="N62" s="24">
        <v>0.62214815519218503</v>
      </c>
      <c r="O62" s="176"/>
    </row>
    <row r="63" spans="3:15" ht="14.25" customHeight="1">
      <c r="C63" s="563">
        <v>100</v>
      </c>
      <c r="D63" s="578">
        <v>9.0500000000000007</v>
      </c>
      <c r="E63" s="125">
        <v>38.700000000000003</v>
      </c>
      <c r="F63" s="11">
        <v>14.25</v>
      </c>
      <c r="G63" s="244">
        <v>20.143358086261198</v>
      </c>
      <c r="H63" s="163">
        <v>1</v>
      </c>
      <c r="I63" s="72">
        <v>28.8839722571694</v>
      </c>
      <c r="J63" s="23">
        <v>36.906120010823003</v>
      </c>
      <c r="K63" s="23">
        <v>0.83682522703856299</v>
      </c>
      <c r="L63" s="23">
        <v>0.185986248390237</v>
      </c>
      <c r="M63" s="22">
        <v>1.21770184933333</v>
      </c>
      <c r="N63" s="24">
        <v>0.65765204806597899</v>
      </c>
      <c r="O63" s="176"/>
    </row>
    <row r="64" spans="3:15" ht="14.25" customHeight="1">
      <c r="C64" s="563">
        <v>100</v>
      </c>
      <c r="D64" s="578">
        <v>28.72</v>
      </c>
      <c r="E64" s="125">
        <v>77.3</v>
      </c>
      <c r="F64" s="11">
        <v>14.25</v>
      </c>
      <c r="G64" s="244">
        <v>48.241170540511497</v>
      </c>
      <c r="H64" s="163">
        <v>0.5</v>
      </c>
      <c r="I64" s="72">
        <v>28.8839722571694</v>
      </c>
      <c r="J64" s="23">
        <v>36.906120010823003</v>
      </c>
      <c r="K64" s="23">
        <v>0.83682522703856299</v>
      </c>
      <c r="L64" s="23">
        <v>0.185986248390237</v>
      </c>
      <c r="M64" s="22">
        <v>3.3361657182024702</v>
      </c>
      <c r="N64" s="24">
        <v>0.83179434742158498</v>
      </c>
      <c r="O64" s="176"/>
    </row>
    <row r="65" spans="3:15" ht="14.25" customHeight="1">
      <c r="C65" s="563">
        <v>100</v>
      </c>
      <c r="D65" s="578">
        <v>3.13</v>
      </c>
      <c r="E65" s="125">
        <v>101.7</v>
      </c>
      <c r="F65" s="11">
        <v>14.25</v>
      </c>
      <c r="G65" s="244">
        <v>85.804595657500798</v>
      </c>
      <c r="H65" s="163">
        <v>0.5</v>
      </c>
      <c r="I65" s="72">
        <v>28.8839722571694</v>
      </c>
      <c r="J65" s="23">
        <v>36.906120010823003</v>
      </c>
      <c r="K65" s="23">
        <v>0.83682522703856299</v>
      </c>
      <c r="L65" s="23">
        <v>0.185986248390237</v>
      </c>
      <c r="M65" s="22">
        <v>3.5117881365333301</v>
      </c>
      <c r="N65" s="24">
        <v>0.65489920234740695</v>
      </c>
      <c r="O65" s="176"/>
    </row>
    <row r="66" spans="3:15" ht="14.25" customHeight="1">
      <c r="C66" s="563">
        <v>100</v>
      </c>
      <c r="D66" s="578">
        <v>9.0500000000000007</v>
      </c>
      <c r="E66" s="125">
        <v>38.700000000000003</v>
      </c>
      <c r="F66" s="11">
        <v>14.25</v>
      </c>
      <c r="G66" s="244">
        <v>20.143358086261198</v>
      </c>
      <c r="H66" s="163">
        <v>0.5</v>
      </c>
      <c r="I66" s="72">
        <v>28.8839722571694</v>
      </c>
      <c r="J66" s="23">
        <v>36.906120010823003</v>
      </c>
      <c r="K66" s="23">
        <v>0.83682522703856299</v>
      </c>
      <c r="L66" s="23">
        <v>0.185986248390237</v>
      </c>
      <c r="M66" s="22">
        <v>1.32974624088889</v>
      </c>
      <c r="N66" s="24">
        <v>0.718164581262146</v>
      </c>
      <c r="O66" s="176"/>
    </row>
    <row r="67" spans="3:15" ht="14.25" customHeight="1">
      <c r="C67" s="563">
        <v>100</v>
      </c>
      <c r="D67" s="578">
        <v>28.72</v>
      </c>
      <c r="E67" s="125">
        <v>77.3</v>
      </c>
      <c r="F67" s="11">
        <v>14.25</v>
      </c>
      <c r="G67" s="244">
        <v>48.241170540511497</v>
      </c>
      <c r="H67" s="163">
        <v>0.3</v>
      </c>
      <c r="I67" s="72">
        <v>28.8839722571694</v>
      </c>
      <c r="J67" s="23">
        <v>36.906120010823003</v>
      </c>
      <c r="K67" s="23">
        <v>0.83682522703856299</v>
      </c>
      <c r="L67" s="23">
        <v>0.185986248390237</v>
      </c>
      <c r="M67" s="22">
        <v>3.6407319860543201</v>
      </c>
      <c r="N67" s="24">
        <v>0.90773077307101502</v>
      </c>
      <c r="O67" s="176"/>
    </row>
    <row r="68" spans="3:15" ht="14.25" customHeight="1">
      <c r="C68" s="563">
        <v>100</v>
      </c>
      <c r="D68" s="578">
        <v>3.13</v>
      </c>
      <c r="E68" s="125">
        <v>101.7</v>
      </c>
      <c r="F68" s="11">
        <v>14.25</v>
      </c>
      <c r="G68" s="244">
        <v>85.804595657500798</v>
      </c>
      <c r="H68" s="163">
        <v>0.3</v>
      </c>
      <c r="I68" s="72">
        <v>28.8839722571694</v>
      </c>
      <c r="J68" s="23">
        <v>36.906120010823003</v>
      </c>
      <c r="K68" s="23">
        <v>0.83682522703856299</v>
      </c>
      <c r="L68" s="23">
        <v>0.185986248390237</v>
      </c>
      <c r="M68" s="22">
        <v>3.6311541237333298</v>
      </c>
      <c r="N68" s="24">
        <v>0.67715928375478396</v>
      </c>
      <c r="O68" s="176"/>
    </row>
    <row r="69" spans="3:15" ht="14.25" customHeight="1">
      <c r="C69" s="563">
        <v>100</v>
      </c>
      <c r="D69" s="578">
        <v>9.0500000000000007</v>
      </c>
      <c r="E69" s="125">
        <v>38.700000000000003</v>
      </c>
      <c r="F69" s="11">
        <v>14.25</v>
      </c>
      <c r="G69" s="244">
        <v>20.143358086261198</v>
      </c>
      <c r="H69" s="163">
        <v>0.3</v>
      </c>
      <c r="I69" s="72">
        <v>28.8839722571694</v>
      </c>
      <c r="J69" s="23">
        <v>36.906120010823003</v>
      </c>
      <c r="K69" s="23">
        <v>0.83682522703856299</v>
      </c>
      <c r="L69" s="23">
        <v>0.185986248390237</v>
      </c>
      <c r="M69" s="22">
        <v>1.39322676933333</v>
      </c>
      <c r="N69" s="24">
        <v>0.75244891742099795</v>
      </c>
      <c r="O69" s="176"/>
    </row>
    <row r="70" spans="3:15" ht="14.25" customHeight="1">
      <c r="C70" s="563">
        <v>100</v>
      </c>
      <c r="D70" s="578">
        <v>28.72</v>
      </c>
      <c r="E70" s="125">
        <v>77.3</v>
      </c>
      <c r="F70" s="11">
        <v>14.25</v>
      </c>
      <c r="G70" s="244">
        <v>48.241170540511497</v>
      </c>
      <c r="H70" s="163">
        <v>0.2</v>
      </c>
      <c r="I70" s="72">
        <v>28.8839722571694</v>
      </c>
      <c r="J70" s="23">
        <v>36.906120010823003</v>
      </c>
      <c r="K70" s="23">
        <v>0.83682522703856299</v>
      </c>
      <c r="L70" s="23">
        <v>0.185986248390237</v>
      </c>
      <c r="M70" s="22">
        <v>3.8435653206320999</v>
      </c>
      <c r="N70" s="24">
        <v>0.958302487854227</v>
      </c>
      <c r="O70" s="176"/>
    </row>
    <row r="71" spans="3:15" ht="14.25" customHeight="1">
      <c r="C71" s="563">
        <v>100</v>
      </c>
      <c r="D71" s="578">
        <v>3.13</v>
      </c>
      <c r="E71" s="125">
        <v>101.7</v>
      </c>
      <c r="F71" s="11">
        <v>14.25</v>
      </c>
      <c r="G71" s="244">
        <v>85.804595657500798</v>
      </c>
      <c r="H71" s="163">
        <v>0.2</v>
      </c>
      <c r="I71" s="72">
        <v>28.8839722571694</v>
      </c>
      <c r="J71" s="23">
        <v>36.906120010823003</v>
      </c>
      <c r="K71" s="23">
        <v>0.83682522703856299</v>
      </c>
      <c r="L71" s="23">
        <v>0.185986248390237</v>
      </c>
      <c r="M71" s="22">
        <v>3.7016519640888901</v>
      </c>
      <c r="N71" s="24">
        <v>0.69030614160072501</v>
      </c>
      <c r="O71" s="176"/>
    </row>
    <row r="72" spans="3:15" ht="14.25" customHeight="1">
      <c r="C72" s="563">
        <v>100</v>
      </c>
      <c r="D72" s="578">
        <v>9.0500000000000007</v>
      </c>
      <c r="E72" s="125">
        <v>38.700000000000003</v>
      </c>
      <c r="F72" s="11">
        <v>14.25</v>
      </c>
      <c r="G72" s="244">
        <v>20.143358086261198</v>
      </c>
      <c r="H72" s="163">
        <v>0.2</v>
      </c>
      <c r="I72" s="72">
        <v>28.8839722571694</v>
      </c>
      <c r="J72" s="23">
        <v>36.906120010823003</v>
      </c>
      <c r="K72" s="23">
        <v>0.83682522703856299</v>
      </c>
      <c r="L72" s="23">
        <v>0.185986248390237</v>
      </c>
      <c r="M72" s="22">
        <v>1.4277979160000001</v>
      </c>
      <c r="N72" s="24">
        <v>0.77111997833937496</v>
      </c>
      <c r="O72" s="176"/>
    </row>
    <row r="73" spans="3:15" ht="14.25" customHeight="1">
      <c r="C73" s="563">
        <v>100</v>
      </c>
      <c r="D73" s="578">
        <v>28.72</v>
      </c>
      <c r="E73" s="125">
        <v>77.3</v>
      </c>
      <c r="F73" s="11">
        <v>29</v>
      </c>
      <c r="G73" s="244">
        <v>48.241170540511497</v>
      </c>
      <c r="H73" s="163">
        <v>1</v>
      </c>
      <c r="I73" s="72">
        <v>12.930931655598799</v>
      </c>
      <c r="J73" s="23">
        <v>23.174275328672501</v>
      </c>
      <c r="K73" s="23">
        <v>0.64428904221766303</v>
      </c>
      <c r="L73" s="23">
        <v>0.72424588705098503</v>
      </c>
      <c r="M73" s="22">
        <v>2.7498113446321</v>
      </c>
      <c r="N73" s="24">
        <v>2.6697860049125799</v>
      </c>
      <c r="O73" s="176"/>
    </row>
    <row r="74" spans="3:15" ht="14.25" customHeight="1">
      <c r="C74" s="563">
        <v>100</v>
      </c>
      <c r="D74" s="578">
        <v>3.13</v>
      </c>
      <c r="E74" s="125">
        <v>101.7</v>
      </c>
      <c r="F74" s="11">
        <v>29</v>
      </c>
      <c r="G74" s="244">
        <v>85.804595657500798</v>
      </c>
      <c r="H74" s="163">
        <v>1</v>
      </c>
      <c r="I74" s="72">
        <v>12.930931655598799</v>
      </c>
      <c r="J74" s="23">
        <v>23.174275328672501</v>
      </c>
      <c r="K74" s="23">
        <v>0.64428904221766303</v>
      </c>
      <c r="L74" s="23">
        <v>0.72424588705098503</v>
      </c>
      <c r="M74" s="22">
        <v>3.3361660889777802</v>
      </c>
      <c r="N74" s="24">
        <v>2.4226965511389502</v>
      </c>
      <c r="O74" s="176"/>
    </row>
    <row r="75" spans="3:15" ht="14.25" customHeight="1">
      <c r="C75" s="563">
        <v>100</v>
      </c>
      <c r="D75" s="578">
        <v>9.0500000000000007</v>
      </c>
      <c r="E75" s="125">
        <v>38.700000000000003</v>
      </c>
      <c r="F75" s="11">
        <v>29</v>
      </c>
      <c r="G75" s="244">
        <v>20.143358086261198</v>
      </c>
      <c r="H75" s="163">
        <v>1</v>
      </c>
      <c r="I75" s="72">
        <v>12.930931655598799</v>
      </c>
      <c r="J75" s="23">
        <v>23.174275328672501</v>
      </c>
      <c r="K75" s="23">
        <v>0.64428904221766303</v>
      </c>
      <c r="L75" s="23">
        <v>0.72424588705098503</v>
      </c>
      <c r="M75" s="22">
        <v>1.21770184933333</v>
      </c>
      <c r="N75" s="24">
        <v>2.5609516566142299</v>
      </c>
      <c r="O75" s="176"/>
    </row>
    <row r="76" spans="3:15" ht="14.25" customHeight="1">
      <c r="C76" s="563">
        <v>100</v>
      </c>
      <c r="D76" s="578">
        <v>28.72</v>
      </c>
      <c r="E76" s="125">
        <v>77.3</v>
      </c>
      <c r="F76" s="11">
        <v>29</v>
      </c>
      <c r="G76" s="244">
        <v>48.241170540511497</v>
      </c>
      <c r="H76" s="163">
        <v>0.5</v>
      </c>
      <c r="I76" s="72">
        <v>12.930931655598799</v>
      </c>
      <c r="J76" s="23">
        <v>23.174275328672501</v>
      </c>
      <c r="K76" s="23">
        <v>0.64428904221766303</v>
      </c>
      <c r="L76" s="23">
        <v>0.72424588705098503</v>
      </c>
      <c r="M76" s="22">
        <v>3.3361657182024702</v>
      </c>
      <c r="N76" s="24">
        <v>3.2390762231427699</v>
      </c>
      <c r="O76" s="176"/>
    </row>
    <row r="77" spans="3:15" ht="14.25" customHeight="1">
      <c r="C77" s="563">
        <v>100</v>
      </c>
      <c r="D77" s="578">
        <v>3.13</v>
      </c>
      <c r="E77" s="125">
        <v>101.7</v>
      </c>
      <c r="F77" s="11">
        <v>29</v>
      </c>
      <c r="G77" s="244">
        <v>85.804595657500798</v>
      </c>
      <c r="H77" s="163">
        <v>0.5</v>
      </c>
      <c r="I77" s="72">
        <v>12.930931655598799</v>
      </c>
      <c r="J77" s="23">
        <v>23.174275328672501</v>
      </c>
      <c r="K77" s="23">
        <v>0.64428904221766303</v>
      </c>
      <c r="L77" s="23">
        <v>0.72424588705098503</v>
      </c>
      <c r="M77" s="22">
        <v>3.5117881365333301</v>
      </c>
      <c r="N77" s="24">
        <v>2.5502318469152998</v>
      </c>
      <c r="O77" s="176"/>
    </row>
    <row r="78" spans="3:15" ht="14.25" customHeight="1">
      <c r="C78" s="563">
        <v>100</v>
      </c>
      <c r="D78" s="578">
        <v>9.0500000000000007</v>
      </c>
      <c r="E78" s="125">
        <v>38.700000000000003</v>
      </c>
      <c r="F78" s="11">
        <v>29</v>
      </c>
      <c r="G78" s="244">
        <v>20.143358086261198</v>
      </c>
      <c r="H78" s="163">
        <v>0.5</v>
      </c>
      <c r="I78" s="72">
        <v>12.930931655598799</v>
      </c>
      <c r="J78" s="23">
        <v>23.174275328672501</v>
      </c>
      <c r="K78" s="23">
        <v>0.64428904221766303</v>
      </c>
      <c r="L78" s="23">
        <v>0.72424588705098503</v>
      </c>
      <c r="M78" s="22">
        <v>1.32974624088889</v>
      </c>
      <c r="N78" s="24">
        <v>2.79659248308224</v>
      </c>
      <c r="O78" s="176"/>
    </row>
    <row r="79" spans="3:15" ht="14.25" customHeight="1">
      <c r="C79" s="563">
        <v>100</v>
      </c>
      <c r="D79" s="578">
        <v>28.72</v>
      </c>
      <c r="E79" s="125">
        <v>77.3</v>
      </c>
      <c r="F79" s="11">
        <v>29</v>
      </c>
      <c r="G79" s="244">
        <v>48.241170540511497</v>
      </c>
      <c r="H79" s="163">
        <v>0.3</v>
      </c>
      <c r="I79" s="72">
        <v>12.930931655598799</v>
      </c>
      <c r="J79" s="23">
        <v>23.174275328672501</v>
      </c>
      <c r="K79" s="23">
        <v>0.64428904221766303</v>
      </c>
      <c r="L79" s="23">
        <v>0.72424588705098503</v>
      </c>
      <c r="M79" s="22">
        <v>3.6407319860543201</v>
      </c>
      <c r="N79" s="24">
        <v>3.5347789669206802</v>
      </c>
      <c r="O79" s="176"/>
    </row>
    <row r="80" spans="3:15" ht="14.25" customHeight="1">
      <c r="C80" s="563">
        <v>100</v>
      </c>
      <c r="D80" s="578">
        <v>3.13</v>
      </c>
      <c r="E80" s="125">
        <v>101.7</v>
      </c>
      <c r="F80" s="11">
        <v>29</v>
      </c>
      <c r="G80" s="244">
        <v>85.804595657500798</v>
      </c>
      <c r="H80" s="163">
        <v>0.3</v>
      </c>
      <c r="I80" s="72">
        <v>12.930931655598799</v>
      </c>
      <c r="J80" s="23">
        <v>23.174275328672501</v>
      </c>
      <c r="K80" s="23">
        <v>0.64428904221766303</v>
      </c>
      <c r="L80" s="23">
        <v>0.72424588705098503</v>
      </c>
      <c r="M80" s="22">
        <v>3.6311541237333298</v>
      </c>
      <c r="N80" s="24">
        <v>2.6369144513779998</v>
      </c>
      <c r="O80" s="176"/>
    </row>
    <row r="81" spans="3:15" ht="14.25" customHeight="1">
      <c r="C81" s="563">
        <v>100</v>
      </c>
      <c r="D81" s="578">
        <v>9.0500000000000007</v>
      </c>
      <c r="E81" s="125">
        <v>38.700000000000003</v>
      </c>
      <c r="F81" s="11">
        <v>29</v>
      </c>
      <c r="G81" s="244">
        <v>20.143358086261198</v>
      </c>
      <c r="H81" s="163">
        <v>0.3</v>
      </c>
      <c r="I81" s="72">
        <v>12.930931655598799</v>
      </c>
      <c r="J81" s="23">
        <v>23.174275328672501</v>
      </c>
      <c r="K81" s="23">
        <v>0.64428904221766303</v>
      </c>
      <c r="L81" s="23">
        <v>0.72424588705098503</v>
      </c>
      <c r="M81" s="22">
        <v>1.39322676933333</v>
      </c>
      <c r="N81" s="24">
        <v>2.93009853349314</v>
      </c>
      <c r="O81" s="176"/>
    </row>
    <row r="82" spans="3:15" ht="14.25" customHeight="1">
      <c r="C82" s="563">
        <v>100</v>
      </c>
      <c r="D82" s="578">
        <v>28.72</v>
      </c>
      <c r="E82" s="125">
        <v>77.3</v>
      </c>
      <c r="F82" s="11">
        <v>29</v>
      </c>
      <c r="G82" s="244">
        <v>48.241170540511497</v>
      </c>
      <c r="H82" s="163">
        <v>0.2</v>
      </c>
      <c r="I82" s="72">
        <v>12.930931655598799</v>
      </c>
      <c r="J82" s="23">
        <v>23.174275328672501</v>
      </c>
      <c r="K82" s="23">
        <v>0.64428904221766303</v>
      </c>
      <c r="L82" s="23">
        <v>0.72424588705098503</v>
      </c>
      <c r="M82" s="22">
        <v>3.8435653206320999</v>
      </c>
      <c r="N82" s="24">
        <v>3.7317094214562601</v>
      </c>
      <c r="O82" s="176"/>
    </row>
    <row r="83" spans="3:15" ht="14.25" customHeight="1">
      <c r="C83" s="563">
        <v>100</v>
      </c>
      <c r="D83" s="578">
        <v>3.13</v>
      </c>
      <c r="E83" s="125">
        <v>101.7</v>
      </c>
      <c r="F83" s="11">
        <v>29</v>
      </c>
      <c r="G83" s="244">
        <v>85.804595657500798</v>
      </c>
      <c r="H83" s="163">
        <v>0.2</v>
      </c>
      <c r="I83" s="72">
        <v>12.930931655598799</v>
      </c>
      <c r="J83" s="23">
        <v>23.174275328672501</v>
      </c>
      <c r="K83" s="23">
        <v>0.64428904221766303</v>
      </c>
      <c r="L83" s="23">
        <v>0.72424588705098503</v>
      </c>
      <c r="M83" s="22">
        <v>3.7016519640888901</v>
      </c>
      <c r="N83" s="24">
        <v>2.68810940694584</v>
      </c>
      <c r="O83" s="176"/>
    </row>
    <row r="84" spans="3:15" ht="14.25" customHeight="1" thickBot="1">
      <c r="C84" s="565">
        <v>100</v>
      </c>
      <c r="D84" s="581">
        <v>9.0500000000000007</v>
      </c>
      <c r="E84" s="239">
        <v>38.700000000000003</v>
      </c>
      <c r="F84" s="12">
        <v>29</v>
      </c>
      <c r="G84" s="246">
        <v>20.143358086261198</v>
      </c>
      <c r="H84" s="241">
        <v>0.2</v>
      </c>
      <c r="I84" s="190">
        <v>12.930931655598799</v>
      </c>
      <c r="J84" s="59">
        <v>23.174275328672501</v>
      </c>
      <c r="K84" s="59">
        <v>0.64428904221766303</v>
      </c>
      <c r="L84" s="59">
        <v>0.72424588705098503</v>
      </c>
      <c r="M84" s="63">
        <v>1.4277979160000001</v>
      </c>
      <c r="N84" s="64">
        <v>3.0028051943030301</v>
      </c>
      <c r="O84" s="176"/>
    </row>
    <row r="111" spans="5:5">
      <c r="E111" s="187"/>
    </row>
    <row r="113" spans="5:5">
      <c r="E113" s="187"/>
    </row>
    <row r="115" spans="5:5">
      <c r="E115" s="187"/>
    </row>
    <row r="117" spans="5:5">
      <c r="E117" s="187"/>
    </row>
    <row r="119" spans="5:5">
      <c r="E119" s="187"/>
    </row>
    <row r="121" spans="5:5">
      <c r="E121" s="187"/>
    </row>
    <row r="123" spans="5:5">
      <c r="E123" s="187"/>
    </row>
    <row r="125" spans="5:5">
      <c r="E125" s="187"/>
    </row>
  </sheetData>
  <sheetProtection sheet="1" objects="1" scenarios="1"/>
  <mergeCells count="5">
    <mergeCell ref="C5:J5"/>
    <mergeCell ref="C7:C9"/>
    <mergeCell ref="L7:N7"/>
    <mergeCell ref="L8:N8"/>
    <mergeCell ref="D11:M11"/>
  </mergeCells>
  <hyperlinks>
    <hyperlink ref="N2" location="NOTES!A1" display="BACK" xr:uid="{00000000-0004-0000-0600-000000000000}"/>
  </hyperlinks>
  <pageMargins left="0.7" right="0.7"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8"/>
  <dimension ref="A1:S90"/>
  <sheetViews>
    <sheetView zoomScale="70" zoomScaleNormal="70" workbookViewId="0"/>
  </sheetViews>
  <sheetFormatPr defaultColWidth="9.140625" defaultRowHeight="12.75"/>
  <cols>
    <col min="1" max="1" width="6.140625" style="4" customWidth="1"/>
    <col min="2" max="2" width="6.85546875" style="4" customWidth="1"/>
    <col min="3" max="3" width="12.42578125" style="4" customWidth="1"/>
    <col min="4" max="4" width="13.42578125" style="4" customWidth="1"/>
    <col min="5" max="5" width="12.140625" style="4" customWidth="1"/>
    <col min="6" max="6" width="14.5703125" style="4" customWidth="1"/>
    <col min="7" max="7" width="19.85546875" style="4" customWidth="1"/>
    <col min="8" max="8" width="17.140625" style="34" customWidth="1"/>
    <col min="9" max="9" width="17" style="34" customWidth="1"/>
    <col min="10" max="10" width="21.5703125" style="34" customWidth="1"/>
    <col min="11" max="11" width="56" style="4" customWidth="1"/>
    <col min="12" max="12" width="31.85546875" style="4" customWidth="1"/>
    <col min="13" max="16384" width="9.140625" style="4"/>
  </cols>
  <sheetData>
    <row r="1" spans="3:12">
      <c r="H1" s="4"/>
      <c r="I1" s="4"/>
      <c r="J1" s="4"/>
    </row>
    <row r="2" spans="3:12" ht="15">
      <c r="H2" s="4"/>
      <c r="I2" s="4"/>
      <c r="J2" s="4"/>
      <c r="L2" s="498" t="s">
        <v>256</v>
      </c>
    </row>
    <row r="3" spans="3:12">
      <c r="H3" s="4"/>
      <c r="I3" s="4"/>
      <c r="J3" s="4"/>
    </row>
    <row r="4" spans="3:12">
      <c r="H4" s="4"/>
      <c r="I4" s="4"/>
      <c r="J4" s="4"/>
    </row>
    <row r="5" spans="3:12" ht="69" customHeight="1">
      <c r="C5" s="794" t="s">
        <v>34</v>
      </c>
      <c r="D5" s="795"/>
      <c r="E5" s="795"/>
      <c r="F5" s="795"/>
      <c r="G5" s="795"/>
      <c r="H5" s="30"/>
      <c r="I5" s="30"/>
      <c r="J5" s="30"/>
      <c r="K5" s="30"/>
      <c r="L5" s="31"/>
    </row>
    <row r="6" spans="3:12" ht="15">
      <c r="C6" s="32"/>
      <c r="D6" s="33"/>
      <c r="E6" s="30"/>
      <c r="F6" s="30"/>
      <c r="G6" s="30"/>
      <c r="H6" s="30"/>
      <c r="I6" s="30"/>
      <c r="J6" s="30"/>
      <c r="K6" s="30"/>
      <c r="L6" s="31"/>
    </row>
    <row r="7" spans="3:12" ht="18">
      <c r="C7" s="796"/>
      <c r="D7" s="34"/>
      <c r="E7" s="34"/>
      <c r="F7" s="34"/>
      <c r="G7" s="34"/>
      <c r="I7" s="799">
        <v>43742</v>
      </c>
      <c r="J7" s="799"/>
      <c r="K7" s="799"/>
      <c r="L7" s="800"/>
    </row>
    <row r="8" spans="3:12" ht="18">
      <c r="C8" s="796"/>
      <c r="D8" s="34"/>
      <c r="E8" s="34"/>
      <c r="F8" s="34"/>
      <c r="G8" s="34"/>
      <c r="I8" s="801" t="s">
        <v>35</v>
      </c>
      <c r="J8" s="801"/>
      <c r="K8" s="801"/>
      <c r="L8" s="802"/>
    </row>
    <row r="9" spans="3:12" ht="18">
      <c r="C9" s="797"/>
      <c r="D9" s="35"/>
      <c r="E9" s="35"/>
      <c r="F9" s="35"/>
      <c r="G9" s="35"/>
      <c r="H9" s="35"/>
      <c r="I9" s="41"/>
      <c r="J9" s="41"/>
      <c r="K9" s="41"/>
      <c r="L9" s="42"/>
    </row>
    <row r="10" spans="3:12">
      <c r="C10" s="37"/>
      <c r="D10" s="30"/>
      <c r="E10" s="30"/>
      <c r="F10" s="30"/>
      <c r="G10" s="30"/>
      <c r="H10" s="30"/>
      <c r="I10" s="30"/>
      <c r="J10" s="30"/>
      <c r="K10" s="30"/>
      <c r="L10" s="31"/>
    </row>
    <row r="11" spans="3:12" ht="42" customHeight="1">
      <c r="C11" s="38"/>
      <c r="D11" s="803" t="s">
        <v>36</v>
      </c>
      <c r="E11" s="803"/>
      <c r="F11" s="803"/>
      <c r="G11" s="803"/>
      <c r="H11" s="803"/>
      <c r="I11" s="803"/>
      <c r="J11" s="803"/>
      <c r="K11" s="34"/>
      <c r="L11" s="39"/>
    </row>
    <row r="12" spans="3:12">
      <c r="C12" s="40"/>
      <c r="D12" s="35"/>
      <c r="E12" s="35"/>
      <c r="F12" s="35"/>
      <c r="G12" s="35"/>
      <c r="H12" s="35"/>
      <c r="I12" s="35"/>
      <c r="J12" s="35"/>
      <c r="K12" s="35"/>
      <c r="L12" s="36"/>
    </row>
    <row r="13" spans="3:12" ht="17.100000000000001" customHeight="1">
      <c r="H13" s="4"/>
      <c r="I13" s="4"/>
      <c r="J13" s="4"/>
    </row>
    <row r="14" spans="3:12" ht="18.75" customHeight="1">
      <c r="C14" s="51" t="s">
        <v>369</v>
      </c>
      <c r="D14" s="51"/>
      <c r="H14" s="4"/>
      <c r="I14" s="415"/>
      <c r="J14" s="4"/>
    </row>
    <row r="15" spans="3:12" ht="18.75" customHeight="1">
      <c r="C15" s="51"/>
      <c r="D15" s="51" t="s">
        <v>192</v>
      </c>
      <c r="H15" s="4"/>
      <c r="I15" s="4"/>
      <c r="J15" s="4"/>
    </row>
    <row r="16" spans="3:12" ht="18.75" customHeight="1">
      <c r="C16" s="51"/>
      <c r="D16" s="51" t="s">
        <v>69</v>
      </c>
      <c r="H16" s="4"/>
      <c r="I16" s="4"/>
      <c r="J16" s="4"/>
    </row>
    <row r="17" spans="3:13" ht="18.75" customHeight="1">
      <c r="C17" s="51"/>
      <c r="D17" s="51" t="s">
        <v>70</v>
      </c>
      <c r="H17" s="4"/>
      <c r="I17" s="4"/>
      <c r="J17" s="4"/>
    </row>
    <row r="18" spans="3:13" ht="17.25" customHeight="1" thickBot="1">
      <c r="H18" s="4"/>
      <c r="I18" s="4"/>
      <c r="J18" s="4"/>
    </row>
    <row r="19" spans="3:13" ht="19.5" customHeight="1" thickBot="1">
      <c r="C19" s="268" t="s">
        <v>3</v>
      </c>
      <c r="D19" s="269"/>
      <c r="E19" s="269"/>
      <c r="F19" s="269"/>
      <c r="G19" s="269" t="s">
        <v>5</v>
      </c>
      <c r="H19" s="270"/>
      <c r="I19" s="269"/>
      <c r="J19" s="318" t="s">
        <v>52</v>
      </c>
    </row>
    <row r="20" spans="3:13" ht="20.25">
      <c r="C20" s="288" t="s">
        <v>1</v>
      </c>
      <c r="D20" s="289" t="s">
        <v>130</v>
      </c>
      <c r="E20" s="299" t="s">
        <v>132</v>
      </c>
      <c r="F20" s="299"/>
      <c r="G20" s="299" t="s">
        <v>193</v>
      </c>
      <c r="H20" s="114"/>
      <c r="I20" s="145"/>
      <c r="J20" s="443"/>
    </row>
    <row r="21" spans="3:13" ht="22.5">
      <c r="C21" s="298" t="s">
        <v>131</v>
      </c>
      <c r="D21" s="292" t="s">
        <v>9</v>
      </c>
      <c r="E21" s="248" t="s">
        <v>134</v>
      </c>
      <c r="F21" s="248"/>
      <c r="G21" s="248" t="s">
        <v>188</v>
      </c>
      <c r="H21" s="35"/>
      <c r="I21" s="248"/>
      <c r="J21" s="313"/>
    </row>
    <row r="22" spans="3:13" ht="14.25" customHeight="1">
      <c r="C22" s="92">
        <v>3.133</v>
      </c>
      <c r="D22" s="3">
        <v>101.7</v>
      </c>
      <c r="E22" s="3">
        <v>0.1</v>
      </c>
      <c r="F22" s="3"/>
      <c r="G22" s="6">
        <v>3.8052512079644401</v>
      </c>
      <c r="I22" s="69"/>
      <c r="J22" s="93"/>
    </row>
    <row r="23" spans="3:13" ht="14.25" customHeight="1">
      <c r="C23" s="92">
        <v>3.133</v>
      </c>
      <c r="D23" s="3">
        <v>101.7</v>
      </c>
      <c r="E23" s="3">
        <v>0.15</v>
      </c>
      <c r="F23" s="3"/>
      <c r="G23" s="6">
        <v>3.7445123286050701</v>
      </c>
      <c r="I23" s="69"/>
      <c r="J23" s="93"/>
    </row>
    <row r="24" spans="3:13" ht="14.25" customHeight="1">
      <c r="C24" s="92">
        <v>3.133</v>
      </c>
      <c r="D24" s="3">
        <v>101.7</v>
      </c>
      <c r="E24" s="3">
        <v>0.3</v>
      </c>
      <c r="F24" s="3"/>
      <c r="G24" s="6">
        <v>3.6309577659733301</v>
      </c>
      <c r="I24" s="69"/>
      <c r="J24" s="93"/>
    </row>
    <row r="25" spans="3:13" ht="14.25" customHeight="1">
      <c r="C25" s="92">
        <v>3.133</v>
      </c>
      <c r="D25" s="3">
        <v>101.7</v>
      </c>
      <c r="E25" s="3">
        <v>0.35</v>
      </c>
      <c r="F25" s="3"/>
      <c r="G25" s="6">
        <v>3.5949461109783498</v>
      </c>
      <c r="I25" s="69"/>
      <c r="J25" s="93"/>
    </row>
    <row r="26" spans="3:13" ht="14.25" customHeight="1">
      <c r="C26" s="94">
        <v>22.9</v>
      </c>
      <c r="D26" s="3">
        <v>-43.23</v>
      </c>
      <c r="E26" s="3">
        <v>0.1</v>
      </c>
      <c r="F26" s="3"/>
      <c r="G26" s="6">
        <v>2.8299316691851901</v>
      </c>
      <c r="I26" s="69"/>
      <c r="J26" s="93"/>
    </row>
    <row r="27" spans="3:13" ht="14.25" customHeight="1">
      <c r="C27" s="94">
        <v>22.9</v>
      </c>
      <c r="D27" s="3">
        <v>-43.23</v>
      </c>
      <c r="E27" s="3">
        <v>0.15</v>
      </c>
      <c r="F27" s="3"/>
      <c r="G27" s="6">
        <v>2.6154283306668802</v>
      </c>
      <c r="I27" s="78"/>
      <c r="J27" s="93"/>
    </row>
    <row r="28" spans="3:13" ht="14.25" customHeight="1">
      <c r="C28" s="94">
        <v>22.9</v>
      </c>
      <c r="D28" s="3">
        <v>-43.23</v>
      </c>
      <c r="E28" s="3">
        <v>0.3</v>
      </c>
      <c r="F28" s="3"/>
      <c r="G28" s="6">
        <v>2.1525609310814802</v>
      </c>
      <c r="I28" s="78"/>
      <c r="J28" s="93"/>
      <c r="M28" s="77"/>
    </row>
    <row r="29" spans="3:13" ht="14.25" customHeight="1">
      <c r="C29" s="94">
        <v>22.9</v>
      </c>
      <c r="D29" s="3">
        <v>-43.23</v>
      </c>
      <c r="E29" s="3">
        <v>0.35</v>
      </c>
      <c r="F29" s="3"/>
      <c r="G29" s="6">
        <v>2.0304247957396999</v>
      </c>
      <c r="I29" s="78"/>
      <c r="J29" s="93"/>
      <c r="M29" s="77"/>
    </row>
    <row r="30" spans="3:13" ht="14.25" customHeight="1">
      <c r="C30" s="155">
        <v>23</v>
      </c>
      <c r="D30" s="83">
        <v>30</v>
      </c>
      <c r="E30" s="83">
        <v>0.1</v>
      </c>
      <c r="F30" s="83"/>
      <c r="G30" s="6">
        <v>0.44382101333333301</v>
      </c>
      <c r="I30" s="78"/>
      <c r="J30" s="93"/>
      <c r="M30" s="77"/>
    </row>
    <row r="31" spans="3:13" ht="14.25" customHeight="1">
      <c r="C31" s="155">
        <v>23</v>
      </c>
      <c r="D31" s="83">
        <v>30</v>
      </c>
      <c r="E31" s="83">
        <v>0.15</v>
      </c>
      <c r="F31" s="83"/>
      <c r="G31" s="6">
        <v>0.36775857378286703</v>
      </c>
      <c r="I31" s="78"/>
      <c r="J31" s="93"/>
      <c r="M31" s="77"/>
    </row>
    <row r="32" spans="3:13" ht="14.25" customHeight="1">
      <c r="C32" s="155">
        <v>23</v>
      </c>
      <c r="D32" s="83">
        <v>30</v>
      </c>
      <c r="E32" s="83">
        <v>0.3</v>
      </c>
      <c r="F32" s="83"/>
      <c r="G32" s="6">
        <v>0.25249597037037003</v>
      </c>
      <c r="I32" s="78"/>
      <c r="J32" s="93"/>
      <c r="M32" s="77"/>
    </row>
    <row r="33" spans="3:15" ht="14.25" customHeight="1">
      <c r="C33" s="155">
        <v>23</v>
      </c>
      <c r="D33" s="83">
        <v>30</v>
      </c>
      <c r="E33" s="83">
        <v>0.35</v>
      </c>
      <c r="F33" s="83"/>
      <c r="G33" s="6">
        <v>0.23047691365426201</v>
      </c>
      <c r="I33" s="78"/>
      <c r="J33" s="93"/>
      <c r="M33" s="77"/>
    </row>
    <row r="34" spans="3:15" ht="14.25" customHeight="1">
      <c r="C34" s="94">
        <v>25.78</v>
      </c>
      <c r="D34" s="3">
        <v>-80.22</v>
      </c>
      <c r="E34" s="3">
        <v>0.1</v>
      </c>
      <c r="F34" s="3"/>
      <c r="G34" s="6">
        <v>3.5292751402785201</v>
      </c>
      <c r="I34" s="78"/>
      <c r="J34" s="93"/>
      <c r="M34" s="77"/>
      <c r="O34" s="187"/>
    </row>
    <row r="35" spans="3:15" ht="14.25" customHeight="1">
      <c r="C35" s="94">
        <v>25.78</v>
      </c>
      <c r="D35" s="3">
        <v>-80.22</v>
      </c>
      <c r="E35" s="3">
        <v>0.15</v>
      </c>
      <c r="F35" s="3"/>
      <c r="G35" s="6">
        <v>3.36805310943291</v>
      </c>
      <c r="I35" s="78"/>
      <c r="J35" s="93"/>
      <c r="M35" s="77"/>
      <c r="O35" s="187"/>
    </row>
    <row r="36" spans="3:15" ht="14.25" customHeight="1">
      <c r="C36" s="94">
        <v>25.78</v>
      </c>
      <c r="D36" s="3">
        <v>-80.22</v>
      </c>
      <c r="E36" s="3">
        <v>0.3</v>
      </c>
      <c r="F36" s="3"/>
      <c r="G36" s="6">
        <v>3.09003116666667</v>
      </c>
      <c r="I36" s="78"/>
      <c r="J36" s="93"/>
      <c r="M36" s="77"/>
      <c r="O36" s="187"/>
    </row>
    <row r="37" spans="3:15" ht="14.25" customHeight="1">
      <c r="C37" s="94">
        <v>25.78</v>
      </c>
      <c r="D37" s="3">
        <v>-80.22</v>
      </c>
      <c r="E37" s="3">
        <v>0.35</v>
      </c>
      <c r="F37" s="3"/>
      <c r="G37" s="6">
        <v>2.98280225960877</v>
      </c>
      <c r="I37" s="78"/>
      <c r="J37" s="93"/>
      <c r="M37" s="77"/>
      <c r="O37" s="187"/>
    </row>
    <row r="38" spans="3:15" ht="14.25" customHeight="1">
      <c r="C38" s="92">
        <v>28.716999999999999</v>
      </c>
      <c r="D38" s="3">
        <v>77.3</v>
      </c>
      <c r="E38" s="3">
        <v>0.1</v>
      </c>
      <c r="F38" s="3"/>
      <c r="G38" s="6">
        <v>4.2307260136888898</v>
      </c>
      <c r="I38" s="78"/>
      <c r="J38" s="93"/>
      <c r="M38" s="77"/>
    </row>
    <row r="39" spans="3:15" ht="14.25" customHeight="1">
      <c r="C39" s="92">
        <v>28.716999999999999</v>
      </c>
      <c r="D39" s="3">
        <v>77.3</v>
      </c>
      <c r="E39" s="3">
        <v>0.15</v>
      </c>
      <c r="F39" s="3"/>
      <c r="G39" s="6">
        <v>4.00495166454066</v>
      </c>
      <c r="I39" s="78"/>
      <c r="J39" s="93"/>
      <c r="M39" s="77"/>
    </row>
    <row r="40" spans="3:15" ht="14.25" customHeight="1">
      <c r="C40" s="92">
        <v>28.716999999999999</v>
      </c>
      <c r="D40" s="3">
        <v>77.3</v>
      </c>
      <c r="E40" s="3">
        <v>0.3</v>
      </c>
      <c r="F40" s="3"/>
      <c r="G40" s="6">
        <v>3.6419433042646898</v>
      </c>
      <c r="I40" s="78"/>
      <c r="J40" s="93"/>
      <c r="M40" s="77"/>
    </row>
    <row r="41" spans="3:15" ht="14.25" customHeight="1">
      <c r="C41" s="92">
        <v>28.716999999999999</v>
      </c>
      <c r="D41" s="3">
        <v>77.3</v>
      </c>
      <c r="E41" s="3">
        <v>0.35</v>
      </c>
      <c r="F41" s="3"/>
      <c r="G41" s="6">
        <v>3.5500680543852501</v>
      </c>
      <c r="I41" s="69"/>
      <c r="J41" s="93"/>
      <c r="M41" s="77"/>
    </row>
    <row r="42" spans="3:15" ht="14.25" customHeight="1">
      <c r="C42" s="94">
        <v>33.94</v>
      </c>
      <c r="D42" s="3">
        <v>18.43</v>
      </c>
      <c r="E42" s="3">
        <v>0.1</v>
      </c>
      <c r="F42" s="3"/>
      <c r="G42" s="6">
        <v>1.47628567661235</v>
      </c>
      <c r="I42" s="69"/>
      <c r="J42" s="93"/>
    </row>
    <row r="43" spans="3:15" ht="14.25" customHeight="1">
      <c r="C43" s="95">
        <v>33.94</v>
      </c>
      <c r="D43" s="6">
        <v>18.43</v>
      </c>
      <c r="E43" s="3">
        <v>0.15</v>
      </c>
      <c r="F43" s="3"/>
      <c r="G43" s="6">
        <v>1.34266249702586</v>
      </c>
      <c r="I43" s="69"/>
      <c r="J43" s="93"/>
    </row>
    <row r="44" spans="3:15" ht="14.25" customHeight="1">
      <c r="C44" s="94">
        <v>33.94</v>
      </c>
      <c r="D44" s="3">
        <v>18.43</v>
      </c>
      <c r="E44" s="3">
        <v>0.3</v>
      </c>
      <c r="F44" s="3"/>
      <c r="G44" s="6">
        <v>1.1176301293570401</v>
      </c>
      <c r="I44" s="69"/>
      <c r="J44" s="93"/>
    </row>
    <row r="45" spans="3:15" ht="14.25" customHeight="1">
      <c r="C45" s="94">
        <v>33.94</v>
      </c>
      <c r="D45" s="3">
        <v>18.43</v>
      </c>
      <c r="E45" s="3">
        <v>0.35</v>
      </c>
      <c r="F45" s="3"/>
      <c r="G45" s="6">
        <v>1.0612788914817799</v>
      </c>
      <c r="I45" s="69"/>
      <c r="J45" s="93"/>
    </row>
    <row r="46" spans="3:15" ht="14.25" customHeight="1">
      <c r="C46" s="94">
        <v>41.9</v>
      </c>
      <c r="D46" s="3">
        <v>12.49</v>
      </c>
      <c r="E46" s="3">
        <v>0.1</v>
      </c>
      <c r="F46" s="3"/>
      <c r="G46" s="6">
        <v>1.4984595181432101</v>
      </c>
      <c r="I46" s="69"/>
      <c r="J46" s="93"/>
    </row>
    <row r="47" spans="3:15" ht="14.25" customHeight="1">
      <c r="C47" s="95">
        <v>41.9</v>
      </c>
      <c r="D47" s="6">
        <v>12.49</v>
      </c>
      <c r="E47" s="3">
        <v>0.15</v>
      </c>
      <c r="F47" s="3"/>
      <c r="G47" s="6">
        <v>1.4114117189576201</v>
      </c>
      <c r="I47" s="69"/>
      <c r="J47" s="93"/>
    </row>
    <row r="48" spans="3:15" ht="14.25" customHeight="1">
      <c r="C48" s="94">
        <v>41.9</v>
      </c>
      <c r="D48" s="3">
        <v>12.49</v>
      </c>
      <c r="E48" s="3">
        <v>0.3</v>
      </c>
      <c r="F48" s="3"/>
      <c r="G48" s="6">
        <v>1.25417612763457</v>
      </c>
      <c r="I48" s="69"/>
      <c r="J48" s="93"/>
    </row>
    <row r="49" spans="1:11" ht="14.25" customHeight="1">
      <c r="C49" s="94">
        <v>41.9</v>
      </c>
      <c r="D49" s="3">
        <v>12.49</v>
      </c>
      <c r="E49" s="3">
        <v>0.35</v>
      </c>
      <c r="F49" s="3"/>
      <c r="G49" s="6">
        <v>1.2142395241649799</v>
      </c>
      <c r="I49" s="69"/>
      <c r="J49" s="93"/>
    </row>
    <row r="50" spans="1:11">
      <c r="C50" s="94">
        <v>51.5</v>
      </c>
      <c r="D50" s="3">
        <v>-0.14000000000000001</v>
      </c>
      <c r="E50" s="3">
        <v>0.1</v>
      </c>
      <c r="F50" s="3"/>
      <c r="G50" s="6">
        <v>1.90329848661728</v>
      </c>
      <c r="J50" s="93"/>
    </row>
    <row r="51" spans="1:11">
      <c r="C51" s="95">
        <v>51.5</v>
      </c>
      <c r="D51" s="6">
        <v>-0.14000000000000001</v>
      </c>
      <c r="E51" s="3">
        <v>0.15</v>
      </c>
      <c r="F51" s="3"/>
      <c r="G51" s="6">
        <v>1.8038036039028</v>
      </c>
      <c r="J51" s="93"/>
    </row>
    <row r="52" spans="1:11">
      <c r="C52" s="94">
        <v>51.5</v>
      </c>
      <c r="D52" s="3">
        <v>-0.14000000000000001</v>
      </c>
      <c r="E52" s="3">
        <v>0.3</v>
      </c>
      <c r="F52" s="3"/>
      <c r="G52" s="6">
        <v>1.64128907698765</v>
      </c>
      <c r="J52" s="93"/>
    </row>
    <row r="53" spans="1:11" ht="13.5" thickBot="1">
      <c r="C53" s="134">
        <v>51.5</v>
      </c>
      <c r="D53" s="135">
        <v>-0.14000000000000001</v>
      </c>
      <c r="E53" s="135">
        <v>0.35</v>
      </c>
      <c r="F53" s="135"/>
      <c r="G53" s="135">
        <v>1.5937213178535701</v>
      </c>
      <c r="H53" s="98"/>
      <c r="I53" s="146"/>
      <c r="J53" s="170"/>
      <c r="K53" s="69"/>
    </row>
    <row r="54" spans="1:11" ht="13.5" thickBot="1">
      <c r="K54" s="34"/>
    </row>
    <row r="55" spans="1:11" ht="19.5" thickBot="1">
      <c r="C55" s="268" t="s">
        <v>3</v>
      </c>
      <c r="D55" s="269"/>
      <c r="E55" s="271"/>
      <c r="F55" s="269"/>
      <c r="G55" s="269" t="s">
        <v>5</v>
      </c>
      <c r="H55" s="270"/>
      <c r="I55" s="270"/>
      <c r="J55" s="270"/>
      <c r="K55" s="318" t="s">
        <v>52</v>
      </c>
    </row>
    <row r="56" spans="1:11" ht="18.75">
      <c r="C56" s="291" t="s">
        <v>1</v>
      </c>
      <c r="D56" s="264" t="s">
        <v>130</v>
      </c>
      <c r="E56" s="67" t="s">
        <v>132</v>
      </c>
      <c r="F56" s="247"/>
      <c r="G56" s="67" t="s">
        <v>71</v>
      </c>
      <c r="H56" s="67" t="s">
        <v>71</v>
      </c>
      <c r="I56" s="67" t="s">
        <v>71</v>
      </c>
      <c r="J56" s="67" t="s">
        <v>71</v>
      </c>
      <c r="K56" s="312"/>
    </row>
    <row r="57" spans="1:11" ht="18.75">
      <c r="C57" s="298" t="s">
        <v>131</v>
      </c>
      <c r="D57" s="292" t="s">
        <v>9</v>
      </c>
      <c r="E57" s="248" t="s">
        <v>134</v>
      </c>
      <c r="F57" s="248"/>
      <c r="G57" s="248" t="s">
        <v>72</v>
      </c>
      <c r="H57" s="248" t="s">
        <v>73</v>
      </c>
      <c r="I57" s="248" t="s">
        <v>74</v>
      </c>
      <c r="J57" s="248" t="s">
        <v>75</v>
      </c>
      <c r="K57" s="313"/>
    </row>
    <row r="58" spans="1:11">
      <c r="A58" s="34"/>
      <c r="B58" s="70"/>
      <c r="C58" s="92">
        <v>3.133</v>
      </c>
      <c r="D58" s="3">
        <v>101.7</v>
      </c>
      <c r="E58" s="3">
        <f t="shared" ref="E58:E88" si="0">E22*10</f>
        <v>1</v>
      </c>
      <c r="F58" s="69"/>
      <c r="G58" s="84">
        <v>3.03215013825778</v>
      </c>
      <c r="H58" s="84">
        <v>3.42888949338667</v>
      </c>
      <c r="I58" s="85">
        <v>3.1115738885333299</v>
      </c>
      <c r="J58" s="84">
        <v>3.6350140051199999</v>
      </c>
      <c r="K58" s="93"/>
    </row>
    <row r="59" spans="1:11">
      <c r="A59" s="34"/>
      <c r="B59" s="70"/>
      <c r="C59" s="92">
        <v>3.133</v>
      </c>
      <c r="D59" s="3">
        <v>101.7</v>
      </c>
      <c r="E59" s="3">
        <f t="shared" si="0"/>
        <v>1.5</v>
      </c>
      <c r="F59" s="3"/>
      <c r="G59" s="84">
        <v>2.7999654456102001</v>
      </c>
      <c r="H59" s="84">
        <v>3.2188280448707798</v>
      </c>
      <c r="I59" s="85">
        <v>2.9206998419357899</v>
      </c>
      <c r="J59" s="84">
        <v>3.5268472588913302</v>
      </c>
      <c r="K59" s="93"/>
    </row>
    <row r="60" spans="1:11">
      <c r="A60" s="34"/>
      <c r="B60" s="70"/>
      <c r="C60" s="92">
        <v>3.133</v>
      </c>
      <c r="D60" s="3">
        <v>101.7</v>
      </c>
      <c r="E60" s="3">
        <f t="shared" si="0"/>
        <v>3</v>
      </c>
      <c r="F60" s="3"/>
      <c r="G60" s="84">
        <v>2.32006731525333</v>
      </c>
      <c r="H60" s="84">
        <v>2.7883756520533298</v>
      </c>
      <c r="I60" s="85">
        <v>2.5232379744177802</v>
      </c>
      <c r="J60" s="84">
        <v>3.3172511632177799</v>
      </c>
      <c r="K60" s="93"/>
    </row>
    <row r="61" spans="1:11">
      <c r="A61" s="34"/>
      <c r="B61" s="70"/>
      <c r="C61" s="92">
        <v>3.133</v>
      </c>
      <c r="D61" s="3">
        <v>101.7</v>
      </c>
      <c r="E61" s="3">
        <f t="shared" si="0"/>
        <v>3.5</v>
      </c>
      <c r="F61" s="3"/>
      <c r="G61" s="84">
        <v>2.1825905391163198</v>
      </c>
      <c r="H61" s="84">
        <v>2.6512285544059</v>
      </c>
      <c r="I61" s="85">
        <v>2.4076856139220699</v>
      </c>
      <c r="J61" s="84">
        <v>3.2540821643113498</v>
      </c>
      <c r="K61" s="93"/>
    </row>
    <row r="62" spans="1:11">
      <c r="A62" s="34"/>
      <c r="B62" s="3"/>
      <c r="C62" s="94">
        <v>22.9</v>
      </c>
      <c r="D62" s="3">
        <v>-43.23</v>
      </c>
      <c r="E62" s="3">
        <f t="shared" si="0"/>
        <v>1</v>
      </c>
      <c r="F62" s="3"/>
      <c r="G62" s="84">
        <v>0.40179373451851802</v>
      </c>
      <c r="H62" s="84">
        <v>1.6700138104592599</v>
      </c>
      <c r="I62" s="85">
        <v>0.69419163040592602</v>
      </c>
      <c r="J62" s="84">
        <v>2.0369680291259198</v>
      </c>
      <c r="K62" s="93"/>
    </row>
    <row r="63" spans="1:11">
      <c r="A63" s="34"/>
      <c r="B63" s="3"/>
      <c r="C63" s="94">
        <v>22.9</v>
      </c>
      <c r="D63" s="3">
        <v>-43.23</v>
      </c>
      <c r="E63" s="3">
        <f t="shared" si="0"/>
        <v>1.5</v>
      </c>
      <c r="F63" s="3"/>
      <c r="G63" s="84">
        <v>0.29877104680184002</v>
      </c>
      <c r="H63" s="84">
        <v>1.19290371066922</v>
      </c>
      <c r="I63" s="85">
        <v>0.48717372141766002</v>
      </c>
      <c r="J63" s="84">
        <v>1.54749189753167</v>
      </c>
      <c r="K63" s="93"/>
    </row>
    <row r="64" spans="1:11">
      <c r="A64" s="34"/>
      <c r="B64" s="3"/>
      <c r="C64" s="94">
        <v>22.9</v>
      </c>
      <c r="D64" s="3">
        <v>-43.23</v>
      </c>
      <c r="E64" s="3">
        <f t="shared" si="0"/>
        <v>3</v>
      </c>
      <c r="F64" s="3"/>
      <c r="G64" s="84">
        <v>0.15631157285925901</v>
      </c>
      <c r="H64" s="84">
        <v>0.55161828722074102</v>
      </c>
      <c r="I64" s="85">
        <v>0.252966076361481</v>
      </c>
      <c r="J64" s="84">
        <v>0.88196126357036897</v>
      </c>
      <c r="K64" s="93"/>
    </row>
    <row r="65" spans="1:19">
      <c r="A65" s="34"/>
      <c r="B65" s="3"/>
      <c r="C65" s="94">
        <v>22.9</v>
      </c>
      <c r="D65" s="3">
        <v>-43.23</v>
      </c>
      <c r="E65" s="3">
        <f t="shared" si="0"/>
        <v>3.5</v>
      </c>
      <c r="F65" s="3"/>
      <c r="G65" s="84">
        <v>0.137295961355521</v>
      </c>
      <c r="H65" s="84">
        <v>0.45745405958718599</v>
      </c>
      <c r="I65" s="85">
        <v>0.22642424394413199</v>
      </c>
      <c r="J65" s="84">
        <v>0.79483768826244405</v>
      </c>
      <c r="K65" s="93"/>
    </row>
    <row r="66" spans="1:19">
      <c r="A66" s="34"/>
      <c r="B66" s="83"/>
      <c r="C66" s="155">
        <v>23</v>
      </c>
      <c r="D66" s="83">
        <v>30</v>
      </c>
      <c r="E66" s="83">
        <f t="shared" si="0"/>
        <v>1</v>
      </c>
      <c r="F66" s="83"/>
      <c r="G66" s="84">
        <v>2.9109191111111099E-2</v>
      </c>
      <c r="H66" s="84">
        <v>0.29018086851851899</v>
      </c>
      <c r="I66" s="86">
        <v>0.17499052703703699</v>
      </c>
      <c r="J66" s="84">
        <v>1.9431183820740601E-4</v>
      </c>
      <c r="K66" s="93"/>
    </row>
    <row r="67" spans="1:19">
      <c r="A67" s="34"/>
      <c r="B67" s="83"/>
      <c r="C67" s="155">
        <v>23</v>
      </c>
      <c r="D67" s="83">
        <v>30</v>
      </c>
      <c r="E67" s="83">
        <f t="shared" si="0"/>
        <v>1.5</v>
      </c>
      <c r="F67" s="83"/>
      <c r="G67" s="84">
        <v>1.7343527762644001E-2</v>
      </c>
      <c r="H67" s="84">
        <v>0.22248915460899699</v>
      </c>
      <c r="I67" s="86">
        <v>0.120391093621106</v>
      </c>
      <c r="J67" s="84">
        <v>8.0646699409877101E-5</v>
      </c>
      <c r="K67" s="93"/>
      <c r="S67" s="187"/>
    </row>
    <row r="68" spans="1:19">
      <c r="A68" s="34"/>
      <c r="B68" s="83"/>
      <c r="C68" s="155">
        <v>23</v>
      </c>
      <c r="D68" s="83">
        <v>30</v>
      </c>
      <c r="E68" s="83">
        <f t="shared" si="0"/>
        <v>3</v>
      </c>
      <c r="F68" s="83"/>
      <c r="G68" s="84">
        <v>1.1051820859259199E-3</v>
      </c>
      <c r="H68" s="84">
        <v>0.108626061925926</v>
      </c>
      <c r="I68" s="86">
        <v>4.3348706851851902E-2</v>
      </c>
      <c r="J68" s="84">
        <v>0</v>
      </c>
      <c r="K68" s="93"/>
    </row>
    <row r="69" spans="1:19">
      <c r="A69" s="34"/>
      <c r="B69" s="83"/>
      <c r="C69" s="155">
        <v>23</v>
      </c>
      <c r="D69" s="83">
        <v>30</v>
      </c>
      <c r="E69" s="83">
        <f t="shared" si="0"/>
        <v>3.5</v>
      </c>
      <c r="F69" s="83"/>
      <c r="G69" s="84">
        <v>7.7167381626944099E-4</v>
      </c>
      <c r="H69" s="84">
        <v>9.2043680958754703E-2</v>
      </c>
      <c r="I69" s="86">
        <v>3.3991305351911E-2</v>
      </c>
      <c r="J69" s="84">
        <v>0</v>
      </c>
      <c r="K69" s="93"/>
    </row>
    <row r="70" spans="1:19">
      <c r="A70" s="34"/>
      <c r="B70" s="3"/>
      <c r="C70" s="94">
        <v>25.78</v>
      </c>
      <c r="D70" s="3">
        <v>-80.22</v>
      </c>
      <c r="E70" s="3">
        <f t="shared" si="0"/>
        <v>1</v>
      </c>
      <c r="F70" s="3"/>
      <c r="G70" s="84">
        <v>1.20237495749392</v>
      </c>
      <c r="H70" s="84">
        <v>2.3761532510518402</v>
      </c>
      <c r="I70" s="85">
        <v>2.5199796370962999</v>
      </c>
      <c r="J70" s="84">
        <v>1.9169390007348099</v>
      </c>
      <c r="K70" s="93"/>
    </row>
    <row r="71" spans="1:19">
      <c r="A71" s="34"/>
      <c r="B71" s="3"/>
      <c r="C71" s="94">
        <v>25.78</v>
      </c>
      <c r="D71" s="3">
        <v>-80.22</v>
      </c>
      <c r="E71" s="3">
        <f t="shared" si="0"/>
        <v>1.5</v>
      </c>
      <c r="F71" s="3"/>
      <c r="G71" s="84">
        <v>0.93831992106498596</v>
      </c>
      <c r="H71" s="84">
        <v>1.98405572970847</v>
      </c>
      <c r="I71" s="85">
        <v>2.1641265235753302</v>
      </c>
      <c r="J71" s="84">
        <v>1.49515348581468</v>
      </c>
      <c r="K71" s="93"/>
    </row>
    <row r="72" spans="1:19">
      <c r="A72" s="34"/>
      <c r="B72" s="3"/>
      <c r="C72" s="94">
        <v>25.78</v>
      </c>
      <c r="D72" s="3">
        <v>-80.22</v>
      </c>
      <c r="E72" s="3">
        <f t="shared" si="0"/>
        <v>3</v>
      </c>
      <c r="F72" s="3"/>
      <c r="G72" s="84">
        <v>0.50889871154547905</v>
      </c>
      <c r="H72" s="84">
        <v>1.22729609329184</v>
      </c>
      <c r="I72" s="85">
        <v>1.5631228380859301</v>
      </c>
      <c r="J72" s="84">
        <v>0.85255092309273595</v>
      </c>
      <c r="K72" s="93"/>
    </row>
    <row r="73" spans="1:19">
      <c r="A73" s="34"/>
      <c r="B73" s="3"/>
      <c r="C73" s="94">
        <v>25.78</v>
      </c>
      <c r="D73" s="3">
        <v>-80.22</v>
      </c>
      <c r="E73" s="3">
        <f t="shared" si="0"/>
        <v>3.5</v>
      </c>
      <c r="F73" s="3"/>
      <c r="G73" s="84">
        <v>0.45485816049920202</v>
      </c>
      <c r="H73" s="84">
        <v>1.04800018523559</v>
      </c>
      <c r="I73" s="85">
        <v>1.4202223363026001</v>
      </c>
      <c r="J73" s="84">
        <v>0.75090737008155495</v>
      </c>
      <c r="K73" s="93"/>
    </row>
    <row r="74" spans="1:19">
      <c r="A74" s="34"/>
      <c r="B74" s="70"/>
      <c r="C74" s="92">
        <v>28.716999999999999</v>
      </c>
      <c r="D74" s="3">
        <v>77.3</v>
      </c>
      <c r="E74" s="3">
        <f t="shared" si="0"/>
        <v>1</v>
      </c>
      <c r="F74" s="3"/>
      <c r="G74" s="84">
        <v>0.71480540499002498</v>
      </c>
      <c r="H74" s="84">
        <v>0.32135316056533397</v>
      </c>
      <c r="I74" s="85">
        <v>3.6780108846281498</v>
      </c>
      <c r="J74" s="84">
        <v>0.159560466327901</v>
      </c>
      <c r="K74" s="93"/>
    </row>
    <row r="75" spans="1:19">
      <c r="A75" s="34"/>
      <c r="B75" s="70"/>
      <c r="C75" s="92">
        <v>28.716999999999999</v>
      </c>
      <c r="D75" s="3">
        <v>77.3</v>
      </c>
      <c r="E75" s="3">
        <f t="shared" si="0"/>
        <v>1.5</v>
      </c>
      <c r="F75" s="3"/>
      <c r="G75" s="84">
        <v>0.57566546125407203</v>
      </c>
      <c r="H75" s="84">
        <v>0.22731483063621599</v>
      </c>
      <c r="I75" s="85">
        <v>3.4688954103411902</v>
      </c>
      <c r="J75" s="84">
        <v>0.103196639693313</v>
      </c>
      <c r="K75" s="93"/>
    </row>
    <row r="76" spans="1:19">
      <c r="A76" s="34"/>
      <c r="B76" s="70"/>
      <c r="C76" s="92">
        <v>28.716999999999999</v>
      </c>
      <c r="D76" s="3">
        <v>77.3</v>
      </c>
      <c r="E76" s="3">
        <f t="shared" si="0"/>
        <v>3</v>
      </c>
      <c r="F76" s="3"/>
      <c r="G76" s="84">
        <v>0.36198816472276601</v>
      </c>
      <c r="H76" s="84">
        <v>0.113972861050983</v>
      </c>
      <c r="I76" s="85">
        <v>3.0445450998340702</v>
      </c>
      <c r="J76" s="84">
        <v>2.5206936568857301E-2</v>
      </c>
      <c r="K76" s="93"/>
    </row>
    <row r="77" spans="1:19">
      <c r="A77" s="34"/>
      <c r="B77" s="70"/>
      <c r="C77" s="92">
        <v>28.716999999999999</v>
      </c>
      <c r="D77" s="3">
        <v>77.3</v>
      </c>
      <c r="E77" s="3">
        <f t="shared" si="0"/>
        <v>3.5</v>
      </c>
      <c r="F77" s="3"/>
      <c r="G77" s="84">
        <v>0.31741875801720199</v>
      </c>
      <c r="H77" s="84">
        <v>9.76946597576831E-2</v>
      </c>
      <c r="I77" s="85">
        <v>2.88906948062654</v>
      </c>
      <c r="J77" s="84">
        <v>1.9568501368645599E-2</v>
      </c>
      <c r="K77" s="93"/>
    </row>
    <row r="78" spans="1:19">
      <c r="A78" s="34"/>
      <c r="B78" s="3"/>
      <c r="C78" s="94">
        <v>33.94</v>
      </c>
      <c r="D78" s="3">
        <v>18.43</v>
      </c>
      <c r="E78" s="3">
        <f t="shared" si="0"/>
        <v>1</v>
      </c>
      <c r="F78" s="3"/>
      <c r="G78" s="84">
        <v>0.65067295007664205</v>
      </c>
      <c r="H78" s="84">
        <v>0.90385131575091404</v>
      </c>
      <c r="I78" s="85">
        <v>9.0067384552236895E-2</v>
      </c>
      <c r="J78" s="84">
        <v>0.89637967775743199</v>
      </c>
      <c r="K78" s="93"/>
    </row>
    <row r="79" spans="1:19">
      <c r="A79" s="34"/>
      <c r="B79" s="6"/>
      <c r="C79" s="95">
        <v>33.94</v>
      </c>
      <c r="D79" s="6">
        <v>18.43</v>
      </c>
      <c r="E79" s="3">
        <f t="shared" si="0"/>
        <v>1.5</v>
      </c>
      <c r="F79" s="3"/>
      <c r="G79" s="84">
        <v>0.54972347146726896</v>
      </c>
      <c r="H79" s="84">
        <v>0.75433816138536303</v>
      </c>
      <c r="I79" s="85">
        <v>5.70071915420024E-2</v>
      </c>
      <c r="J79" s="84">
        <v>0.76683581412245605</v>
      </c>
      <c r="K79" s="93"/>
    </row>
    <row r="80" spans="1:19">
      <c r="A80" s="34"/>
      <c r="B80" s="3"/>
      <c r="C80" s="94">
        <v>33.94</v>
      </c>
      <c r="D80" s="3">
        <v>18.43</v>
      </c>
      <c r="E80" s="3">
        <f t="shared" si="0"/>
        <v>3</v>
      </c>
      <c r="F80" s="3"/>
      <c r="G80" s="84">
        <v>0.36749457527130902</v>
      </c>
      <c r="H80" s="84">
        <v>0.51016739427160496</v>
      </c>
      <c r="I80" s="85">
        <v>1.5008903466358499E-2</v>
      </c>
      <c r="J80" s="84">
        <v>0.53927701088474</v>
      </c>
      <c r="K80" s="93"/>
    </row>
    <row r="81" spans="1:11">
      <c r="A81" s="34"/>
      <c r="B81" s="3"/>
      <c r="C81" s="94">
        <v>33.94</v>
      </c>
      <c r="D81" s="3">
        <v>18.43</v>
      </c>
      <c r="E81" s="3">
        <f t="shared" si="0"/>
        <v>3.5</v>
      </c>
      <c r="F81" s="3"/>
      <c r="G81" s="84">
        <v>0.32964822249558001</v>
      </c>
      <c r="H81" s="84">
        <v>0.46070336834435499</v>
      </c>
      <c r="I81" s="85">
        <v>1.1530025040457101E-2</v>
      </c>
      <c r="J81" s="84">
        <v>0.48288366511014402</v>
      </c>
      <c r="K81" s="93"/>
    </row>
    <row r="82" spans="1:11">
      <c r="A82" s="34"/>
      <c r="B82" s="3"/>
      <c r="C82" s="94">
        <v>41.9</v>
      </c>
      <c r="D82" s="3">
        <v>12.49</v>
      </c>
      <c r="E82" s="3">
        <f t="shared" si="0"/>
        <v>1</v>
      </c>
      <c r="F82" s="3"/>
      <c r="G82" s="84">
        <v>0.68788059004246904</v>
      </c>
      <c r="H82" s="84">
        <v>0.87508335928987702</v>
      </c>
      <c r="I82" s="85">
        <v>0.59775142862024599</v>
      </c>
      <c r="J82" s="84">
        <v>1.1840466812246899</v>
      </c>
      <c r="K82" s="93"/>
    </row>
    <row r="83" spans="1:11">
      <c r="A83" s="34"/>
      <c r="B83" s="6"/>
      <c r="C83" s="95">
        <v>41.9</v>
      </c>
      <c r="D83" s="6">
        <v>12.49</v>
      </c>
      <c r="E83" s="3">
        <f t="shared" si="0"/>
        <v>1.5</v>
      </c>
      <c r="F83" s="3"/>
      <c r="G83" s="84">
        <v>0.62146947025056398</v>
      </c>
      <c r="H83" s="84">
        <v>0.74952192151205699</v>
      </c>
      <c r="I83" s="85">
        <v>0.46846120573859401</v>
      </c>
      <c r="J83" s="84">
        <v>1.05542614775697</v>
      </c>
      <c r="K83" s="93"/>
    </row>
    <row r="84" spans="1:11">
      <c r="A84" s="34"/>
      <c r="B84" s="3"/>
      <c r="C84" s="94">
        <v>41.9</v>
      </c>
      <c r="D84" s="3">
        <v>12.49</v>
      </c>
      <c r="E84" s="3">
        <f t="shared" si="0"/>
        <v>3</v>
      </c>
      <c r="F84" s="3"/>
      <c r="G84" s="84">
        <v>0.48793011555061699</v>
      </c>
      <c r="H84" s="84">
        <v>0.56328572446617298</v>
      </c>
      <c r="I84" s="85">
        <v>0.28005319317827099</v>
      </c>
      <c r="J84" s="84">
        <v>0.81359113511802394</v>
      </c>
      <c r="K84" s="93"/>
    </row>
    <row r="85" spans="1:11">
      <c r="A85" s="34"/>
      <c r="B85" s="3"/>
      <c r="C85" s="94">
        <v>41.9</v>
      </c>
      <c r="D85" s="3">
        <v>12.49</v>
      </c>
      <c r="E85" s="3">
        <f t="shared" si="0"/>
        <v>3.5</v>
      </c>
      <c r="F85" s="3"/>
      <c r="G85" s="84">
        <v>0.45484050504022799</v>
      </c>
      <c r="H85" s="84">
        <v>0.52730560743922295</v>
      </c>
      <c r="I85" s="85">
        <v>0.24701156008400199</v>
      </c>
      <c r="J85" s="84">
        <v>0.75939201308764104</v>
      </c>
      <c r="K85" s="93"/>
    </row>
    <row r="86" spans="1:11">
      <c r="A86" s="34"/>
      <c r="B86" s="3"/>
      <c r="C86" s="94">
        <v>51.5</v>
      </c>
      <c r="D86" s="3">
        <v>-0.14000000000000001</v>
      </c>
      <c r="E86" s="3">
        <f t="shared" si="0"/>
        <v>1</v>
      </c>
      <c r="F86" s="3"/>
      <c r="G86" s="84">
        <v>0.98952078767901297</v>
      </c>
      <c r="H86" s="84">
        <v>1.04466905614815</v>
      </c>
      <c r="I86" s="85">
        <v>1.58253700755556</v>
      </c>
      <c r="J86" s="84">
        <v>1.20899528602469</v>
      </c>
      <c r="K86" s="93"/>
    </row>
    <row r="87" spans="1:11">
      <c r="A87" s="34"/>
      <c r="B87" s="6"/>
      <c r="C87" s="95">
        <v>51.5</v>
      </c>
      <c r="D87" s="6">
        <v>-0.14000000000000001</v>
      </c>
      <c r="E87" s="3">
        <f t="shared" si="0"/>
        <v>1.5</v>
      </c>
      <c r="F87" s="3"/>
      <c r="G87" s="84">
        <v>0.87032975188599004</v>
      </c>
      <c r="H87" s="84">
        <v>0.92577641428222801</v>
      </c>
      <c r="I87" s="85">
        <v>1.3586974205820099</v>
      </c>
      <c r="J87" s="84">
        <v>1.0456117400517799</v>
      </c>
      <c r="K87" s="93"/>
    </row>
    <row r="88" spans="1:11">
      <c r="A88" s="34"/>
      <c r="B88" s="3"/>
      <c r="C88" s="94">
        <v>51.5</v>
      </c>
      <c r="D88" s="3">
        <v>-0.14000000000000001</v>
      </c>
      <c r="E88" s="3">
        <f t="shared" si="0"/>
        <v>3</v>
      </c>
      <c r="F88" s="3"/>
      <c r="G88" s="84">
        <v>0.66537956691851896</v>
      </c>
      <c r="H88" s="84">
        <v>0.74898810379259295</v>
      </c>
      <c r="I88" s="85">
        <v>0.980625619881482</v>
      </c>
      <c r="J88" s="84">
        <v>0.79707587979259298</v>
      </c>
      <c r="K88" s="93"/>
    </row>
    <row r="89" spans="1:11" ht="13.5" thickBot="1">
      <c r="A89" s="34"/>
      <c r="B89" s="3"/>
      <c r="C89" s="134">
        <v>51.5</v>
      </c>
      <c r="D89" s="135">
        <v>-0.14000000000000001</v>
      </c>
      <c r="E89" s="135">
        <v>3.5</v>
      </c>
      <c r="F89" s="135"/>
      <c r="G89" s="316">
        <v>0.61753405922633098</v>
      </c>
      <c r="H89" s="316">
        <v>0.69233165017505105</v>
      </c>
      <c r="I89" s="317">
        <v>0.90730465901047397</v>
      </c>
      <c r="J89" s="316">
        <v>0.74987356356799495</v>
      </c>
      <c r="K89" s="314"/>
    </row>
    <row r="90" spans="1:11">
      <c r="B90" s="34"/>
    </row>
  </sheetData>
  <sheetProtection sheet="1" objects="1" scenarios="1"/>
  <mergeCells count="5">
    <mergeCell ref="C5:G5"/>
    <mergeCell ref="C7:C9"/>
    <mergeCell ref="I7:L7"/>
    <mergeCell ref="I8:L8"/>
    <mergeCell ref="D11:J11"/>
  </mergeCells>
  <hyperlinks>
    <hyperlink ref="L2" location="NOTES!A1" display="BACK" xr:uid="{00000000-0004-0000-0700-000000000000}"/>
  </hyperlinks>
  <pageMargins left="0.7" right="0.7" top="0.75" bottom="0.75" header="0.3" footer="0.3"/>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2:AQ128"/>
  <sheetViews>
    <sheetView zoomScale="70" zoomScaleNormal="60" workbookViewId="0">
      <selection activeCell="AA61" sqref="AA61"/>
    </sheetView>
  </sheetViews>
  <sheetFormatPr defaultColWidth="7.140625" defaultRowHeight="12.75"/>
  <cols>
    <col min="1" max="1" width="6.140625" style="1" customWidth="1"/>
    <col min="2" max="2" width="6.85546875" style="1" customWidth="1"/>
    <col min="3" max="3" width="19.140625" style="1" customWidth="1"/>
    <col min="4" max="4" width="17.85546875" style="1" customWidth="1"/>
    <col min="5" max="5" width="15.28515625" style="1" customWidth="1"/>
    <col min="6" max="6" width="13" style="1" customWidth="1"/>
    <col min="7" max="7" width="14.85546875" style="1" customWidth="1"/>
    <col min="8" max="8" width="23.85546875" style="1" customWidth="1"/>
    <col min="9" max="9" width="24.140625" style="1" customWidth="1"/>
    <col min="10" max="10" width="12.7109375" style="1" customWidth="1"/>
    <col min="11" max="12" width="14.42578125" style="1" customWidth="1"/>
    <col min="13" max="13" width="13" style="1" customWidth="1"/>
    <col min="14" max="14" width="16.28515625" style="1" customWidth="1"/>
    <col min="15" max="15" width="14.140625" style="1" customWidth="1"/>
    <col min="16" max="16" width="11.85546875" style="1" customWidth="1"/>
    <col min="17" max="17" width="14.140625" style="1" customWidth="1"/>
    <col min="18" max="18" width="13.7109375" style="1" customWidth="1"/>
    <col min="19" max="20" width="12.7109375" style="1" customWidth="1"/>
    <col min="21" max="21" width="15.85546875" style="1" customWidth="1"/>
    <col min="22" max="23" width="7.140625" style="1"/>
    <col min="24" max="24" width="12.85546875" style="1" customWidth="1"/>
    <col min="25" max="42" width="7.140625" style="1"/>
    <col min="43" max="43" width="11" style="1" bestFit="1" customWidth="1"/>
    <col min="44" max="16384" width="7.140625" style="1"/>
  </cols>
  <sheetData>
    <row r="2" spans="1:14" ht="15">
      <c r="N2" s="498" t="s">
        <v>256</v>
      </c>
    </row>
    <row r="5" spans="1:14" ht="69" customHeight="1">
      <c r="C5" s="794" t="s">
        <v>34</v>
      </c>
      <c r="D5" s="795"/>
      <c r="E5" s="795"/>
      <c r="F5" s="795"/>
      <c r="G5" s="795"/>
      <c r="H5" s="795"/>
      <c r="I5" s="795"/>
      <c r="J5" s="30"/>
      <c r="K5" s="30"/>
      <c r="L5" s="30"/>
      <c r="M5" s="30"/>
      <c r="N5" s="31"/>
    </row>
    <row r="6" spans="1:14" ht="15">
      <c r="A6" s="5"/>
      <c r="C6" s="32"/>
      <c r="D6" s="33"/>
      <c r="E6" s="30"/>
      <c r="F6" s="30"/>
      <c r="G6" s="30"/>
      <c r="H6" s="30"/>
      <c r="I6" s="30"/>
      <c r="J6" s="30"/>
      <c r="K6" s="30"/>
      <c r="L6" s="30"/>
      <c r="M6" s="30"/>
      <c r="N6" s="31"/>
    </row>
    <row r="7" spans="1:14" ht="18">
      <c r="A7" s="16"/>
      <c r="C7" s="796"/>
      <c r="D7" s="34"/>
      <c r="E7" s="34"/>
      <c r="F7" s="34"/>
      <c r="G7" s="34"/>
      <c r="H7" s="34"/>
      <c r="I7" s="34"/>
      <c r="J7" s="34"/>
      <c r="K7" s="799">
        <v>43742</v>
      </c>
      <c r="L7" s="799"/>
      <c r="M7" s="799"/>
      <c r="N7" s="800"/>
    </row>
    <row r="8" spans="1:14" ht="18">
      <c r="A8" s="5"/>
      <c r="C8" s="796"/>
      <c r="D8" s="34"/>
      <c r="E8" s="34"/>
      <c r="F8" s="34"/>
      <c r="G8" s="34"/>
      <c r="H8" s="34"/>
      <c r="I8" s="34"/>
      <c r="J8" s="34"/>
      <c r="K8" s="801" t="s">
        <v>35</v>
      </c>
      <c r="L8" s="801"/>
      <c r="M8" s="801"/>
      <c r="N8" s="802"/>
    </row>
    <row r="9" spans="1:14" ht="18">
      <c r="A9" s="5"/>
      <c r="C9" s="797"/>
      <c r="D9" s="35"/>
      <c r="E9" s="35"/>
      <c r="F9" s="35"/>
      <c r="G9" s="35"/>
      <c r="H9" s="35"/>
      <c r="I9" s="35"/>
      <c r="J9" s="35"/>
      <c r="K9" s="41"/>
      <c r="L9" s="41"/>
      <c r="M9" s="41"/>
      <c r="N9" s="42"/>
    </row>
    <row r="10" spans="1:14">
      <c r="A10" s="5"/>
      <c r="C10" s="37"/>
      <c r="D10" s="30"/>
      <c r="E10" s="30"/>
      <c r="F10" s="30"/>
      <c r="G10" s="30"/>
      <c r="H10" s="30"/>
      <c r="I10" s="30"/>
      <c r="J10" s="30"/>
      <c r="K10" s="30"/>
      <c r="L10" s="30"/>
      <c r="M10" s="30"/>
      <c r="N10" s="31"/>
    </row>
    <row r="11" spans="1:14" ht="61.5" customHeight="1">
      <c r="A11" s="16"/>
      <c r="C11" s="38"/>
      <c r="D11" s="803" t="s">
        <v>36</v>
      </c>
      <c r="E11" s="803"/>
      <c r="F11" s="803"/>
      <c r="G11" s="803"/>
      <c r="H11" s="803"/>
      <c r="I11" s="803"/>
      <c r="J11" s="803"/>
      <c r="K11" s="803"/>
      <c r="L11" s="803"/>
      <c r="M11" s="34"/>
      <c r="N11" s="39"/>
    </row>
    <row r="12" spans="1:14">
      <c r="A12" s="5"/>
      <c r="C12" s="40"/>
      <c r="D12" s="35"/>
      <c r="E12" s="35"/>
      <c r="F12" s="35"/>
      <c r="G12" s="35"/>
      <c r="H12" s="35"/>
      <c r="I12" s="35"/>
      <c r="J12" s="35"/>
      <c r="K12" s="35"/>
      <c r="L12" s="35"/>
      <c r="M12" s="35"/>
      <c r="N12" s="36"/>
    </row>
    <row r="13" spans="1:14" ht="18.75" customHeight="1"/>
    <row r="14" spans="1:14" ht="18.75" customHeight="1">
      <c r="C14" s="44" t="s">
        <v>343</v>
      </c>
      <c r="D14" s="45"/>
    </row>
    <row r="15" spans="1:14" ht="19.5" customHeight="1">
      <c r="C15" s="45"/>
      <c r="D15" s="44" t="s">
        <v>365</v>
      </c>
      <c r="E15" s="45"/>
      <c r="F15" s="45"/>
      <c r="G15" s="45"/>
    </row>
    <row r="16" spans="1:14" ht="19.5" customHeight="1">
      <c r="D16" s="44" t="s">
        <v>285</v>
      </c>
      <c r="E16" s="45"/>
      <c r="F16" s="45"/>
      <c r="G16" s="45"/>
    </row>
    <row r="17" spans="3:43" ht="19.5" customHeight="1">
      <c r="D17" s="44" t="s">
        <v>286</v>
      </c>
    </row>
    <row r="18" spans="3:43" ht="19.5" customHeight="1">
      <c r="D18" s="44" t="s">
        <v>292</v>
      </c>
    </row>
    <row r="19" spans="3:43" ht="19.5" customHeight="1" thickBot="1">
      <c r="D19" s="44"/>
    </row>
    <row r="20" spans="3:43" ht="23.25" customHeight="1" thickBot="1">
      <c r="C20" s="543"/>
      <c r="D20" s="544"/>
      <c r="E20" s="658"/>
      <c r="F20" s="543"/>
      <c r="G20" s="658" t="s">
        <v>3</v>
      </c>
      <c r="H20" s="658"/>
      <c r="I20" s="658"/>
      <c r="J20" s="659"/>
      <c r="K20" s="303"/>
      <c r="L20" s="658"/>
      <c r="M20" s="658"/>
      <c r="N20" s="658"/>
      <c r="O20" s="304" t="s">
        <v>4</v>
      </c>
      <c r="P20" s="658"/>
      <c r="Q20" s="658"/>
      <c r="R20" s="658"/>
      <c r="S20" s="658"/>
      <c r="T20" s="658"/>
      <c r="U20" s="659" t="s">
        <v>5</v>
      </c>
    </row>
    <row r="21" spans="3:43" ht="20.25">
      <c r="C21" s="549" t="s">
        <v>1</v>
      </c>
      <c r="D21" s="550" t="s">
        <v>130</v>
      </c>
      <c r="E21" s="550" t="s">
        <v>8</v>
      </c>
      <c r="F21" s="540" t="s">
        <v>360</v>
      </c>
      <c r="G21" s="287" t="s">
        <v>128</v>
      </c>
      <c r="H21" s="264" t="s">
        <v>82</v>
      </c>
      <c r="I21" s="53" t="s">
        <v>84</v>
      </c>
      <c r="J21" s="233" t="s">
        <v>132</v>
      </c>
      <c r="K21" s="231" t="s">
        <v>145</v>
      </c>
      <c r="L21" s="54" t="s">
        <v>138</v>
      </c>
      <c r="M21" s="54" t="s">
        <v>146</v>
      </c>
      <c r="N21" s="54" t="s">
        <v>147</v>
      </c>
      <c r="O21" s="232" t="s">
        <v>148</v>
      </c>
      <c r="P21" s="54" t="s">
        <v>32</v>
      </c>
      <c r="Q21" s="232" t="s">
        <v>33</v>
      </c>
      <c r="R21" s="54" t="s">
        <v>149</v>
      </c>
      <c r="S21" s="54" t="s">
        <v>150</v>
      </c>
      <c r="T21" s="54" t="s">
        <v>85</v>
      </c>
      <c r="U21" s="233" t="s">
        <v>151</v>
      </c>
    </row>
    <row r="22" spans="3:43" ht="21" customHeight="1" thickBot="1">
      <c r="C22" s="552" t="s">
        <v>131</v>
      </c>
      <c r="D22" s="553" t="s">
        <v>9</v>
      </c>
      <c r="E22" s="553" t="s">
        <v>9</v>
      </c>
      <c r="F22" s="438" t="s">
        <v>361</v>
      </c>
      <c r="G22" s="260" t="s">
        <v>129</v>
      </c>
      <c r="H22" s="260" t="s">
        <v>100</v>
      </c>
      <c r="I22" s="115" t="s">
        <v>83</v>
      </c>
      <c r="J22" s="56" t="s">
        <v>134</v>
      </c>
      <c r="K22" s="328" t="s">
        <v>15</v>
      </c>
      <c r="L22" s="53" t="s">
        <v>137</v>
      </c>
      <c r="M22" s="53" t="s">
        <v>15</v>
      </c>
      <c r="N22" s="53" t="s">
        <v>15</v>
      </c>
      <c r="O22" s="53" t="s">
        <v>144</v>
      </c>
      <c r="P22" s="54"/>
      <c r="Q22" s="232"/>
      <c r="R22" s="53" t="s">
        <v>15</v>
      </c>
      <c r="S22" s="53" t="s">
        <v>16</v>
      </c>
      <c r="T22" s="54"/>
      <c r="U22" s="233" t="s">
        <v>16</v>
      </c>
    </row>
    <row r="23" spans="3:43">
      <c r="C23" s="584">
        <v>51.5</v>
      </c>
      <c r="D23" s="608">
        <v>-0.14000000000000001</v>
      </c>
      <c r="E23" s="660">
        <v>1</v>
      </c>
      <c r="F23" s="179">
        <v>3.1382983999999003E-2</v>
      </c>
      <c r="G23" s="234">
        <v>14.25</v>
      </c>
      <c r="H23" s="180">
        <v>31.076991235657001</v>
      </c>
      <c r="I23" s="235">
        <v>0</v>
      </c>
      <c r="J23" s="236">
        <v>1</v>
      </c>
      <c r="K23" s="20">
        <v>2.4527333333333301</v>
      </c>
      <c r="L23" s="21">
        <v>26.480519999999999</v>
      </c>
      <c r="M23" s="21">
        <v>4.6908173920984702</v>
      </c>
      <c r="N23" s="21">
        <v>4.0175652193582101</v>
      </c>
      <c r="O23" s="21">
        <v>1.58130839366869</v>
      </c>
      <c r="P23" s="21">
        <v>0.87647779846639995</v>
      </c>
      <c r="Q23" s="21">
        <v>1.04563413964194</v>
      </c>
      <c r="R23" s="237">
        <v>4.29901737938415</v>
      </c>
      <c r="S23" s="238">
        <v>6.7980722665477398</v>
      </c>
      <c r="T23" s="172">
        <v>0</v>
      </c>
      <c r="U23" s="237">
        <v>0.495317069022985</v>
      </c>
      <c r="X23" s="14"/>
      <c r="AQ23" s="432"/>
    </row>
    <row r="24" spans="3:43">
      <c r="C24" s="587">
        <v>41.9</v>
      </c>
      <c r="D24" s="609">
        <v>12.49</v>
      </c>
      <c r="E24" s="661">
        <v>1</v>
      </c>
      <c r="F24" s="593">
        <v>4.6122988010001503E-2</v>
      </c>
      <c r="G24" s="125">
        <v>14.25</v>
      </c>
      <c r="H24" s="177">
        <v>40.232035996361603</v>
      </c>
      <c r="I24" s="191">
        <v>0</v>
      </c>
      <c r="J24" s="163">
        <v>1</v>
      </c>
      <c r="K24" s="182">
        <v>3.0474933333333301</v>
      </c>
      <c r="L24" s="23">
        <v>33.936231999999997</v>
      </c>
      <c r="M24" s="23">
        <v>4.6469138744987104</v>
      </c>
      <c r="N24" s="23">
        <v>3.5476167503300502</v>
      </c>
      <c r="O24" s="23">
        <v>2.0617321312636201</v>
      </c>
      <c r="P24" s="23">
        <v>0.84807956499541304</v>
      </c>
      <c r="Q24" s="23">
        <v>1.0120706370311201</v>
      </c>
      <c r="R24" s="183">
        <v>3.9885225068214001</v>
      </c>
      <c r="S24" s="192">
        <v>8.2232650085818104</v>
      </c>
      <c r="T24" s="72">
        <v>0</v>
      </c>
      <c r="U24" s="183">
        <v>0.62326300082277597</v>
      </c>
      <c r="X24" s="14"/>
      <c r="AQ24" s="432"/>
    </row>
    <row r="25" spans="3:43">
      <c r="C25" s="587">
        <v>33.94</v>
      </c>
      <c r="D25" s="609">
        <v>18.43</v>
      </c>
      <c r="E25" s="661">
        <v>1</v>
      </c>
      <c r="F25" s="593">
        <v>0</v>
      </c>
      <c r="G25" s="125">
        <v>14.25</v>
      </c>
      <c r="H25" s="177">
        <v>46.359692611863402</v>
      </c>
      <c r="I25" s="191">
        <v>0</v>
      </c>
      <c r="J25" s="163">
        <v>1</v>
      </c>
      <c r="K25" s="182">
        <v>2.5633027555555601</v>
      </c>
      <c r="L25" s="23">
        <v>27.13586832</v>
      </c>
      <c r="M25" s="23">
        <v>3.5420069651954602</v>
      </c>
      <c r="N25" s="23">
        <v>2.44444110684926</v>
      </c>
      <c r="O25" s="23">
        <v>1.5920841993061301</v>
      </c>
      <c r="P25" s="23">
        <v>0.97041632229655295</v>
      </c>
      <c r="Q25" s="23">
        <v>1.08578775412484</v>
      </c>
      <c r="R25" s="183">
        <v>3.7320928747087798</v>
      </c>
      <c r="S25" s="192">
        <v>5.9418060961668502</v>
      </c>
      <c r="T25" s="72">
        <v>0</v>
      </c>
      <c r="U25" s="183">
        <v>0.42101702485133402</v>
      </c>
      <c r="X25" s="14"/>
      <c r="AQ25" s="432"/>
    </row>
    <row r="26" spans="3:43">
      <c r="C26" s="587">
        <v>51.5</v>
      </c>
      <c r="D26" s="609">
        <v>-0.14000000000000001</v>
      </c>
      <c r="E26" s="661">
        <v>1</v>
      </c>
      <c r="F26" s="593">
        <v>3.1382983999999003E-2</v>
      </c>
      <c r="G26" s="125">
        <v>14.25</v>
      </c>
      <c r="H26" s="177">
        <v>31.076991235657001</v>
      </c>
      <c r="I26" s="191">
        <v>0</v>
      </c>
      <c r="J26" s="163">
        <v>0.1</v>
      </c>
      <c r="K26" s="182">
        <v>2.4527333333333301</v>
      </c>
      <c r="L26" s="23">
        <v>26.480519999999999</v>
      </c>
      <c r="M26" s="23">
        <v>4.6908173920984702</v>
      </c>
      <c r="N26" s="23">
        <v>4.0175652193582101</v>
      </c>
      <c r="O26" s="23">
        <v>1.58130839366869</v>
      </c>
      <c r="P26" s="23">
        <v>0.87647779846639995</v>
      </c>
      <c r="Q26" s="23">
        <v>1.04563413964194</v>
      </c>
      <c r="R26" s="183">
        <v>4.29901737938415</v>
      </c>
      <c r="S26" s="192">
        <v>6.7980722665477398</v>
      </c>
      <c r="T26" s="72">
        <v>0</v>
      </c>
      <c r="U26" s="183">
        <v>2.1858474220521602</v>
      </c>
      <c r="X26" s="14"/>
      <c r="AQ26" s="432"/>
    </row>
    <row r="27" spans="3:43">
      <c r="C27" s="587">
        <v>41.9</v>
      </c>
      <c r="D27" s="609">
        <v>12.49</v>
      </c>
      <c r="E27" s="661">
        <v>1</v>
      </c>
      <c r="F27" s="593">
        <v>4.6122988010001503E-2</v>
      </c>
      <c r="G27" s="125">
        <v>14.25</v>
      </c>
      <c r="H27" s="177">
        <v>40.232035996361603</v>
      </c>
      <c r="I27" s="191">
        <v>0</v>
      </c>
      <c r="J27" s="163">
        <v>0.1</v>
      </c>
      <c r="K27" s="182">
        <v>3.0474933333333301</v>
      </c>
      <c r="L27" s="23">
        <v>33.936231999999997</v>
      </c>
      <c r="M27" s="23">
        <v>4.6469138744987104</v>
      </c>
      <c r="N27" s="23">
        <v>3.5476167503300502</v>
      </c>
      <c r="O27" s="23">
        <v>2.0617321312636201</v>
      </c>
      <c r="P27" s="23">
        <v>0.84807956499541304</v>
      </c>
      <c r="Q27" s="23">
        <v>1.0120706370311201</v>
      </c>
      <c r="R27" s="183">
        <v>3.9885225068214001</v>
      </c>
      <c r="S27" s="192">
        <v>8.2232650085818104</v>
      </c>
      <c r="T27" s="72">
        <v>0</v>
      </c>
      <c r="U27" s="183">
        <v>2.6967651326754298</v>
      </c>
      <c r="X27" s="14"/>
      <c r="AQ27" s="432"/>
    </row>
    <row r="28" spans="3:43">
      <c r="C28" s="587">
        <v>33.94</v>
      </c>
      <c r="D28" s="609">
        <v>18.43</v>
      </c>
      <c r="E28" s="661">
        <v>1</v>
      </c>
      <c r="F28" s="593">
        <v>0</v>
      </c>
      <c r="G28" s="125">
        <v>14.25</v>
      </c>
      <c r="H28" s="177">
        <v>46.359692611863402</v>
      </c>
      <c r="I28" s="191">
        <v>0</v>
      </c>
      <c r="J28" s="163">
        <v>0.1</v>
      </c>
      <c r="K28" s="182">
        <v>2.5633027555555601</v>
      </c>
      <c r="L28" s="23">
        <v>27.13586832</v>
      </c>
      <c r="M28" s="23">
        <v>3.5420069651954602</v>
      </c>
      <c r="N28" s="23">
        <v>2.44444110684926</v>
      </c>
      <c r="O28" s="23">
        <v>1.5920841993061301</v>
      </c>
      <c r="P28" s="23">
        <v>0.97041632229655295</v>
      </c>
      <c r="Q28" s="23">
        <v>1.08578775412484</v>
      </c>
      <c r="R28" s="183">
        <v>3.7320928747087798</v>
      </c>
      <c r="S28" s="192">
        <v>5.9418060961668502</v>
      </c>
      <c r="T28" s="72">
        <v>1.03E-2</v>
      </c>
      <c r="U28" s="183">
        <v>1.91338757191163</v>
      </c>
      <c r="X28" s="14"/>
      <c r="AQ28" s="432"/>
    </row>
    <row r="29" spans="3:43">
      <c r="C29" s="587">
        <v>51.5</v>
      </c>
      <c r="D29" s="609">
        <v>-0.14000000000000001</v>
      </c>
      <c r="E29" s="661">
        <v>1</v>
      </c>
      <c r="F29" s="593">
        <v>3.1382983999999003E-2</v>
      </c>
      <c r="G29" s="125">
        <v>14.25</v>
      </c>
      <c r="H29" s="177">
        <v>31.076991235657001</v>
      </c>
      <c r="I29" s="191">
        <v>0</v>
      </c>
      <c r="J29" s="163">
        <v>0.01</v>
      </c>
      <c r="K29" s="182">
        <v>2.4527333333333301</v>
      </c>
      <c r="L29" s="23">
        <v>26.480519999999999</v>
      </c>
      <c r="M29" s="23">
        <v>4.6908173920984702</v>
      </c>
      <c r="N29" s="23">
        <v>4.0175652193582101</v>
      </c>
      <c r="O29" s="23">
        <v>1.58130839366869</v>
      </c>
      <c r="P29" s="23">
        <v>0.87647779846639995</v>
      </c>
      <c r="Q29" s="23">
        <v>1.04563413964194</v>
      </c>
      <c r="R29" s="183">
        <v>4.29901737938415</v>
      </c>
      <c r="S29" s="192">
        <v>6.7980722665477398</v>
      </c>
      <c r="T29" s="72">
        <v>0</v>
      </c>
      <c r="U29" s="183">
        <v>6.7980722665477398</v>
      </c>
      <c r="X29" s="14"/>
      <c r="AQ29" s="432"/>
    </row>
    <row r="30" spans="3:43">
      <c r="C30" s="587">
        <v>41.9</v>
      </c>
      <c r="D30" s="609">
        <v>12.49</v>
      </c>
      <c r="E30" s="661">
        <v>1</v>
      </c>
      <c r="F30" s="593">
        <v>4.6122988010001503E-2</v>
      </c>
      <c r="G30" s="125">
        <v>14.25</v>
      </c>
      <c r="H30" s="177">
        <v>40.232035996361603</v>
      </c>
      <c r="I30" s="191">
        <v>0</v>
      </c>
      <c r="J30" s="163">
        <v>0.01</v>
      </c>
      <c r="K30" s="182">
        <v>3.0474933333333301</v>
      </c>
      <c r="L30" s="23">
        <v>33.936231999999997</v>
      </c>
      <c r="M30" s="23">
        <v>4.6469138744987104</v>
      </c>
      <c r="N30" s="23">
        <v>3.5476167503300502</v>
      </c>
      <c r="O30" s="23">
        <v>2.0617321312636201</v>
      </c>
      <c r="P30" s="23">
        <v>0.84807956499541304</v>
      </c>
      <c r="Q30" s="23">
        <v>1.0120706370311201</v>
      </c>
      <c r="R30" s="183">
        <v>3.9885225068214001</v>
      </c>
      <c r="S30" s="192">
        <v>8.2232650085818104</v>
      </c>
      <c r="T30" s="72">
        <v>0</v>
      </c>
      <c r="U30" s="183">
        <v>8.2232650085818104</v>
      </c>
      <c r="X30" s="14"/>
      <c r="AQ30" s="432"/>
    </row>
    <row r="31" spans="3:43">
      <c r="C31" s="587">
        <v>33.94</v>
      </c>
      <c r="D31" s="609">
        <v>18.43</v>
      </c>
      <c r="E31" s="661">
        <v>1</v>
      </c>
      <c r="F31" s="593">
        <v>0</v>
      </c>
      <c r="G31" s="125">
        <v>14.25</v>
      </c>
      <c r="H31" s="177">
        <v>46.359692611863402</v>
      </c>
      <c r="I31" s="191">
        <v>0</v>
      </c>
      <c r="J31" s="163">
        <v>0.01</v>
      </c>
      <c r="K31" s="182">
        <v>2.5633027555555601</v>
      </c>
      <c r="L31" s="23">
        <v>27.13586832</v>
      </c>
      <c r="M31" s="23">
        <v>3.5420069651954602</v>
      </c>
      <c r="N31" s="23">
        <v>2.44444110684926</v>
      </c>
      <c r="O31" s="23">
        <v>1.5920841993061301</v>
      </c>
      <c r="P31" s="23">
        <v>0.97041632229655295</v>
      </c>
      <c r="Q31" s="23">
        <v>1.08578775412484</v>
      </c>
      <c r="R31" s="183">
        <v>3.7320928747087798</v>
      </c>
      <c r="S31" s="192">
        <v>5.9418060961668502</v>
      </c>
      <c r="T31" s="72">
        <v>1.03E-2</v>
      </c>
      <c r="U31" s="183">
        <v>5.9418060961668502</v>
      </c>
      <c r="X31" s="14"/>
      <c r="AQ31" s="432"/>
    </row>
    <row r="32" spans="3:43">
      <c r="C32" s="587">
        <v>51.5</v>
      </c>
      <c r="D32" s="609">
        <v>-0.14000000000000001</v>
      </c>
      <c r="E32" s="661">
        <v>1</v>
      </c>
      <c r="F32" s="593">
        <v>3.1382983999999003E-2</v>
      </c>
      <c r="G32" s="125">
        <v>14.25</v>
      </c>
      <c r="H32" s="177">
        <v>31.076991235657001</v>
      </c>
      <c r="I32" s="191">
        <v>0</v>
      </c>
      <c r="J32" s="163">
        <v>1E-3</v>
      </c>
      <c r="K32" s="182">
        <v>2.4527333333333301</v>
      </c>
      <c r="L32" s="23">
        <v>26.480519999999999</v>
      </c>
      <c r="M32" s="23">
        <v>4.6908173920984702</v>
      </c>
      <c r="N32" s="23">
        <v>4.0175652193582101</v>
      </c>
      <c r="O32" s="23">
        <v>1.58130839366869</v>
      </c>
      <c r="P32" s="23">
        <v>0.87647779846639995</v>
      </c>
      <c r="Q32" s="23">
        <v>1.04563413964194</v>
      </c>
      <c r="R32" s="183">
        <v>4.29901737938415</v>
      </c>
      <c r="S32" s="192">
        <v>6.7980722665477398</v>
      </c>
      <c r="T32" s="72">
        <v>0</v>
      </c>
      <c r="U32" s="183">
        <v>14.8998224790914</v>
      </c>
      <c r="X32" s="14"/>
      <c r="AJ32" s="433"/>
      <c r="AQ32" s="432"/>
    </row>
    <row r="33" spans="3:43">
      <c r="C33" s="587">
        <v>41.9</v>
      </c>
      <c r="D33" s="609">
        <v>12.49</v>
      </c>
      <c r="E33" s="661">
        <v>1</v>
      </c>
      <c r="F33" s="593">
        <v>4.6122988010001503E-2</v>
      </c>
      <c r="G33" s="125">
        <v>14.25</v>
      </c>
      <c r="H33" s="177">
        <v>40.232035996361603</v>
      </c>
      <c r="I33" s="191">
        <v>0</v>
      </c>
      <c r="J33" s="163">
        <v>1E-3</v>
      </c>
      <c r="K33" s="182">
        <v>3.0474933333333301</v>
      </c>
      <c r="L33" s="23">
        <v>33.936231999999997</v>
      </c>
      <c r="M33" s="23">
        <v>4.6469138744987104</v>
      </c>
      <c r="N33" s="23">
        <v>3.5476167503300502</v>
      </c>
      <c r="O33" s="23">
        <v>2.0617321312636201</v>
      </c>
      <c r="P33" s="23">
        <v>0.84807956499541304</v>
      </c>
      <c r="Q33" s="23">
        <v>1.0120706370311201</v>
      </c>
      <c r="R33" s="183">
        <v>3.9885225068214001</v>
      </c>
      <c r="S33" s="192">
        <v>8.2232650085818104</v>
      </c>
      <c r="T33" s="72">
        <v>0</v>
      </c>
      <c r="U33" s="183">
        <v>17.6715576625202</v>
      </c>
      <c r="X33" s="14"/>
      <c r="AJ33" s="433"/>
      <c r="AQ33" s="432"/>
    </row>
    <row r="34" spans="3:43">
      <c r="C34" s="587">
        <v>33.94</v>
      </c>
      <c r="D34" s="609">
        <v>18.43</v>
      </c>
      <c r="E34" s="661">
        <v>1</v>
      </c>
      <c r="F34" s="593">
        <v>0</v>
      </c>
      <c r="G34" s="125">
        <v>14.25</v>
      </c>
      <c r="H34" s="177">
        <v>46.359692611863402</v>
      </c>
      <c r="I34" s="191">
        <v>0</v>
      </c>
      <c r="J34" s="163">
        <v>1E-3</v>
      </c>
      <c r="K34" s="182">
        <v>2.5633027555555601</v>
      </c>
      <c r="L34" s="23">
        <v>27.13586832</v>
      </c>
      <c r="M34" s="23">
        <v>3.5420069651954602</v>
      </c>
      <c r="N34" s="23">
        <v>2.44444110684926</v>
      </c>
      <c r="O34" s="23">
        <v>1.5920841993061301</v>
      </c>
      <c r="P34" s="23">
        <v>0.97041632229655295</v>
      </c>
      <c r="Q34" s="23">
        <v>1.08578775412484</v>
      </c>
      <c r="R34" s="183">
        <v>3.7320928747087798</v>
      </c>
      <c r="S34" s="192">
        <v>5.9418060961668502</v>
      </c>
      <c r="T34" s="72">
        <v>1.03E-2</v>
      </c>
      <c r="U34" s="183">
        <v>12.981516867335699</v>
      </c>
      <c r="X34" s="14"/>
      <c r="AJ34" s="433"/>
      <c r="AQ34" s="432"/>
    </row>
    <row r="35" spans="3:43">
      <c r="C35" s="587">
        <v>51.5</v>
      </c>
      <c r="D35" s="609">
        <v>-0.14000000000000001</v>
      </c>
      <c r="E35" s="661">
        <v>1</v>
      </c>
      <c r="F35" s="593">
        <v>3.1382983999999003E-2</v>
      </c>
      <c r="G35" s="125">
        <v>29</v>
      </c>
      <c r="H35" s="177">
        <v>31.076991235657001</v>
      </c>
      <c r="I35" s="191">
        <v>0</v>
      </c>
      <c r="J35" s="163">
        <v>1</v>
      </c>
      <c r="K35" s="182">
        <v>2.4527333333333301</v>
      </c>
      <c r="L35" s="23">
        <v>26.480519999999999</v>
      </c>
      <c r="M35" s="23">
        <v>4.6908173920984702</v>
      </c>
      <c r="N35" s="23">
        <v>4.0175652193582101</v>
      </c>
      <c r="O35" s="23">
        <v>5.02180188909084</v>
      </c>
      <c r="P35" s="23">
        <v>0.78696020165307801</v>
      </c>
      <c r="Q35" s="23">
        <v>1.2646754508568701</v>
      </c>
      <c r="R35" s="183">
        <v>4.6685324812033402</v>
      </c>
      <c r="S35" s="192">
        <v>23.444445233388901</v>
      </c>
      <c r="T35" s="72">
        <v>0</v>
      </c>
      <c r="U35" s="183">
        <v>2.2077860431301799</v>
      </c>
      <c r="X35" s="14"/>
      <c r="AQ35" s="432"/>
    </row>
    <row r="36" spans="3:43">
      <c r="C36" s="587">
        <v>41.9</v>
      </c>
      <c r="D36" s="609">
        <v>12.49</v>
      </c>
      <c r="E36" s="661">
        <v>1</v>
      </c>
      <c r="F36" s="593">
        <v>4.6122988010001503E-2</v>
      </c>
      <c r="G36" s="125">
        <v>29</v>
      </c>
      <c r="H36" s="177">
        <v>40.232035996361603</v>
      </c>
      <c r="I36" s="191">
        <v>0</v>
      </c>
      <c r="J36" s="163">
        <v>1</v>
      </c>
      <c r="K36" s="182">
        <v>3.0474933333333301</v>
      </c>
      <c r="L36" s="23">
        <v>33.936231999999997</v>
      </c>
      <c r="M36" s="23">
        <v>4.6469138744987104</v>
      </c>
      <c r="N36" s="23">
        <v>3.5476167503300502</v>
      </c>
      <c r="O36" s="23">
        <v>6.27846023972665</v>
      </c>
      <c r="P36" s="23">
        <v>0.76693180682766304</v>
      </c>
      <c r="Q36" s="23">
        <v>1.2845569765075699</v>
      </c>
      <c r="R36" s="183">
        <v>4.5779890029294901</v>
      </c>
      <c r="S36" s="192">
        <v>28.742721932798599</v>
      </c>
      <c r="T36" s="72">
        <v>0</v>
      </c>
      <c r="U36" s="183">
        <v>2.8234656338720598</v>
      </c>
      <c r="X36" s="14"/>
      <c r="AQ36" s="432"/>
    </row>
    <row r="37" spans="3:43">
      <c r="C37" s="587">
        <v>33.94</v>
      </c>
      <c r="D37" s="609">
        <v>18.43</v>
      </c>
      <c r="E37" s="661">
        <v>1</v>
      </c>
      <c r="F37" s="593">
        <v>0</v>
      </c>
      <c r="G37" s="125">
        <v>29</v>
      </c>
      <c r="H37" s="177">
        <v>46.359692611863402</v>
      </c>
      <c r="I37" s="191">
        <v>0</v>
      </c>
      <c r="J37" s="163">
        <v>1</v>
      </c>
      <c r="K37" s="182">
        <v>2.5633027555555601</v>
      </c>
      <c r="L37" s="23">
        <v>27.13586832</v>
      </c>
      <c r="M37" s="23">
        <v>3.5420069651954602</v>
      </c>
      <c r="N37" s="23">
        <v>2.44444110684926</v>
      </c>
      <c r="O37" s="23">
        <v>5.0313547936208503</v>
      </c>
      <c r="P37" s="23">
        <v>0.884314501057338</v>
      </c>
      <c r="Q37" s="23">
        <v>1.34830958669548</v>
      </c>
      <c r="R37" s="183">
        <v>4.2232401710286096</v>
      </c>
      <c r="S37" s="192">
        <v>21.248619679116899</v>
      </c>
      <c r="T37" s="72">
        <v>0</v>
      </c>
      <c r="U37" s="183">
        <v>1.96063611295817</v>
      </c>
      <c r="X37" s="14"/>
      <c r="AQ37" s="432"/>
    </row>
    <row r="38" spans="3:43">
      <c r="C38" s="587">
        <v>51.5</v>
      </c>
      <c r="D38" s="609">
        <v>-0.14000000000000001</v>
      </c>
      <c r="E38" s="661">
        <v>1</v>
      </c>
      <c r="F38" s="593">
        <v>3.1382983999999003E-2</v>
      </c>
      <c r="G38" s="125">
        <v>29</v>
      </c>
      <c r="H38" s="177">
        <v>31.076991235657001</v>
      </c>
      <c r="I38" s="191">
        <v>0</v>
      </c>
      <c r="J38" s="163">
        <v>0.1</v>
      </c>
      <c r="K38" s="182">
        <v>2.4527333333333301</v>
      </c>
      <c r="L38" s="23">
        <v>26.480519999999999</v>
      </c>
      <c r="M38" s="23">
        <v>4.6908173920984702</v>
      </c>
      <c r="N38" s="23">
        <v>4.0175652193582101</v>
      </c>
      <c r="O38" s="23">
        <v>5.02180188909084</v>
      </c>
      <c r="P38" s="23">
        <v>0.78696020165307801</v>
      </c>
      <c r="Q38" s="23">
        <v>1.2646754508568701</v>
      </c>
      <c r="R38" s="183">
        <v>4.6685324812033402</v>
      </c>
      <c r="S38" s="192">
        <v>23.444445233388901</v>
      </c>
      <c r="T38" s="72">
        <v>0</v>
      </c>
      <c r="U38" s="183">
        <v>8.5700583740129694</v>
      </c>
      <c r="X38" s="14"/>
      <c r="AQ38" s="432"/>
    </row>
    <row r="39" spans="3:43">
      <c r="C39" s="587">
        <v>41.9</v>
      </c>
      <c r="D39" s="609">
        <v>12.49</v>
      </c>
      <c r="E39" s="661">
        <v>1</v>
      </c>
      <c r="F39" s="593">
        <v>4.6122988010001503E-2</v>
      </c>
      <c r="G39" s="125">
        <v>29</v>
      </c>
      <c r="H39" s="177">
        <v>40.232035996361603</v>
      </c>
      <c r="I39" s="191">
        <v>0</v>
      </c>
      <c r="J39" s="163">
        <v>0.1</v>
      </c>
      <c r="K39" s="182">
        <v>3.0474933333333301</v>
      </c>
      <c r="L39" s="23">
        <v>33.936231999999997</v>
      </c>
      <c r="M39" s="23">
        <v>4.6469138744987104</v>
      </c>
      <c r="N39" s="23">
        <v>3.5476167503300502</v>
      </c>
      <c r="O39" s="23">
        <v>6.27846023972665</v>
      </c>
      <c r="P39" s="23">
        <v>0.76693180682766304</v>
      </c>
      <c r="Q39" s="23">
        <v>1.2845569765075699</v>
      </c>
      <c r="R39" s="183">
        <v>4.5779890029294901</v>
      </c>
      <c r="S39" s="192">
        <v>28.742721932798599</v>
      </c>
      <c r="T39" s="72">
        <v>0</v>
      </c>
      <c r="U39" s="183">
        <v>10.7310077318301</v>
      </c>
      <c r="X39" s="14"/>
      <c r="AQ39" s="432"/>
    </row>
    <row r="40" spans="3:43">
      <c r="C40" s="587">
        <v>33.94</v>
      </c>
      <c r="D40" s="609">
        <v>18.43</v>
      </c>
      <c r="E40" s="661">
        <v>1</v>
      </c>
      <c r="F40" s="593">
        <v>0</v>
      </c>
      <c r="G40" s="125">
        <v>29</v>
      </c>
      <c r="H40" s="177">
        <v>46.359692611863402</v>
      </c>
      <c r="I40" s="191">
        <v>0</v>
      </c>
      <c r="J40" s="163">
        <v>0.1</v>
      </c>
      <c r="K40" s="182">
        <v>2.5633027555555601</v>
      </c>
      <c r="L40" s="23">
        <v>27.13586832</v>
      </c>
      <c r="M40" s="23">
        <v>3.5420069651954602</v>
      </c>
      <c r="N40" s="23">
        <v>2.44444110684926</v>
      </c>
      <c r="O40" s="23">
        <v>5.0313547936208503</v>
      </c>
      <c r="P40" s="23">
        <v>0.884314501057338</v>
      </c>
      <c r="Q40" s="23">
        <v>1.34830958669548</v>
      </c>
      <c r="R40" s="183">
        <v>4.2232401710286096</v>
      </c>
      <c r="S40" s="192">
        <v>21.248619679116899</v>
      </c>
      <c r="T40" s="72">
        <v>1.03E-2</v>
      </c>
      <c r="U40" s="183">
        <v>7.8083225081654204</v>
      </c>
      <c r="X40" s="14"/>
      <c r="AQ40" s="432"/>
    </row>
    <row r="41" spans="3:43">
      <c r="C41" s="587">
        <v>51.5</v>
      </c>
      <c r="D41" s="609">
        <v>-0.14000000000000001</v>
      </c>
      <c r="E41" s="661">
        <v>1</v>
      </c>
      <c r="F41" s="593">
        <v>3.1382983999999003E-2</v>
      </c>
      <c r="G41" s="125">
        <v>29</v>
      </c>
      <c r="H41" s="177">
        <v>31.076991235657001</v>
      </c>
      <c r="I41" s="191">
        <v>0</v>
      </c>
      <c r="J41" s="163">
        <v>0.01</v>
      </c>
      <c r="K41" s="182">
        <v>2.4527333333333301</v>
      </c>
      <c r="L41" s="23">
        <v>26.480519999999999</v>
      </c>
      <c r="M41" s="23">
        <v>4.6908173920984702</v>
      </c>
      <c r="N41" s="23">
        <v>4.0175652193582101</v>
      </c>
      <c r="O41" s="23">
        <v>5.02180188909084</v>
      </c>
      <c r="P41" s="23">
        <v>0.78696020165307801</v>
      </c>
      <c r="Q41" s="23">
        <v>1.2646754508568701</v>
      </c>
      <c r="R41" s="183">
        <v>4.6685324812033402</v>
      </c>
      <c r="S41" s="192">
        <v>23.444445233388901</v>
      </c>
      <c r="T41" s="72">
        <v>0</v>
      </c>
      <c r="U41" s="183">
        <v>23.444445233388901</v>
      </c>
      <c r="X41" s="14"/>
      <c r="AQ41" s="432"/>
    </row>
    <row r="42" spans="3:43">
      <c r="C42" s="587">
        <v>41.9</v>
      </c>
      <c r="D42" s="609">
        <v>12.49</v>
      </c>
      <c r="E42" s="661">
        <v>1</v>
      </c>
      <c r="F42" s="593">
        <v>4.6122988010001503E-2</v>
      </c>
      <c r="G42" s="125">
        <v>29</v>
      </c>
      <c r="H42" s="177">
        <v>40.232035996361603</v>
      </c>
      <c r="I42" s="191">
        <v>0</v>
      </c>
      <c r="J42" s="163">
        <v>0.01</v>
      </c>
      <c r="K42" s="182">
        <v>3.0474933333333301</v>
      </c>
      <c r="L42" s="23">
        <v>33.936231999999997</v>
      </c>
      <c r="M42" s="23">
        <v>4.6469138744987104</v>
      </c>
      <c r="N42" s="23">
        <v>3.5476167503300502</v>
      </c>
      <c r="O42" s="23">
        <v>6.27846023972665</v>
      </c>
      <c r="P42" s="23">
        <v>0.76693180682766304</v>
      </c>
      <c r="Q42" s="23">
        <v>1.2845569765075699</v>
      </c>
      <c r="R42" s="183">
        <v>4.5779890029294901</v>
      </c>
      <c r="S42" s="192">
        <v>28.742721932798599</v>
      </c>
      <c r="T42" s="72">
        <v>0</v>
      </c>
      <c r="U42" s="183">
        <v>28.742721932798599</v>
      </c>
      <c r="X42" s="14"/>
      <c r="AQ42" s="432"/>
    </row>
    <row r="43" spans="3:43">
      <c r="C43" s="587">
        <v>33.94</v>
      </c>
      <c r="D43" s="609">
        <v>18.43</v>
      </c>
      <c r="E43" s="661">
        <v>1</v>
      </c>
      <c r="F43" s="593">
        <v>0</v>
      </c>
      <c r="G43" s="125">
        <v>29</v>
      </c>
      <c r="H43" s="177">
        <v>46.359692611863402</v>
      </c>
      <c r="I43" s="191">
        <v>0</v>
      </c>
      <c r="J43" s="163">
        <v>0.01</v>
      </c>
      <c r="K43" s="182">
        <v>2.5633027555555601</v>
      </c>
      <c r="L43" s="23">
        <v>27.13586832</v>
      </c>
      <c r="M43" s="23">
        <v>3.5420069651954602</v>
      </c>
      <c r="N43" s="23">
        <v>2.44444110684926</v>
      </c>
      <c r="O43" s="23">
        <v>5.0313547936208503</v>
      </c>
      <c r="P43" s="23">
        <v>0.884314501057338</v>
      </c>
      <c r="Q43" s="23">
        <v>1.34830958669548</v>
      </c>
      <c r="R43" s="183">
        <v>4.2232401710286096</v>
      </c>
      <c r="S43" s="192">
        <v>21.248619679116899</v>
      </c>
      <c r="T43" s="72">
        <v>1.03E-2</v>
      </c>
      <c r="U43" s="183">
        <v>21.248619679116899</v>
      </c>
      <c r="X43" s="14"/>
      <c r="AQ43" s="432"/>
    </row>
    <row r="44" spans="3:43">
      <c r="C44" s="587">
        <v>51.5</v>
      </c>
      <c r="D44" s="609">
        <v>-0.14000000000000001</v>
      </c>
      <c r="E44" s="661">
        <v>1</v>
      </c>
      <c r="F44" s="593">
        <v>3.1382983999999003E-2</v>
      </c>
      <c r="G44" s="125">
        <v>29</v>
      </c>
      <c r="H44" s="177">
        <v>31.076991235657001</v>
      </c>
      <c r="I44" s="191">
        <v>0</v>
      </c>
      <c r="J44" s="163">
        <v>1E-3</v>
      </c>
      <c r="K44" s="182">
        <v>2.4527333333333301</v>
      </c>
      <c r="L44" s="23">
        <v>26.480519999999999</v>
      </c>
      <c r="M44" s="23">
        <v>4.6908173920984702</v>
      </c>
      <c r="N44" s="23">
        <v>4.0175652193582101</v>
      </c>
      <c r="O44" s="23">
        <v>5.02180188909084</v>
      </c>
      <c r="P44" s="23">
        <v>0.78696020165307801</v>
      </c>
      <c r="Q44" s="23">
        <v>1.2646754508568701</v>
      </c>
      <c r="R44" s="183">
        <v>4.6685324812033402</v>
      </c>
      <c r="S44" s="192">
        <v>23.444445233388901</v>
      </c>
      <c r="T44" s="72">
        <v>0</v>
      </c>
      <c r="U44" s="183">
        <v>45.198656379007197</v>
      </c>
      <c r="X44" s="14"/>
      <c r="AJ44" s="433"/>
      <c r="AQ44" s="432"/>
    </row>
    <row r="45" spans="3:43">
      <c r="C45" s="587">
        <v>41.9</v>
      </c>
      <c r="D45" s="609">
        <v>12.49</v>
      </c>
      <c r="E45" s="661">
        <v>1</v>
      </c>
      <c r="F45" s="593">
        <v>4.6122988010001503E-2</v>
      </c>
      <c r="G45" s="125">
        <v>29</v>
      </c>
      <c r="H45" s="177">
        <v>40.232035996361603</v>
      </c>
      <c r="I45" s="191">
        <v>0</v>
      </c>
      <c r="J45" s="163">
        <v>1E-3</v>
      </c>
      <c r="K45" s="182">
        <v>3.0474933333333301</v>
      </c>
      <c r="L45" s="23">
        <v>33.936231999999997</v>
      </c>
      <c r="M45" s="23">
        <v>4.6469138744987104</v>
      </c>
      <c r="N45" s="23">
        <v>3.5476167503300502</v>
      </c>
      <c r="O45" s="23">
        <v>6.27846023972665</v>
      </c>
      <c r="P45" s="23">
        <v>0.76693180682766304</v>
      </c>
      <c r="Q45" s="23">
        <v>1.2845569765075699</v>
      </c>
      <c r="R45" s="183">
        <v>4.5779890029294901</v>
      </c>
      <c r="S45" s="192">
        <v>28.742721932798599</v>
      </c>
      <c r="T45" s="72">
        <v>0</v>
      </c>
      <c r="U45" s="183">
        <v>54.255611524675203</v>
      </c>
      <c r="X45" s="14"/>
      <c r="AJ45" s="433"/>
      <c r="AQ45" s="432"/>
    </row>
    <row r="46" spans="3:43">
      <c r="C46" s="587">
        <v>33.94</v>
      </c>
      <c r="D46" s="609">
        <v>18.43</v>
      </c>
      <c r="E46" s="661">
        <v>1</v>
      </c>
      <c r="F46" s="593">
        <v>0</v>
      </c>
      <c r="G46" s="125">
        <v>29</v>
      </c>
      <c r="H46" s="177">
        <v>46.359692611863402</v>
      </c>
      <c r="I46" s="191">
        <v>0</v>
      </c>
      <c r="J46" s="163">
        <v>1E-3</v>
      </c>
      <c r="K46" s="182">
        <v>2.5633027555555601</v>
      </c>
      <c r="L46" s="23">
        <v>27.13586832</v>
      </c>
      <c r="M46" s="23">
        <v>3.5420069651954602</v>
      </c>
      <c r="N46" s="23">
        <v>2.44444110684926</v>
      </c>
      <c r="O46" s="23">
        <v>5.0313547936208503</v>
      </c>
      <c r="P46" s="23">
        <v>0.884314501057338</v>
      </c>
      <c r="Q46" s="23">
        <v>1.34830958669548</v>
      </c>
      <c r="R46" s="183">
        <v>4.2232401710286096</v>
      </c>
      <c r="S46" s="192">
        <v>21.248619679116899</v>
      </c>
      <c r="T46" s="72">
        <v>1.03E-2</v>
      </c>
      <c r="U46" s="183">
        <v>40.681330155102899</v>
      </c>
      <c r="X46" s="14"/>
      <c r="AJ46" s="433"/>
      <c r="AQ46" s="432"/>
    </row>
    <row r="47" spans="3:43">
      <c r="C47" s="587">
        <v>22.9</v>
      </c>
      <c r="D47" s="609">
        <v>-43.23</v>
      </c>
      <c r="E47" s="661">
        <v>-100</v>
      </c>
      <c r="F47" s="593">
        <v>0</v>
      </c>
      <c r="G47" s="125">
        <v>14.25</v>
      </c>
      <c r="H47" s="177">
        <v>22.2783346840557</v>
      </c>
      <c r="I47" s="191">
        <v>0</v>
      </c>
      <c r="J47" s="163">
        <v>1</v>
      </c>
      <c r="K47" s="182">
        <v>4.1587786666666702</v>
      </c>
      <c r="L47" s="23">
        <v>50.639304000000003</v>
      </c>
      <c r="M47" s="23">
        <v>10.9699545110118</v>
      </c>
      <c r="N47" s="23">
        <v>10.1510818130555</v>
      </c>
      <c r="O47" s="23">
        <v>3.3213963776662601</v>
      </c>
      <c r="P47" s="23">
        <v>0.54951524734989599</v>
      </c>
      <c r="Q47" s="23">
        <v>0.94616913642154199</v>
      </c>
      <c r="R47" s="183">
        <v>5.7036563550913497</v>
      </c>
      <c r="S47" s="192">
        <v>18.944103557253602</v>
      </c>
      <c r="T47" s="72">
        <v>0</v>
      </c>
      <c r="U47" s="183">
        <v>1.7069012811712401</v>
      </c>
      <c r="X47" s="14"/>
      <c r="AQ47" s="432"/>
    </row>
    <row r="48" spans="3:43">
      <c r="C48" s="587">
        <v>25.78</v>
      </c>
      <c r="D48" s="609">
        <v>-80.22</v>
      </c>
      <c r="E48" s="661">
        <v>-100</v>
      </c>
      <c r="F48" s="593">
        <v>8.6172799950875803E-3</v>
      </c>
      <c r="G48" s="125">
        <v>14.25</v>
      </c>
      <c r="H48" s="177">
        <v>52.678984859030599</v>
      </c>
      <c r="I48" s="191">
        <v>0</v>
      </c>
      <c r="J48" s="163">
        <v>1</v>
      </c>
      <c r="K48" s="182">
        <v>4.56946133333334</v>
      </c>
      <c r="L48" s="23">
        <v>78.299499299999994</v>
      </c>
      <c r="M48" s="23">
        <v>5.7350988942637997</v>
      </c>
      <c r="N48" s="23">
        <v>3.47707648004973</v>
      </c>
      <c r="O48" s="23">
        <v>5.1150346331063403</v>
      </c>
      <c r="P48" s="23">
        <v>0.67034694736152101</v>
      </c>
      <c r="Q48" s="23">
        <v>0.83549400279895003</v>
      </c>
      <c r="R48" s="183">
        <v>3.2120617372921099</v>
      </c>
      <c r="S48" s="192">
        <v>16.429807029924898</v>
      </c>
      <c r="T48" s="72">
        <v>0</v>
      </c>
      <c r="U48" s="183">
        <v>1.4373125228118599</v>
      </c>
      <c r="X48" s="14"/>
      <c r="Z48" s="433"/>
      <c r="AQ48" s="432"/>
    </row>
    <row r="49" spans="3:43">
      <c r="C49" s="587">
        <v>22.9</v>
      </c>
      <c r="D49" s="609">
        <v>-43.23</v>
      </c>
      <c r="E49" s="661">
        <v>-100</v>
      </c>
      <c r="F49" s="593">
        <v>0</v>
      </c>
      <c r="G49" s="125">
        <v>14.25</v>
      </c>
      <c r="H49" s="177">
        <v>22.2783346840557</v>
      </c>
      <c r="I49" s="191">
        <v>0</v>
      </c>
      <c r="J49" s="163">
        <v>0.1</v>
      </c>
      <c r="K49" s="182">
        <v>4.1587786666666702</v>
      </c>
      <c r="L49" s="23">
        <v>50.639304000000003</v>
      </c>
      <c r="M49" s="23">
        <v>10.9699545110118</v>
      </c>
      <c r="N49" s="23">
        <v>10.1510818130555</v>
      </c>
      <c r="O49" s="23">
        <v>3.3213963776662601</v>
      </c>
      <c r="P49" s="23">
        <v>0.54951524734989599</v>
      </c>
      <c r="Q49" s="23">
        <v>0.94616913642154199</v>
      </c>
      <c r="R49" s="183">
        <v>5.7036563550913497</v>
      </c>
      <c r="S49" s="192">
        <v>18.944103557253602</v>
      </c>
      <c r="T49" s="72">
        <v>0.254298302163316</v>
      </c>
      <c r="U49" s="183">
        <v>8.2716474380797909</v>
      </c>
      <c r="X49" s="14"/>
      <c r="AQ49" s="432"/>
    </row>
    <row r="50" spans="3:43">
      <c r="C50" s="587">
        <v>25.78</v>
      </c>
      <c r="D50" s="609">
        <v>-80.22</v>
      </c>
      <c r="E50" s="661">
        <v>-100</v>
      </c>
      <c r="F50" s="593">
        <v>8.6172799950875803E-3</v>
      </c>
      <c r="G50" s="125">
        <v>14.25</v>
      </c>
      <c r="H50" s="177">
        <v>52.678984859030599</v>
      </c>
      <c r="I50" s="191">
        <v>0</v>
      </c>
      <c r="J50" s="163">
        <v>0.1</v>
      </c>
      <c r="K50" s="182">
        <v>4.56946133333334</v>
      </c>
      <c r="L50" s="23">
        <v>78.299499299999994</v>
      </c>
      <c r="M50" s="23">
        <v>5.7350988942637997</v>
      </c>
      <c r="N50" s="23">
        <v>3.47707648004973</v>
      </c>
      <c r="O50" s="23">
        <v>5.1150346331063403</v>
      </c>
      <c r="P50" s="23">
        <v>0.67034694736152101</v>
      </c>
      <c r="Q50" s="23">
        <v>0.83549400279895003</v>
      </c>
      <c r="R50" s="183">
        <v>3.2120617372921099</v>
      </c>
      <c r="S50" s="192">
        <v>16.429807029924898</v>
      </c>
      <c r="T50" s="72">
        <v>5.11E-2</v>
      </c>
      <c r="U50" s="183">
        <v>6.2972472438084104</v>
      </c>
      <c r="X50" s="14"/>
      <c r="Z50" s="433"/>
      <c r="AQ50" s="432"/>
    </row>
    <row r="51" spans="3:43">
      <c r="C51" s="587">
        <v>22.9</v>
      </c>
      <c r="D51" s="609">
        <v>-43.23</v>
      </c>
      <c r="E51" s="661">
        <v>-100</v>
      </c>
      <c r="F51" s="593">
        <v>0</v>
      </c>
      <c r="G51" s="125">
        <v>14.25</v>
      </c>
      <c r="H51" s="177">
        <v>22.2783346840557</v>
      </c>
      <c r="I51" s="191">
        <v>0</v>
      </c>
      <c r="J51" s="163">
        <v>0.01</v>
      </c>
      <c r="K51" s="182">
        <v>4.1587786666666702</v>
      </c>
      <c r="L51" s="23">
        <v>50.639304000000003</v>
      </c>
      <c r="M51" s="23">
        <v>10.9699545110118</v>
      </c>
      <c r="N51" s="23">
        <v>10.1510818130555</v>
      </c>
      <c r="O51" s="23">
        <v>3.3213963776662601</v>
      </c>
      <c r="P51" s="23">
        <v>0.54951524734989599</v>
      </c>
      <c r="Q51" s="23">
        <v>0.94616913642154199</v>
      </c>
      <c r="R51" s="183">
        <v>5.7036563550913497</v>
      </c>
      <c r="S51" s="192">
        <v>18.944103557253602</v>
      </c>
      <c r="T51" s="72">
        <v>0.254298302163316</v>
      </c>
      <c r="U51" s="183">
        <v>18.944103557253602</v>
      </c>
      <c r="X51" s="14"/>
      <c r="AQ51" s="432"/>
    </row>
    <row r="52" spans="3:43">
      <c r="C52" s="587">
        <v>25.78</v>
      </c>
      <c r="D52" s="609">
        <v>-80.22</v>
      </c>
      <c r="E52" s="661">
        <v>-100</v>
      </c>
      <c r="F52" s="593">
        <v>8.6172799950875803E-3</v>
      </c>
      <c r="G52" s="125">
        <v>14.25</v>
      </c>
      <c r="H52" s="177">
        <v>52.678984859030599</v>
      </c>
      <c r="I52" s="191">
        <v>0</v>
      </c>
      <c r="J52" s="163">
        <v>0.01</v>
      </c>
      <c r="K52" s="182">
        <v>4.56946133333334</v>
      </c>
      <c r="L52" s="23">
        <v>78.299499299999994</v>
      </c>
      <c r="M52" s="23">
        <v>5.7350988942637997</v>
      </c>
      <c r="N52" s="23">
        <v>3.47707648004973</v>
      </c>
      <c r="O52" s="23">
        <v>5.1150346331063403</v>
      </c>
      <c r="P52" s="23">
        <v>0.67034694736152101</v>
      </c>
      <c r="Q52" s="23">
        <v>0.83549400279895003</v>
      </c>
      <c r="R52" s="183">
        <v>3.2120617372921099</v>
      </c>
      <c r="S52" s="192">
        <v>16.429807029924898</v>
      </c>
      <c r="T52" s="72">
        <v>5.11E-2</v>
      </c>
      <c r="U52" s="183">
        <v>16.429807029924898</v>
      </c>
      <c r="X52" s="14"/>
      <c r="Z52" s="433"/>
      <c r="AQ52" s="432"/>
    </row>
    <row r="53" spans="3:43">
      <c r="C53" s="587">
        <v>22.9</v>
      </c>
      <c r="D53" s="609">
        <v>-43.23</v>
      </c>
      <c r="E53" s="661">
        <v>-100</v>
      </c>
      <c r="F53" s="593">
        <v>0</v>
      </c>
      <c r="G53" s="125">
        <v>14.25</v>
      </c>
      <c r="H53" s="177">
        <v>22.2783346840557</v>
      </c>
      <c r="I53" s="191">
        <v>0</v>
      </c>
      <c r="J53" s="163">
        <v>1E-3</v>
      </c>
      <c r="K53" s="182">
        <v>4.1587786666666702</v>
      </c>
      <c r="L53" s="23">
        <v>50.639304000000003</v>
      </c>
      <c r="M53" s="23">
        <v>10.9699545110118</v>
      </c>
      <c r="N53" s="23">
        <v>10.1510818130555</v>
      </c>
      <c r="O53" s="23">
        <v>3.3213963776662601</v>
      </c>
      <c r="P53" s="23">
        <v>0.54951524734989599</v>
      </c>
      <c r="Q53" s="23">
        <v>0.94616913642154199</v>
      </c>
      <c r="R53" s="183">
        <v>5.7036563550913497</v>
      </c>
      <c r="S53" s="192">
        <v>18.944103557253602</v>
      </c>
      <c r="T53" s="72">
        <v>0.254298302163316</v>
      </c>
      <c r="U53" s="183">
        <v>29.911712957555899</v>
      </c>
      <c r="X53" s="14"/>
      <c r="AJ53" s="433"/>
      <c r="AQ53" s="432"/>
    </row>
    <row r="54" spans="3:43" ht="14.25" customHeight="1">
      <c r="C54" s="587">
        <v>25.78</v>
      </c>
      <c r="D54" s="609">
        <v>-80.22</v>
      </c>
      <c r="E54" s="661">
        <v>-100</v>
      </c>
      <c r="F54" s="593">
        <v>8.6172799950875803E-3</v>
      </c>
      <c r="G54" s="125">
        <v>14.25</v>
      </c>
      <c r="H54" s="177">
        <v>52.678984859030599</v>
      </c>
      <c r="I54" s="191">
        <v>0</v>
      </c>
      <c r="J54" s="163">
        <v>1E-3</v>
      </c>
      <c r="K54" s="182">
        <v>4.56946133333334</v>
      </c>
      <c r="L54" s="23">
        <v>78.299499299999994</v>
      </c>
      <c r="M54" s="23">
        <v>5.7350988942637997</v>
      </c>
      <c r="N54" s="23">
        <v>3.47707648004973</v>
      </c>
      <c r="O54" s="23">
        <v>5.1150346331063403</v>
      </c>
      <c r="P54" s="23">
        <v>0.67034694736152101</v>
      </c>
      <c r="Q54" s="23">
        <v>0.83549400279895003</v>
      </c>
      <c r="R54" s="183">
        <v>3.2120617372921099</v>
      </c>
      <c r="S54" s="192">
        <v>16.429807029924898</v>
      </c>
      <c r="T54" s="72">
        <v>5.11E-2</v>
      </c>
      <c r="U54" s="183">
        <v>29.930947696185498</v>
      </c>
      <c r="X54" s="14"/>
      <c r="Z54" s="433"/>
      <c r="AJ54" s="433"/>
      <c r="AQ54" s="432"/>
    </row>
    <row r="55" spans="3:43" ht="14.25" customHeight="1">
      <c r="C55" s="587">
        <v>22.9</v>
      </c>
      <c r="D55" s="609">
        <v>-43.23</v>
      </c>
      <c r="E55" s="661">
        <v>-100</v>
      </c>
      <c r="F55" s="593">
        <v>0</v>
      </c>
      <c r="G55" s="125">
        <v>29</v>
      </c>
      <c r="H55" s="177">
        <v>22.2783346840557</v>
      </c>
      <c r="I55" s="191">
        <v>0</v>
      </c>
      <c r="J55" s="163">
        <v>1</v>
      </c>
      <c r="K55" s="182">
        <v>4.1587786666666702</v>
      </c>
      <c r="L55" s="23">
        <v>50.639304000000003</v>
      </c>
      <c r="M55" s="23">
        <v>10.9699545110118</v>
      </c>
      <c r="N55" s="23">
        <v>10.1510818130555</v>
      </c>
      <c r="O55" s="23">
        <v>9.4243024380859008</v>
      </c>
      <c r="P55" s="23">
        <v>0.49099152171833499</v>
      </c>
      <c r="Q55" s="23">
        <v>1.17464306543302</v>
      </c>
      <c r="R55" s="183">
        <v>6.3268092190068099</v>
      </c>
      <c r="S55" s="192">
        <v>59.625763547990204</v>
      </c>
      <c r="T55" s="72">
        <v>0</v>
      </c>
      <c r="U55" s="183">
        <v>6.8133680785728101</v>
      </c>
      <c r="X55" s="14"/>
      <c r="AQ55" s="432"/>
    </row>
    <row r="56" spans="3:43">
      <c r="C56" s="587">
        <v>25.78</v>
      </c>
      <c r="D56" s="609">
        <v>-80.22</v>
      </c>
      <c r="E56" s="661">
        <v>-100</v>
      </c>
      <c r="F56" s="593">
        <v>8.6172799950875803E-3</v>
      </c>
      <c r="G56" s="125">
        <v>29</v>
      </c>
      <c r="H56" s="177">
        <v>52.678984859030599</v>
      </c>
      <c r="I56" s="191">
        <v>0</v>
      </c>
      <c r="J56" s="163">
        <v>1</v>
      </c>
      <c r="K56" s="182">
        <v>4.56946133333334</v>
      </c>
      <c r="L56" s="23">
        <v>78.299499299999994</v>
      </c>
      <c r="M56" s="23">
        <v>5.7350988942637997</v>
      </c>
      <c r="N56" s="23">
        <v>3.47707648004973</v>
      </c>
      <c r="O56" s="23">
        <v>13.5929008637587</v>
      </c>
      <c r="P56" s="23">
        <v>0.61876125212427002</v>
      </c>
      <c r="Q56" s="23">
        <v>1.2122424289577101</v>
      </c>
      <c r="R56" s="183">
        <v>4.30183254833109</v>
      </c>
      <c r="S56" s="192">
        <v>58.4743833619548</v>
      </c>
      <c r="T56" s="72">
        <v>0</v>
      </c>
      <c r="U56" s="183">
        <v>6.65485565084259</v>
      </c>
      <c r="X56" s="14"/>
      <c r="Z56" s="433"/>
      <c r="AQ56" s="432"/>
    </row>
    <row r="57" spans="3:43">
      <c r="C57" s="587">
        <v>22.9</v>
      </c>
      <c r="D57" s="609">
        <v>-43.23</v>
      </c>
      <c r="E57" s="661">
        <v>-100</v>
      </c>
      <c r="F57" s="593">
        <v>0</v>
      </c>
      <c r="G57" s="125">
        <v>29</v>
      </c>
      <c r="H57" s="177">
        <v>22.2783346840557</v>
      </c>
      <c r="I57" s="191">
        <v>0</v>
      </c>
      <c r="J57" s="163">
        <v>0.1</v>
      </c>
      <c r="K57" s="182">
        <v>4.1587786666666702</v>
      </c>
      <c r="L57" s="23">
        <v>50.639304000000003</v>
      </c>
      <c r="M57" s="23">
        <v>10.9699545110118</v>
      </c>
      <c r="N57" s="23">
        <v>10.1510818130555</v>
      </c>
      <c r="O57" s="23">
        <v>9.4243024380859008</v>
      </c>
      <c r="P57" s="23">
        <v>0.49099152171833499</v>
      </c>
      <c r="Q57" s="23">
        <v>1.17464306543302</v>
      </c>
      <c r="R57" s="183">
        <v>6.3268092190068099</v>
      </c>
      <c r="S57" s="192">
        <v>59.625763547990204</v>
      </c>
      <c r="T57" s="72">
        <v>0.254298302163316</v>
      </c>
      <c r="U57" s="183">
        <v>29.318968439322799</v>
      </c>
      <c r="X57" s="14"/>
      <c r="AQ57" s="432"/>
    </row>
    <row r="58" spans="3:43">
      <c r="C58" s="587">
        <v>25.78</v>
      </c>
      <c r="D58" s="609">
        <v>-80.22</v>
      </c>
      <c r="E58" s="661">
        <v>-100</v>
      </c>
      <c r="F58" s="593">
        <v>8.6172799950875803E-3</v>
      </c>
      <c r="G58" s="125">
        <v>29</v>
      </c>
      <c r="H58" s="177">
        <v>52.678984859030599</v>
      </c>
      <c r="I58" s="191">
        <v>0</v>
      </c>
      <c r="J58" s="163">
        <v>0.1</v>
      </c>
      <c r="K58" s="182">
        <v>4.56946133333334</v>
      </c>
      <c r="L58" s="23">
        <v>78.299499299999994</v>
      </c>
      <c r="M58" s="23">
        <v>5.7350988942637997</v>
      </c>
      <c r="N58" s="23">
        <v>3.47707648004973</v>
      </c>
      <c r="O58" s="23">
        <v>13.5929008637587</v>
      </c>
      <c r="P58" s="23">
        <v>0.61876125212427002</v>
      </c>
      <c r="Q58" s="23">
        <v>1.2122424289577101</v>
      </c>
      <c r="R58" s="183">
        <v>4.30183254833109</v>
      </c>
      <c r="S58" s="192">
        <v>58.4743833619548</v>
      </c>
      <c r="T58" s="72">
        <v>5.11E-2</v>
      </c>
      <c r="U58" s="183">
        <v>25.5629549201382</v>
      </c>
      <c r="X58" s="14"/>
      <c r="Z58" s="433"/>
      <c r="AQ58" s="432"/>
    </row>
    <row r="59" spans="3:43">
      <c r="C59" s="587">
        <v>22.9</v>
      </c>
      <c r="D59" s="609">
        <v>-43.23</v>
      </c>
      <c r="E59" s="661">
        <v>-100</v>
      </c>
      <c r="F59" s="593">
        <v>0</v>
      </c>
      <c r="G59" s="125">
        <v>29</v>
      </c>
      <c r="H59" s="177">
        <v>22.2783346840557</v>
      </c>
      <c r="I59" s="191">
        <v>0</v>
      </c>
      <c r="J59" s="163">
        <v>0.01</v>
      </c>
      <c r="K59" s="182">
        <v>4.1587786666666702</v>
      </c>
      <c r="L59" s="23">
        <v>50.639304000000003</v>
      </c>
      <c r="M59" s="23">
        <v>10.9699545110118</v>
      </c>
      <c r="N59" s="23">
        <v>10.1510818130555</v>
      </c>
      <c r="O59" s="23">
        <v>9.4243024380859008</v>
      </c>
      <c r="P59" s="23">
        <v>0.49099152171833499</v>
      </c>
      <c r="Q59" s="23">
        <v>1.17464306543302</v>
      </c>
      <c r="R59" s="183">
        <v>6.3268092190068099</v>
      </c>
      <c r="S59" s="192">
        <v>59.625763547990204</v>
      </c>
      <c r="T59" s="72">
        <v>0.254298302163316</v>
      </c>
      <c r="U59" s="183">
        <v>59.625763547990204</v>
      </c>
      <c r="X59" s="14"/>
      <c r="AQ59" s="432"/>
    </row>
    <row r="60" spans="3:43">
      <c r="C60" s="587">
        <v>25.78</v>
      </c>
      <c r="D60" s="609">
        <v>-80.22</v>
      </c>
      <c r="E60" s="661">
        <v>-100</v>
      </c>
      <c r="F60" s="593">
        <v>8.6172799950875803E-3</v>
      </c>
      <c r="G60" s="125">
        <v>29</v>
      </c>
      <c r="H60" s="177">
        <v>52.678984859030599</v>
      </c>
      <c r="I60" s="191">
        <v>0</v>
      </c>
      <c r="J60" s="163">
        <v>0.01</v>
      </c>
      <c r="K60" s="182">
        <v>4.56946133333334</v>
      </c>
      <c r="L60" s="23">
        <v>78.299499299999994</v>
      </c>
      <c r="M60" s="23">
        <v>5.7350988942637997</v>
      </c>
      <c r="N60" s="23">
        <v>3.47707648004973</v>
      </c>
      <c r="O60" s="23">
        <v>13.5929008637587</v>
      </c>
      <c r="P60" s="23">
        <v>0.61876125212427002</v>
      </c>
      <c r="Q60" s="23">
        <v>1.2122424289577101</v>
      </c>
      <c r="R60" s="183">
        <v>4.30183254833109</v>
      </c>
      <c r="S60" s="192">
        <v>58.4743833619548</v>
      </c>
      <c r="T60" s="72">
        <v>5.11E-2</v>
      </c>
      <c r="U60" s="183">
        <v>58.4743833619548</v>
      </c>
      <c r="X60" s="14"/>
      <c r="Z60" s="433"/>
      <c r="AQ60" s="432"/>
    </row>
    <row r="61" spans="3:43">
      <c r="C61" s="587">
        <v>22.9</v>
      </c>
      <c r="D61" s="609">
        <v>-43.23</v>
      </c>
      <c r="E61" s="661">
        <v>-100</v>
      </c>
      <c r="F61" s="593">
        <v>0</v>
      </c>
      <c r="G61" s="125">
        <v>29</v>
      </c>
      <c r="H61" s="177">
        <v>22.2783346840557</v>
      </c>
      <c r="I61" s="191">
        <v>0</v>
      </c>
      <c r="J61" s="163">
        <v>1E-3</v>
      </c>
      <c r="K61" s="182">
        <v>4.1587786666666702</v>
      </c>
      <c r="L61" s="23">
        <v>50.639304000000003</v>
      </c>
      <c r="M61" s="23">
        <v>10.9699545110118</v>
      </c>
      <c r="N61" s="23">
        <v>10.1510818130555</v>
      </c>
      <c r="O61" s="23">
        <v>9.4243024380859008</v>
      </c>
      <c r="P61" s="23">
        <v>0.49099152171833499</v>
      </c>
      <c r="Q61" s="23">
        <v>1.17464306543302</v>
      </c>
      <c r="R61" s="183">
        <v>6.3268092190068099</v>
      </c>
      <c r="S61" s="192">
        <v>59.625763547990204</v>
      </c>
      <c r="T61" s="72">
        <v>0.254298302163316</v>
      </c>
      <c r="U61" s="183">
        <v>83.599639103156903</v>
      </c>
      <c r="X61" s="14"/>
      <c r="AJ61" s="433"/>
      <c r="AQ61" s="432"/>
    </row>
    <row r="62" spans="3:43">
      <c r="C62" s="587">
        <v>25.78</v>
      </c>
      <c r="D62" s="609">
        <v>-80.22</v>
      </c>
      <c r="E62" s="661">
        <v>-100</v>
      </c>
      <c r="F62" s="593">
        <v>8.6172799950875803E-3</v>
      </c>
      <c r="G62" s="125">
        <v>29</v>
      </c>
      <c r="H62" s="177">
        <v>52.678984859030599</v>
      </c>
      <c r="I62" s="191">
        <v>0</v>
      </c>
      <c r="J62" s="163">
        <v>1E-3</v>
      </c>
      <c r="K62" s="182">
        <v>4.56946133333334</v>
      </c>
      <c r="L62" s="23">
        <v>78.299499299999994</v>
      </c>
      <c r="M62" s="23">
        <v>5.7350988942637997</v>
      </c>
      <c r="N62" s="23">
        <v>3.47707648004973</v>
      </c>
      <c r="O62" s="23">
        <v>13.5929008637587</v>
      </c>
      <c r="P62" s="23">
        <v>0.61876125212427002</v>
      </c>
      <c r="Q62" s="23">
        <v>1.2122424289577101</v>
      </c>
      <c r="R62" s="183">
        <v>4.30183254833109</v>
      </c>
      <c r="S62" s="192">
        <v>58.4743833619548</v>
      </c>
      <c r="T62" s="72">
        <v>5.11E-2</v>
      </c>
      <c r="U62" s="183">
        <v>93.395625481207702</v>
      </c>
      <c r="X62" s="14"/>
      <c r="Z62" s="433"/>
      <c r="AJ62" s="433"/>
      <c r="AQ62" s="432"/>
    </row>
    <row r="63" spans="3:43">
      <c r="C63" s="587">
        <v>28.716999999999999</v>
      </c>
      <c r="D63" s="609">
        <v>77.3</v>
      </c>
      <c r="E63" s="661">
        <v>100</v>
      </c>
      <c r="F63" s="593">
        <v>0.20938369895270401</v>
      </c>
      <c r="G63" s="125">
        <v>14.25</v>
      </c>
      <c r="H63" s="177">
        <v>48.241170540511497</v>
      </c>
      <c r="I63" s="191">
        <v>90</v>
      </c>
      <c r="J63" s="163">
        <v>1</v>
      </c>
      <c r="K63" s="182">
        <v>5.25820404444445</v>
      </c>
      <c r="L63" s="23">
        <v>63.618888079999998</v>
      </c>
      <c r="M63" s="23">
        <v>6.7682662167618899</v>
      </c>
      <c r="N63" s="23">
        <v>4.5076424769394601</v>
      </c>
      <c r="O63" s="23">
        <v>3.7285199297077098</v>
      </c>
      <c r="P63" s="23">
        <v>0.68159945727529703</v>
      </c>
      <c r="Q63" s="23">
        <v>0.86462989951869396</v>
      </c>
      <c r="R63" s="183">
        <v>3.9887509269546202</v>
      </c>
      <c r="S63" s="192">
        <v>14.872137325790399</v>
      </c>
      <c r="T63" s="72">
        <v>0</v>
      </c>
      <c r="U63" s="183">
        <v>1.2744636130662099</v>
      </c>
      <c r="X63" s="14"/>
      <c r="AQ63" s="432"/>
    </row>
    <row r="64" spans="3:43">
      <c r="C64" s="587">
        <v>3.133</v>
      </c>
      <c r="D64" s="609">
        <v>101.7</v>
      </c>
      <c r="E64" s="661">
        <v>100</v>
      </c>
      <c r="F64" s="593">
        <v>5.1251455952894501E-2</v>
      </c>
      <c r="G64" s="125">
        <v>14.25</v>
      </c>
      <c r="H64" s="177">
        <v>85.804595657500798</v>
      </c>
      <c r="I64" s="191">
        <v>90</v>
      </c>
      <c r="J64" s="163">
        <v>1</v>
      </c>
      <c r="K64" s="182">
        <v>4.9579744000000003</v>
      </c>
      <c r="L64" s="23">
        <v>99.151171860000005</v>
      </c>
      <c r="M64" s="23">
        <v>4.91990657956101</v>
      </c>
      <c r="N64" s="23">
        <v>0.35993152400070699</v>
      </c>
      <c r="O64" s="23">
        <v>6.3417372829260596</v>
      </c>
      <c r="P64" s="23">
        <v>0.89512017422005596</v>
      </c>
      <c r="Q64" s="23">
        <v>0.77378437841127501</v>
      </c>
      <c r="R64" s="183">
        <v>3.4076749316529402</v>
      </c>
      <c r="S64" s="192">
        <v>21.610579162156</v>
      </c>
      <c r="T64" s="72">
        <v>0</v>
      </c>
      <c r="U64" s="183">
        <v>2.00102665367488</v>
      </c>
      <c r="X64" s="14"/>
      <c r="AQ64" s="432"/>
    </row>
    <row r="65" spans="3:43">
      <c r="C65" s="587">
        <v>9.0500000000000007</v>
      </c>
      <c r="D65" s="609">
        <v>38.700000000000003</v>
      </c>
      <c r="E65" s="661">
        <v>100</v>
      </c>
      <c r="F65" s="593">
        <v>2.5398618774999999</v>
      </c>
      <c r="G65" s="125">
        <v>14.25</v>
      </c>
      <c r="H65" s="177">
        <v>20.143358086261198</v>
      </c>
      <c r="I65" s="191">
        <v>90</v>
      </c>
      <c r="J65" s="163">
        <v>1</v>
      </c>
      <c r="K65" s="182">
        <v>4.7839066666666703</v>
      </c>
      <c r="L65" s="23">
        <v>42.91007183</v>
      </c>
      <c r="M65" s="23">
        <v>6.5163724361281901</v>
      </c>
      <c r="N65" s="23">
        <v>6.1177914896264003</v>
      </c>
      <c r="O65" s="23">
        <v>2.3503232330842199</v>
      </c>
      <c r="P65" s="23">
        <v>0.71249499730300003</v>
      </c>
      <c r="Q65" s="23">
        <v>1.1262326213589</v>
      </c>
      <c r="R65" s="183">
        <v>5.2289660229260004</v>
      </c>
      <c r="S65" s="192">
        <v>12.289760328691001</v>
      </c>
      <c r="T65" s="72">
        <v>0</v>
      </c>
      <c r="U65" s="183">
        <v>1.0123539727069799</v>
      </c>
      <c r="X65" s="14"/>
      <c r="AQ65" s="432"/>
    </row>
    <row r="66" spans="3:43">
      <c r="C66" s="587">
        <v>28.716999999999999</v>
      </c>
      <c r="D66" s="609">
        <v>77.3</v>
      </c>
      <c r="E66" s="661">
        <v>100</v>
      </c>
      <c r="F66" s="593">
        <v>0.20938369895270401</v>
      </c>
      <c r="G66" s="125">
        <v>14.25</v>
      </c>
      <c r="H66" s="177">
        <v>48.241170540511497</v>
      </c>
      <c r="I66" s="191">
        <v>90</v>
      </c>
      <c r="J66" s="163">
        <v>0.1</v>
      </c>
      <c r="K66" s="182">
        <v>5.25820404444445</v>
      </c>
      <c r="L66" s="23">
        <v>63.618888079999998</v>
      </c>
      <c r="M66" s="23">
        <v>6.7682662167618899</v>
      </c>
      <c r="N66" s="23">
        <v>4.5076424769394601</v>
      </c>
      <c r="O66" s="23">
        <v>3.7285199297077098</v>
      </c>
      <c r="P66" s="23">
        <v>0.68159945727529703</v>
      </c>
      <c r="Q66" s="23">
        <v>0.86462989951869396</v>
      </c>
      <c r="R66" s="183">
        <v>3.9887509269546202</v>
      </c>
      <c r="S66" s="192">
        <v>14.872137325790399</v>
      </c>
      <c r="T66" s="72">
        <v>3.6415000000000003E-2</v>
      </c>
      <c r="U66" s="183">
        <v>5.4863469685822999</v>
      </c>
      <c r="X66" s="14"/>
      <c r="AQ66" s="432"/>
    </row>
    <row r="67" spans="3:43">
      <c r="C67" s="587">
        <v>3.133</v>
      </c>
      <c r="D67" s="609">
        <v>101.7</v>
      </c>
      <c r="E67" s="661">
        <v>100</v>
      </c>
      <c r="F67" s="593">
        <v>5.1251455952894501E-2</v>
      </c>
      <c r="G67" s="125">
        <v>14.25</v>
      </c>
      <c r="H67" s="177">
        <v>85.804595657500798</v>
      </c>
      <c r="I67" s="191">
        <v>90</v>
      </c>
      <c r="J67" s="163">
        <v>0.1</v>
      </c>
      <c r="K67" s="182">
        <v>4.9579744000000003</v>
      </c>
      <c r="L67" s="23">
        <v>99.151171860000005</v>
      </c>
      <c r="M67" s="23">
        <v>4.91990657956101</v>
      </c>
      <c r="N67" s="23">
        <v>0.35993152400070699</v>
      </c>
      <c r="O67" s="23">
        <v>6.3417372829260596</v>
      </c>
      <c r="P67" s="23">
        <v>0.89512017422005596</v>
      </c>
      <c r="Q67" s="23">
        <v>0.77378437841127501</v>
      </c>
      <c r="R67" s="183">
        <v>3.4076749316529402</v>
      </c>
      <c r="S67" s="192">
        <v>21.610579162156</v>
      </c>
      <c r="T67" s="72">
        <v>0.16433500000000001</v>
      </c>
      <c r="U67" s="183">
        <v>11.001454916254399</v>
      </c>
      <c r="X67" s="14"/>
      <c r="AQ67" s="432"/>
    </row>
    <row r="68" spans="3:43">
      <c r="C68" s="587">
        <v>9.0500000000000007</v>
      </c>
      <c r="D68" s="609">
        <v>38.700000000000003</v>
      </c>
      <c r="E68" s="661">
        <v>100</v>
      </c>
      <c r="F68" s="593">
        <v>2.5398618774999999</v>
      </c>
      <c r="G68" s="125">
        <v>14.25</v>
      </c>
      <c r="H68" s="177">
        <v>20.143358086261198</v>
      </c>
      <c r="I68" s="191">
        <v>90</v>
      </c>
      <c r="J68" s="163">
        <v>0.1</v>
      </c>
      <c r="K68" s="182">
        <v>4.7839066666666703</v>
      </c>
      <c r="L68" s="23">
        <v>42.91007183</v>
      </c>
      <c r="M68" s="23">
        <v>6.5163724361281901</v>
      </c>
      <c r="N68" s="23">
        <v>6.1177914896264003</v>
      </c>
      <c r="O68" s="23">
        <v>2.3503232330842199</v>
      </c>
      <c r="P68" s="23">
        <v>0.71249499730300003</v>
      </c>
      <c r="Q68" s="23">
        <v>1.1262326213589</v>
      </c>
      <c r="R68" s="183">
        <v>5.2289660229260004</v>
      </c>
      <c r="S68" s="192">
        <v>12.289760328691001</v>
      </c>
      <c r="T68" s="72">
        <v>0.471176447776052</v>
      </c>
      <c r="U68" s="183">
        <v>5.8810713116470597</v>
      </c>
      <c r="X68" s="14"/>
      <c r="AQ68" s="432"/>
    </row>
    <row r="69" spans="3:43">
      <c r="C69" s="587">
        <v>28.716999999999999</v>
      </c>
      <c r="D69" s="609">
        <v>77.3</v>
      </c>
      <c r="E69" s="661">
        <v>100</v>
      </c>
      <c r="F69" s="593">
        <v>0.20938369895270401</v>
      </c>
      <c r="G69" s="125">
        <v>14.25</v>
      </c>
      <c r="H69" s="177">
        <v>48.241170540511497</v>
      </c>
      <c r="I69" s="191">
        <v>90</v>
      </c>
      <c r="J69" s="163">
        <v>0.01</v>
      </c>
      <c r="K69" s="182">
        <v>5.25820404444445</v>
      </c>
      <c r="L69" s="23">
        <v>63.618888079999998</v>
      </c>
      <c r="M69" s="23">
        <v>6.7682662167618899</v>
      </c>
      <c r="N69" s="23">
        <v>4.5076424769394601</v>
      </c>
      <c r="O69" s="23">
        <v>3.7285199297077098</v>
      </c>
      <c r="P69" s="23">
        <v>0.68159945727529703</v>
      </c>
      <c r="Q69" s="23">
        <v>0.86462989951869396</v>
      </c>
      <c r="R69" s="183">
        <v>3.9887509269546202</v>
      </c>
      <c r="S69" s="192">
        <v>14.872137325790399</v>
      </c>
      <c r="T69" s="72">
        <v>3.6415000000000003E-2</v>
      </c>
      <c r="U69" s="183">
        <v>14.872137325790399</v>
      </c>
      <c r="X69" s="14"/>
      <c r="AQ69" s="432"/>
    </row>
    <row r="70" spans="3:43">
      <c r="C70" s="587">
        <v>3.133</v>
      </c>
      <c r="D70" s="609">
        <v>101.7</v>
      </c>
      <c r="E70" s="661">
        <v>100</v>
      </c>
      <c r="F70" s="593">
        <v>5.1251455952894501E-2</v>
      </c>
      <c r="G70" s="125">
        <v>14.25</v>
      </c>
      <c r="H70" s="177">
        <v>85.804595657500798</v>
      </c>
      <c r="I70" s="191">
        <v>90</v>
      </c>
      <c r="J70" s="163">
        <v>0.01</v>
      </c>
      <c r="K70" s="182">
        <v>4.9579744000000003</v>
      </c>
      <c r="L70" s="23">
        <v>99.151171860000005</v>
      </c>
      <c r="M70" s="23">
        <v>4.91990657956101</v>
      </c>
      <c r="N70" s="23">
        <v>0.35993152400070699</v>
      </c>
      <c r="O70" s="23">
        <v>6.3417372829260596</v>
      </c>
      <c r="P70" s="23">
        <v>0.89512017422005596</v>
      </c>
      <c r="Q70" s="23">
        <v>0.77378437841127501</v>
      </c>
      <c r="R70" s="183">
        <v>3.4076749316529402</v>
      </c>
      <c r="S70" s="192">
        <v>21.610579162156</v>
      </c>
      <c r="T70" s="72">
        <v>0.16433500000000001</v>
      </c>
      <c r="U70" s="183">
        <v>21.610579162156</v>
      </c>
      <c r="X70" s="14"/>
      <c r="AQ70" s="432"/>
    </row>
    <row r="71" spans="3:43">
      <c r="C71" s="587">
        <v>9.0500000000000007</v>
      </c>
      <c r="D71" s="609">
        <v>38.700000000000003</v>
      </c>
      <c r="E71" s="661">
        <v>100</v>
      </c>
      <c r="F71" s="593">
        <v>2.5398618774999999</v>
      </c>
      <c r="G71" s="125">
        <v>14.25</v>
      </c>
      <c r="H71" s="177">
        <v>20.143358086261198</v>
      </c>
      <c r="I71" s="191">
        <v>90</v>
      </c>
      <c r="J71" s="163">
        <v>0.01</v>
      </c>
      <c r="K71" s="182">
        <v>4.7839066666666703</v>
      </c>
      <c r="L71" s="23">
        <v>42.91007183</v>
      </c>
      <c r="M71" s="23">
        <v>6.5163724361281901</v>
      </c>
      <c r="N71" s="23">
        <v>6.1177914896264003</v>
      </c>
      <c r="O71" s="23">
        <v>2.3503232330842199</v>
      </c>
      <c r="P71" s="23">
        <v>0.71249499730300003</v>
      </c>
      <c r="Q71" s="23">
        <v>1.1262326213589</v>
      </c>
      <c r="R71" s="183">
        <v>5.2289660229260004</v>
      </c>
      <c r="S71" s="192">
        <v>12.289760328691001</v>
      </c>
      <c r="T71" s="72">
        <v>0.471176447776052</v>
      </c>
      <c r="U71" s="183">
        <v>12.289760328691001</v>
      </c>
      <c r="X71" s="14"/>
      <c r="AQ71" s="432"/>
    </row>
    <row r="72" spans="3:43">
      <c r="C72" s="587">
        <v>28.716999999999999</v>
      </c>
      <c r="D72" s="609">
        <v>77.3</v>
      </c>
      <c r="E72" s="661">
        <v>100</v>
      </c>
      <c r="F72" s="593">
        <v>0.20938369895270401</v>
      </c>
      <c r="G72" s="125">
        <v>14.25</v>
      </c>
      <c r="H72" s="177">
        <v>48.241170540511497</v>
      </c>
      <c r="I72" s="191">
        <v>90</v>
      </c>
      <c r="J72" s="163">
        <v>1E-3</v>
      </c>
      <c r="K72" s="182">
        <v>5.25820404444445</v>
      </c>
      <c r="L72" s="23">
        <v>63.618888079999998</v>
      </c>
      <c r="M72" s="23">
        <v>6.7682662167618899</v>
      </c>
      <c r="N72" s="23">
        <v>4.5076424769394601</v>
      </c>
      <c r="O72" s="23">
        <v>3.7285199297077098</v>
      </c>
      <c r="P72" s="23">
        <v>0.68159945727529703</v>
      </c>
      <c r="Q72" s="23">
        <v>0.86462989951869396</v>
      </c>
      <c r="R72" s="183">
        <v>3.9887509269546202</v>
      </c>
      <c r="S72" s="192">
        <v>14.872137325790399</v>
      </c>
      <c r="T72" s="72">
        <v>3.6415000000000003E-2</v>
      </c>
      <c r="U72" s="183">
        <v>28.2360314931374</v>
      </c>
      <c r="X72" s="14"/>
      <c r="AJ72" s="433"/>
      <c r="AQ72" s="432"/>
    </row>
    <row r="73" spans="3:43">
      <c r="C73" s="587">
        <v>3.133</v>
      </c>
      <c r="D73" s="609">
        <v>101.7</v>
      </c>
      <c r="E73" s="661">
        <v>100</v>
      </c>
      <c r="F73" s="593">
        <v>5.1251455952894501E-2</v>
      </c>
      <c r="G73" s="125">
        <v>14.25</v>
      </c>
      <c r="H73" s="177">
        <v>85.804595657500798</v>
      </c>
      <c r="I73" s="191">
        <v>90</v>
      </c>
      <c r="J73" s="163">
        <v>1E-3</v>
      </c>
      <c r="K73" s="182">
        <v>4.9579744000000003</v>
      </c>
      <c r="L73" s="23">
        <v>99.151171860000005</v>
      </c>
      <c r="M73" s="23">
        <v>4.91990657956101</v>
      </c>
      <c r="N73" s="23">
        <v>0.35993152400070699</v>
      </c>
      <c r="O73" s="23">
        <v>6.3417372829260596</v>
      </c>
      <c r="P73" s="23">
        <v>0.89512017422005596</v>
      </c>
      <c r="Q73" s="23">
        <v>0.77378437841127501</v>
      </c>
      <c r="R73" s="183">
        <v>3.4076749316529402</v>
      </c>
      <c r="S73" s="192">
        <v>21.610579162156</v>
      </c>
      <c r="T73" s="72">
        <v>0.16433500000000001</v>
      </c>
      <c r="U73" s="183">
        <v>28.819504086736401</v>
      </c>
      <c r="X73" s="14"/>
      <c r="AJ73" s="433"/>
      <c r="AQ73" s="432"/>
    </row>
    <row r="74" spans="3:43">
      <c r="C74" s="587">
        <v>9.0500000000000007</v>
      </c>
      <c r="D74" s="609">
        <v>38.700000000000003</v>
      </c>
      <c r="E74" s="661">
        <v>100</v>
      </c>
      <c r="F74" s="593">
        <v>2.5398618774999999</v>
      </c>
      <c r="G74" s="125">
        <v>14.25</v>
      </c>
      <c r="H74" s="177">
        <v>20.143358086261198</v>
      </c>
      <c r="I74" s="191">
        <v>90</v>
      </c>
      <c r="J74" s="163">
        <v>1E-3</v>
      </c>
      <c r="K74" s="182">
        <v>4.7839066666666703</v>
      </c>
      <c r="L74" s="23">
        <v>42.91007183</v>
      </c>
      <c r="M74" s="23">
        <v>6.5163724361281901</v>
      </c>
      <c r="N74" s="23">
        <v>6.1177914896264003</v>
      </c>
      <c r="O74" s="23">
        <v>2.3503232330842199</v>
      </c>
      <c r="P74" s="23">
        <v>0.71249499730300003</v>
      </c>
      <c r="Q74" s="23">
        <v>1.1262326213589</v>
      </c>
      <c r="R74" s="183">
        <v>5.2289660229260004</v>
      </c>
      <c r="S74" s="192">
        <v>12.289760328691001</v>
      </c>
      <c r="T74" s="72">
        <v>0.471176447776052</v>
      </c>
      <c r="U74" s="183">
        <v>17.441993064335598</v>
      </c>
      <c r="X74" s="14"/>
      <c r="AJ74" s="433"/>
      <c r="AQ74" s="432"/>
    </row>
    <row r="75" spans="3:43">
      <c r="C75" s="587">
        <v>28.716999999999999</v>
      </c>
      <c r="D75" s="609">
        <v>77.3</v>
      </c>
      <c r="E75" s="661">
        <v>100</v>
      </c>
      <c r="F75" s="593">
        <v>0.20938369895270401</v>
      </c>
      <c r="G75" s="125">
        <v>29</v>
      </c>
      <c r="H75" s="177">
        <v>48.241170540511497</v>
      </c>
      <c r="I75" s="191">
        <v>90</v>
      </c>
      <c r="J75" s="163">
        <v>1</v>
      </c>
      <c r="K75" s="182">
        <v>5.25820404444445</v>
      </c>
      <c r="L75" s="23">
        <v>63.618888079999998</v>
      </c>
      <c r="M75" s="23">
        <v>6.7682662167618899</v>
      </c>
      <c r="N75" s="23">
        <v>4.5076424769394601</v>
      </c>
      <c r="O75" s="23">
        <v>10.285818335248001</v>
      </c>
      <c r="P75" s="23">
        <v>0.622547778384689</v>
      </c>
      <c r="Q75" s="23">
        <v>1.21905198360637</v>
      </c>
      <c r="R75" s="183">
        <v>5.13655976546932</v>
      </c>
      <c r="S75" s="192">
        <v>52.833720615761401</v>
      </c>
      <c r="T75" s="72">
        <v>0</v>
      </c>
      <c r="U75" s="183">
        <v>5.8878218708395096</v>
      </c>
      <c r="X75" s="14"/>
      <c r="AQ75" s="432"/>
    </row>
    <row r="76" spans="3:43">
      <c r="C76" s="587">
        <v>3.133</v>
      </c>
      <c r="D76" s="609">
        <v>101.7</v>
      </c>
      <c r="E76" s="661">
        <v>100</v>
      </c>
      <c r="F76" s="593">
        <v>5.1251455952894501E-2</v>
      </c>
      <c r="G76" s="125">
        <v>29</v>
      </c>
      <c r="H76" s="177">
        <v>85.804595657500798</v>
      </c>
      <c r="I76" s="191">
        <v>90</v>
      </c>
      <c r="J76" s="163">
        <v>1</v>
      </c>
      <c r="K76" s="182">
        <v>4.9579744000000003</v>
      </c>
      <c r="L76" s="23">
        <v>99.151171860000005</v>
      </c>
      <c r="M76" s="23">
        <v>4.91990657956101</v>
      </c>
      <c r="N76" s="23">
        <v>0.35993152400070699</v>
      </c>
      <c r="O76" s="23">
        <v>16.3207783472646</v>
      </c>
      <c r="P76" s="23">
        <v>0.86501684550964697</v>
      </c>
      <c r="Q76" s="23">
        <v>1.20041693604543</v>
      </c>
      <c r="R76" s="183">
        <v>5.1087368808698903</v>
      </c>
      <c r="S76" s="192">
        <v>83.378562267173606</v>
      </c>
      <c r="T76" s="72">
        <v>0</v>
      </c>
      <c r="U76" s="183">
        <v>10.2131477032751</v>
      </c>
      <c r="X76" s="14"/>
      <c r="AQ76" s="432"/>
    </row>
    <row r="77" spans="3:43">
      <c r="C77" s="587">
        <v>9.0500000000000007</v>
      </c>
      <c r="D77" s="609">
        <v>38.700000000000003</v>
      </c>
      <c r="E77" s="661">
        <v>100</v>
      </c>
      <c r="F77" s="593">
        <v>2.5398618774999999</v>
      </c>
      <c r="G77" s="125">
        <v>29</v>
      </c>
      <c r="H77" s="177">
        <v>20.143358086261198</v>
      </c>
      <c r="I77" s="191">
        <v>90</v>
      </c>
      <c r="J77" s="163">
        <v>1</v>
      </c>
      <c r="K77" s="182">
        <v>4.7839066666666703</v>
      </c>
      <c r="L77" s="23">
        <v>42.91007183</v>
      </c>
      <c r="M77" s="23">
        <v>6.5163724361281901</v>
      </c>
      <c r="N77" s="23">
        <v>6.1177914896264003</v>
      </c>
      <c r="O77" s="23">
        <v>6.8336455572172596</v>
      </c>
      <c r="P77" s="23">
        <v>0.64245618117636705</v>
      </c>
      <c r="Q77" s="23">
        <v>1.2573121928407001</v>
      </c>
      <c r="R77" s="183">
        <v>5.26371706455497</v>
      </c>
      <c r="S77" s="192">
        <v>35.970376732644702</v>
      </c>
      <c r="T77" s="72">
        <v>0</v>
      </c>
      <c r="U77" s="183">
        <v>3.7015839396958299</v>
      </c>
      <c r="X77" s="14"/>
      <c r="AQ77" s="432"/>
    </row>
    <row r="78" spans="3:43">
      <c r="C78" s="587">
        <v>28.716999999999999</v>
      </c>
      <c r="D78" s="609">
        <v>77.3</v>
      </c>
      <c r="E78" s="661">
        <v>100</v>
      </c>
      <c r="F78" s="593">
        <v>0.20938369895270401</v>
      </c>
      <c r="G78" s="125">
        <v>29</v>
      </c>
      <c r="H78" s="177">
        <v>48.241170540511497</v>
      </c>
      <c r="I78" s="191">
        <v>90</v>
      </c>
      <c r="J78" s="163">
        <v>0.1</v>
      </c>
      <c r="K78" s="182">
        <v>5.25820404444445</v>
      </c>
      <c r="L78" s="23">
        <v>63.618888079999998</v>
      </c>
      <c r="M78" s="23">
        <v>6.7682662167618899</v>
      </c>
      <c r="N78" s="23">
        <v>4.5076424769394601</v>
      </c>
      <c r="O78" s="23">
        <v>10.285818335248001</v>
      </c>
      <c r="P78" s="23">
        <v>0.622547778384689</v>
      </c>
      <c r="Q78" s="23">
        <v>1.21905198360637</v>
      </c>
      <c r="R78" s="183">
        <v>5.13655976546932</v>
      </c>
      <c r="S78" s="192">
        <v>52.833720615761401</v>
      </c>
      <c r="T78" s="72">
        <v>3.6415000000000003E-2</v>
      </c>
      <c r="U78" s="183">
        <v>22.22622901942</v>
      </c>
      <c r="X78" s="14"/>
      <c r="AQ78" s="432"/>
    </row>
    <row r="79" spans="3:43">
      <c r="C79" s="587">
        <v>3.133</v>
      </c>
      <c r="D79" s="609">
        <v>101.7</v>
      </c>
      <c r="E79" s="661">
        <v>100</v>
      </c>
      <c r="F79" s="593">
        <v>5.1251455952894501E-2</v>
      </c>
      <c r="G79" s="125">
        <v>29</v>
      </c>
      <c r="H79" s="177">
        <v>85.804595657500798</v>
      </c>
      <c r="I79" s="191">
        <v>90</v>
      </c>
      <c r="J79" s="163">
        <v>0.1</v>
      </c>
      <c r="K79" s="182">
        <v>4.9579744000000003</v>
      </c>
      <c r="L79" s="23">
        <v>99.151171860000005</v>
      </c>
      <c r="M79" s="23">
        <v>4.91990657956101</v>
      </c>
      <c r="N79" s="23">
        <v>0.35993152400070699</v>
      </c>
      <c r="O79" s="23">
        <v>16.3207783472646</v>
      </c>
      <c r="P79" s="23">
        <v>0.86501684550964697</v>
      </c>
      <c r="Q79" s="23">
        <v>1.20041693604543</v>
      </c>
      <c r="R79" s="183">
        <v>5.1087368808698903</v>
      </c>
      <c r="S79" s="192">
        <v>83.378562267173606</v>
      </c>
      <c r="T79" s="72">
        <v>0.16433500000000001</v>
      </c>
      <c r="U79" s="183">
        <v>48.819968067733001</v>
      </c>
      <c r="X79" s="14"/>
      <c r="AQ79" s="432"/>
    </row>
    <row r="80" spans="3:43">
      <c r="C80" s="587">
        <v>9.0500000000000007</v>
      </c>
      <c r="D80" s="609">
        <v>38.700000000000003</v>
      </c>
      <c r="E80" s="661">
        <v>100</v>
      </c>
      <c r="F80" s="593">
        <v>2.5398618774999999</v>
      </c>
      <c r="G80" s="125">
        <v>29</v>
      </c>
      <c r="H80" s="177">
        <v>20.143358086261198</v>
      </c>
      <c r="I80" s="191">
        <v>90</v>
      </c>
      <c r="J80" s="163">
        <v>0.1</v>
      </c>
      <c r="K80" s="182">
        <v>4.7839066666666703</v>
      </c>
      <c r="L80" s="23">
        <v>42.91007183</v>
      </c>
      <c r="M80" s="23">
        <v>6.5163724361281901</v>
      </c>
      <c r="N80" s="23">
        <v>6.1177914896264003</v>
      </c>
      <c r="O80" s="23">
        <v>6.8336455572172596</v>
      </c>
      <c r="P80" s="23">
        <v>0.64245618117636705</v>
      </c>
      <c r="Q80" s="23">
        <v>1.2573121928407001</v>
      </c>
      <c r="R80" s="183">
        <v>5.26371706455497</v>
      </c>
      <c r="S80" s="192">
        <v>35.970376732644702</v>
      </c>
      <c r="T80" s="72">
        <v>0.471176447776052</v>
      </c>
      <c r="U80" s="183">
        <v>19.239103780609199</v>
      </c>
      <c r="X80" s="14"/>
      <c r="AQ80" s="432"/>
    </row>
    <row r="81" spans="3:43">
      <c r="C81" s="587">
        <v>28.716999999999999</v>
      </c>
      <c r="D81" s="609">
        <v>77.3</v>
      </c>
      <c r="E81" s="661">
        <v>100</v>
      </c>
      <c r="F81" s="593">
        <v>0.20938369895270401</v>
      </c>
      <c r="G81" s="125">
        <v>29</v>
      </c>
      <c r="H81" s="177">
        <v>48.241170540511497</v>
      </c>
      <c r="I81" s="191">
        <v>90</v>
      </c>
      <c r="J81" s="163">
        <v>0.01</v>
      </c>
      <c r="K81" s="182">
        <v>5.25820404444445</v>
      </c>
      <c r="L81" s="23">
        <v>63.618888079999998</v>
      </c>
      <c r="M81" s="23">
        <v>6.7682662167618899</v>
      </c>
      <c r="N81" s="23">
        <v>4.5076424769394601</v>
      </c>
      <c r="O81" s="23">
        <v>10.285818335248001</v>
      </c>
      <c r="P81" s="23">
        <v>0.622547778384689</v>
      </c>
      <c r="Q81" s="23">
        <v>1.21905198360637</v>
      </c>
      <c r="R81" s="183">
        <v>5.13655976546932</v>
      </c>
      <c r="S81" s="192">
        <v>52.833720615761401</v>
      </c>
      <c r="T81" s="72">
        <v>3.6415000000000003E-2</v>
      </c>
      <c r="U81" s="183">
        <v>52.833720615761401</v>
      </c>
      <c r="X81" s="14"/>
      <c r="AQ81" s="432"/>
    </row>
    <row r="82" spans="3:43">
      <c r="C82" s="587">
        <v>3.133</v>
      </c>
      <c r="D82" s="609">
        <v>101.7</v>
      </c>
      <c r="E82" s="661">
        <v>100</v>
      </c>
      <c r="F82" s="593">
        <v>5.1251455952894501E-2</v>
      </c>
      <c r="G82" s="125">
        <v>29</v>
      </c>
      <c r="H82" s="177">
        <v>85.804595657500798</v>
      </c>
      <c r="I82" s="191">
        <v>90</v>
      </c>
      <c r="J82" s="163">
        <v>0.01</v>
      </c>
      <c r="K82" s="182">
        <v>4.9579744000000003</v>
      </c>
      <c r="L82" s="23">
        <v>99.151171860000005</v>
      </c>
      <c r="M82" s="23">
        <v>4.91990657956101</v>
      </c>
      <c r="N82" s="23">
        <v>0.35993152400070699</v>
      </c>
      <c r="O82" s="23">
        <v>16.3207783472646</v>
      </c>
      <c r="P82" s="23">
        <v>0.86501684550964697</v>
      </c>
      <c r="Q82" s="23">
        <v>1.20041693604543</v>
      </c>
      <c r="R82" s="183">
        <v>5.1087368808698903</v>
      </c>
      <c r="S82" s="192">
        <v>83.378562267173606</v>
      </c>
      <c r="T82" s="72">
        <v>0.16433500000000001</v>
      </c>
      <c r="U82" s="183">
        <v>83.378562267173606</v>
      </c>
      <c r="X82" s="14"/>
      <c r="AQ82" s="432"/>
    </row>
    <row r="83" spans="3:43">
      <c r="C83" s="587">
        <v>9.0500000000000007</v>
      </c>
      <c r="D83" s="609">
        <v>38.700000000000003</v>
      </c>
      <c r="E83" s="661">
        <v>100</v>
      </c>
      <c r="F83" s="593">
        <v>2.5398618774999999</v>
      </c>
      <c r="G83" s="125">
        <v>29</v>
      </c>
      <c r="H83" s="177">
        <v>20.143358086261198</v>
      </c>
      <c r="I83" s="191">
        <v>90</v>
      </c>
      <c r="J83" s="163">
        <v>0.01</v>
      </c>
      <c r="K83" s="182">
        <v>4.7839066666666703</v>
      </c>
      <c r="L83" s="23">
        <v>42.91007183</v>
      </c>
      <c r="M83" s="23">
        <v>6.5163724361281901</v>
      </c>
      <c r="N83" s="23">
        <v>6.1177914896264003</v>
      </c>
      <c r="O83" s="23">
        <v>6.8336455572172596</v>
      </c>
      <c r="P83" s="23">
        <v>0.64245618117636705</v>
      </c>
      <c r="Q83" s="23">
        <v>1.2573121928407001</v>
      </c>
      <c r="R83" s="183">
        <v>5.26371706455497</v>
      </c>
      <c r="S83" s="192">
        <v>35.970376732644702</v>
      </c>
      <c r="T83" s="72">
        <v>0.471176447776052</v>
      </c>
      <c r="U83" s="183">
        <v>35.970376732644702</v>
      </c>
      <c r="X83" s="14"/>
      <c r="AQ83" s="432"/>
    </row>
    <row r="84" spans="3:43">
      <c r="C84" s="587">
        <v>28.716999999999999</v>
      </c>
      <c r="D84" s="609">
        <v>77.3</v>
      </c>
      <c r="E84" s="661">
        <v>100</v>
      </c>
      <c r="F84" s="593">
        <v>0.20938369895270401</v>
      </c>
      <c r="G84" s="125">
        <v>29</v>
      </c>
      <c r="H84" s="177">
        <v>48.241170540511497</v>
      </c>
      <c r="I84" s="191">
        <v>90</v>
      </c>
      <c r="J84" s="163">
        <v>1E-3</v>
      </c>
      <c r="K84" s="182">
        <v>5.25820404444445</v>
      </c>
      <c r="L84" s="23">
        <v>63.618888079999998</v>
      </c>
      <c r="M84" s="23">
        <v>6.7682662167618899</v>
      </c>
      <c r="N84" s="23">
        <v>4.5076424769394601</v>
      </c>
      <c r="O84" s="23">
        <v>10.285818335248001</v>
      </c>
      <c r="P84" s="23">
        <v>0.622547778384689</v>
      </c>
      <c r="Q84" s="23">
        <v>1.21905198360637</v>
      </c>
      <c r="R84" s="183">
        <v>5.13655976546932</v>
      </c>
      <c r="S84" s="192">
        <v>52.833720615761401</v>
      </c>
      <c r="T84" s="72">
        <v>3.6415000000000003E-2</v>
      </c>
      <c r="U84" s="183">
        <v>87.962336987414005</v>
      </c>
      <c r="X84" s="14"/>
      <c r="AJ84" s="433"/>
      <c r="AQ84" s="432"/>
    </row>
    <row r="85" spans="3:43">
      <c r="C85" s="587">
        <v>3.133</v>
      </c>
      <c r="D85" s="609">
        <v>101.7</v>
      </c>
      <c r="E85" s="661">
        <v>100</v>
      </c>
      <c r="F85" s="593">
        <v>5.1251455952894501E-2</v>
      </c>
      <c r="G85" s="125">
        <v>29</v>
      </c>
      <c r="H85" s="177">
        <v>85.804595657500798</v>
      </c>
      <c r="I85" s="191">
        <v>90</v>
      </c>
      <c r="J85" s="163">
        <v>1E-3</v>
      </c>
      <c r="K85" s="182">
        <v>4.9579744000000003</v>
      </c>
      <c r="L85" s="23">
        <v>99.151171860000005</v>
      </c>
      <c r="M85" s="23">
        <v>4.91990657956101</v>
      </c>
      <c r="N85" s="23">
        <v>0.35993152400070699</v>
      </c>
      <c r="O85" s="23">
        <v>16.3207783472646</v>
      </c>
      <c r="P85" s="23">
        <v>0.86501684550964697</v>
      </c>
      <c r="Q85" s="23">
        <v>1.20041693604543</v>
      </c>
      <c r="R85" s="183">
        <v>5.1087368808698903</v>
      </c>
      <c r="S85" s="192">
        <v>83.378562267173606</v>
      </c>
      <c r="T85" s="72">
        <v>0.16433500000000001</v>
      </c>
      <c r="U85" s="183">
        <v>96.675210815063494</v>
      </c>
      <c r="X85" s="14"/>
      <c r="AJ85" s="433"/>
      <c r="AQ85" s="432"/>
    </row>
    <row r="86" spans="3:43" ht="13.5" thickBot="1">
      <c r="C86" s="590">
        <v>9.0500000000000007</v>
      </c>
      <c r="D86" s="610">
        <v>38.700000000000003</v>
      </c>
      <c r="E86" s="662">
        <v>100</v>
      </c>
      <c r="F86" s="595">
        <v>2.5398618774999999</v>
      </c>
      <c r="G86" s="239">
        <v>29</v>
      </c>
      <c r="H86" s="178">
        <v>20.143358086261198</v>
      </c>
      <c r="I86" s="240">
        <v>90</v>
      </c>
      <c r="J86" s="241">
        <v>1E-3</v>
      </c>
      <c r="K86" s="184">
        <v>4.7839066666666703</v>
      </c>
      <c r="L86" s="59">
        <v>42.91007183</v>
      </c>
      <c r="M86" s="59">
        <v>6.5163724361281901</v>
      </c>
      <c r="N86" s="59">
        <v>6.1177914896264003</v>
      </c>
      <c r="O86" s="59">
        <v>6.8336455572172596</v>
      </c>
      <c r="P86" s="59">
        <v>0.64245618117636705</v>
      </c>
      <c r="Q86" s="59">
        <v>1.2573121928407001</v>
      </c>
      <c r="R86" s="185">
        <v>5.26371706455497</v>
      </c>
      <c r="S86" s="242">
        <v>35.970376732644702</v>
      </c>
      <c r="T86" s="190">
        <v>0.471176447776052</v>
      </c>
      <c r="U86" s="185">
        <v>45.674190975031998</v>
      </c>
      <c r="X86" s="14"/>
      <c r="AJ86" s="433"/>
      <c r="AQ86" s="432"/>
    </row>
    <row r="87" spans="3:43">
      <c r="C87" s="3"/>
      <c r="D87" s="3"/>
      <c r="E87" s="3"/>
      <c r="F87" s="3"/>
      <c r="G87" s="3"/>
      <c r="H87" s="3"/>
      <c r="I87" s="3"/>
      <c r="J87" s="3"/>
      <c r="K87" s="3"/>
      <c r="L87" s="3"/>
      <c r="M87" s="3"/>
      <c r="N87" s="3"/>
      <c r="O87" s="3"/>
    </row>
    <row r="88" spans="3:43">
      <c r="C88" s="124"/>
      <c r="D88" s="124"/>
      <c r="E88" s="124"/>
      <c r="F88" s="124"/>
      <c r="G88" s="124"/>
      <c r="H88" s="124"/>
      <c r="I88" s="124"/>
      <c r="J88" s="124"/>
      <c r="K88" s="124"/>
      <c r="L88" s="124"/>
      <c r="M88" s="5"/>
      <c r="N88" s="5"/>
      <c r="O88" s="5"/>
    </row>
    <row r="89" spans="3:43">
      <c r="C89" s="124"/>
      <c r="D89" s="124"/>
      <c r="H89" s="124"/>
      <c r="I89" s="124"/>
      <c r="J89" s="124"/>
      <c r="K89" s="124"/>
      <c r="L89" s="124"/>
      <c r="M89" s="124"/>
      <c r="N89" s="124"/>
      <c r="O89" s="124"/>
      <c r="P89" s="5"/>
      <c r="Q89" s="5"/>
      <c r="R89" s="5"/>
    </row>
    <row r="90" spans="3:43">
      <c r="C90" s="124"/>
      <c r="D90" s="124"/>
      <c r="H90" s="124"/>
      <c r="I90" s="124"/>
      <c r="J90" s="124"/>
      <c r="K90" s="124"/>
      <c r="L90" s="124"/>
      <c r="M90" s="124"/>
      <c r="N90" s="124"/>
      <c r="O90" s="124"/>
      <c r="P90" s="5"/>
      <c r="Q90" s="5"/>
      <c r="R90" s="5"/>
    </row>
    <row r="91" spans="3:43">
      <c r="C91" s="124"/>
      <c r="D91" s="124"/>
      <c r="H91" s="124"/>
      <c r="I91" s="124"/>
      <c r="J91" s="124"/>
      <c r="K91" s="124"/>
      <c r="L91" s="124"/>
      <c r="M91" s="124"/>
      <c r="N91" s="124"/>
      <c r="O91" s="124"/>
      <c r="P91" s="5"/>
      <c r="Q91" s="5"/>
      <c r="R91" s="5"/>
    </row>
    <row r="92" spans="3:43">
      <c r="C92" s="124"/>
      <c r="D92" s="124"/>
      <c r="H92" s="124"/>
      <c r="I92" s="124"/>
      <c r="J92" s="124"/>
      <c r="K92" s="124"/>
      <c r="L92" s="124"/>
      <c r="M92" s="124"/>
      <c r="N92" s="124"/>
      <c r="O92" s="124"/>
      <c r="P92" s="5"/>
      <c r="Q92" s="5"/>
      <c r="R92" s="5"/>
    </row>
    <row r="93" spans="3:43">
      <c r="C93" s="124"/>
      <c r="D93" s="124"/>
      <c r="H93" s="124"/>
      <c r="I93" s="124"/>
      <c r="J93" s="124"/>
      <c r="K93" s="124"/>
      <c r="L93" s="124"/>
      <c r="M93" s="124"/>
      <c r="N93" s="124"/>
      <c r="O93" s="124"/>
      <c r="P93" s="5"/>
      <c r="Q93" s="5"/>
      <c r="R93" s="5"/>
    </row>
    <row r="94" spans="3:43">
      <c r="C94" s="124"/>
      <c r="D94" s="124"/>
      <c r="H94" s="124"/>
      <c r="I94" s="124"/>
      <c r="J94" s="124"/>
      <c r="K94" s="124"/>
      <c r="L94" s="124"/>
      <c r="M94" s="124"/>
      <c r="N94" s="124"/>
      <c r="O94" s="124"/>
      <c r="P94" s="5"/>
      <c r="Q94" s="5"/>
      <c r="R94" s="5"/>
    </row>
    <row r="95" spans="3:43">
      <c r="C95" s="124"/>
      <c r="D95" s="124"/>
      <c r="H95" s="124"/>
      <c r="I95" s="124"/>
      <c r="J95" s="124"/>
      <c r="K95" s="124"/>
      <c r="L95" s="124"/>
      <c r="M95" s="124"/>
      <c r="N95" s="124"/>
      <c r="O95" s="124"/>
      <c r="P95" s="5"/>
      <c r="Q95" s="5"/>
      <c r="R95" s="5"/>
    </row>
    <row r="96" spans="3:43">
      <c r="C96" s="124"/>
      <c r="D96" s="124"/>
      <c r="H96" s="124"/>
      <c r="I96" s="124"/>
      <c r="J96" s="124"/>
      <c r="K96" s="124"/>
      <c r="L96" s="124"/>
      <c r="M96" s="124"/>
      <c r="N96" s="124"/>
      <c r="O96" s="124"/>
      <c r="P96" s="5"/>
      <c r="Q96" s="5"/>
      <c r="R96" s="5"/>
    </row>
    <row r="97" spans="3:18">
      <c r="C97" s="124"/>
      <c r="D97" s="124"/>
      <c r="H97" s="124"/>
      <c r="I97" s="124"/>
      <c r="J97" s="124"/>
      <c r="K97" s="124"/>
      <c r="L97" s="124"/>
      <c r="M97" s="124"/>
      <c r="N97" s="124"/>
      <c r="O97" s="124"/>
      <c r="P97" s="5"/>
      <c r="Q97" s="5"/>
      <c r="R97" s="5"/>
    </row>
    <row r="98" spans="3:18">
      <c r="C98" s="124"/>
      <c r="D98" s="124"/>
      <c r="H98" s="124"/>
      <c r="I98" s="124"/>
      <c r="J98" s="124"/>
      <c r="K98" s="124"/>
      <c r="L98" s="124"/>
      <c r="M98" s="124"/>
      <c r="N98" s="124"/>
      <c r="O98" s="124"/>
      <c r="P98" s="5"/>
      <c r="Q98" s="5"/>
      <c r="R98" s="5"/>
    </row>
    <row r="99" spans="3:18">
      <c r="C99" s="124"/>
      <c r="D99" s="124"/>
      <c r="H99" s="124"/>
      <c r="I99" s="124"/>
      <c r="J99" s="124"/>
      <c r="K99" s="124"/>
      <c r="L99" s="124"/>
      <c r="M99" s="124"/>
      <c r="N99" s="124"/>
      <c r="O99" s="124"/>
      <c r="P99" s="5"/>
      <c r="Q99" s="5"/>
      <c r="R99" s="5"/>
    </row>
    <row r="100" spans="3:18">
      <c r="C100" s="124"/>
      <c r="D100" s="124"/>
      <c r="H100" s="124"/>
      <c r="I100" s="124"/>
      <c r="J100" s="124"/>
      <c r="K100" s="124"/>
      <c r="L100" s="124"/>
      <c r="M100" s="124"/>
      <c r="N100" s="124"/>
      <c r="O100" s="124"/>
      <c r="P100" s="5"/>
      <c r="Q100" s="5"/>
      <c r="R100" s="5"/>
    </row>
    <row r="101" spans="3:18">
      <c r="C101" s="124"/>
      <c r="D101" s="124"/>
      <c r="H101" s="124"/>
      <c r="I101" s="124"/>
      <c r="J101" s="124"/>
      <c r="K101" s="124"/>
      <c r="L101" s="124"/>
      <c r="M101" s="124"/>
      <c r="N101" s="124"/>
      <c r="O101" s="124"/>
      <c r="P101" s="5"/>
      <c r="Q101" s="5"/>
      <c r="R101" s="5"/>
    </row>
    <row r="102" spans="3:18">
      <c r="C102" s="124"/>
      <c r="D102" s="124"/>
      <c r="H102" s="124"/>
      <c r="I102" s="124"/>
      <c r="J102" s="124"/>
      <c r="K102" s="124"/>
      <c r="L102" s="124"/>
      <c r="M102" s="124"/>
      <c r="N102" s="124"/>
      <c r="O102" s="124"/>
      <c r="P102" s="5"/>
      <c r="Q102" s="5"/>
      <c r="R102" s="5"/>
    </row>
    <row r="103" spans="3:18">
      <c r="C103" s="124"/>
      <c r="D103" s="124"/>
      <c r="H103" s="124"/>
      <c r="I103" s="124"/>
      <c r="J103" s="124"/>
      <c r="K103" s="124"/>
      <c r="L103" s="124"/>
      <c r="M103" s="124"/>
      <c r="N103" s="124"/>
      <c r="O103" s="124"/>
      <c r="P103" s="5"/>
      <c r="Q103" s="5"/>
      <c r="R103" s="5"/>
    </row>
    <row r="104" spans="3:18">
      <c r="C104" s="124"/>
      <c r="D104" s="124"/>
      <c r="H104" s="124"/>
      <c r="I104" s="124"/>
      <c r="J104" s="124"/>
      <c r="K104" s="124"/>
      <c r="L104" s="124"/>
      <c r="M104" s="124"/>
      <c r="N104" s="124"/>
      <c r="O104" s="124"/>
      <c r="P104" s="5"/>
      <c r="Q104" s="5"/>
      <c r="R104" s="5"/>
    </row>
    <row r="105" spans="3:18">
      <c r="C105" s="5"/>
      <c r="D105" s="5"/>
      <c r="H105" s="5"/>
      <c r="I105" s="5"/>
      <c r="J105" s="5"/>
      <c r="K105" s="5"/>
      <c r="L105" s="5"/>
      <c r="M105" s="5"/>
      <c r="N105" s="5"/>
      <c r="O105" s="5"/>
      <c r="P105" s="5"/>
      <c r="Q105" s="5"/>
      <c r="R105" s="5"/>
    </row>
    <row r="106" spans="3:18">
      <c r="C106" s="5"/>
      <c r="D106" s="5"/>
      <c r="H106" s="5"/>
      <c r="I106" s="5"/>
      <c r="J106" s="5"/>
      <c r="K106" s="5"/>
      <c r="L106" s="5"/>
      <c r="M106" s="5"/>
      <c r="N106" s="5"/>
      <c r="O106" s="5"/>
      <c r="P106" s="5"/>
      <c r="Q106" s="5"/>
      <c r="R106" s="5"/>
    </row>
    <row r="107" spans="3:18">
      <c r="C107" s="5"/>
      <c r="D107" s="5"/>
      <c r="H107" s="5"/>
      <c r="I107" s="5"/>
      <c r="J107" s="5"/>
      <c r="K107" s="5"/>
      <c r="L107" s="5"/>
      <c r="M107" s="5"/>
      <c r="N107" s="5"/>
      <c r="O107" s="5"/>
      <c r="P107" s="5"/>
      <c r="Q107" s="5"/>
      <c r="R107" s="5"/>
    </row>
    <row r="108" spans="3:18">
      <c r="C108" s="5"/>
      <c r="D108" s="5"/>
      <c r="H108" s="5"/>
      <c r="I108" s="5"/>
      <c r="J108" s="5"/>
      <c r="K108" s="5"/>
      <c r="L108" s="5"/>
      <c r="M108" s="5"/>
      <c r="N108" s="5"/>
      <c r="O108" s="5"/>
      <c r="P108" s="5"/>
      <c r="Q108" s="5"/>
      <c r="R108" s="5"/>
    </row>
    <row r="114" spans="3:18">
      <c r="F114" s="433"/>
      <c r="G114" s="433"/>
      <c r="H114" s="433"/>
    </row>
    <row r="116" spans="3:18">
      <c r="F116" s="433"/>
      <c r="G116" s="433"/>
      <c r="H116" s="433"/>
    </row>
    <row r="118" spans="3:18">
      <c r="F118" s="433"/>
      <c r="G118" s="433"/>
      <c r="H118" s="433"/>
      <c r="P118" s="5"/>
    </row>
    <row r="119" spans="3:18">
      <c r="P119" s="5"/>
    </row>
    <row r="120" spans="3:18">
      <c r="F120" s="433"/>
      <c r="G120" s="433"/>
      <c r="H120" s="433"/>
      <c r="P120" s="5"/>
    </row>
    <row r="121" spans="3:18" ht="18.75">
      <c r="P121" s="264"/>
    </row>
    <row r="122" spans="3:18">
      <c r="F122" s="433"/>
      <c r="G122" s="433"/>
      <c r="H122" s="433"/>
      <c r="P122" s="5"/>
    </row>
    <row r="123" spans="3:18" ht="18">
      <c r="C123" s="372"/>
      <c r="D123" s="3"/>
      <c r="H123" s="3"/>
      <c r="I123" s="3"/>
      <c r="J123" s="3"/>
      <c r="K123" s="3"/>
      <c r="L123" s="3"/>
      <c r="M123" s="3"/>
      <c r="N123" s="3"/>
      <c r="O123" s="3"/>
      <c r="P123" s="3"/>
      <c r="Q123" s="3"/>
      <c r="R123" s="3"/>
    </row>
    <row r="124" spans="3:18">
      <c r="F124" s="433"/>
      <c r="G124" s="433"/>
      <c r="H124" s="433"/>
    </row>
    <row r="126" spans="3:18">
      <c r="F126" s="433"/>
      <c r="G126" s="433"/>
      <c r="H126" s="433"/>
    </row>
    <row r="128" spans="3:18">
      <c r="F128" s="433"/>
      <c r="G128" s="433"/>
      <c r="H128" s="433"/>
    </row>
  </sheetData>
  <sheetProtection sheet="1"/>
  <mergeCells count="5">
    <mergeCell ref="C5:I5"/>
    <mergeCell ref="C7:C9"/>
    <mergeCell ref="K7:N7"/>
    <mergeCell ref="K8:N8"/>
    <mergeCell ref="D11:L11"/>
  </mergeCells>
  <phoneticPr fontId="2" type="noConversion"/>
  <hyperlinks>
    <hyperlink ref="N2" location="NOTES!A1" display="BACK" xr:uid="{00000000-0004-0000-0800-000000000000}"/>
  </hyperlinks>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Rec_x002e_ xmlns="16fa76b9-1966-4995-b338-6b2fb9a1b4e9">P.453-14, P.618-13, P.676-12, P.836-6, P.837-7, P.838-3, P.839-4, P.840-8, P.1511-2, P.1623-1</Rec_x002e_>
    <Topic xmlns="16fa76b9-1966-4995-b338-6b2fb9a1b4e9">Earth-space prediction methods</Topic>
    <Notes0 xmlns="16fa76b9-1966-4995-b338-6b2fb9a1b4e9" xsi:nil="true"/>
    <Content xmlns="16fa76b9-1966-4995-b338-6b2fb9a1b4e9">Validation example</Content>
    <Group xmlns="16fa76b9-1966-4995-b338-6b2fb9a1b4e9">tropospheric</Group>
    <Vers_x002e_ xmlns="16fa76b9-1966-4995-b338-6b2fb9a1b4e9">5.0</Vers_x002e_>
    <Status xmlns="16fa76b9-1966-4995-b338-6b2fb9a1b4e9">Informative</Statu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7A98D3D2040A9459120EC62F8962862" ma:contentTypeVersion="10" ma:contentTypeDescription="Create a new document." ma:contentTypeScope="" ma:versionID="bc3bb464dcef1aeec15f55f81cbbd418">
  <xsd:schema xmlns:xsd="http://www.w3.org/2001/XMLSchema" xmlns:xs="http://www.w3.org/2001/XMLSchema" xmlns:p="http://schemas.microsoft.com/office/2006/metadata/properties" xmlns:ns2="16fa76b9-1966-4995-b338-6b2fb9a1b4e9" xmlns:ns3="http://schemas.microsoft.com/sharepoint/v4" targetNamespace="http://schemas.microsoft.com/office/2006/metadata/properties" ma:root="true" ma:fieldsID="869b478c59fa143a89c2ce002fafedb3" ns2:_="" ns3:_="">
    <xsd:import namespace="16fa76b9-1966-4995-b338-6b2fb9a1b4e9"/>
    <xsd:import namespace="http://schemas.microsoft.com/sharepoint/v4"/>
    <xsd:element name="properties">
      <xsd:complexType>
        <xsd:sequence>
          <xsd:element name="documentManagement">
            <xsd:complexType>
              <xsd:all>
                <xsd:element ref="ns2:Group"/>
                <xsd:element ref="ns2:Rec_x002e_" minOccurs="0"/>
                <xsd:element ref="ns2:Topic" minOccurs="0"/>
                <xsd:element ref="ns2:Vers_x002e_" minOccurs="0"/>
                <xsd:element ref="ns2:Content" minOccurs="0"/>
                <xsd:element ref="ns3:IconOverlay" minOccurs="0"/>
                <xsd:element ref="ns2:Notes0"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fa76b9-1966-4995-b338-6b2fb9a1b4e9" elementFormDefault="qualified">
    <xsd:import namespace="http://schemas.microsoft.com/office/2006/documentManagement/types"/>
    <xsd:import namespace="http://schemas.microsoft.com/office/infopath/2007/PartnerControls"/>
    <xsd:element name="Group" ma:index="1" ma:displayName="Group" ma:default="tropospheric" ma:description="ionospheric/tropospheric" ma:format="RadioButtons" ma:internalName="Group">
      <xsd:simpleType>
        <xsd:restriction base="dms:Choice">
          <xsd:enumeration value="ionospheric"/>
          <xsd:enumeration value="tropospheric"/>
        </xsd:restriction>
      </xsd:simpleType>
    </xsd:element>
    <xsd:element name="Rec_x002e_" ma:index="2" nillable="true" ma:displayName="Rec." ma:description="related recommendation" ma:internalName="Rec_x002e_">
      <xsd:simpleType>
        <xsd:restriction base="dms:Text">
          <xsd:maxLength value="255"/>
        </xsd:restriction>
      </xsd:simpleType>
    </xsd:element>
    <xsd:element name="Topic" ma:index="3" nillable="true" ma:displayName="Topic" ma:internalName="Topic">
      <xsd:simpleType>
        <xsd:restriction base="dms:Text">
          <xsd:maxLength value="255"/>
        </xsd:restriction>
      </xsd:simpleType>
    </xsd:element>
    <xsd:element name="Vers_x002e_" ma:index="4" nillable="true" ma:displayName="Vers." ma:description="version" ma:internalName="Vers_x002e_">
      <xsd:simpleType>
        <xsd:restriction base="dms:Text">
          <xsd:maxLength value="16"/>
        </xsd:restriction>
      </xsd:simpleType>
    </xsd:element>
    <xsd:element name="Content" ma:index="6" nillable="true" ma:displayName="Content" ma:default="Data" ma:format="Dropdown" ma:internalName="Content">
      <xsd:simpleType>
        <xsd:restriction base="dms:Choice">
          <xsd:enumeration value="Data"/>
          <xsd:enumeration value="Software"/>
          <xsd:enumeration value="Validation example"/>
        </xsd:restriction>
      </xsd:simpleType>
    </xsd:element>
    <xsd:element name="Notes0" ma:index="14" nillable="true" ma:displayName="Notes" ma:internalName="Notes0">
      <xsd:simpleType>
        <xsd:restriction base="dms:Text">
          <xsd:maxLength value="255"/>
        </xsd:restriction>
      </xsd:simpleType>
    </xsd:element>
    <xsd:element name="Status" ma:index="15" nillable="true" ma:displayName="Status" ma:format="Dropdown" ma:internalName="Status">
      <xsd:simpleType>
        <xsd:restriction base="dms:Choice">
          <xsd:enumeration value="Normative"/>
          <xsd:enumeration value="Informative"/>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5"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74C8C3-856A-43E5-B59F-BE73BD373517}">
  <ds:schemaRefs>
    <ds:schemaRef ds:uri="http://schemas.microsoft.com/sharepoint/v3/contenttype/forms"/>
  </ds:schemaRefs>
</ds:datastoreItem>
</file>

<file path=customXml/itemProps2.xml><?xml version="1.0" encoding="utf-8"?>
<ds:datastoreItem xmlns:ds="http://schemas.openxmlformats.org/officeDocument/2006/customXml" ds:itemID="{676FFEAF-E17C-463C-9761-2EA97778AD2F}">
  <ds:schemaRefs>
    <ds:schemaRef ds:uri="http://purl.org/dc/terms/"/>
    <ds:schemaRef ds:uri="http://www.w3.org/XML/1998/namespace"/>
    <ds:schemaRef ds:uri="http://purl.org/dc/elements/1.1/"/>
    <ds:schemaRef ds:uri="c99e5d3f-f2cc-4b31-b0a6-11c12a994122"/>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schemas.microsoft.com/sharepoint/v4"/>
    <ds:schemaRef ds:uri="16fa76b9-1966-4995-b338-6b2fb9a1b4e9"/>
  </ds:schemaRefs>
</ds:datastoreItem>
</file>

<file path=customXml/itemProps3.xml><?xml version="1.0" encoding="utf-8"?>
<ds:datastoreItem xmlns:ds="http://schemas.openxmlformats.org/officeDocument/2006/customXml" ds:itemID="{D6BAEE78-7B54-4DF9-BA74-E80EE8574D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fa76b9-1966-4995-b338-6b2fb9a1b4e9"/>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248</TotalTime>
  <Application>Microsoft Excel</Application>
  <DocSecurity>0</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NOTES</vt:lpstr>
      <vt:lpstr>P453-14 Nwet</vt:lpstr>
      <vt:lpstr>P836-6 WV</vt:lpstr>
      <vt:lpstr>P837-7 Rp</vt:lpstr>
      <vt:lpstr>P838-3 Sp.Att</vt:lpstr>
      <vt:lpstr>P839-4 Rain_Height</vt:lpstr>
      <vt:lpstr>P840-8 A_Clouds</vt:lpstr>
      <vt:lpstr>P840-8 Lred</vt:lpstr>
      <vt:lpstr>P618-13 A_Rain</vt:lpstr>
      <vt:lpstr>P618-13 PofA</vt:lpstr>
      <vt:lpstr>P618-13 SD-JP</vt:lpstr>
      <vt:lpstr>P618-13 SD-Gain</vt:lpstr>
      <vt:lpstr>P618-13 A_Scint</vt:lpstr>
      <vt:lpstr>P618-13 Att_Tot</vt:lpstr>
      <vt:lpstr>P618-13 XPD</vt:lpstr>
      <vt:lpstr>P676-12 SpAtt</vt:lpstr>
      <vt:lpstr>P676-12 A_Gas </vt:lpstr>
      <vt:lpstr>P1623-1 Fade Dur</vt:lpstr>
      <vt:lpstr>'P1623-1 Fade Dur'!ddate</vt:lpstr>
      <vt:lpstr>'P453-14 Nwet'!ddate</vt:lpstr>
      <vt:lpstr>'P618-13 SD-Gain'!ddate</vt:lpstr>
      <vt:lpstr>'P618-13 SD-JP'!ddate</vt:lpstr>
      <vt:lpstr>'P836-6 WV'!ddate</vt:lpstr>
      <vt:lpstr>'P837-7 Rp'!ddate</vt:lpstr>
      <vt:lpstr>'P839-4 Rain_Height'!ddate</vt:lpstr>
      <vt:lpstr>'P840-8 A_Clouds'!ddate</vt:lpstr>
      <vt:lpstr>'P840-8 Lred'!ddate</vt:lpstr>
    </vt:vector>
  </TitlesOfParts>
  <Company>ITU-R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Validation examples for parts of Recs. ITU-R P.453-14, P.618-13, P.676-12, P.836-6, P.837-7, P.838-3, P.839-4, P.840-8, P.1511-2, P.1623-1</dc:title>
  <dc:creator>ITU-R SG3 WP3J/3M</dc:creator>
  <cp:keywords>SG3; 3M; 3J</cp:keywords>
  <dc:description>Version 5.0_x000d_
Validation examples for the Earth to Space tropospheric impairment prediction methods contained in ITU-R P series recommendations._x000d_
Reflects new recommendations 676-12 and 1511-2.</dc:description>
  <cp:lastModifiedBy>Mason A Wray</cp:lastModifiedBy>
  <cp:revision>10</cp:revision>
  <cp:lastPrinted>1601-01-01T00:00:00Z</cp:lastPrinted>
  <dcterms:created xsi:type="dcterms:W3CDTF">2011-04-04T09:41:38Z</dcterms:created>
  <dcterms:modified xsi:type="dcterms:W3CDTF">2020-07-07T23:24:46Z</dcterms:modified>
  <cp:category>Troposphere</cp:category>
  <cp:contentStatus>Ready for approval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ments">
    <vt:lpwstr>Corrects A_gas(1%) inconsistency in A_tot sheet.</vt:lpwstr>
  </property>
  <property fmtid="{D5CDD505-2E9C-101B-9397-08002B2CF9AE}" pid="3" name="ContentTypeId">
    <vt:lpwstr>0x010100D7A98D3D2040A9459120EC62F8962862</vt:lpwstr>
  </property>
  <property fmtid="{D5CDD505-2E9C-101B-9397-08002B2CF9AE}" pid="4" name="Version">
    <vt:lpwstr>4.1</vt:lpwstr>
  </property>
</Properties>
</file>