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pttgrp-my.sharepoint.com/personal/wilaiwan_p_pttdigital_com/Documents/Work_Wi/Data_Wilaiwan/Project/2026/ENH-PTT-EIR/Working Space/1. BD/Proposal/"/>
    </mc:Choice>
  </mc:AlternateContent>
  <xr:revisionPtr revIDLastSave="878" documentId="8_{ECCA85DC-6771-4767-B367-785F3662BDB4}" xr6:coauthVersionLast="47" xr6:coauthVersionMax="47" xr10:uidLastSave="{D61A4F71-9ABE-468D-AE61-E76BC2617C1E}"/>
  <bookViews>
    <workbookView xWindow="-120" yWindow="-120" windowWidth="29040" windowHeight="15720" tabRatio="860" activeTab="3" xr2:uid="{00000000-000D-0000-FFFF-FFFF00000000}"/>
  </bookViews>
  <sheets>
    <sheet name="Grand Total" sheetId="9" r:id="rId1"/>
    <sheet name="Man-day-SAP Team" sheetId="15" state="hidden" r:id="rId2"/>
    <sheet name="Man-day-SAP(bk)" sheetId="16" state="hidden" r:id="rId3"/>
    <sheet name="ICT_Manday" sheetId="5" r:id="rId4"/>
    <sheet name="Vendor Cost" sheetId="4" r:id="rId5"/>
    <sheet name="Project Timeline" sheetId="8" r:id="rId6"/>
    <sheet name="Project detail work plan" sheetId="17" r:id="rId7"/>
    <sheet name="Scope" sheetId="25" r:id="rId8"/>
    <sheet name="Assumption" sheetId="22" r:id="rId9"/>
    <sheet name="Breakdown" sheetId="23" r:id="rId10"/>
    <sheet name="Cost Brakedown Templete" sheetId="24" r:id="rId11"/>
    <sheet name="Man-day_SAP(new)" sheetId="20" r:id="rId12"/>
  </sheets>
  <definedNames>
    <definedName name="_Hlk175834902" localSheetId="10">'Cost Brakedown Templete'!#REF!</definedName>
    <definedName name="PriceRole" localSheetId="10">'Cost Brakedown Templete'!#REF!</definedName>
    <definedName name="PriceRole">#REF!</definedName>
    <definedName name="Role" localSheetId="10">'Cost Brakedown Templete'!#REF!</definedName>
    <definedName name="Ro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24" l="1"/>
  <c r="P33" i="24"/>
  <c r="L32" i="24"/>
  <c r="H31" i="24"/>
  <c r="H30" i="24"/>
  <c r="L30" i="24" s="1"/>
  <c r="P30" i="24" s="1"/>
  <c r="H29" i="24"/>
  <c r="L29" i="24" s="1"/>
  <c r="P29" i="24" s="1"/>
  <c r="H28" i="24"/>
  <c r="L28" i="24" s="1"/>
  <c r="P28" i="24" s="1"/>
  <c r="L27" i="24"/>
  <c r="P27" i="24" s="1"/>
  <c r="H27" i="24"/>
  <c r="L25" i="24"/>
  <c r="P25" i="24" s="1"/>
  <c r="H25" i="24"/>
  <c r="H21" i="24"/>
  <c r="O14" i="24"/>
  <c r="N14" i="24"/>
  <c r="M14" i="24"/>
  <c r="C27" i="23"/>
  <c r="D4" i="23" s="1"/>
  <c r="D23" i="23"/>
  <c r="H3" i="23"/>
  <c r="G3" i="23"/>
  <c r="F3" i="23"/>
  <c r="R56" i="5"/>
  <c r="Q56" i="5"/>
  <c r="R55" i="5"/>
  <c r="Q55" i="5"/>
  <c r="R51" i="5"/>
  <c r="Q51" i="5"/>
  <c r="R57" i="5" l="1"/>
  <c r="Q57" i="5"/>
  <c r="L21" i="24"/>
  <c r="P21" i="24" s="1"/>
  <c r="F4" i="23"/>
  <c r="D2" i="23"/>
  <c r="D27" i="23" s="1"/>
  <c r="I3" i="23"/>
  <c r="G4" i="23" s="1"/>
  <c r="H4" i="23" l="1"/>
  <c r="H55" i="5" l="1"/>
  <c r="H56" i="5"/>
  <c r="H57" i="5" l="1"/>
  <c r="H51" i="5"/>
  <c r="E13" i="5" l="1"/>
  <c r="E22" i="5" l="1"/>
  <c r="E5" i="5"/>
  <c r="G25" i="5"/>
  <c r="K11" i="20" l="1"/>
  <c r="J11" i="20"/>
  <c r="I11" i="20"/>
  <c r="G11" i="20"/>
  <c r="F11" i="20"/>
  <c r="F15" i="20" s="1"/>
  <c r="L56" i="5" l="1"/>
  <c r="L55" i="5"/>
  <c r="L51" i="5"/>
  <c r="H3" i="17"/>
  <c r="L57" i="5" l="1"/>
  <c r="K11" i="16" l="1"/>
  <c r="F15" i="16" s="1"/>
  <c r="J11" i="16"/>
  <c r="I11" i="16"/>
  <c r="G11" i="16"/>
  <c r="F11" i="16"/>
  <c r="N11" i="15"/>
  <c r="M11" i="15"/>
  <c r="L11" i="15"/>
  <c r="K11" i="15"/>
  <c r="J11" i="15"/>
  <c r="G11" i="15"/>
  <c r="F11" i="15"/>
  <c r="I7" i="15"/>
  <c r="H7" i="15"/>
  <c r="I6" i="15"/>
  <c r="H6" i="15"/>
  <c r="I5" i="15"/>
  <c r="H5" i="15"/>
  <c r="I4" i="15"/>
  <c r="H4" i="15"/>
  <c r="H11" i="15" s="1"/>
  <c r="I3" i="15"/>
  <c r="H3" i="15"/>
  <c r="I2" i="15"/>
  <c r="I11" i="15" s="1"/>
  <c r="H2" i="15"/>
  <c r="G15" i="15" l="1"/>
  <c r="N56" i="5" l="1"/>
  <c r="M56" i="5"/>
  <c r="N55" i="5"/>
  <c r="M55" i="5"/>
  <c r="N51" i="5"/>
  <c r="M51" i="5"/>
  <c r="K56" i="5"/>
  <c r="K55" i="5"/>
  <c r="K51" i="5"/>
  <c r="J56" i="5"/>
  <c r="J55" i="5"/>
  <c r="J51" i="5"/>
  <c r="I51" i="5"/>
  <c r="I55" i="5"/>
  <c r="I56" i="5"/>
  <c r="F51" i="5"/>
  <c r="E14" i="4"/>
  <c r="G51" i="5"/>
  <c r="M57" i="5" l="1"/>
  <c r="N57" i="5"/>
  <c r="K57" i="5"/>
  <c r="J57" i="5"/>
  <c r="I57" i="5"/>
  <c r="H16" i="24" s="1"/>
  <c r="L16" i="24" s="1"/>
  <c r="G56" i="5"/>
  <c r="G55" i="5"/>
  <c r="F56" i="5"/>
  <c r="F55" i="5"/>
  <c r="L14" i="24" l="1"/>
  <c r="P16" i="24"/>
  <c r="G57" i="5"/>
  <c r="E31" i="24" s="1"/>
  <c r="L31" i="24" s="1"/>
  <c r="P31" i="24" s="1"/>
  <c r="F57" i="5"/>
  <c r="K32" i="24" s="1"/>
  <c r="M32" i="24" s="1"/>
  <c r="P32" i="24" s="1"/>
  <c r="P15" i="24" l="1"/>
  <c r="T4" i="24" s="1"/>
  <c r="P51" i="5"/>
  <c r="O51" i="5"/>
  <c r="S51" i="5"/>
  <c r="S56" i="5"/>
  <c r="S55" i="5"/>
  <c r="P55" i="5"/>
  <c r="P56" i="5" l="1"/>
  <c r="P57" i="5" s="1"/>
  <c r="S57" i="5"/>
  <c r="P36" i="24" s="1"/>
  <c r="O55" i="5"/>
  <c r="O56" i="5"/>
  <c r="F22" i="4"/>
  <c r="F24" i="4"/>
  <c r="O57" i="5" l="1"/>
  <c r="P45" i="24" s="1"/>
  <c r="E51" i="5"/>
  <c r="E55" i="5"/>
  <c r="E56" i="5"/>
  <c r="E57" i="5" l="1"/>
  <c r="P10" i="24" s="1"/>
  <c r="U51" i="5"/>
  <c r="T51" i="5"/>
  <c r="D55" i="5"/>
  <c r="D56" i="5"/>
  <c r="P9" i="24" s="1"/>
  <c r="P8" i="24" l="1"/>
  <c r="S4" i="24" s="1"/>
  <c r="D57" i="5"/>
  <c r="F23" i="4"/>
  <c r="D51" i="5" l="1"/>
  <c r="W51" i="5" s="1"/>
  <c r="U56" i="5" l="1"/>
  <c r="T56" i="5"/>
  <c r="U55" i="5"/>
  <c r="T55" i="5"/>
  <c r="P44" i="24" s="1"/>
  <c r="P37" i="24" s="1"/>
  <c r="P35" i="24" s="1"/>
  <c r="U4" i="24" s="1"/>
  <c r="V4" i="24" l="1"/>
  <c r="U5" i="24" s="1"/>
  <c r="U57" i="5"/>
  <c r="V55" i="5"/>
  <c r="H3" i="9" s="1"/>
  <c r="T57" i="5"/>
  <c r="V56" i="5"/>
  <c r="H4" i="9" s="1"/>
  <c r="S5" i="24" l="1"/>
  <c r="T5" i="24"/>
  <c r="V57" i="5"/>
  <c r="H19" i="9"/>
  <c r="H18" i="9" l="1"/>
  <c r="H17" i="9"/>
  <c r="G4" i="9" l="1"/>
  <c r="G3" i="9"/>
  <c r="H20" i="9" l="1"/>
  <c r="E16" i="4" l="1"/>
  <c r="H10" i="9" l="1"/>
  <c r="H11" i="9" s="1"/>
  <c r="H12" i="9" s="1"/>
  <c r="H5" i="9"/>
  <c r="H2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Benjaluk Yokboriruk</author>
  </authors>
  <commentList>
    <comment ref="B3" authorId="0" shapeId="0" xr:uid="{F590E4E9-9B4E-40CE-BD0E-D6AA26FF4132}">
      <text>
        <r>
          <rPr>
            <b/>
            <sz val="9"/>
            <color indexed="81"/>
            <rFont val="Tahoma"/>
            <family val="2"/>
          </rPr>
          <t>Benjaluk Yokboriruk:</t>
        </r>
        <r>
          <rPr>
            <sz val="9"/>
            <color indexed="81"/>
            <rFont val="Tahoma"/>
            <family val="2"/>
          </rPr>
          <t xml:space="preserve">
15 - 25%</t>
        </r>
      </text>
    </comment>
    <comment ref="C13" authorId="0" shapeId="0" xr:uid="{8B805895-0689-4909-BD5B-18FB03F11A9A}">
      <text>
        <r>
          <rPr>
            <b/>
            <sz val="9"/>
            <color indexed="81"/>
            <rFont val="Tahoma"/>
            <family val="2"/>
          </rPr>
          <t>Benjaluk Yokboriruk:</t>
        </r>
        <r>
          <rPr>
            <sz val="9"/>
            <color indexed="81"/>
            <rFont val="Tahoma"/>
            <family val="2"/>
          </rPr>
          <t xml:space="preserve">
60 - 90%</t>
        </r>
      </text>
    </comment>
  </commentList>
</comments>
</file>

<file path=xl/sharedStrings.xml><?xml version="1.0" encoding="utf-8"?>
<sst xmlns="http://schemas.openxmlformats.org/spreadsheetml/2006/main" count="652" uniqueCount="369">
  <si>
    <t>Design</t>
  </si>
  <si>
    <t>Total</t>
  </si>
  <si>
    <t>Phase</t>
  </si>
  <si>
    <t>Business Development</t>
  </si>
  <si>
    <t>Details</t>
  </si>
  <si>
    <t>Deliverables</t>
  </si>
  <si>
    <t>PM</t>
  </si>
  <si>
    <t>Infra</t>
  </si>
  <si>
    <t>Gather Initial Requirements</t>
  </si>
  <si>
    <t>Vendor Selection</t>
  </si>
  <si>
    <t>Impact analyst</t>
  </si>
  <si>
    <t>Peer Review Design Specification</t>
  </si>
  <si>
    <t>Proposal, TOR</t>
  </si>
  <si>
    <t>Cost / Day</t>
  </si>
  <si>
    <t>Order</t>
  </si>
  <si>
    <t>Description</t>
  </si>
  <si>
    <t>Cost</t>
  </si>
  <si>
    <t>ราคานี้ยังไม่รวม Vat 7%</t>
  </si>
  <si>
    <t>Cost  (Development Phase)</t>
  </si>
  <si>
    <t>Cost (BD Phase)</t>
  </si>
  <si>
    <t>Discount</t>
  </si>
  <si>
    <t>Grand Total</t>
  </si>
  <si>
    <t>เบี้ยเลี้ยง</t>
  </si>
  <si>
    <t>ที่พัก</t>
  </si>
  <si>
    <t>ค่าใช้จ่ายอื่นๆ</t>
  </si>
  <si>
    <t>ค่าเดินทาง</t>
  </si>
  <si>
    <t>ส่วนที่ 3</t>
  </si>
  <si>
    <t>ส่วนที่ 1</t>
  </si>
  <si>
    <t>ส่วนที่ 2</t>
  </si>
  <si>
    <t>ค่าดำเนินโครงการโดยที่ปรึกษาภายนอก</t>
  </si>
  <si>
    <t>Vendor</t>
  </si>
  <si>
    <t>Vendor +10%</t>
  </si>
  <si>
    <t>Project Planning</t>
  </si>
  <si>
    <t>Kick-Off Meeting</t>
  </si>
  <si>
    <t>Create Project Plan, Other Plans and Integrate to Project Plan</t>
  </si>
  <si>
    <t>Prepare and setup Development Environment</t>
  </si>
  <si>
    <t>Requirement Development</t>
  </si>
  <si>
    <t>Peer Review Requirement Specification</t>
  </si>
  <si>
    <t>Confirm Requirement Specification with Customer</t>
  </si>
  <si>
    <t>Sign off Requirement Specification</t>
  </si>
  <si>
    <t>Create Baseline for Design(CM)</t>
  </si>
  <si>
    <t>Sign-Off Requirement  &amp; Design Specification</t>
  </si>
  <si>
    <t>Sign off Design Specification</t>
  </si>
  <si>
    <t>Peer Review Technical Specification</t>
  </si>
  <si>
    <t>Create Baseline for Final Preparation</t>
  </si>
  <si>
    <t>Final Preparation</t>
  </si>
  <si>
    <t>Develop Deployment Plan &amp; Readiness Checklist</t>
  </si>
  <si>
    <t>Prepare and setup Production Environment</t>
  </si>
  <si>
    <t xml:space="preserve">Create Final Baseline </t>
  </si>
  <si>
    <t>Project Closure</t>
  </si>
  <si>
    <t>Evaluate supplier/vendor</t>
  </si>
  <si>
    <t>Survey Customer Satisfaction</t>
  </si>
  <si>
    <t>Create Project closure report and Completion sign-off</t>
  </si>
  <si>
    <t>Wilaiwan</t>
  </si>
  <si>
    <t xml:space="preserve">IFM/O
</t>
  </si>
  <si>
    <t>ค่าดำเนินโครงการ PTT Digital</t>
  </si>
  <si>
    <t>Control &amp; Monitoring</t>
  </si>
  <si>
    <t>WBS &amp; Risk Management</t>
  </si>
  <si>
    <t>Gather Requirement Details</t>
  </si>
  <si>
    <t>Clarify Design with Customer</t>
  </si>
  <si>
    <t>End User Training</t>
  </si>
  <si>
    <t>Prepare Training Document</t>
  </si>
  <si>
    <t>Support after go-live</t>
  </si>
  <si>
    <t>W1</t>
  </si>
  <si>
    <t>W2</t>
  </si>
  <si>
    <t>W3</t>
  </si>
  <si>
    <t>W4</t>
  </si>
  <si>
    <t>Project Closure Sign off</t>
  </si>
  <si>
    <t>Testing</t>
  </si>
  <si>
    <t>Sign-off Go Project Closure</t>
  </si>
  <si>
    <t xml:space="preserve">ตามมูลค่าของโครงการเมื่อส่งมอบเอกสาร Sign-Off Requirement &amp; Design </t>
  </si>
  <si>
    <t xml:space="preserve">1. ชำระงวดแรก     </t>
  </si>
  <si>
    <t>2. ชำระงวดที่สอง</t>
  </si>
  <si>
    <t>Go Live</t>
  </si>
  <si>
    <t>Development</t>
  </si>
  <si>
    <t>Coding &amp; Config</t>
  </si>
  <si>
    <t>Perform Security Test &amp; Load Test &amp; Source code GIT hub</t>
  </si>
  <si>
    <t>System Integration Test</t>
  </si>
  <si>
    <t>User Acceptance Test</t>
  </si>
  <si>
    <t>BA</t>
  </si>
  <si>
    <t>ตามมูลค่าของโครงการเมื่อส่งมอบเอกสาร Sign-Off Go live</t>
  </si>
  <si>
    <t>3. ชำระงวดที่สาม</t>
  </si>
  <si>
    <t xml:space="preserve">โครงการ ENH-PTT-EIR
</t>
  </si>
  <si>
    <t>โครงการ  ENH-PTT-EIR</t>
  </si>
  <si>
    <t>Vendor : Look social</t>
  </si>
  <si>
    <t>Group 1</t>
  </si>
  <si>
    <t>Group 2</t>
  </si>
  <si>
    <t>Group 3</t>
  </si>
  <si>
    <t>Bath</t>
  </si>
  <si>
    <t>Rate</t>
  </si>
  <si>
    <t>Project Management &amp; Requirement</t>
  </si>
  <si>
    <t>Funtional Requirement</t>
  </si>
  <si>
    <t>Technical Requirement</t>
  </si>
  <si>
    <t xml:space="preserve">PPS </t>
  </si>
  <si>
    <t>Technical Lead</t>
  </si>
  <si>
    <t>SA</t>
  </si>
  <si>
    <t>UX/UI</t>
  </si>
  <si>
    <t>Trainer</t>
  </si>
  <si>
    <t>Dev</t>
  </si>
  <si>
    <t>Dev (Unit Test)</t>
  </si>
  <si>
    <t>Tester Vendor</t>
  </si>
  <si>
    <t>Tester Digital</t>
  </si>
  <si>
    <t>Tester</t>
  </si>
  <si>
    <t>Total withoit Unit Test</t>
  </si>
  <si>
    <t>Unit Test</t>
  </si>
  <si>
    <t>Business Requirement</t>
  </si>
  <si>
    <t>Technical Consult Team</t>
  </si>
  <si>
    <t>WSO2</t>
  </si>
  <si>
    <t xml:space="preserve">CA&amp;A </t>
  </si>
  <si>
    <t>Source Code Scan (Coverity and Black Duck)</t>
  </si>
  <si>
    <t>Container Image Scan (Trivy)</t>
  </si>
  <si>
    <t>Security Scan (OWASP ZAP)</t>
  </si>
  <si>
    <t>Quality Scan (SonarQube)</t>
  </si>
  <si>
    <t>Automatic Test (Robot framework)</t>
  </si>
  <si>
    <t>Performance Test (JMeter)</t>
  </si>
  <si>
    <t>No</t>
  </si>
  <si>
    <t>Scope</t>
  </si>
  <si>
    <t>กรณี Notification M1, PM01 ที่แจ้งซ่อมโดย Inspection (ประเภทงานแจ้งซ่อมในระบบ EIR)</t>
  </si>
  <si>
    <t>1.1 SAP เพิ่มเส้น API ส่ง RAM Matrix จาก SAP ให้ EIR เพื่อที่จะได้มี RAM Matrix ที่เดียว หากมีการเปลี่ยนแปลงก็จะไม่ต้องแก้ไข 2 ที่</t>
  </si>
  <si>
    <t>1.2 SAP ต้องแก้ไขเพิ่มการส่งข้อมูล new field (Prioritization) , Change user status และเพิ่ม long text ใน Notification</t>
  </si>
  <si>
    <t>1.3 SAP เพิ่มเส้นแก้ไข Notification เพื่อรองรับการตรวจงานของ Inspection ในกรณีมีการ Rework ต้องแก้ไขเพื่อ update เส้น Notification เป็น MTCO, INPR REWK</t>
  </si>
  <si>
    <t>1.4 EIR ต้องเพิ่มการดึงข้อมูลจาก SAP เพื่อดึงข้อมูล RAM Matrix มาแสดงในระบบ เพื่อรองรับการประเมินในระบบ EIR</t>
  </si>
  <si>
    <t>1.5 EIR ต้องเพิ่มการส่งข้อมูล Priorities และการประเมิน RAM เพื่อ Update Notification และสามารถส่งข้อมูลไป Create &amp; Release Notification ในระบบ SAP ได้</t>
  </si>
  <si>
    <t>1.6 EIR ต้องเรียกเส้น Notification เพื่อ update สถานะ Notification กรณีมีการ Rework กลับไปที่ระบบ SAP  และสามารถแสดงสถานะของ Work order กรณีมีการเปลี่ยนแปลงจากการ Rework ได้</t>
  </si>
  <si>
    <t>กรณี Notification M1, PM01 ที่แจ้งซ่อมมาที่ Inspection (ประเภทงาน Service ในระบบ EIR)</t>
  </si>
  <si>
    <t>2.1 SAP  ต้องแก้ไขเพิ่มการส่งข้อมูล new field(prioritization) ใน work order และเพิ่ม long text ใน Notification</t>
  </si>
  <si>
    <t>2.2 EIR ต้องสามารถ Update ข้อมูล Notification ส่งข้อมูล Priorities และการประเมิน RAM ที่ update จาก inspection กลับไปที่ระบบ SAP เพื่อทำการ create &amp; release work order จากระบบ EIR ไปที่ระบบ SAP ได้</t>
  </si>
  <si>
    <t>พัฒนาระบบ EIR ให้สามารถใช้งานระบบใน Plant ผ่าน Mobile/Tablet โดยรองรับการ Login ผ่าน Azure PTT AD, Azure B2C AD โดยต้องมีการตรวจสอบข้อมูล Whitelist ของอุปกรณ์บนระบบ CA&amp;A โดยระบบจะต้องทำการ get device id ของ Share Device ที่เป็นอุปกรณ์ Mobile/Tablet ซึ่งเป็นเครื่องส่วนกลางของ ปตท.  หากเป็นรายการที่อยู่ใน Whitelist จะต้องทำการเรียก AZURE AD ที่ไม่ require การทำ MFA แบบใช้ DuO/Microsoft Authenticator และเมื่อได้ Access Key หลังการ login ผ่าน จะทำการเรียกเส้น API ของ CA&amp;A เพื่อตรวจสอบ Role ตาม process ของ Application ที่มีอยู่แล้วในระบบ</t>
  </si>
  <si>
    <t xml:space="preserve">ไฟล์ Summary report ปรับปรุงให้แสดงรูป Risk Metrix  จากข้อมูล Adjust ข้อมูล Class ของอุปกรณ์ หลังจากที่ประเมินเรียบร้อย โดยข้อมูล Adjust นี้จะต้องถูกนำไปแสดงที่ summary report รวมถึง Highlight Class ที่เกิดด้วย </t>
  </si>
  <si>
    <t>SAP PM</t>
  </si>
  <si>
    <t>ABAP</t>
  </si>
  <si>
    <t>SAP PI</t>
  </si>
  <si>
    <t>Duangjai</t>
  </si>
  <si>
    <t>Supharoek Wutthichaipradit</t>
  </si>
  <si>
    <t>Basis</t>
  </si>
  <si>
    <t>SAP Master</t>
  </si>
  <si>
    <t>Kiattisak</t>
  </si>
  <si>
    <t>Chonticha</t>
  </si>
  <si>
    <t>Panuwat</t>
  </si>
  <si>
    <t>Tawit</t>
  </si>
  <si>
    <t>Connect SAP</t>
  </si>
  <si>
    <t>Connect WSO2</t>
  </si>
  <si>
    <t>No.</t>
  </si>
  <si>
    <t>SAP Function Module</t>
  </si>
  <si>
    <t>Comment</t>
  </si>
  <si>
    <t>Comment (Suthat)</t>
  </si>
  <si>
    <t>ABAP (New Estimate)</t>
  </si>
  <si>
    <t>SAP PI
 (New Estimate)</t>
  </si>
  <si>
    <t>WSO2
 (New Estimate)</t>
  </si>
  <si>
    <t>SAP PM
 (New Estimate)</t>
  </si>
  <si>
    <t>BASIS
 (New Estimate)</t>
  </si>
  <si>
    <t>SAP Master
 (New Estimate)</t>
  </si>
  <si>
    <t>CR SAP PI</t>
  </si>
  <si>
    <t>CR WSO2</t>
  </si>
  <si>
    <t>Modify ZPIPMI032</t>
  </si>
  <si>
    <t>PM Notification</t>
  </si>
  <si>
    <t>การสร้าง Notification ผ่านทาง EIR
การ Release Notification ผ่านทาง EIR</t>
  </si>
  <si>
    <t>1. add new fields from ZPMPME050
2. Change user status and add long text in Notification</t>
  </si>
  <si>
    <t>Modify ZPIPMI033</t>
  </si>
  <si>
    <t>Work Order</t>
  </si>
  <si>
    <t>การสร้าง/แก้ไข/Release/Close Order ผ่านทาง EIR
การ Close Notification ผ่านทาง EIR</t>
  </si>
  <si>
    <t>1. add new fields from ZPMPME070
2. Change user status and add long text in Notification</t>
  </si>
  <si>
    <t>ZPIPMI034</t>
  </si>
  <si>
    <t>Attach URL</t>
  </si>
  <si>
    <t>การแนบ URL Link ใน Notification ผ่านทาง EIR
การแนบ URL Link ใน Order ผ่านทาง EIR</t>
  </si>
  <si>
    <t>Reuse ได้</t>
  </si>
  <si>
    <t>n/a</t>
  </si>
  <si>
    <t>SAP Master - Create user + Grant Read only table 
PM_FL, PM_EQ, PM_NOTI,  PM_ORDER, PM_ORDER_OPERATION, PM_LONGTEXT, PM_CLASS, PM_LOCATION (for ECD, EC2, ECP)</t>
  </si>
  <si>
    <t>ขอ view ที่ EDP
Data lake ผบ
ติดต่อคุณยิ้ม ธนาภรณ์ น้อยรักษา  (560304) THANAPORN.KL@PTTPLC.COM
PTT Digital EDP คุณ สุรฤทธิ์
Surarit Chaisuntharanon surarit.c@pttdigital.com</t>
  </si>
  <si>
    <t>ZPIPMI045</t>
  </si>
  <si>
    <t>PM Time confirmation</t>
  </si>
  <si>
    <t>การทำ Time confirmation ผ่านทาง EIR (Reuse Pyramid)</t>
  </si>
  <si>
    <t>สามารถ Reuse ได้ สอบถามหน่วยงาน ผบ
ติดต่อคุณยิ้ม ธนาภรณ์ น้อยรักษา  (560304) THANAPORN.KL@PTTPLC.COM
PTT Digital EDP คุณ สุรฤทธิ์
Surarit Chaisuntharanon surarit.c@pttdigital.com</t>
  </si>
  <si>
    <t>New ZPIPMIxxx</t>
  </si>
  <si>
    <t>Get RAM Matrix</t>
  </si>
  <si>
    <t xml:space="preserve">Get Constant table ZBC_ROLLOUT_CONS
REPID = ZPMPME050 and ZPMPME070
</t>
  </si>
  <si>
    <t xml:space="preserve">ส่ง RAM Matrix จาก SAP ให้ EIR เพื่อที่จะได้มี RAM Matrix ที่เดียว หากมีการเปลี่ยนแปลงก็จะไม่ต้องแก้ไข 2 ที่
</t>
  </si>
  <si>
    <t>1. RFC Function
2. ต้องการเอา data จาก ZBC_ROLLOUT_CONS ขึ้น EIR</t>
  </si>
  <si>
    <t>Mode:-
1=GET CONSTANT
2=READ OBJECT
3.=UPDATE OBJECT
IT_OBJECT_ID</t>
  </si>
  <si>
    <t>New ZPIPMIyyy</t>
  </si>
  <si>
    <t>Get/Update Attachement link</t>
  </si>
  <si>
    <t>call FM 
SO_OBJECT_READ
SO_OBJECT_UPDATE</t>
  </si>
  <si>
    <t>Call FM
SO_OBJECT_READ
SO_OBJECT_UPDATE</t>
  </si>
  <si>
    <t>3. Mode Read Object
4. Mode Update Object</t>
  </si>
  <si>
    <t>Modify ZPMPME050</t>
  </si>
  <si>
    <t>RAM Notification</t>
  </si>
  <si>
    <t>- Verify data before release (created from ZPIPMI032)
- Support testing ZPIPMI032, ZPIPMI033</t>
  </si>
  <si>
    <t>Modify ZPMPME070</t>
  </si>
  <si>
    <t>RAM Order</t>
  </si>
  <si>
    <t>- Fix case Display mode IW23 --&gt; IW33
- Support testing ZPIPMI032, ZPIPMI033</t>
  </si>
  <si>
    <t>SAP PM Sr.</t>
  </si>
  <si>
    <t>Suthat Lerdarunwatthana</t>
  </si>
  <si>
    <t>Duangjai Channum</t>
  </si>
  <si>
    <t>รวม</t>
  </si>
  <si>
    <t>PI Jr.</t>
  </si>
  <si>
    <t>WSO2 Jr.</t>
  </si>
  <si>
    <t>Panuwat Paitakaew</t>
  </si>
  <si>
    <t>WSO2 Sr.</t>
  </si>
  <si>
    <t xml:space="preserve">Tawit Choedkiatsakul	</t>
  </si>
  <si>
    <t>Basis Sr.</t>
  </si>
  <si>
    <t>Kiattisak Banlengchit</t>
  </si>
  <si>
    <t>SAP Master Sr.</t>
  </si>
  <si>
    <t>Chonticha Makkata</t>
  </si>
  <si>
    <t>1. add new fields from ZPMPME050
2. Change user status and add long text in Notification
3. รองรับกระบวนการ SCF/MTCO/REWK</t>
  </si>
  <si>
    <t>Jr. 3</t>
  </si>
  <si>
    <t>Jr. 0.5</t>
  </si>
  <si>
    <t>1. add new fields from ZPMPME070
2. Change user status and add long text in Notification
3. รองรับกระบวนการ TECO -&gt; ISCF/MTCO/REWK -&gt; NOCO
(BAPI_ALM_NOTIF_CLOSE ซ่อนอยู่ใน ZPIPMI033)</t>
  </si>
  <si>
    <t xml:space="preserve">เส้น API ใหม่ เพื่อส่งข้อมูล SAP Table ไปให้ IRIN (Table ใน IRIN)
ส่ง RAM Matrix จาก SAP ให้ EIR เพื่อที่จะได้มี RAM Matrix ที่เดียว หากมีการเปลี่ยนแปลงก็จะไม่ต้องแก้ไข 2 ที่
</t>
  </si>
  <si>
    <t>Sr. 5</t>
  </si>
  <si>
    <t xml:space="preserve">Sr. 0.5
Jr. 1.5 </t>
  </si>
  <si>
    <t>เส้น API ใหม่
Call FM
SO_OBJECT_READ
SO_OBJECT_UPDATE</t>
  </si>
  <si>
    <t>แก้ไขใน SAP</t>
  </si>
  <si>
    <t>vendor เดินทาง onsite 4 ครั้ง</t>
  </si>
  <si>
    <t>(ระยะเวลาโครงการ 210 วัน)</t>
  </si>
  <si>
    <t>As is</t>
  </si>
  <si>
    <t>ข้อ 2</t>
  </si>
  <si>
    <t>ข้อ 1</t>
  </si>
  <si>
    <t>ข้อ 3,4</t>
  </si>
  <si>
    <t>Month 1</t>
  </si>
  <si>
    <t>Month 2</t>
  </si>
  <si>
    <t>Month 3</t>
  </si>
  <si>
    <t>Month 4</t>
  </si>
  <si>
    <t>Month 5</t>
  </si>
  <si>
    <t>Month 6</t>
  </si>
  <si>
    <t>Kick-off</t>
  </si>
  <si>
    <t>Requirement</t>
  </si>
  <si>
    <t>Training</t>
  </si>
  <si>
    <t>Month 7</t>
  </si>
  <si>
    <t>การทำ Project manage และการทำเอกสารที่เกี่ยวข้อง</t>
  </si>
  <si>
    <t>Work Breakdown Structure</t>
  </si>
  <si>
    <t>On Site(Y/N)</t>
  </si>
  <si>
    <t>Proposal Complete</t>
  </si>
  <si>
    <t>Project Preparation</t>
  </si>
  <si>
    <t>Kick-Off Project</t>
  </si>
  <si>
    <t>Gather Detailed Requirement meeting #1</t>
  </si>
  <si>
    <t>Gather Detailed Requirement metting #2</t>
  </si>
  <si>
    <t>Gather Detailed Requirement metting #3</t>
  </si>
  <si>
    <t>Internal review requirement summary,
 Review requirement summary</t>
  </si>
  <si>
    <t>Submit Requirement Specification document</t>
  </si>
  <si>
    <t>Review &amp; Confirm Requirement Specification document</t>
  </si>
  <si>
    <t>Requirement specification (Sign-Off)</t>
  </si>
  <si>
    <t>Gather Detailed Design meeting #1</t>
  </si>
  <si>
    <t>Gather Detailed Design meeting #2</t>
  </si>
  <si>
    <t>Gather Detailed Design meeting #3</t>
  </si>
  <si>
    <t>Y</t>
  </si>
  <si>
    <t>Review Design summary</t>
  </si>
  <si>
    <t>Submit Design Specification document</t>
  </si>
  <si>
    <t>Review &amp; Confirm Design Specification document</t>
  </si>
  <si>
    <t>Design pecification (Sign-Off)</t>
  </si>
  <si>
    <t>Unit test on functions &amp; features
 Along with Pipeline(DevOps)</t>
  </si>
  <si>
    <t>Test</t>
  </si>
  <si>
    <t>System Integration Test (SIT)#1</t>
  </si>
  <si>
    <t>System Integration Test (SIT)#2</t>
  </si>
  <si>
    <t>System Integration Test (SIT)#3</t>
  </si>
  <si>
    <t>User Acceptance Test (UAT)#1</t>
  </si>
  <si>
    <t>User Acceptance Test (UAT)#2</t>
  </si>
  <si>
    <t>User Acceptance Test (UAT)#3</t>
  </si>
  <si>
    <t>Source code scan, Web scan, Load Test
 Along with Pipeline(DevOps)</t>
  </si>
  <si>
    <t>User Acceptance Test (UAT) (Sign-Off)</t>
  </si>
  <si>
    <t>Deployment</t>
  </si>
  <si>
    <t>Training The Trainer #Reliability</t>
  </si>
  <si>
    <t>Training The Trainer #Integrity</t>
  </si>
  <si>
    <t>Training Application support</t>
  </si>
  <si>
    <t>Submit User &amp; Admin Manual, Technical Manual</t>
  </si>
  <si>
    <t>Data Conversion</t>
  </si>
  <si>
    <t>Go-Live</t>
  </si>
  <si>
    <t>Go-Live (Sign-off)</t>
  </si>
  <si>
    <t>Support after Go-Live</t>
  </si>
  <si>
    <t>Project Completion document</t>
  </si>
  <si>
    <t>On Site : 4</t>
  </si>
  <si>
    <t>To Be</t>
  </si>
  <si>
    <t>Create Requirement Specification</t>
  </si>
  <si>
    <t xml:space="preserve">Create Design Specification </t>
  </si>
  <si>
    <t>Functional Unit Test</t>
  </si>
  <si>
    <t>Item</t>
  </si>
  <si>
    <t xml:space="preserve">Price Breakdown </t>
  </si>
  <si>
    <r>
      <t>Project Management</t>
    </r>
    <r>
      <rPr>
        <sz val="14"/>
        <color rgb="FFFFFFFF"/>
        <rFont val="Browallia New"/>
        <family val="2"/>
      </rPr>
      <t xml:space="preserve">                        </t>
    </r>
  </si>
  <si>
    <t>1. EIR ต้องเพิ่มการดึงข้อมูลจาก SAP เพื่อดึงข้อมูล RAM Matrix มาแสดงในระบบ เพื่อรองรับการประเมินในระบบ EIR</t>
  </si>
  <si>
    <t>2. EIR ต้องเพิ่มการส่งข้อมูล Priorities และการประเมิน RAM เพื่อ Update Notification และสามารถส่งข้อมูลไป Create &amp; Release Notification ในระบบ SAP ได้</t>
  </si>
  <si>
    <t>3. EIR ต้องเรียกเส้น Notification เพื่อ update สถานะ Notification กรณีมีการ Rework กลับไปที่ระบบ SAP  และสามารถแสดงสถานะของ Work order กรณีมีการเปลี่ยนแปลงจากการ Rework ได้</t>
  </si>
  <si>
    <t>2.1 EIR ต้องสามารถ Update ข้อมูล Notification ส่งข้อมูล Priorities และการประเมิน RAM ที่ update จาก inspection กลับไปที่ระบบ SAP เพื่อทำการ create &amp; release work order จากระบบ EIR ไปที่ระบบ SAP ได้</t>
  </si>
  <si>
    <t>1.4 SAP  ต้องแก้ไขเพิ่มการส่งข้อมูล new field(prioritization) ใน work order และเพิ่ม long text ใน Notification</t>
  </si>
  <si>
    <t>พัฒนาส่วนโปรแกรม SAP</t>
  </si>
  <si>
    <t>หน้าสำหรับการดู Log การใช้งานระบบ ว่าใครสร้าง แก้ไข หรือลบอะไรไปบ้าง เนื่องจากปัจจุบันยังต้องเข้าไปดูใน Database เท่านั้น จึงพัฒนาหน้า Interface เพิ่มบน Web เพื่อดู Log การใช้งานระบบของ User Role Super Admin หรือ Role อื่นๆที่เกี่ยวข้อง</t>
  </si>
  <si>
    <t>งาน Routine/Serviec หลังตรวจเจอปัญหา AB ก่อนที่จะออก Noti เพื่อแจ้งซ่อม ต้องเพิ่ม Step สำหรับการระบุหน่วยงาน และผู้รับผิดชอบก่อนที่จะ Submit Report ให้ผู้อนุมัติพิจารณาอนุมัติ</t>
  </si>
  <si>
    <t>Requirement  Gathering</t>
  </si>
  <si>
    <t>Testing SIT, UAT</t>
  </si>
  <si>
    <t>Training, Document</t>
  </si>
  <si>
    <t>Deploy Production</t>
  </si>
  <si>
    <r>
      <t>Business Requirements</t>
    </r>
    <r>
      <rPr>
        <sz val="14"/>
        <color rgb="FFFFFFFF"/>
        <rFont val="Browallia New"/>
        <family val="2"/>
      </rPr>
      <t>       
Task : Analysis &amp; Design, Program coding, Unit test          </t>
    </r>
  </si>
  <si>
    <t>Security Scan</t>
  </si>
  <si>
    <t>Infrastructure</t>
  </si>
  <si>
    <t>Web scan (Acunetix)</t>
  </si>
  <si>
    <t>2.1.1 SAP เพิ่มเส้น API ส่ง RAM Matrix จาก SAP ให้ EIR เพื่อที่จะได้มี RAM Matrix ที่เดียว หากมีการเปลี่ยนแปลงก็จะไม่ต้องแก้ไข 2 ที่</t>
  </si>
  <si>
    <t>2.2.2 SAP ต้องแก้ไขเพิ่มการส่งข้อมูล new field (Prioritization) , Change user status และเพิ่ม long text ใน Notification</t>
  </si>
  <si>
    <t>2.2.3 SAP เพิ่มเส้นแก้ไข Notification เพื่อรองรับการตรวจงานของ Inspection ในกรณีมีการ Rework ต้องแก้ไขเพื่อ update เส้น Notification เป็น MTCO, INPR REWK</t>
  </si>
  <si>
    <t>2.2.1  EIR ต้องเพิ่มการดึงข้อมูลจาก SAP เพื่อดึงข้อมูล RAM Matrix มาแสดงในระบบ เพื่อรองรับการประเมินในระบบ EIR</t>
  </si>
  <si>
    <t>2.2.2 EIR ต้องเพิ่มการส่งข้อมูล Priorities และการประเมิน RAM เพื่อ Update Notification และสามารถส่งข้อมูลไป Create &amp; Release Notification ในระบบ SAP ได้</t>
  </si>
  <si>
    <t>2.2.3 EIR ต้องเรียกเส้น Notification เพื่อ update สถานะ Notification กรณีมีการ Rework กลับไปที่ระบบ SAP  และสามารถแสดงสถานะของ Work order กรณีมีการเปลี่ยนแปลงจากการ Rework ได้</t>
  </si>
  <si>
    <t>2.3.1 EIR ต้องสามารถ Update ข้อมูล Notification ส่งข้อมูล Priorities และการประเมิน RAM ที่ update จาก inspection กลับไปที่ระบบ SAP เพื่อทำการ create &amp; release work order จากระบบ EIR ไปที่ระบบ SAP ได้</t>
  </si>
  <si>
    <t>2.2.4 SAP  ต้องแก้ไขเพิ่มการส่งข้อมูล new field(prioritization) ใน work order และเพิ่ม long text ใน Notification</t>
  </si>
  <si>
    <t>WSO2 API Team</t>
  </si>
  <si>
    <t xml:space="preserve">พัฒนาระบบ EIR ให้สามารถใช้งานระบบใน Plant ผ่าน Mobile/Tablet โดยต้องมีการตรวจสอบข้อมูล Whitelist ของอุปกรณ์ โดยระบบจะต้องทำการ get device id ของ Share Device ที่เป็นอุปกรณ์ Mobile/Tablet ซึ่งเป็นเครื่องส่วนกลางของ ปตท.  หากเป็นรายการที่อยู่ใน Whitelist จะต้องทำการเรียก AZURE AD ที่ไม่ require การทำ MFA แบบใช้ Microsoft Authenticator </t>
  </si>
  <si>
    <t>พัฒนาหน้าจอสำหรับการดู Log การใช้งานระบบ ว่าใครสร้าง แก้ไข หรือลบอะไรไปบ้าง เนื่องจากปัจจุบันยังต้องเข้าไปดูใน Database เท่านั้น จึงพัฒนาหน้า Interface เพิ่มบน Web เพื่อดู Log การใช้งานระบบของ User Role Super Admin หรือ Role อื่นๆที่เกี่ยวข้อง</t>
  </si>
  <si>
    <t>ดำเนินการสร้าง View ใหม่ 12 view อยู่ที่ IRIN Database  และแก้ไข View  “Vw_health_current” ให้อยู่ในรูป Structure ใหม่ของ IRIN 1  view เพื่อให้ POWER BI มาใช้ข้อมูล</t>
  </si>
  <si>
    <t>ค่าปรับปรุงระบบงานระบบ EIR ส่วน Web</t>
  </si>
  <si>
    <t>ค่าปรับปรุงระบบงานระบบ EIR ส่วนการสร้าง view ใหม่ จำนวน 12 view เพื่อส่งให้ POWER BI</t>
  </si>
  <si>
    <t>ATA/B</t>
  </si>
  <si>
    <t>Surarit</t>
  </si>
  <si>
    <t>การดู log ของการ login ระบบ สำหรับการ audit</t>
  </si>
  <si>
    <t>ข้อ 7 เพิ่มการสร้าง view ใน Database เพื่อรองรับ POWER BI</t>
  </si>
  <si>
    <t>Deonghatai</t>
  </si>
  <si>
    <t>% Price Breakdown</t>
  </si>
  <si>
    <t xml:space="preserve">Organization: </t>
  </si>
  <si>
    <t>PTTPLC - ตร.วบก.</t>
  </si>
  <si>
    <t xml:space="preserve">Application/Module: </t>
  </si>
  <si>
    <t>PTT GSP IRIN (EIR) (RITM0039819)</t>
  </si>
  <si>
    <t>Key Requirement:</t>
  </si>
  <si>
    <t>ปรับปรุงระบบ PTT GSP IRIN (EIR) เพื่อเชื่อมต่อกับโครงการ SAP S4 HANA ซึ่งพัฒนาใหม่ โดย PTT Digital เสนอให้ออกแบบรองรับตามข้อกำหนดด้านการรักษาความมั่นคงปลอดภัยสารสนเทศของบริษัท ปตท. จำกัด (มหาชน)</t>
  </si>
  <si>
    <t>1. SAP เพิ่มเส้น API ส่ง RAM Matrix จาก SAP ให้ EIR เพื่อที่จะได้มี RAM Matrix ที่เดียว หากมีการเปลี่ยนแปลงก็จะไม่ต้องแก้ไข 2 ที่</t>
  </si>
  <si>
    <t>2. SAP ต้องแก้ไขเพิ่มการส่งข้อมูล new field (Prioritization) , Change user status และเพิ่ม long text ใน Notification</t>
  </si>
  <si>
    <t>3. SAP เพิ่มเส้นแก้ไข Notification เพื่อรองรับการตรวจงานของ Inspection ในกรณีมีการ Rework ต้องแก้ไขเพื่อ update เส้น Notification เป็น MTCO, INPR REWK</t>
  </si>
  <si>
    <t>4. SAP ต้องแก้ไขเพิ่มการส่งข้อมูล new field(prioritization) ใน work order และเพิ่ม long text ใน Notification</t>
  </si>
  <si>
    <t>ปรับปรุงระบบ GSP IRIN (EIR)</t>
  </si>
  <si>
    <t>1. กรณี Notification M1, PM01 ที่แจ้งซ่อมโดย Inspection (ประเภทงานแจ้งซ่อมในระบบ EIR)</t>
  </si>
  <si>
    <t>    - EIR ต้องเพิ่มการดึงข้อมูลจาก SAP เพื่อดึงข้อมูล RAM Matrix มาแสดงในระบบ เพื่อรองรับการประเมินในระบบ EIR</t>
  </si>
  <si>
    <t>    - EIR ต้องเพิ่มการส่งข้อมูล Priorities และการประเมิน RAM เพื่อ Update Notification และสามารถส่งข้อมูลไป Create &amp; Release Notification ในระบบ SAP ได้</t>
  </si>
  <si>
    <t>    - EIR ต้องเรียกเส้น Notification เพื่อ update สถานะ Notification กรณีมีการ Rework กลับไปที่ระบบ SAP และสามารถแสดงสถานะของ Work order กรณีมีการเปลี่ยนแปลงจากการ Rework ได้</t>
  </si>
  <si>
    <t>2. กรณี Notification M1, PM01 ที่แจ้งซ่อมมาที่ Inspection (ประเภทงาน Service ในระบบ EIR)</t>
  </si>
  <si>
    <t>    - EIR ต้องสามารถ Update ข้อมูล Notification ส่งข้อมูล Priorities และการประเมิน RAM ที่ update จาก inspection กลับไปที่ระบบ SAP เพื่อทำการ create &amp; release work order จากระบบ EIR ไปที่ระบบ SAP ได้</t>
  </si>
  <si>
    <t xml:space="preserve">3. ไฟล์ Summary report ปรับปรุงให้แสดงรูป Risk Metrix จากข้อมูล Adjust ข้อมูล Class ของอุปกรณ์ หลังจากที่ประเมินเรียบร้อย โดยข้อมูล Adjust นี้จะต้องถูกนำไปแสดงที่ summary report รวมถึง Highlight Class ที่เกิดด้วย </t>
  </si>
  <si>
    <t>4. งาน Routine/Service หลังตรวจเจอปัญหา AB ก่อนที่จะออก Noti เพื่อแจ้งซ่อม ต้องเพิ่ม Step สำหรับการระบุหน่วยงาน และผู้รับผิดชอบก่อนที่จะ Submit Report ให้ผู้อนุมัติพิจารณาอนุมัติ</t>
  </si>
  <si>
    <t>5. พัฒนาหน้าจอสำหรับการดู Log การใช้งานระบบ ว่าใครสร้าง แก้ไข หรือลบอะไรไปบ้าง เนื่องจากปัจจุบันยังต้องเข้าไปดูใน Database เท่านั้น จึงพัฒนาหน้า Interface เพิ่มบน Web เพื่อดู Log การใช้งานระบบของ User Role Super Admin หรือ Role อื่นๆที่เกี่ยวข้อง</t>
  </si>
  <si>
    <t>เพิ่ม Feature  การเข้าใช้งานใน Plant</t>
  </si>
  <si>
    <t xml:space="preserve">พัฒนาระบบ EIR ให้สามารถใช้งานระบบใน Plant ผ่าน Mobile/Tablet โดยต้องมีการตรวจสอบข้อมูล Whitelist ของอุปกรณ์ โดยระบบจะต้องทำการ get device id ของ Share Device ที่เป็นอุปกรณ์ Mobile/Tablet ซึ่งเป็นเครื่องส่วนกลางของ ปตท.  หากเป็นรายการที่อยู่ใน Whitelist จะต้องทำการเรียก AZURE AD ที่ไม่ require การทำ MFA แบบใช้ Microsoft Authenticator </t>
  </si>
  <si>
    <t>Assumption:</t>
  </si>
  <si>
    <t>Testing:</t>
  </si>
  <si>
    <t>Unit test / System Integration Test / User Acceptance Test</t>
  </si>
  <si>
    <t>เฉพาะกระบวนการ, แบบฟอร์มและรายงานที่มีการปรับปรุง หรือพัฒนาขึ้นใหม่</t>
  </si>
  <si>
    <t>Training:</t>
  </si>
  <si>
    <t>Training Material (Power Point) และจัดสอน Key User แบบ Train the Trainer</t>
  </si>
  <si>
    <t>Data Conversion:</t>
  </si>
  <si>
    <t xml:space="preserve">- </t>
  </si>
  <si>
    <t>Duration</t>
  </si>
  <si>
    <t>210 วัน</t>
  </si>
  <si>
    <t>Budget:</t>
  </si>
  <si>
    <t>Target Go-Live:</t>
  </si>
  <si>
    <t>Out of Scope:</t>
  </si>
  <si>
    <t>1. การทำ Data migration</t>
  </si>
  <si>
    <t>2. การพัฒนาที่อยู่นอกเหนือขอบเขตงานที่นำเสนอ</t>
  </si>
  <si>
    <t>Remarks</t>
  </si>
  <si>
    <t>การ Support เป็น Ticket Base และไม่มีอุปกรณ์เพิ่มเติม</t>
  </si>
  <si>
    <t>สร้าง view รองรับ POWER BI</t>
  </si>
  <si>
    <t>Kawin</t>
  </si>
  <si>
    <t>Development &amp; Unit Test</t>
  </si>
  <si>
    <t xml:space="preserve">Design </t>
  </si>
  <si>
    <t>Deployment &amp; Go-Live</t>
  </si>
  <si>
    <t xml:space="preserve">Krittiya </t>
  </si>
  <si>
    <t>TUNNAPAT PISUTPAKORN</t>
  </si>
  <si>
    <t>Security
thanadol.l</t>
  </si>
  <si>
    <t>Azure AD, B2C
Developer
zpachara.s</t>
  </si>
  <si>
    <t>Infra
Server
DevOps
zpatchara.m</t>
  </si>
  <si>
    <t>Krittiya</t>
  </si>
  <si>
    <t>1. การตรวจสอบข้อมูล Whitelist ของอุปกรณ์ จะพิจารณาว่ามีการเก็บข้อมูล Whitelist ของอุปกรณ์ที่ระบบ CA&amp;A แล้ว ระบบจะดึงข้อมูลอุปกรณ์ Share Device ที่ระบบ CA&amp;A  แต่หากที่ระบบ CA&amp;A ยังไม่มีข้อมูล Whitelist จะมีการจัดเก็บข้อมูลอุปกรณ์ที่ระบบ EIR เอง</t>
  </si>
  <si>
    <t>Add</t>
  </si>
  <si>
    <t>Integretion Test</t>
  </si>
  <si>
    <t>Create Business Scenario Test Script</t>
  </si>
  <si>
    <r>
      <t xml:space="preserve">Junior
</t>
    </r>
    <r>
      <rPr>
        <sz val="9"/>
        <color rgb="FFFFFFFF"/>
        <rFont val="Tahoma"/>
        <family val="2"/>
      </rPr>
      <t>Supharoek Wutthichaipradit</t>
    </r>
  </si>
  <si>
    <t>Anucha Tangsakul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</si>
</sst>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_(* #,##0.00_);_(* \(#,##0.00\);_(* &quot;-&quot;??_);_(@_)"/>
    <numFmt numFmtId="188" formatCode="&quot;฿&quot;#,##0.00"/>
    <numFmt numFmtId="189" formatCode="_-[$฿-41E]* #,##0.00_-;\-[$฿-41E]* #,##0.00_-;_-[$฿-41E]* &quot;-&quot;??_-;_-@_-"/>
    <numFmt numFmtId="190" formatCode="_-* #,##0_-;\-* #,##0_-;_-* &quot;-&quot;??_-;_-@_-"/>
    <numFmt numFmtId="191" formatCode="_(* #,##0_);_(* \(#,##0\);_(* &quot;-&quot;??_);_(@_)"/>
    <numFmt numFmtId="192" formatCode="B1mmm\-yy"/>
  </numFmts>
  <fonts count="6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10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Sathu"/>
      <family val="2"/>
    </font>
    <font>
      <b/>
      <sz val="10"/>
      <name val="Tahoma"/>
      <family val="2"/>
      <scheme val="minor"/>
    </font>
    <font>
      <sz val="10"/>
      <name val="Tahoma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sz val="9"/>
      <color theme="1"/>
      <name val="Tahoma"/>
      <family val="2"/>
      <charset val="222"/>
      <scheme val="minor"/>
    </font>
    <font>
      <sz val="9"/>
      <name val="Tahoma"/>
      <family val="2"/>
    </font>
    <font>
      <sz val="1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6"/>
      <color theme="1"/>
      <name val="Cordia New"/>
      <family val="2"/>
      <charset val="222"/>
    </font>
    <font>
      <b/>
      <sz val="16"/>
      <color theme="1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6"/>
      <color rgb="FF000000"/>
      <name val="Cordia New"/>
      <family val="2"/>
      <charset val="222"/>
    </font>
    <font>
      <sz val="16"/>
      <color theme="2" tint="-0.499984740745262"/>
      <name val="Cordia New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262626"/>
      <name val="Tahoma"/>
      <family val="2"/>
    </font>
    <font>
      <sz val="12"/>
      <color rgb="FF000000"/>
      <name val="Tahoma"/>
      <family val="2"/>
    </font>
    <font>
      <sz val="10"/>
      <color rgb="FF000000"/>
      <name val="Tahoma"/>
      <family val="2"/>
      <scheme val="minor"/>
    </font>
    <font>
      <sz val="1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4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sz val="10"/>
      <color theme="1"/>
      <name val="Tahoma"/>
      <family val="2"/>
    </font>
    <font>
      <sz val="10"/>
      <color rgb="FFFFFFFF"/>
      <name val="Tahoma"/>
      <family val="2"/>
    </font>
    <font>
      <sz val="11"/>
      <name val="Tahoma"/>
      <family val="2"/>
    </font>
    <font>
      <sz val="10"/>
      <color rgb="FF000000"/>
      <name val="Tahoma"/>
      <family val="2"/>
    </font>
    <font>
      <b/>
      <sz val="14"/>
      <color rgb="FFFFFFFF"/>
      <name val="Browallia New"/>
      <family val="2"/>
    </font>
    <font>
      <sz val="14"/>
      <color theme="1"/>
      <name val="Browallia New"/>
      <family val="2"/>
    </font>
    <font>
      <sz val="14"/>
      <color rgb="FFFFFFFF"/>
      <name val="Browallia New"/>
      <family val="2"/>
    </font>
    <font>
      <sz val="14"/>
      <color rgb="FF000000"/>
      <name val="Browallia New"/>
      <family val="2"/>
    </font>
    <font>
      <b/>
      <u/>
      <sz val="14"/>
      <color rgb="FF000000"/>
      <name val="Browallia New"/>
      <family val="2"/>
    </font>
    <font>
      <sz val="11"/>
      <color theme="5"/>
      <name val="Tahoma"/>
      <family val="2"/>
      <charset val="222"/>
      <scheme val="minor"/>
    </font>
    <font>
      <sz val="14"/>
      <color rgb="FF000000"/>
      <name val="Cordia New"/>
      <family val="2"/>
    </font>
    <font>
      <sz val="14"/>
      <color theme="1"/>
      <name val="Cordia New"/>
      <family val="2"/>
    </font>
    <font>
      <sz val="8"/>
      <name val="Tahoma"/>
      <family val="2"/>
      <scheme val="minor"/>
    </font>
    <font>
      <b/>
      <sz val="9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9"/>
      <color rgb="FFFFFFFF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03764"/>
        <bgColor rgb="FF203764"/>
      </patternFill>
    </fill>
    <fill>
      <patternFill patternType="solid">
        <fgColor rgb="FF0B5394"/>
        <bgColor rgb="FF0B5394"/>
      </patternFill>
    </fill>
    <fill>
      <patternFill patternType="solid">
        <fgColor rgb="FF8EA9DB"/>
        <bgColor rgb="FF8EA9DB"/>
      </patternFill>
    </fill>
    <fill>
      <patternFill patternType="solid">
        <fgColor rgb="FF8EA9DB"/>
        <bgColor indexed="64"/>
      </patternFill>
    </fill>
    <fill>
      <patternFill patternType="solid">
        <fgColor rgb="FF71685A"/>
        <bgColor rgb="FF71685A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F6657"/>
      </left>
      <right/>
      <top style="thin">
        <color rgb="FF6F6657"/>
      </top>
      <bottom/>
      <diagonal/>
    </border>
    <border>
      <left/>
      <right/>
      <top style="thin">
        <color rgb="FF6F665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87" fontId="1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349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7" fillId="0" borderId="0" xfId="0" applyFont="1"/>
    <xf numFmtId="188" fontId="0" fillId="0" borderId="0" xfId="0" applyNumberFormat="1"/>
    <xf numFmtId="0" fontId="8" fillId="0" borderId="0" xfId="0" applyFont="1"/>
    <xf numFmtId="0" fontId="3" fillId="0" borderId="0" xfId="3" applyFont="1"/>
    <xf numFmtId="0" fontId="2" fillId="0" borderId="0" xfId="3" applyFont="1"/>
    <xf numFmtId="0" fontId="11" fillId="0" borderId="11" xfId="3" applyFont="1" applyBorder="1"/>
    <xf numFmtId="3" fontId="2" fillId="0" borderId="0" xfId="3" applyNumberFormat="1" applyFont="1"/>
    <xf numFmtId="0" fontId="8" fillId="0" borderId="0" xfId="0" applyFont="1" applyAlignment="1">
      <alignment horizontal="left"/>
    </xf>
    <xf numFmtId="0" fontId="3" fillId="0" borderId="0" xfId="0" applyFont="1"/>
    <xf numFmtId="0" fontId="2" fillId="0" borderId="14" xfId="3" applyFont="1" applyBorder="1"/>
    <xf numFmtId="189" fontId="2" fillId="0" borderId="15" xfId="3" applyNumberFormat="1" applyFont="1" applyBorder="1"/>
    <xf numFmtId="0" fontId="2" fillId="0" borderId="19" xfId="3" applyFont="1" applyBorder="1"/>
    <xf numFmtId="0" fontId="3" fillId="4" borderId="16" xfId="3" applyFont="1" applyFill="1" applyBorder="1"/>
    <xf numFmtId="0" fontId="3" fillId="4" borderId="17" xfId="3" applyFont="1" applyFill="1" applyBorder="1"/>
    <xf numFmtId="189" fontId="9" fillId="4" borderId="18" xfId="3" applyNumberFormat="1" applyFont="1" applyFill="1" applyBorder="1"/>
    <xf numFmtId="188" fontId="12" fillId="6" borderId="16" xfId="0" applyNumberFormat="1" applyFont="1" applyFill="1" applyBorder="1" applyAlignment="1">
      <alignment horizontal="left" indent="1"/>
    </xf>
    <xf numFmtId="188" fontId="12" fillId="6" borderId="14" xfId="0" applyNumberFormat="1" applyFont="1" applyFill="1" applyBorder="1" applyAlignment="1">
      <alignment horizontal="left" indent="1"/>
    </xf>
    <xf numFmtId="188" fontId="13" fillId="6" borderId="11" xfId="0" applyNumberFormat="1" applyFont="1" applyFill="1" applyBorder="1" applyAlignment="1">
      <alignment horizontal="right" vertical="center"/>
    </xf>
    <xf numFmtId="188" fontId="13" fillId="6" borderId="17" xfId="0" applyNumberFormat="1" applyFont="1" applyFill="1" applyBorder="1" applyAlignment="1">
      <alignment horizontal="right" vertical="center"/>
    </xf>
    <xf numFmtId="188" fontId="3" fillId="7" borderId="12" xfId="0" applyNumberFormat="1" applyFont="1" applyFill="1" applyBorder="1"/>
    <xf numFmtId="188" fontId="8" fillId="7" borderId="13" xfId="0" applyNumberFormat="1" applyFont="1" applyFill="1" applyBorder="1" applyAlignment="1">
      <alignment horizontal="right" vertical="center"/>
    </xf>
    <xf numFmtId="0" fontId="4" fillId="8" borderId="6" xfId="0" applyFont="1" applyFill="1" applyBorder="1" applyAlignment="1">
      <alignment horizontal="center" vertical="center" wrapText="1"/>
    </xf>
    <xf numFmtId="0" fontId="9" fillId="8" borderId="20" xfId="3" applyFont="1" applyFill="1" applyBorder="1" applyAlignment="1">
      <alignment horizontal="center" vertical="center"/>
    </xf>
    <xf numFmtId="0" fontId="9" fillId="8" borderId="8" xfId="3" applyFont="1" applyFill="1" applyBorder="1" applyAlignment="1">
      <alignment horizontal="center" vertical="center"/>
    </xf>
    <xf numFmtId="0" fontId="9" fillId="8" borderId="9" xfId="3" applyFont="1" applyFill="1" applyBorder="1" applyAlignment="1">
      <alignment horizontal="center" vertical="center"/>
    </xf>
    <xf numFmtId="189" fontId="8" fillId="0" borderId="0" xfId="0" applyNumberFormat="1" applyFont="1"/>
    <xf numFmtId="0" fontId="14" fillId="0" borderId="0" xfId="0" applyFont="1"/>
    <xf numFmtId="0" fontId="14" fillId="0" borderId="11" xfId="0" applyFont="1" applyBorder="1"/>
    <xf numFmtId="43" fontId="14" fillId="0" borderId="0" xfId="5" applyFont="1"/>
    <xf numFmtId="190" fontId="14" fillId="0" borderId="11" xfId="5" applyNumberFormat="1" applyFont="1" applyBorder="1"/>
    <xf numFmtId="188" fontId="14" fillId="0" borderId="11" xfId="0" applyNumberFormat="1" applyFont="1" applyBorder="1"/>
    <xf numFmtId="9" fontId="14" fillId="0" borderId="0" xfId="0" applyNumberFormat="1" applyFont="1"/>
    <xf numFmtId="0" fontId="14" fillId="0" borderId="11" xfId="0" applyFont="1" applyBorder="1" applyAlignment="1">
      <alignment horizontal="center"/>
    </xf>
    <xf numFmtId="187" fontId="14" fillId="5" borderId="11" xfId="0" applyNumberFormat="1" applyFont="1" applyFill="1" applyBorder="1"/>
    <xf numFmtId="187" fontId="14" fillId="4" borderId="11" xfId="0" applyNumberFormat="1" applyFont="1" applyFill="1" applyBorder="1"/>
    <xf numFmtId="187" fontId="0" fillId="0" borderId="0" xfId="0" applyNumberFormat="1"/>
    <xf numFmtId="187" fontId="14" fillId="0" borderId="11" xfId="0" applyNumberFormat="1" applyFont="1" applyBorder="1"/>
    <xf numFmtId="187" fontId="14" fillId="11" borderId="0" xfId="0" applyNumberFormat="1" applyFont="1" applyFill="1"/>
    <xf numFmtId="188" fontId="14" fillId="0" borderId="0" xfId="0" applyNumberFormat="1" applyFont="1"/>
    <xf numFmtId="188" fontId="16" fillId="9" borderId="11" xfId="0" applyNumberFormat="1" applyFont="1" applyFill="1" applyBorder="1"/>
    <xf numFmtId="188" fontId="16" fillId="10" borderId="11" xfId="0" applyNumberFormat="1" applyFont="1" applyFill="1" applyBorder="1"/>
    <xf numFmtId="187" fontId="16" fillId="9" borderId="0" xfId="0" applyNumberFormat="1" applyFont="1" applyFill="1"/>
    <xf numFmtId="0" fontId="15" fillId="0" borderId="0" xfId="0" applyFont="1" applyAlignment="1">
      <alignment horizontal="left" vertical="center" indent="1"/>
    </xf>
    <xf numFmtId="0" fontId="17" fillId="0" borderId="0" xfId="0" applyFont="1"/>
    <xf numFmtId="43" fontId="0" fillId="0" borderId="0" xfId="0" applyNumberFormat="1"/>
    <xf numFmtId="0" fontId="18" fillId="0" borderId="0" xfId="0" applyFont="1"/>
    <xf numFmtId="190" fontId="14" fillId="0" borderId="0" xfId="5" applyNumberFormat="1" applyFont="1" applyFill="1" applyBorder="1"/>
    <xf numFmtId="43" fontId="8" fillId="0" borderId="0" xfId="0" applyNumberFormat="1" applyFont="1"/>
    <xf numFmtId="0" fontId="0" fillId="0" borderId="5" xfId="0" applyBorder="1"/>
    <xf numFmtId="0" fontId="4" fillId="8" borderId="22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4" fontId="8" fillId="0" borderId="0" xfId="0" applyNumberFormat="1" applyFont="1"/>
    <xf numFmtId="4" fontId="3" fillId="0" borderId="0" xfId="0" applyNumberFormat="1" applyFont="1"/>
    <xf numFmtId="43" fontId="14" fillId="0" borderId="0" xfId="0" applyNumberFormat="1" applyFont="1"/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4" fillId="8" borderId="28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89" fontId="8" fillId="0" borderId="21" xfId="0" applyNumberFormat="1" applyFont="1" applyBorder="1"/>
    <xf numFmtId="9" fontId="8" fillId="0" borderId="0" xfId="0" applyNumberFormat="1" applyFont="1"/>
    <xf numFmtId="189" fontId="2" fillId="0" borderId="0" xfId="3" applyNumberFormat="1" applyFont="1"/>
    <xf numFmtId="2" fontId="8" fillId="0" borderId="0" xfId="0" applyNumberFormat="1" applyFont="1"/>
    <xf numFmtId="0" fontId="9" fillId="0" borderId="0" xfId="3" applyFont="1" applyAlignment="1">
      <alignment horizontal="center" vertical="center"/>
    </xf>
    <xf numFmtId="189" fontId="9" fillId="0" borderId="0" xfId="3" applyNumberFormat="1" applyFont="1"/>
    <xf numFmtId="43" fontId="14" fillId="0" borderId="11" xfId="5" applyFont="1" applyBorder="1"/>
    <xf numFmtId="0" fontId="22" fillId="0" borderId="0" xfId="7" applyFont="1"/>
    <xf numFmtId="0" fontId="23" fillId="0" borderId="0" xfId="7" applyFont="1" applyAlignment="1">
      <alignment vertical="center"/>
    </xf>
    <xf numFmtId="0" fontId="22" fillId="0" borderId="0" xfId="7" applyFont="1" applyAlignment="1">
      <alignment vertical="center"/>
    </xf>
    <xf numFmtId="43" fontId="23" fillId="0" borderId="0" xfId="7" applyNumberFormat="1" applyFont="1"/>
    <xf numFmtId="9" fontId="22" fillId="0" borderId="0" xfId="6" applyFont="1" applyBorder="1"/>
    <xf numFmtId="0" fontId="23" fillId="0" borderId="0" xfId="7" applyFont="1"/>
    <xf numFmtId="9" fontId="23" fillId="0" borderId="0" xfId="6" applyFont="1" applyBorder="1"/>
    <xf numFmtId="0" fontId="23" fillId="15" borderId="0" xfId="7" applyFont="1" applyFill="1" applyAlignment="1">
      <alignment horizontal="center" vertical="center"/>
    </xf>
    <xf numFmtId="0" fontId="23" fillId="15" borderId="0" xfId="7" applyFont="1" applyFill="1" applyAlignment="1">
      <alignment vertical="center"/>
    </xf>
    <xf numFmtId="0" fontId="23" fillId="0" borderId="0" xfId="7" applyFont="1" applyAlignment="1">
      <alignment horizontal="center" vertical="center"/>
    </xf>
    <xf numFmtId="43" fontId="23" fillId="0" borderId="0" xfId="7" applyNumberFormat="1" applyFont="1" applyAlignment="1">
      <alignment vertical="center"/>
    </xf>
    <xf numFmtId="0" fontId="23" fillId="16" borderId="0" xfId="7" applyFont="1" applyFill="1" applyAlignment="1">
      <alignment vertical="center"/>
    </xf>
    <xf numFmtId="9" fontId="23" fillId="0" borderId="0" xfId="6" applyFont="1" applyAlignment="1">
      <alignment vertical="center"/>
    </xf>
    <xf numFmtId="0" fontId="22" fillId="7" borderId="10" xfId="7" applyFont="1" applyFill="1" applyBorder="1"/>
    <xf numFmtId="0" fontId="22" fillId="7" borderId="28" xfId="7" applyFont="1" applyFill="1" applyBorder="1"/>
    <xf numFmtId="0" fontId="22" fillId="7" borderId="28" xfId="7" applyFont="1" applyFill="1" applyBorder="1" applyAlignment="1">
      <alignment vertical="center"/>
    </xf>
    <xf numFmtId="43" fontId="23" fillId="7" borderId="6" xfId="1" applyFont="1" applyFill="1" applyBorder="1" applyAlignment="1">
      <alignment vertical="center"/>
    </xf>
    <xf numFmtId="0" fontId="22" fillId="0" borderId="1" xfId="7" applyFont="1" applyBorder="1"/>
    <xf numFmtId="187" fontId="22" fillId="0" borderId="22" xfId="7" applyNumberFormat="1" applyFont="1" applyBorder="1" applyAlignment="1">
      <alignment vertical="center"/>
    </xf>
    <xf numFmtId="0" fontId="22" fillId="0" borderId="30" xfId="7" applyFont="1" applyBorder="1"/>
    <xf numFmtId="0" fontId="22" fillId="0" borderId="27" xfId="7" applyFont="1" applyBorder="1"/>
    <xf numFmtId="0" fontId="22" fillId="0" borderId="27" xfId="7" applyFont="1" applyBorder="1" applyAlignment="1">
      <alignment vertical="center"/>
    </xf>
    <xf numFmtId="187" fontId="22" fillId="0" borderId="2" xfId="7" applyNumberFormat="1" applyFont="1" applyBorder="1" applyAlignment="1">
      <alignment vertical="center"/>
    </xf>
    <xf numFmtId="0" fontId="22" fillId="0" borderId="0" xfId="7" applyFont="1" applyAlignment="1">
      <alignment wrapText="1"/>
    </xf>
    <xf numFmtId="187" fontId="22" fillId="0" borderId="0" xfId="7" applyNumberFormat="1" applyFont="1" applyAlignment="1">
      <alignment vertical="center"/>
    </xf>
    <xf numFmtId="0" fontId="24" fillId="7" borderId="28" xfId="7" applyFont="1" applyFill="1" applyBorder="1" applyAlignment="1">
      <alignment horizontal="center" vertical="center" wrapText="1"/>
    </xf>
    <xf numFmtId="0" fontId="24" fillId="18" borderId="28" xfId="7" applyFont="1" applyFill="1" applyBorder="1" applyAlignment="1">
      <alignment horizontal="center" vertical="center" wrapText="1"/>
    </xf>
    <xf numFmtId="0" fontId="24" fillId="19" borderId="28" xfId="7" applyFont="1" applyFill="1" applyBorder="1" applyAlignment="1">
      <alignment horizontal="center" vertical="center" wrapText="1"/>
    </xf>
    <xf numFmtId="0" fontId="24" fillId="7" borderId="28" xfId="7" applyFont="1" applyFill="1" applyBorder="1" applyAlignment="1">
      <alignment horizontal="center" wrapText="1"/>
    </xf>
    <xf numFmtId="0" fontId="24" fillId="19" borderId="28" xfId="7" applyFont="1" applyFill="1" applyBorder="1" applyAlignment="1">
      <alignment horizontal="center" wrapText="1"/>
    </xf>
    <xf numFmtId="43" fontId="25" fillId="17" borderId="28" xfId="1" applyFont="1" applyFill="1" applyBorder="1" applyAlignment="1">
      <alignment horizontal="center" vertical="center" wrapText="1"/>
    </xf>
    <xf numFmtId="0" fontId="24" fillId="18" borderId="28" xfId="7" applyFont="1" applyFill="1" applyBorder="1" applyAlignment="1">
      <alignment horizontal="center" wrapText="1"/>
    </xf>
    <xf numFmtId="43" fontId="25" fillId="17" borderId="6" xfId="1" applyFont="1" applyFill="1" applyBorder="1" applyAlignment="1">
      <alignment horizontal="center" vertical="center" wrapText="1"/>
    </xf>
    <xf numFmtId="9" fontId="22" fillId="0" borderId="0" xfId="6" applyFont="1" applyBorder="1" applyAlignment="1">
      <alignment wrapText="1"/>
    </xf>
    <xf numFmtId="187" fontId="24" fillId="20" borderId="31" xfId="8" applyFont="1" applyFill="1" applyBorder="1" applyAlignment="1">
      <alignment vertical="center" wrapText="1"/>
    </xf>
    <xf numFmtId="43" fontId="24" fillId="7" borderId="31" xfId="7" applyNumberFormat="1" applyFont="1" applyFill="1" applyBorder="1" applyAlignment="1">
      <alignment horizontal="center" wrapText="1"/>
    </xf>
    <xf numFmtId="43" fontId="24" fillId="19" borderId="31" xfId="7" applyNumberFormat="1" applyFont="1" applyFill="1" applyBorder="1" applyAlignment="1">
      <alignment horizontal="center" wrapText="1"/>
    </xf>
    <xf numFmtId="43" fontId="25" fillId="17" borderId="31" xfId="1" applyFont="1" applyFill="1" applyBorder="1" applyAlignment="1">
      <alignment vertical="center" wrapText="1"/>
    </xf>
    <xf numFmtId="43" fontId="24" fillId="18" borderId="31" xfId="7" applyNumberFormat="1" applyFont="1" applyFill="1" applyBorder="1" applyAlignment="1">
      <alignment horizontal="center" wrapText="1"/>
    </xf>
    <xf numFmtId="43" fontId="25" fillId="17" borderId="32" xfId="1" applyFont="1" applyFill="1" applyBorder="1" applyAlignment="1">
      <alignment vertical="center" wrapText="1"/>
    </xf>
    <xf numFmtId="0" fontId="22" fillId="0" borderId="31" xfId="7" applyFont="1" applyBorder="1" applyAlignment="1">
      <alignment wrapText="1"/>
    </xf>
    <xf numFmtId="0" fontId="22" fillId="5" borderId="0" xfId="7" applyFont="1" applyFill="1" applyAlignment="1">
      <alignment vertical="center"/>
    </xf>
    <xf numFmtId="0" fontId="22" fillId="5" borderId="1" xfId="7" applyFont="1" applyFill="1" applyBorder="1" applyAlignment="1">
      <alignment vertical="center" wrapText="1"/>
    </xf>
    <xf numFmtId="0" fontId="26" fillId="5" borderId="0" xfId="0" applyFont="1" applyFill="1"/>
    <xf numFmtId="1" fontId="0" fillId="5" borderId="0" xfId="0" applyNumberFormat="1" applyFill="1" applyAlignment="1">
      <alignment horizontal="center"/>
    </xf>
    <xf numFmtId="0" fontId="22" fillId="5" borderId="0" xfId="7" applyFont="1" applyFill="1" applyAlignment="1">
      <alignment horizontal="center" vertical="center"/>
    </xf>
    <xf numFmtId="1" fontId="22" fillId="5" borderId="0" xfId="7" applyNumberFormat="1" applyFont="1" applyFill="1" applyAlignment="1">
      <alignment horizontal="center" vertical="center"/>
    </xf>
    <xf numFmtId="43" fontId="27" fillId="5" borderId="0" xfId="7" applyNumberFormat="1" applyFont="1" applyFill="1" applyAlignment="1">
      <alignment vertical="center"/>
    </xf>
    <xf numFmtId="187" fontId="22" fillId="5" borderId="22" xfId="7" applyNumberFormat="1" applyFont="1" applyFill="1" applyBorder="1" applyAlignment="1">
      <alignment vertical="center"/>
    </xf>
    <xf numFmtId="9" fontId="22" fillId="0" borderId="0" xfId="6" applyFont="1" applyBorder="1" applyAlignment="1">
      <alignment vertical="center"/>
    </xf>
    <xf numFmtId="0" fontId="21" fillId="0" borderId="0" xfId="0" applyFont="1" applyAlignment="1">
      <alignment horizontal="center"/>
    </xf>
    <xf numFmtId="0" fontId="22" fillId="0" borderId="0" xfId="7" applyFont="1" applyAlignment="1">
      <alignment horizontal="right" vertical="center"/>
    </xf>
    <xf numFmtId="0" fontId="22" fillId="0" borderId="1" xfId="7" applyFont="1" applyBorder="1" applyAlignment="1">
      <alignment vertical="center" wrapText="1"/>
    </xf>
    <xf numFmtId="0" fontId="26" fillId="0" borderId="0" xfId="0" applyFont="1"/>
    <xf numFmtId="0" fontId="22" fillId="0" borderId="0" xfId="7" applyFont="1" applyAlignment="1">
      <alignment horizontal="center" vertical="center"/>
    </xf>
    <xf numFmtId="1" fontId="22" fillId="0" borderId="0" xfId="7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43" fontId="27" fillId="0" borderId="0" xfId="7" applyNumberFormat="1" applyFont="1" applyAlignment="1">
      <alignment vertical="center"/>
    </xf>
    <xf numFmtId="0" fontId="22" fillId="0" borderId="0" xfId="7" applyFont="1" applyAlignment="1">
      <alignment vertical="center" wrapText="1"/>
    </xf>
    <xf numFmtId="191" fontId="22" fillId="0" borderId="0" xfId="8" applyNumberFormat="1" applyFont="1" applyFill="1" applyBorder="1" applyAlignment="1">
      <alignment vertical="center"/>
    </xf>
    <xf numFmtId="2" fontId="22" fillId="0" borderId="0" xfId="7" applyNumberFormat="1" applyFont="1" applyAlignment="1">
      <alignment horizontal="center" vertical="center"/>
    </xf>
    <xf numFmtId="0" fontId="22" fillId="0" borderId="1" xfId="7" applyFont="1" applyBorder="1" applyAlignment="1">
      <alignment wrapText="1"/>
    </xf>
    <xf numFmtId="0" fontId="23" fillId="0" borderId="0" xfId="7" applyFont="1" applyAlignment="1">
      <alignment wrapText="1"/>
    </xf>
    <xf numFmtId="0" fontId="23" fillId="0" borderId="27" xfId="7" applyFont="1" applyBorder="1" applyAlignment="1">
      <alignment wrapText="1"/>
    </xf>
    <xf numFmtId="43" fontId="22" fillId="0" borderId="0" xfId="7" applyNumberFormat="1" applyFont="1"/>
    <xf numFmtId="9" fontId="22" fillId="0" borderId="0" xfId="6" applyFont="1" applyAlignment="1">
      <alignment vertical="center"/>
    </xf>
    <xf numFmtId="0" fontId="22" fillId="21" borderId="10" xfId="7" applyFont="1" applyFill="1" applyBorder="1"/>
    <xf numFmtId="0" fontId="22" fillId="21" borderId="28" xfId="7" applyFont="1" applyFill="1" applyBorder="1"/>
    <xf numFmtId="0" fontId="22" fillId="21" borderId="28" xfId="7" applyFont="1" applyFill="1" applyBorder="1" applyAlignment="1">
      <alignment vertical="center"/>
    </xf>
    <xf numFmtId="0" fontId="22" fillId="21" borderId="28" xfId="7" applyFont="1" applyFill="1" applyBorder="1" applyAlignment="1">
      <alignment horizontal="center"/>
    </xf>
    <xf numFmtId="43" fontId="23" fillId="21" borderId="6" xfId="1" applyFont="1" applyFill="1" applyBorder="1" applyAlignment="1">
      <alignment vertical="center"/>
    </xf>
    <xf numFmtId="0" fontId="23" fillId="0" borderId="27" xfId="7" applyFont="1" applyBorder="1" applyAlignment="1">
      <alignment vertical="center"/>
    </xf>
    <xf numFmtId="0" fontId="10" fillId="0" borderId="11" xfId="0" applyFont="1" applyBorder="1"/>
    <xf numFmtId="0" fontId="0" fillId="0" borderId="11" xfId="0" applyBorder="1"/>
    <xf numFmtId="0" fontId="30" fillId="0" borderId="11" xfId="0" applyFont="1" applyBorder="1" applyAlignment="1">
      <alignment horizontal="left" vertical="center" wrapText="1" readingOrder="1"/>
    </xf>
    <xf numFmtId="0" fontId="31" fillId="0" borderId="11" xfId="0" applyFont="1" applyBorder="1" applyAlignment="1">
      <alignment horizontal="left" vertical="top" wrapText="1" readingOrder="1"/>
    </xf>
    <xf numFmtId="0" fontId="10" fillId="0" borderId="11" xfId="0" applyFont="1" applyBorder="1" applyAlignment="1">
      <alignment wrapText="1"/>
    </xf>
    <xf numFmtId="0" fontId="31" fillId="0" borderId="11" xfId="0" applyFont="1" applyBorder="1" applyAlignment="1">
      <alignment horizontal="left" vertical="center" wrapText="1" readingOrder="1"/>
    </xf>
    <xf numFmtId="0" fontId="19" fillId="3" borderId="7" xfId="0" applyFont="1" applyFill="1" applyBorder="1" applyAlignment="1">
      <alignment vertical="center" wrapText="1"/>
    </xf>
    <xf numFmtId="0" fontId="32" fillId="7" borderId="11" xfId="0" applyFont="1" applyFill="1" applyBorder="1" applyAlignment="1">
      <alignment horizontal="center" vertical="top" wrapText="1"/>
    </xf>
    <xf numFmtId="0" fontId="33" fillId="22" borderId="11" xfId="0" applyFont="1" applyFill="1" applyBorder="1" applyAlignment="1">
      <alignment horizontal="center" vertical="center" wrapText="1"/>
    </xf>
    <xf numFmtId="0" fontId="0" fillId="23" borderId="11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14" borderId="11" xfId="0" applyFill="1" applyBorder="1" applyAlignment="1">
      <alignment vertical="top"/>
    </xf>
    <xf numFmtId="0" fontId="34" fillId="14" borderId="11" xfId="0" applyFont="1" applyFill="1" applyBorder="1" applyAlignment="1">
      <alignment vertical="top" wrapText="1"/>
    </xf>
    <xf numFmtId="0" fontId="0" fillId="14" borderId="11" xfId="0" applyFill="1" applyBorder="1" applyAlignment="1">
      <alignment vertical="top" wrapText="1"/>
    </xf>
    <xf numFmtId="0" fontId="35" fillId="14" borderId="11" xfId="0" applyFont="1" applyFill="1" applyBorder="1" applyAlignment="1">
      <alignment vertical="top" wrapText="1"/>
    </xf>
    <xf numFmtId="0" fontId="33" fillId="22" borderId="11" xfId="0" applyFont="1" applyFill="1" applyBorder="1" applyAlignment="1">
      <alignment vertical="top"/>
    </xf>
    <xf numFmtId="0" fontId="33" fillId="20" borderId="11" xfId="0" applyFont="1" applyFill="1" applyBorder="1" applyAlignment="1">
      <alignment vertical="top"/>
    </xf>
    <xf numFmtId="0" fontId="33" fillId="20" borderId="11" xfId="0" applyFont="1" applyFill="1" applyBorder="1" applyAlignment="1">
      <alignment horizontal="center" vertical="top"/>
    </xf>
    <xf numFmtId="0" fontId="33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4" borderId="11" xfId="0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4" borderId="11" xfId="0" applyFill="1" applyBorder="1" applyAlignment="1">
      <alignment vertical="top"/>
    </xf>
    <xf numFmtId="0" fontId="0" fillId="0" borderId="0" xfId="0" applyAlignment="1">
      <alignment vertical="top" wrapText="1"/>
    </xf>
    <xf numFmtId="0" fontId="33" fillId="14" borderId="11" xfId="0" applyFont="1" applyFill="1" applyBorder="1" applyAlignment="1">
      <alignment vertical="top" wrapText="1"/>
    </xf>
    <xf numFmtId="0" fontId="0" fillId="14" borderId="11" xfId="0" quotePrefix="1" applyFill="1" applyBorder="1" applyAlignment="1">
      <alignment vertical="top" wrapText="1"/>
    </xf>
    <xf numFmtId="0" fontId="36" fillId="22" borderId="11" xfId="0" applyFont="1" applyFill="1" applyBorder="1" applyAlignment="1">
      <alignment vertical="top"/>
    </xf>
    <xf numFmtId="0" fontId="36" fillId="14" borderId="11" xfId="0" applyFont="1" applyFill="1" applyBorder="1" applyAlignment="1">
      <alignment vertical="top"/>
    </xf>
    <xf numFmtId="0" fontId="36" fillId="14" borderId="11" xfId="0" applyFont="1" applyFill="1" applyBorder="1" applyAlignment="1">
      <alignment horizontal="center" vertical="top"/>
    </xf>
    <xf numFmtId="0" fontId="37" fillId="7" borderId="11" xfId="0" applyFont="1" applyFill="1" applyBorder="1" applyAlignment="1">
      <alignment horizontal="center" vertical="top"/>
    </xf>
    <xf numFmtId="0" fontId="38" fillId="13" borderId="0" xfId="0" applyFont="1" applyFill="1" applyAlignment="1">
      <alignment horizontal="right" vertical="top"/>
    </xf>
    <xf numFmtId="0" fontId="38" fillId="7" borderId="0" xfId="0" applyFont="1" applyFill="1" applyAlignment="1">
      <alignment horizontal="left" vertical="top"/>
    </xf>
    <xf numFmtId="0" fontId="39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40" fillId="0" borderId="0" xfId="0" applyFont="1" applyAlignment="1">
      <alignment horizontal="right" vertical="top"/>
    </xf>
    <xf numFmtId="0" fontId="41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42" fillId="14" borderId="11" xfId="9" applyFill="1" applyBorder="1" applyAlignment="1">
      <alignment vertical="top" wrapText="1"/>
    </xf>
    <xf numFmtId="0" fontId="33" fillId="4" borderId="11" xfId="0" applyFont="1" applyFill="1" applyBorder="1" applyAlignment="1">
      <alignment vertical="top"/>
    </xf>
    <xf numFmtId="0" fontId="33" fillId="4" borderId="11" xfId="0" applyFont="1" applyFill="1" applyBorder="1" applyAlignment="1">
      <alignment horizontal="center" vertical="top"/>
    </xf>
    <xf numFmtId="0" fontId="0" fillId="4" borderId="0" xfId="0" applyFill="1" applyAlignment="1">
      <alignment vertical="top"/>
    </xf>
    <xf numFmtId="0" fontId="33" fillId="0" borderId="11" xfId="0" applyFont="1" applyBorder="1" applyAlignment="1">
      <alignment horizontal="center" vertical="top" wrapText="1"/>
    </xf>
    <xf numFmtId="187" fontId="22" fillId="0" borderId="0" xfId="7" applyNumberFormat="1" applyFont="1" applyAlignment="1">
      <alignment horizontal="center" vertical="center"/>
    </xf>
    <xf numFmtId="0" fontId="43" fillId="0" borderId="0" xfId="0" applyFont="1"/>
    <xf numFmtId="0" fontId="44" fillId="25" borderId="40" xfId="0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6" fillId="0" borderId="40" xfId="0" applyFont="1" applyBorder="1" applyAlignment="1">
      <alignment horizontal="left" vertical="center"/>
    </xf>
    <xf numFmtId="0" fontId="46" fillId="26" borderId="40" xfId="0" applyFont="1" applyFill="1" applyBorder="1"/>
    <xf numFmtId="0" fontId="46" fillId="0" borderId="40" xfId="0" applyFont="1" applyBorder="1"/>
    <xf numFmtId="0" fontId="46" fillId="26" borderId="40" xfId="0" applyFont="1" applyFill="1" applyBorder="1" applyAlignment="1">
      <alignment horizontal="right"/>
    </xf>
    <xf numFmtId="0" fontId="46" fillId="27" borderId="40" xfId="0" applyFont="1" applyFill="1" applyBorder="1"/>
    <xf numFmtId="0" fontId="46" fillId="0" borderId="38" xfId="0" applyFont="1" applyBorder="1" applyAlignment="1">
      <alignment horizontal="left" vertical="top"/>
    </xf>
    <xf numFmtId="0" fontId="46" fillId="0" borderId="39" xfId="0" applyFont="1" applyBorder="1" applyAlignment="1">
      <alignment horizontal="left" vertical="top"/>
    </xf>
    <xf numFmtId="0" fontId="46" fillId="0" borderId="39" xfId="0" applyFont="1" applyBorder="1" applyAlignment="1">
      <alignment horizontal="left"/>
    </xf>
    <xf numFmtId="0" fontId="44" fillId="28" borderId="42" xfId="0" applyFont="1" applyFill="1" applyBorder="1" applyAlignment="1">
      <alignment horizontal="center"/>
    </xf>
    <xf numFmtId="0" fontId="44" fillId="28" borderId="43" xfId="0" applyFont="1" applyFill="1" applyBorder="1" applyAlignment="1">
      <alignment horizontal="center"/>
    </xf>
    <xf numFmtId="0" fontId="44" fillId="29" borderId="43" xfId="0" applyFont="1" applyFill="1" applyBorder="1" applyAlignment="1">
      <alignment horizontal="center"/>
    </xf>
    <xf numFmtId="0" fontId="46" fillId="0" borderId="44" xfId="0" applyFont="1" applyBorder="1" applyAlignment="1">
      <alignment horizontal="center" vertical="center"/>
    </xf>
    <xf numFmtId="0" fontId="46" fillId="0" borderId="44" xfId="0" applyFont="1" applyBorder="1" applyAlignment="1">
      <alignment horizontal="center"/>
    </xf>
    <xf numFmtId="0" fontId="46" fillId="0" borderId="44" xfId="0" applyFont="1" applyBorder="1" applyAlignment="1">
      <alignment horizontal="left" vertical="top"/>
    </xf>
    <xf numFmtId="0" fontId="46" fillId="0" borderId="44" xfId="0" applyFont="1" applyBorder="1" applyAlignment="1">
      <alignment horizontal="left"/>
    </xf>
    <xf numFmtId="0" fontId="46" fillId="30" borderId="44" xfId="0" applyFont="1" applyFill="1" applyBorder="1" applyAlignment="1">
      <alignment horizontal="center"/>
    </xf>
    <xf numFmtId="0" fontId="43" fillId="0" borderId="45" xfId="0" applyFont="1" applyBorder="1" applyAlignment="1">
      <alignment horizontal="center"/>
    </xf>
    <xf numFmtId="0" fontId="0" fillId="31" borderId="0" xfId="0" applyFill="1"/>
    <xf numFmtId="0" fontId="47" fillId="31" borderId="11" xfId="0" applyFont="1" applyFill="1" applyBorder="1" applyAlignment="1">
      <alignment horizontal="center" vertical="center"/>
    </xf>
    <xf numFmtId="0" fontId="47" fillId="31" borderId="11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4" fontId="48" fillId="0" borderId="0" xfId="0" applyNumberFormat="1" applyFont="1" applyAlignment="1">
      <alignment vertical="center"/>
    </xf>
    <xf numFmtId="0" fontId="49" fillId="31" borderId="11" xfId="0" applyFont="1" applyFill="1" applyBorder="1" applyAlignment="1">
      <alignment horizontal="center" vertical="center"/>
    </xf>
    <xf numFmtId="4" fontId="48" fillId="0" borderId="11" xfId="0" applyNumberFormat="1" applyFont="1" applyBorder="1" applyAlignment="1">
      <alignment vertical="center"/>
    </xf>
    <xf numFmtId="0" fontId="50" fillId="0" borderId="11" xfId="0" applyFont="1" applyBorder="1" applyAlignment="1">
      <alignment horizontal="right" vertical="center"/>
    </xf>
    <xf numFmtId="4" fontId="50" fillId="0" borderId="11" xfId="0" applyNumberFormat="1" applyFont="1" applyBorder="1" applyAlignment="1">
      <alignment horizontal="right" vertical="center"/>
    </xf>
    <xf numFmtId="0" fontId="49" fillId="31" borderId="11" xfId="0" applyFont="1" applyFill="1" applyBorder="1" applyAlignment="1">
      <alignment vertical="center" wrapText="1"/>
    </xf>
    <xf numFmtId="0" fontId="22" fillId="0" borderId="1" xfId="7" applyFont="1" applyBorder="1" applyAlignment="1">
      <alignment horizontal="left" vertical="center" wrapText="1"/>
    </xf>
    <xf numFmtId="0" fontId="47" fillId="31" borderId="11" xfId="0" applyFont="1" applyFill="1" applyBorder="1" applyAlignment="1">
      <alignment vertical="center" wrapText="1"/>
    </xf>
    <xf numFmtId="187" fontId="22" fillId="0" borderId="22" xfId="6" applyNumberFormat="1" applyFont="1" applyBorder="1"/>
    <xf numFmtId="0" fontId="22" fillId="16" borderId="0" xfId="7" applyFont="1" applyFill="1" applyAlignment="1">
      <alignment vertical="center"/>
    </xf>
    <xf numFmtId="14" fontId="43" fillId="0" borderId="0" xfId="0" applyNumberFormat="1" applyFont="1"/>
    <xf numFmtId="0" fontId="11" fillId="0" borderId="11" xfId="3" applyFont="1" applyBorder="1" applyAlignment="1">
      <alignment wrapText="1"/>
    </xf>
    <xf numFmtId="0" fontId="0" fillId="0" borderId="35" xfId="0" applyBorder="1"/>
    <xf numFmtId="0" fontId="0" fillId="0" borderId="0" xfId="0" applyAlignment="1">
      <alignment wrapText="1"/>
    </xf>
    <xf numFmtId="0" fontId="52" fillId="0" borderId="0" xfId="0" applyFont="1"/>
    <xf numFmtId="10" fontId="23" fillId="0" borderId="0" xfId="6" applyNumberFormat="1" applyFont="1" applyAlignment="1">
      <alignment vertical="center"/>
    </xf>
    <xf numFmtId="2" fontId="48" fillId="0" borderId="11" xfId="0" applyNumberFormat="1" applyFont="1" applyBorder="1" applyAlignment="1">
      <alignment horizontal="center" vertical="center"/>
    </xf>
    <xf numFmtId="0" fontId="53" fillId="0" borderId="21" xfId="0" applyFont="1" applyBorder="1" applyAlignment="1">
      <alignment vertical="center"/>
    </xf>
    <xf numFmtId="0" fontId="53" fillId="0" borderId="46" xfId="0" applyFont="1" applyBorder="1" applyAlignment="1">
      <alignment vertical="center"/>
    </xf>
    <xf numFmtId="0" fontId="53" fillId="0" borderId="5" xfId="0" applyFont="1" applyBorder="1" applyAlignment="1">
      <alignment vertical="center"/>
    </xf>
    <xf numFmtId="0" fontId="53" fillId="0" borderId="2" xfId="0" applyFont="1" applyBorder="1" applyAlignment="1">
      <alignment vertical="center"/>
    </xf>
    <xf numFmtId="0" fontId="53" fillId="0" borderId="4" xfId="0" applyFont="1" applyBorder="1" applyAlignment="1">
      <alignment vertical="center"/>
    </xf>
    <xf numFmtId="0" fontId="53" fillId="0" borderId="22" xfId="0" applyFont="1" applyBorder="1" applyAlignment="1">
      <alignment vertical="center" wrapText="1"/>
    </xf>
    <xf numFmtId="0" fontId="53" fillId="0" borderId="2" xfId="0" applyFont="1" applyBorder="1" applyAlignment="1">
      <alignment vertical="center" wrapText="1"/>
    </xf>
    <xf numFmtId="0" fontId="53" fillId="32" borderId="5" xfId="0" applyFont="1" applyFill="1" applyBorder="1" applyAlignment="1">
      <alignment vertical="center"/>
    </xf>
    <xf numFmtId="0" fontId="53" fillId="0" borderId="22" xfId="0" applyFont="1" applyBorder="1" applyAlignment="1">
      <alignment horizontal="left" vertical="center" wrapText="1" indent="1"/>
    </xf>
    <xf numFmtId="0" fontId="53" fillId="0" borderId="2" xfId="0" applyFont="1" applyBorder="1" applyAlignment="1">
      <alignment horizontal="left" vertical="center" wrapText="1" indent="1"/>
    </xf>
    <xf numFmtId="4" fontId="53" fillId="0" borderId="2" xfId="0" applyNumberFormat="1" applyFont="1" applyBorder="1" applyAlignment="1">
      <alignment horizontal="left" vertical="center"/>
    </xf>
    <xf numFmtId="192" fontId="54" fillId="0" borderId="2" xfId="0" applyNumberFormat="1" applyFont="1" applyBorder="1" applyAlignment="1">
      <alignment horizontal="left" vertical="center"/>
    </xf>
    <xf numFmtId="0" fontId="53" fillId="32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56" fillId="3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" fontId="51" fillId="0" borderId="11" xfId="0" applyNumberFormat="1" applyFont="1" applyBorder="1" applyAlignment="1">
      <alignment horizontal="right" vertical="center"/>
    </xf>
    <xf numFmtId="190" fontId="22" fillId="0" borderId="0" xfId="5" applyNumberFormat="1" applyFont="1" applyAlignment="1">
      <alignment horizontal="center" vertical="center"/>
    </xf>
    <xf numFmtId="190" fontId="23" fillId="0" borderId="27" xfId="5" applyNumberFormat="1" applyFont="1" applyBorder="1" applyAlignment="1">
      <alignment vertical="center"/>
    </xf>
    <xf numFmtId="43" fontId="22" fillId="0" borderId="22" xfId="7" applyNumberFormat="1" applyFont="1" applyBorder="1" applyAlignment="1">
      <alignment vertical="center"/>
    </xf>
    <xf numFmtId="0" fontId="33" fillId="0" borderId="26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0" fillId="12" borderId="3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44" fillId="24" borderId="38" xfId="0" applyFont="1" applyFill="1" applyBorder="1" applyAlignment="1">
      <alignment horizontal="center" vertical="center"/>
    </xf>
    <xf numFmtId="0" fontId="45" fillId="0" borderId="39" xfId="0" applyFont="1" applyBorder="1"/>
    <xf numFmtId="0" fontId="44" fillId="24" borderId="0" xfId="0" applyFont="1" applyFill="1" applyAlignment="1">
      <alignment horizontal="center" vertical="center"/>
    </xf>
    <xf numFmtId="0" fontId="0" fillId="0" borderId="0" xfId="0"/>
    <xf numFmtId="0" fontId="44" fillId="24" borderId="37" xfId="0" applyFont="1" applyFill="1" applyBorder="1" applyAlignment="1">
      <alignment horizontal="center" vertical="center"/>
    </xf>
    <xf numFmtId="0" fontId="45" fillId="0" borderId="37" xfId="0" applyFont="1" applyBorder="1"/>
    <xf numFmtId="0" fontId="53" fillId="0" borderId="4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vertical="center"/>
    </xf>
    <xf numFmtId="2" fontId="48" fillId="0" borderId="11" xfId="0" applyNumberFormat="1" applyFont="1" applyBorder="1" applyAlignment="1">
      <alignment horizontal="center" vertical="center"/>
    </xf>
    <xf numFmtId="2" fontId="48" fillId="0" borderId="11" xfId="0" applyNumberFormat="1" applyFont="1" applyBorder="1" applyAlignment="1">
      <alignment horizontal="center" vertical="top"/>
    </xf>
    <xf numFmtId="0" fontId="22" fillId="16" borderId="0" xfId="7" applyFont="1" applyFill="1" applyAlignment="1">
      <alignment horizontal="center" vertical="center"/>
    </xf>
    <xf numFmtId="0" fontId="24" fillId="17" borderId="10" xfId="7" applyFont="1" applyFill="1" applyBorder="1" applyAlignment="1">
      <alignment horizontal="center" vertical="center" wrapText="1"/>
    </xf>
    <xf numFmtId="0" fontId="24" fillId="17" borderId="1" xfId="7" applyFont="1" applyFill="1" applyBorder="1" applyAlignment="1">
      <alignment horizontal="center" vertical="center" wrapText="1"/>
    </xf>
    <xf numFmtId="0" fontId="24" fillId="17" borderId="28" xfId="7" applyFont="1" applyFill="1" applyBorder="1" applyAlignment="1">
      <alignment horizontal="center" vertical="center" wrapText="1"/>
    </xf>
    <xf numFmtId="0" fontId="24" fillId="17" borderId="31" xfId="7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3" xfId="0" applyFont="1" applyFill="1" applyBorder="1" applyAlignment="1">
      <alignment vertical="center" wrapText="1"/>
    </xf>
    <xf numFmtId="0" fontId="19" fillId="0" borderId="7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19" fillId="0" borderId="22" xfId="0" applyFont="1" applyFill="1" applyBorder="1" applyAlignment="1">
      <alignment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0" fontId="19" fillId="0" borderId="23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7" fillId="0" borderId="7" xfId="0" applyFont="1" applyFill="1" applyBorder="1" applyAlignment="1">
      <alignment horizontal="center" vertical="center" wrapText="1"/>
    </xf>
    <xf numFmtId="0" fontId="34" fillId="0" borderId="0" xfId="0" applyFont="1" applyFill="1"/>
    <xf numFmtId="0" fontId="5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9" fillId="0" borderId="29" xfId="0" applyFont="1" applyFill="1" applyBorder="1" applyAlignment="1">
      <alignment vertical="center" wrapText="1"/>
    </xf>
    <xf numFmtId="0" fontId="19" fillId="0" borderId="29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 wrapText="1"/>
    </xf>
    <xf numFmtId="0" fontId="55" fillId="0" borderId="3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55" fillId="0" borderId="24" xfId="0" applyFont="1" applyFill="1" applyBorder="1" applyAlignment="1">
      <alignment vertical="center"/>
    </xf>
    <xf numFmtId="0" fontId="19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0" fontId="55" fillId="0" borderId="23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34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vertical="center" wrapText="1"/>
    </xf>
    <xf numFmtId="0" fontId="58" fillId="0" borderId="4" xfId="0" applyFont="1" applyFill="1" applyBorder="1" applyAlignment="1">
      <alignment vertical="center" wrapText="1"/>
    </xf>
    <xf numFmtId="0" fontId="57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33" fillId="0" borderId="24" xfId="0" applyFont="1" applyFill="1" applyBorder="1"/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 wrapText="1"/>
    </xf>
  </cellXfs>
  <cellStyles count="10">
    <cellStyle name="Comma" xfId="5" builtinId="3"/>
    <cellStyle name="Comma 2" xfId="1" xr:uid="{00000000-0005-0000-0000-000001000000}"/>
    <cellStyle name="Comma 3" xfId="4" xr:uid="{00000000-0005-0000-0000-000002000000}"/>
    <cellStyle name="Comma 4" xfId="8" xr:uid="{1867A2EC-3536-463F-84D8-7EFA8E4C3A1C}"/>
    <cellStyle name="Currency 2" xfId="2" xr:uid="{00000000-0005-0000-0000-000003000000}"/>
    <cellStyle name="Hyperlink" xfId="9" builtinId="8"/>
    <cellStyle name="Normal" xfId="0" builtinId="0"/>
    <cellStyle name="Normal 2" xfId="3" xr:uid="{00000000-0005-0000-0000-000005000000}"/>
    <cellStyle name="Normal 2 2 2" xfId="7" xr:uid="{7DD1B937-4F4F-41E3-97BD-19405B24D4E5}"/>
    <cellStyle name="Percent" xfId="6" builtinId="5"/>
  </cellStyles>
  <dxfs count="0"/>
  <tableStyles count="0" defaultTableStyle="TableStyleMedium2" defaultPivotStyle="PivotStyleLight16"/>
  <colors>
    <mruColors>
      <color rgb="FF8EA9DB"/>
      <color rgb="FFFF9933"/>
      <color rgb="FFCCFFCC"/>
      <color rgb="FFD9E1F2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114904</xdr:colOff>
      <xdr:row>15</xdr:row>
      <xdr:rowOff>181428</xdr:rowOff>
    </xdr:from>
    <xdr:to>
      <xdr:col>12</xdr:col>
      <xdr:colOff>695476</xdr:colOff>
      <xdr:row>22</xdr:row>
      <xdr:rowOff>133048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D68A5D-B9B8-4A71-8ED6-95F85406A521}"/>
            </a:ext>
          </a:extLst>
        </xdr:cNvPr>
        <xdr:cNvSpPr/>
      </xdr:nvSpPr>
      <xdr:spPr>
        <a:xfrm>
          <a:off x="4617054" y="10468428"/>
          <a:ext cx="11019972" cy="157722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3200"/>
            <a:t>ข้อที่</a:t>
          </a:r>
          <a:r>
            <a:rPr lang="th-TH" sz="3200" baseline="0"/>
            <a:t> </a:t>
          </a:r>
          <a:r>
            <a:rPr lang="en-US" sz="3200" baseline="0"/>
            <a:t>Highlight </a:t>
          </a:r>
          <a:r>
            <a:rPr lang="th-TH" sz="3200" baseline="0"/>
            <a:t>สีเขียวมีการลบ </a:t>
          </a:r>
          <a:r>
            <a:rPr lang="en-US" sz="3200" baseline="0"/>
            <a:t>Manday </a:t>
          </a:r>
          <a:r>
            <a:rPr lang="th-TH" sz="3200" baseline="0"/>
            <a:t>ออกเนื่องจากดำเนินการไปแล้วในงาน </a:t>
          </a:r>
          <a:r>
            <a:rPr lang="en-US" sz="3200" baseline="0"/>
            <a:t>IRIN#1 </a:t>
          </a:r>
          <a:r>
            <a:rPr lang="th-TH" sz="3200" baseline="0"/>
            <a:t>ที่ </a:t>
          </a:r>
          <a:r>
            <a:rPr lang="en-US" sz="3200" baseline="0"/>
            <a:t>Golive </a:t>
          </a:r>
          <a:r>
            <a:rPr lang="th-TH" sz="3200" baseline="0"/>
            <a:t>เมื่อ</a:t>
          </a:r>
          <a:r>
            <a:rPr lang="en-US" sz="3200" baseline="0"/>
            <a:t> June 2025</a:t>
          </a:r>
          <a:endParaRPr lang="en-US" sz="3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915878</xdr:colOff>
      <xdr:row>0</xdr:row>
      <xdr:rowOff>127000</xdr:rowOff>
    </xdr:from>
    <xdr:to>
      <xdr:col>9</xdr:col>
      <xdr:colOff>139962</xdr:colOff>
      <xdr:row>18</xdr:row>
      <xdr:rowOff>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8A654-24D6-28BE-E87A-8B0C4A09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3128" y="127000"/>
          <a:ext cx="3999284" cy="304184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27</xdr:row>
      <xdr:rowOff>19050</xdr:rowOff>
    </xdr:from>
    <xdr:to>
      <xdr:col>11</xdr:col>
      <xdr:colOff>483225</xdr:colOff>
      <xdr:row>56</xdr:row>
      <xdr:rowOff>6586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2AA1F-1DF2-77EF-B4E1-D04F0012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600" y="4457700"/>
          <a:ext cx="12160875" cy="4591286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45</xdr:row>
      <xdr:rowOff>133350</xdr:rowOff>
    </xdr:from>
    <xdr:to>
      <xdr:col>4</xdr:col>
      <xdr:colOff>1085850</xdr:colOff>
      <xdr:row>52</xdr:row>
      <xdr:rowOff>120650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7CD22C7-2815-6FA8-2BC2-10A07EE5799F}"/>
            </a:ext>
          </a:extLst>
        </xdr:cNvPr>
        <xdr:cNvSpPr/>
      </xdr:nvSpPr>
      <xdr:spPr>
        <a:xfrm>
          <a:off x="857250" y="7588250"/>
          <a:ext cx="5022850" cy="1098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235325</xdr:colOff>
      <xdr:row>5</xdr:row>
      <xdr:rowOff>11206</xdr:rowOff>
    </xdr:from>
    <xdr:to>
      <xdr:col>10</xdr:col>
      <xdr:colOff>67236</xdr:colOff>
      <xdr:row>5</xdr:row>
      <xdr:rowOff>168088</xdr:rowOff>
    </xdr:to>
    <xdr:sp macro="" textlink="">
      <xdr:nvSpPr>
        <xdr:cNvPr id="4" name="Flowchart: Merge 3">
          <a:extLst>
            <a:ext uri="{FF2B5EF4-FFF2-40B4-BE49-F238E27FC236}">
              <a16:creationId xmlns:a16="http://schemas.microsoft.com/office/drawing/2014/main" id="{329926B6-8E0A-5A7A-3A2D-0077FFC23F1B}"/>
            </a:ext>
          </a:extLst>
        </xdr:cNvPr>
        <xdr:cNvSpPr/>
      </xdr:nvSpPr>
      <xdr:spPr>
        <a:xfrm>
          <a:off x="4493560" y="907677"/>
          <a:ext cx="156882" cy="156882"/>
        </a:xfrm>
        <a:prstGeom prst="flowChartMerge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23</xdr:col>
      <xdr:colOff>235323</xdr:colOff>
      <xdr:row>7</xdr:row>
      <xdr:rowOff>168088</xdr:rowOff>
    </xdr:from>
    <xdr:to>
      <xdr:col>24</xdr:col>
      <xdr:colOff>67235</xdr:colOff>
      <xdr:row>8</xdr:row>
      <xdr:rowOff>145676</xdr:rowOff>
    </xdr:to>
    <xdr:sp macro="" textlink="">
      <xdr:nvSpPr>
        <xdr:cNvPr id="6" name="Flowchart: Merge 5">
          <a:extLst>
            <a:ext uri="{FF2B5EF4-FFF2-40B4-BE49-F238E27FC236}">
              <a16:creationId xmlns:a16="http://schemas.microsoft.com/office/drawing/2014/main" id="{763BCD97-7EDA-4D92-8CC1-BB61C486F1EE}"/>
            </a:ext>
          </a:extLst>
        </xdr:cNvPr>
        <xdr:cNvSpPr/>
      </xdr:nvSpPr>
      <xdr:spPr>
        <a:xfrm>
          <a:off x="9043147" y="1423147"/>
          <a:ext cx="156882" cy="156882"/>
        </a:xfrm>
        <a:prstGeom prst="flowChartMerge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257736</xdr:colOff>
      <xdr:row>10</xdr:row>
      <xdr:rowOff>11205</xdr:rowOff>
    </xdr:from>
    <xdr:to>
      <xdr:col>30</xdr:col>
      <xdr:colOff>89647</xdr:colOff>
      <xdr:row>10</xdr:row>
      <xdr:rowOff>168087</xdr:rowOff>
    </xdr:to>
    <xdr:sp macro="" textlink="">
      <xdr:nvSpPr>
        <xdr:cNvPr id="7" name="Flowchart: Merge 6">
          <a:extLst>
            <a:ext uri="{FF2B5EF4-FFF2-40B4-BE49-F238E27FC236}">
              <a16:creationId xmlns:a16="http://schemas.microsoft.com/office/drawing/2014/main" id="{FEA38C08-EB9C-46FE-8E31-09CDDFEF9B54}"/>
            </a:ext>
          </a:extLst>
        </xdr:cNvPr>
        <xdr:cNvSpPr/>
      </xdr:nvSpPr>
      <xdr:spPr>
        <a:xfrm>
          <a:off x="11015383" y="1804146"/>
          <a:ext cx="156882" cy="156882"/>
        </a:xfrm>
        <a:prstGeom prst="flowChartMerge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97</xdr:row>
      <xdr:rowOff>111125</xdr:rowOff>
    </xdr:from>
    <xdr:to>
      <xdr:col>1</xdr:col>
      <xdr:colOff>2476500</xdr:colOff>
      <xdr:row>109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22A7AD-EA55-4AB9-9011-38D628D9FA3A}"/>
            </a:ext>
          </a:extLst>
        </xdr:cNvPr>
        <xdr:cNvSpPr/>
      </xdr:nvSpPr>
      <xdr:spPr>
        <a:xfrm>
          <a:off x="762000" y="21586825"/>
          <a:ext cx="2374900" cy="203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</a:t>
          </a:r>
          <a:endParaRPr lang="th-TH" sz="1100"/>
        </a:p>
      </xdr:txBody>
    </xdr:sp>
    <xdr:clientData/>
  </xdr:twoCellAnchor>
  <xdr:twoCellAnchor>
    <xdr:from>
      <xdr:col>3</xdr:col>
      <xdr:colOff>9525</xdr:colOff>
      <xdr:row>69</xdr:row>
      <xdr:rowOff>38100</xdr:rowOff>
    </xdr:from>
    <xdr:to>
      <xdr:col>6</xdr:col>
      <xdr:colOff>539750</xdr:colOff>
      <xdr:row>81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4A84AD-1DC8-4DAE-9ADB-B4242215A3C7}"/>
            </a:ext>
          </a:extLst>
        </xdr:cNvPr>
        <xdr:cNvSpPr/>
      </xdr:nvSpPr>
      <xdr:spPr>
        <a:xfrm>
          <a:off x="6956425" y="16535400"/>
          <a:ext cx="2511425" cy="2181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EIR</a:t>
          </a:r>
          <a:endParaRPr lang="th-TH" sz="1100"/>
        </a:p>
      </xdr:txBody>
    </xdr:sp>
    <xdr:clientData/>
  </xdr:twoCellAnchor>
  <xdr:twoCellAnchor>
    <xdr:from>
      <xdr:col>1</xdr:col>
      <xdr:colOff>3174</xdr:colOff>
      <xdr:row>69</xdr:row>
      <xdr:rowOff>28575</xdr:rowOff>
    </xdr:from>
    <xdr:to>
      <xdr:col>1</xdr:col>
      <xdr:colOff>2333624</xdr:colOff>
      <xdr:row>81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7B555B-BE75-4120-AA50-E7DDDA3D30D8}"/>
            </a:ext>
          </a:extLst>
        </xdr:cNvPr>
        <xdr:cNvSpPr/>
      </xdr:nvSpPr>
      <xdr:spPr>
        <a:xfrm>
          <a:off x="663574" y="16525875"/>
          <a:ext cx="2330450" cy="2228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</a:t>
          </a:r>
          <a:endParaRPr lang="th-TH" sz="1100"/>
        </a:p>
      </xdr:txBody>
    </xdr:sp>
    <xdr:clientData/>
  </xdr:twoCellAnchor>
  <xdr:twoCellAnchor>
    <xdr:from>
      <xdr:col>1</xdr:col>
      <xdr:colOff>76200</xdr:colOff>
      <xdr:row>33</xdr:row>
      <xdr:rowOff>111126</xdr:rowOff>
    </xdr:from>
    <xdr:to>
      <xdr:col>1</xdr:col>
      <xdr:colOff>1571625</xdr:colOff>
      <xdr:row>38</xdr:row>
      <xdr:rowOff>76201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D3D74D3-5F6F-4147-B0B2-6C83F5823279}"/>
            </a:ext>
          </a:extLst>
        </xdr:cNvPr>
        <xdr:cNvSpPr/>
      </xdr:nvSpPr>
      <xdr:spPr>
        <a:xfrm>
          <a:off x="736600" y="10207626"/>
          <a:ext cx="1495425" cy="854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</a:t>
          </a:r>
          <a:endParaRPr lang="th-TH" sz="1100"/>
        </a:p>
      </xdr:txBody>
    </xdr:sp>
    <xdr:clientData/>
  </xdr:twoCellAnchor>
  <xdr:twoCellAnchor>
    <xdr:from>
      <xdr:col>1</xdr:col>
      <xdr:colOff>2425701</xdr:colOff>
      <xdr:row>33</xdr:row>
      <xdr:rowOff>104776</xdr:rowOff>
    </xdr:from>
    <xdr:to>
      <xdr:col>1</xdr:col>
      <xdr:colOff>3257550</xdr:colOff>
      <xdr:row>38</xdr:row>
      <xdr:rowOff>76199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460EC10-6959-44BA-83BD-86313BD57472}"/>
            </a:ext>
          </a:extLst>
        </xdr:cNvPr>
        <xdr:cNvSpPr/>
      </xdr:nvSpPr>
      <xdr:spPr>
        <a:xfrm>
          <a:off x="3086101" y="10201276"/>
          <a:ext cx="831849" cy="8604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 Master</a:t>
          </a:r>
          <a:endParaRPr lang="th-TH" sz="1100"/>
        </a:p>
      </xdr:txBody>
    </xdr:sp>
    <xdr:clientData/>
  </xdr:twoCellAnchor>
  <xdr:twoCellAnchor>
    <xdr:from>
      <xdr:col>1</xdr:col>
      <xdr:colOff>5591176</xdr:colOff>
      <xdr:row>34</xdr:row>
      <xdr:rowOff>149226</xdr:rowOff>
    </xdr:from>
    <xdr:to>
      <xdr:col>3</xdr:col>
      <xdr:colOff>409576</xdr:colOff>
      <xdr:row>37</xdr:row>
      <xdr:rowOff>9526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495FEBB-505E-42F1-A5D4-28B5FFE54241}"/>
            </a:ext>
          </a:extLst>
        </xdr:cNvPr>
        <xdr:cNvSpPr/>
      </xdr:nvSpPr>
      <xdr:spPr>
        <a:xfrm>
          <a:off x="6251576" y="10423526"/>
          <a:ext cx="1104900" cy="393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ETL</a:t>
          </a:r>
          <a:endParaRPr lang="th-TH" sz="1100"/>
        </a:p>
      </xdr:txBody>
    </xdr:sp>
    <xdr:clientData/>
  </xdr:twoCellAnchor>
  <xdr:twoCellAnchor>
    <xdr:from>
      <xdr:col>1</xdr:col>
      <xdr:colOff>1571625</xdr:colOff>
      <xdr:row>36</xdr:row>
      <xdr:rowOff>1588</xdr:rowOff>
    </xdr:from>
    <xdr:to>
      <xdr:col>1</xdr:col>
      <xdr:colOff>2425701</xdr:colOff>
      <xdr:row>36</xdr:row>
      <xdr:rowOff>4764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D8C04BE-78DA-4F08-A9C2-C47F107A7066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2232025" y="10631488"/>
          <a:ext cx="854076" cy="31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238125</xdr:colOff>
      <xdr:row>35</xdr:row>
      <xdr:rowOff>1</xdr:rowOff>
    </xdr:from>
    <xdr:to>
      <xdr:col>1</xdr:col>
      <xdr:colOff>1304924</xdr:colOff>
      <xdr:row>37</xdr:row>
      <xdr:rowOff>130177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5D513F7-D617-4EEE-8719-15FCDE8CCF91}"/>
            </a:ext>
          </a:extLst>
        </xdr:cNvPr>
        <xdr:cNvSpPr/>
      </xdr:nvSpPr>
      <xdr:spPr>
        <a:xfrm>
          <a:off x="898525" y="10452101"/>
          <a:ext cx="1066799" cy="4857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งาน</a:t>
          </a:r>
          <a:r>
            <a:rPr lang="th-TH" sz="1100" baseline="0"/>
            <a:t> </a:t>
          </a:r>
          <a:r>
            <a:rPr lang="en-US" sz="1100" baseline="0"/>
            <a:t>Service</a:t>
          </a:r>
        </a:p>
        <a:p>
          <a:pPr algn="l"/>
          <a:r>
            <a:rPr lang="en-US" sz="1100" baseline="0"/>
            <a:t>Noti PM01</a:t>
          </a:r>
          <a:endParaRPr lang="th-TH" sz="1100"/>
        </a:p>
      </xdr:txBody>
    </xdr:sp>
    <xdr:clientData/>
  </xdr:twoCellAnchor>
  <xdr:twoCellAnchor>
    <xdr:from>
      <xdr:col>3</xdr:col>
      <xdr:colOff>133350</xdr:colOff>
      <xdr:row>31</xdr:row>
      <xdr:rowOff>6350</xdr:rowOff>
    </xdr:from>
    <xdr:to>
      <xdr:col>4</xdr:col>
      <xdr:colOff>587375</xdr:colOff>
      <xdr:row>34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9CC8D80-7F09-4FA3-861E-C4B1AC0AB3E5}"/>
            </a:ext>
          </a:extLst>
        </xdr:cNvPr>
        <xdr:cNvSpPr/>
      </xdr:nvSpPr>
      <xdr:spPr>
        <a:xfrm>
          <a:off x="7080250" y="9747250"/>
          <a:ext cx="1114425" cy="5461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EDP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ส่งให้ </a:t>
          </a:r>
          <a:r>
            <a:rPr lang="en-US" sz="1100" baseline="0">
              <a:solidFill>
                <a:sysClr val="windowText" lastClr="000000"/>
              </a:solidFill>
            </a:rPr>
            <a:t>EIR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@5.00-6.00 AM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4762500</xdr:colOff>
      <xdr:row>35</xdr:row>
      <xdr:rowOff>168276</xdr:rowOff>
    </xdr:from>
    <xdr:to>
      <xdr:col>1</xdr:col>
      <xdr:colOff>5591176</xdr:colOff>
      <xdr:row>36</xdr:row>
      <xdr:rowOff>6350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BBFFDF3-1B55-4ACD-97EC-63652EE1B09A}"/>
            </a:ext>
          </a:extLst>
        </xdr:cNvPr>
        <xdr:cNvCxnSpPr>
          <a:endCxn id="7" idx="1"/>
        </xdr:cNvCxnSpPr>
      </xdr:nvCxnSpPr>
      <xdr:spPr>
        <a:xfrm flipV="1">
          <a:off x="5422900" y="10620376"/>
          <a:ext cx="828676" cy="15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33</xdr:row>
      <xdr:rowOff>95249</xdr:rowOff>
    </xdr:from>
    <xdr:to>
      <xdr:col>8</xdr:col>
      <xdr:colOff>552450</xdr:colOff>
      <xdr:row>47</xdr:row>
      <xdr:rowOff>66674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BCC4A02-3DD9-42FB-8B4B-B17243934A9F}"/>
            </a:ext>
          </a:extLst>
        </xdr:cNvPr>
        <xdr:cNvSpPr/>
      </xdr:nvSpPr>
      <xdr:spPr>
        <a:xfrm>
          <a:off x="8274050" y="10191749"/>
          <a:ext cx="2527300" cy="24606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EIR</a:t>
          </a:r>
          <a:endParaRPr lang="th-TH" sz="1100"/>
        </a:p>
      </xdr:txBody>
    </xdr:sp>
    <xdr:clientData/>
  </xdr:twoCellAnchor>
  <xdr:twoCellAnchor>
    <xdr:from>
      <xdr:col>3</xdr:col>
      <xdr:colOff>406401</xdr:colOff>
      <xdr:row>35</xdr:row>
      <xdr:rowOff>168276</xdr:rowOff>
    </xdr:from>
    <xdr:to>
      <xdr:col>5</xdr:col>
      <xdr:colOff>142875</xdr:colOff>
      <xdr:row>36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3D1BCD2-73C2-44E6-8AE7-1EB06C14D297}"/>
            </a:ext>
          </a:extLst>
        </xdr:cNvPr>
        <xdr:cNvCxnSpPr>
          <a:stCxn id="7" idx="3"/>
        </xdr:cNvCxnSpPr>
      </xdr:nvCxnSpPr>
      <xdr:spPr>
        <a:xfrm>
          <a:off x="7353301" y="10620376"/>
          <a:ext cx="1057274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4025900</xdr:colOff>
      <xdr:row>33</xdr:row>
      <xdr:rowOff>114300</xdr:rowOff>
    </xdr:from>
    <xdr:to>
      <xdr:col>1</xdr:col>
      <xdr:colOff>5092699</xdr:colOff>
      <xdr:row>38</xdr:row>
      <xdr:rowOff>34924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95FCB30-5325-4DC9-B633-6E9FD57F9942}"/>
            </a:ext>
          </a:extLst>
        </xdr:cNvPr>
        <xdr:cNvSpPr/>
      </xdr:nvSpPr>
      <xdr:spPr>
        <a:xfrm>
          <a:off x="4686300" y="10210800"/>
          <a:ext cx="1066799" cy="8096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EDP</a:t>
          </a:r>
          <a:endParaRPr lang="th-TH" sz="1100"/>
        </a:p>
      </xdr:txBody>
    </xdr:sp>
    <xdr:clientData/>
  </xdr:twoCellAnchor>
  <xdr:twoCellAnchor>
    <xdr:from>
      <xdr:col>1</xdr:col>
      <xdr:colOff>3257550</xdr:colOff>
      <xdr:row>35</xdr:row>
      <xdr:rowOff>163512</xdr:rowOff>
    </xdr:from>
    <xdr:to>
      <xdr:col>1</xdr:col>
      <xdr:colOff>4025900</xdr:colOff>
      <xdr:row>36</xdr:row>
      <xdr:rowOff>1588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5F95F5D-AC6D-4B38-976E-193955F65DB2}"/>
            </a:ext>
          </a:extLst>
        </xdr:cNvPr>
        <xdr:cNvCxnSpPr>
          <a:stCxn id="6" idx="3"/>
          <a:endCxn id="14" idx="1"/>
        </xdr:cNvCxnSpPr>
      </xdr:nvCxnSpPr>
      <xdr:spPr>
        <a:xfrm flipV="1">
          <a:off x="3917950" y="10615612"/>
          <a:ext cx="768350" cy="158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82550</xdr:colOff>
      <xdr:row>40</xdr:row>
      <xdr:rowOff>12700</xdr:rowOff>
    </xdr:from>
    <xdr:to>
      <xdr:col>1</xdr:col>
      <xdr:colOff>2076450</xdr:colOff>
      <xdr:row>47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EBE59AB-2B08-43B2-9580-08B7B0FE85D8}"/>
            </a:ext>
          </a:extLst>
        </xdr:cNvPr>
        <xdr:cNvSpPr/>
      </xdr:nvSpPr>
      <xdr:spPr>
        <a:xfrm>
          <a:off x="742950" y="11353800"/>
          <a:ext cx="1993900" cy="1231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</a:t>
          </a:r>
          <a:endParaRPr lang="th-TH" sz="1100"/>
        </a:p>
      </xdr:txBody>
    </xdr:sp>
    <xdr:clientData/>
  </xdr:twoCellAnchor>
  <xdr:twoCellAnchor>
    <xdr:from>
      <xdr:col>1</xdr:col>
      <xdr:colOff>196850</xdr:colOff>
      <xdr:row>41</xdr:row>
      <xdr:rowOff>76200</xdr:rowOff>
    </xdr:from>
    <xdr:to>
      <xdr:col>1</xdr:col>
      <xdr:colOff>1962150</xdr:colOff>
      <xdr:row>46</xdr:row>
      <xdr:rowOff>82550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AF7F61-02FB-44CC-ABFB-C6CBF76835E8}"/>
            </a:ext>
          </a:extLst>
        </xdr:cNvPr>
        <xdr:cNvSpPr/>
      </xdr:nvSpPr>
      <xdr:spPr>
        <a:xfrm>
          <a:off x="857250" y="11595100"/>
          <a:ext cx="1765300" cy="8953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User </a:t>
          </a:r>
          <a:r>
            <a:rPr lang="th-TH" sz="1100">
              <a:solidFill>
                <a:sysClr val="windowText" lastClr="000000"/>
              </a:solidFill>
            </a:rPr>
            <a:t>ทำการ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Create &amp; Releae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work order </a:t>
          </a:r>
          <a:r>
            <a:rPr lang="th-TH" sz="1100" baseline="0">
              <a:solidFill>
                <a:sysClr val="windowText" lastClr="000000"/>
              </a:solidFill>
            </a:rPr>
            <a:t>จากเลข </a:t>
          </a:r>
          <a:r>
            <a:rPr lang="en-US" sz="1100" baseline="0">
              <a:solidFill>
                <a:sysClr val="windowText" lastClr="000000"/>
              </a:solidFill>
            </a:rPr>
            <a:t>Noti </a:t>
          </a:r>
          <a:r>
            <a:rPr lang="th-TH" sz="1100" baseline="0">
              <a:solidFill>
                <a:sysClr val="windowText" lastClr="000000"/>
              </a:solidFill>
            </a:rPr>
            <a:t>ของงาน </a:t>
          </a:r>
          <a:r>
            <a:rPr lang="en-US" sz="1100" baseline="0">
              <a:solidFill>
                <a:sysClr val="windowText" lastClr="000000"/>
              </a:solidFill>
            </a:rPr>
            <a:t>EIR </a:t>
          </a:r>
          <a:r>
            <a:rPr lang="th-TH" sz="1100" baseline="0">
              <a:solidFill>
                <a:sysClr val="windowText" lastClr="000000"/>
              </a:solidFill>
            </a:rPr>
            <a:t>ที่ระบบ </a:t>
          </a:r>
          <a:r>
            <a:rPr lang="en-US" sz="1100" baseline="0">
              <a:solidFill>
                <a:sysClr val="windowText" lastClr="000000"/>
              </a:solidFill>
            </a:rPr>
            <a:t>SAP </a:t>
          </a:r>
          <a:r>
            <a:rPr lang="th-TH" sz="1100" baseline="0">
              <a:solidFill>
                <a:sysClr val="windowText" lastClr="000000"/>
              </a:solidFill>
            </a:rPr>
            <a:t>เอง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171450</xdr:colOff>
      <xdr:row>35</xdr:row>
      <xdr:rowOff>9526</xdr:rowOff>
    </xdr:from>
    <xdr:to>
      <xdr:col>8</xdr:col>
      <xdr:colOff>419100</xdr:colOff>
      <xdr:row>37</xdr:row>
      <xdr:rowOff>168275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4D2FF4-586F-4FF8-8597-8DADF2574C94}"/>
            </a:ext>
          </a:extLst>
        </xdr:cNvPr>
        <xdr:cNvSpPr/>
      </xdr:nvSpPr>
      <xdr:spPr>
        <a:xfrm>
          <a:off x="8439150" y="10461626"/>
          <a:ext cx="2228850" cy="514349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1. </a:t>
          </a:r>
          <a:r>
            <a:rPr lang="th-TH" sz="1100" baseline="0">
              <a:solidFill>
                <a:sysClr val="windowText" lastClr="000000"/>
              </a:solidFill>
            </a:rPr>
            <a:t>ระบบดึง </a:t>
          </a:r>
          <a:r>
            <a:rPr lang="en-US" sz="1100" baseline="0">
              <a:solidFill>
                <a:sysClr val="windowText" lastClr="000000"/>
              </a:solidFill>
            </a:rPr>
            <a:t>Noti </a:t>
          </a:r>
          <a:r>
            <a:rPr lang="th-TH" sz="1100" baseline="0">
              <a:solidFill>
                <a:sysClr val="windowText" lastClr="000000"/>
              </a:solidFill>
            </a:rPr>
            <a:t>งาน </a:t>
          </a:r>
          <a:r>
            <a:rPr lang="en-US" sz="1100" baseline="0">
              <a:solidFill>
                <a:sysClr val="windowText" lastClr="000000"/>
              </a:solidFill>
            </a:rPr>
            <a:t>PM01 (</a:t>
          </a:r>
          <a:r>
            <a:rPr lang="th-TH" sz="1100" baseline="0">
              <a:solidFill>
                <a:sysClr val="windowText" lastClr="000000"/>
              </a:solidFill>
            </a:rPr>
            <a:t>งาน </a:t>
          </a:r>
          <a:r>
            <a:rPr lang="en-US" sz="1100" baseline="0">
              <a:solidFill>
                <a:sysClr val="windowText" lastClr="000000"/>
              </a:solidFill>
            </a:rPr>
            <a:t>Service)</a:t>
          </a:r>
        </a:p>
      </xdr:txBody>
    </xdr:sp>
    <xdr:clientData/>
  </xdr:twoCellAnchor>
  <xdr:twoCellAnchor>
    <xdr:from>
      <xdr:col>1</xdr:col>
      <xdr:colOff>3111500</xdr:colOff>
      <xdr:row>21</xdr:row>
      <xdr:rowOff>114300</xdr:rowOff>
    </xdr:from>
    <xdr:to>
      <xdr:col>2</xdr:col>
      <xdr:colOff>0</xdr:colOff>
      <xdr:row>28</xdr:row>
      <xdr:rowOff>133350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C971246-2388-4FCC-B9FB-470FDF3EC760}"/>
            </a:ext>
          </a:extLst>
        </xdr:cNvPr>
        <xdr:cNvSpPr/>
      </xdr:nvSpPr>
      <xdr:spPr>
        <a:xfrm>
          <a:off x="3771900" y="8077200"/>
          <a:ext cx="2514600" cy="1263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EIR</a:t>
          </a:r>
          <a:endParaRPr lang="th-TH" sz="1100"/>
        </a:p>
      </xdr:txBody>
    </xdr:sp>
    <xdr:clientData/>
  </xdr:twoCellAnchor>
  <xdr:twoCellAnchor>
    <xdr:from>
      <xdr:col>0</xdr:col>
      <xdr:colOff>644525</xdr:colOff>
      <xdr:row>21</xdr:row>
      <xdr:rowOff>101600</xdr:rowOff>
    </xdr:from>
    <xdr:to>
      <xdr:col>1</xdr:col>
      <xdr:colOff>1981200</xdr:colOff>
      <xdr:row>28</xdr:row>
      <xdr:rowOff>92075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CB410A4-B0D5-4E91-AEFD-C07BA73208C1}"/>
            </a:ext>
          </a:extLst>
        </xdr:cNvPr>
        <xdr:cNvSpPr/>
      </xdr:nvSpPr>
      <xdr:spPr>
        <a:xfrm>
          <a:off x="644525" y="8064500"/>
          <a:ext cx="1997075" cy="1235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</a:t>
          </a:r>
          <a:endParaRPr lang="th-TH" sz="1100"/>
        </a:p>
      </xdr:txBody>
    </xdr:sp>
    <xdr:clientData/>
  </xdr:twoCellAnchor>
  <xdr:twoCellAnchor>
    <xdr:from>
      <xdr:col>1</xdr:col>
      <xdr:colOff>57150</xdr:colOff>
      <xdr:row>22</xdr:row>
      <xdr:rowOff>120650</xdr:rowOff>
    </xdr:from>
    <xdr:to>
      <xdr:col>1</xdr:col>
      <xdr:colOff>1819275</xdr:colOff>
      <xdr:row>27</xdr:row>
      <xdr:rowOff>130175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B0A08AF-99BB-420D-80A0-3A795C6952C9}"/>
            </a:ext>
          </a:extLst>
        </xdr:cNvPr>
        <xdr:cNvSpPr/>
      </xdr:nvSpPr>
      <xdr:spPr>
        <a:xfrm>
          <a:off x="717550" y="8261350"/>
          <a:ext cx="1762125" cy="8985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User </a:t>
          </a:r>
          <a:r>
            <a:rPr lang="th-TH" sz="1100">
              <a:solidFill>
                <a:sysClr val="windowText" lastClr="000000"/>
              </a:solidFill>
            </a:rPr>
            <a:t>ทำการ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Create &amp; Releae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Noti </a:t>
          </a:r>
          <a:r>
            <a:rPr lang="th-TH" sz="1100" baseline="0">
              <a:solidFill>
                <a:sysClr val="windowText" lastClr="000000"/>
              </a:solidFill>
            </a:rPr>
            <a:t>ของงานแจ้งซ่อม ที่ระบบ </a:t>
          </a:r>
          <a:r>
            <a:rPr lang="en-US" sz="1100" baseline="0">
              <a:solidFill>
                <a:sysClr val="windowText" lastClr="000000"/>
              </a:solidFill>
            </a:rPr>
            <a:t>SAP </a:t>
          </a:r>
          <a:r>
            <a:rPr lang="th-TH" sz="1100" baseline="0">
              <a:solidFill>
                <a:sysClr val="windowText" lastClr="000000"/>
              </a:solidFill>
            </a:rPr>
            <a:t>เอง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3267075</xdr:colOff>
      <xdr:row>23</xdr:row>
      <xdr:rowOff>6351</xdr:rowOff>
    </xdr:from>
    <xdr:to>
      <xdr:col>1</xdr:col>
      <xdr:colOff>5486400</xdr:colOff>
      <xdr:row>27</xdr:row>
      <xdr:rowOff>113918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7D7ECED-62C3-433C-9C08-461F37502801}"/>
            </a:ext>
          </a:extLst>
        </xdr:cNvPr>
        <xdr:cNvSpPr/>
      </xdr:nvSpPr>
      <xdr:spPr>
        <a:xfrm>
          <a:off x="3927475" y="8324851"/>
          <a:ext cx="2219325" cy="81876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1. User key </a:t>
          </a:r>
          <a:r>
            <a:rPr lang="th-TH" sz="1100" baseline="0">
              <a:solidFill>
                <a:sysClr val="windowText" lastClr="000000"/>
              </a:solidFill>
            </a:rPr>
            <a:t>เลข</a:t>
          </a:r>
          <a:r>
            <a:rPr lang="en-US" sz="1100" baseline="0">
              <a:solidFill>
                <a:sysClr val="windowText" lastClr="000000"/>
              </a:solidFill>
            </a:rPr>
            <a:t> Noti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งาน แจ้งซ่อมในระบบ </a:t>
          </a:r>
          <a:r>
            <a:rPr lang="en-US" sz="1100" baseline="0">
              <a:solidFill>
                <a:sysClr val="windowText" lastClr="000000"/>
              </a:solidFill>
            </a:rPr>
            <a:t>EIR</a:t>
          </a:r>
          <a:r>
            <a:rPr lang="th-TH" sz="1100" baseline="0">
              <a:solidFill>
                <a:sysClr val="windowText" lastClr="000000"/>
              </a:solidFill>
            </a:rPr>
            <a:t> เอง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95249</xdr:colOff>
      <xdr:row>51</xdr:row>
      <xdr:rowOff>152398</xdr:rowOff>
    </xdr:from>
    <xdr:to>
      <xdr:col>1</xdr:col>
      <xdr:colOff>4124324</xdr:colOff>
      <xdr:row>63</xdr:row>
      <xdr:rowOff>84147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B044B3D-2856-4186-8079-D4EE8F118C4B}"/>
            </a:ext>
          </a:extLst>
        </xdr:cNvPr>
        <xdr:cNvSpPr/>
      </xdr:nvSpPr>
      <xdr:spPr>
        <a:xfrm>
          <a:off x="755649" y="13449298"/>
          <a:ext cx="4029075" cy="206534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EIR</a:t>
          </a:r>
          <a:endParaRPr lang="th-TH" sz="1100"/>
        </a:p>
      </xdr:txBody>
    </xdr:sp>
    <xdr:clientData/>
  </xdr:twoCellAnchor>
  <xdr:twoCellAnchor>
    <xdr:from>
      <xdr:col>1</xdr:col>
      <xdr:colOff>238125</xdr:colOff>
      <xdr:row>53</xdr:row>
      <xdr:rowOff>44450</xdr:rowOff>
    </xdr:from>
    <xdr:to>
      <xdr:col>1</xdr:col>
      <xdr:colOff>1733551</xdr:colOff>
      <xdr:row>58</xdr:row>
      <xdr:rowOff>174624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049D245-99A8-4A7C-A481-A2D88FCF9EFF}"/>
            </a:ext>
          </a:extLst>
        </xdr:cNvPr>
        <xdr:cNvSpPr/>
      </xdr:nvSpPr>
      <xdr:spPr>
        <a:xfrm>
          <a:off x="898525" y="13696950"/>
          <a:ext cx="1495426" cy="1019174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Login 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 </a:t>
          </a:r>
          <a:r>
            <a:rPr lang="th-TH" sz="1100" b="1" u="sng" baseline="0">
              <a:solidFill>
                <a:sysClr val="windowText" lastClr="000000"/>
              </a:solidFill>
            </a:rPr>
            <a:t>ไม่รองรับ </a:t>
          </a:r>
          <a:r>
            <a:rPr lang="en-US" sz="1100" baseline="0">
              <a:solidFill>
                <a:sysClr val="windowText" lastClr="000000"/>
              </a:solidFill>
            </a:rPr>
            <a:t>feature </a:t>
          </a:r>
          <a:r>
            <a:rPr lang="th-TH" sz="1100" baseline="0">
              <a:solidFill>
                <a:sysClr val="windowText" lastClr="000000"/>
              </a:solidFill>
            </a:rPr>
            <a:t>การตรวจสอบ </a:t>
          </a:r>
          <a:r>
            <a:rPr lang="en-US" sz="1100" baseline="0">
              <a:solidFill>
                <a:sysClr val="windowText" lastClr="000000"/>
              </a:solidFill>
            </a:rPr>
            <a:t>White list </a:t>
          </a:r>
          <a:r>
            <a:rPr lang="th-TH" sz="1100" baseline="0">
              <a:solidFill>
                <a:sysClr val="windowText" lastClr="000000"/>
              </a:solidFill>
            </a:rPr>
            <a:t>ของอุปกรณ์เข้า </a:t>
          </a:r>
          <a:r>
            <a:rPr lang="en-US" sz="1100" baseline="0">
              <a:solidFill>
                <a:sysClr val="windowText" lastClr="000000"/>
              </a:solidFill>
            </a:rPr>
            <a:t>Plant </a:t>
          </a:r>
          <a:r>
            <a:rPr lang="th-TH" sz="1100" baseline="0">
              <a:solidFill>
                <a:sysClr val="windowText" lastClr="000000"/>
              </a:solidFill>
            </a:rPr>
            <a:t>เพื่อ </a:t>
          </a:r>
          <a:r>
            <a:rPr lang="en-US" sz="1100" baseline="0">
              <a:solidFill>
                <a:sysClr val="windowText" lastClr="000000"/>
              </a:solidFill>
            </a:rPr>
            <a:t>bypass MFA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2222498</xdr:colOff>
      <xdr:row>53</xdr:row>
      <xdr:rowOff>95248</xdr:rowOff>
    </xdr:from>
    <xdr:to>
      <xdr:col>1</xdr:col>
      <xdr:colOff>3867149</xdr:colOff>
      <xdr:row>60</xdr:row>
      <xdr:rowOff>114300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A83C708-FA63-4634-AC81-C8149CCC09A7}"/>
            </a:ext>
          </a:extLst>
        </xdr:cNvPr>
        <xdr:cNvSpPr/>
      </xdr:nvSpPr>
      <xdr:spPr>
        <a:xfrm>
          <a:off x="2882898" y="13747748"/>
          <a:ext cx="1644651" cy="1263652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Summary report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 </a:t>
          </a:r>
          <a:r>
            <a:rPr lang="th-TH" sz="1100" b="1" u="sng" baseline="0">
              <a:solidFill>
                <a:sysClr val="windowText" lastClr="000000"/>
              </a:solidFill>
            </a:rPr>
            <a:t>ไม่รองรับ</a:t>
          </a:r>
          <a:r>
            <a:rPr lang="th-TH" sz="1100" baseline="0">
              <a:solidFill>
                <a:sysClr val="windowText" lastClr="000000"/>
              </a:solidFill>
            </a:rPr>
            <a:t>การแสดงรูป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Risk Metrix  </a:t>
          </a:r>
          <a:r>
            <a:rPr lang="th-TH" sz="1100">
              <a:solidFill>
                <a:sysClr val="windowText" lastClr="000000"/>
              </a:solidFill>
            </a:rPr>
            <a:t>จากข้อมูล </a:t>
          </a:r>
          <a:r>
            <a:rPr lang="en-US" sz="1100">
              <a:solidFill>
                <a:sysClr val="windowText" lastClr="000000"/>
              </a:solidFill>
            </a:rPr>
            <a:t>Adjust </a:t>
          </a:r>
          <a:r>
            <a:rPr lang="th-TH" sz="1100">
              <a:solidFill>
                <a:sysClr val="windowText" lastClr="000000"/>
              </a:solidFill>
            </a:rPr>
            <a:t>ข้อมูล </a:t>
          </a:r>
          <a:r>
            <a:rPr lang="en-US" sz="1100">
              <a:solidFill>
                <a:sysClr val="windowText" lastClr="000000"/>
              </a:solidFill>
            </a:rPr>
            <a:t>Class </a:t>
          </a:r>
          <a:r>
            <a:rPr lang="th-TH" sz="1100">
              <a:solidFill>
                <a:sysClr val="windowText" lastClr="000000"/>
              </a:solidFill>
            </a:rPr>
            <a:t>ของอุปกรณ์ หลังจากที่ประเมินเรียบร้อย</a:t>
          </a:r>
        </a:p>
      </xdr:txBody>
    </xdr:sp>
    <xdr:clientData/>
  </xdr:twoCellAnchor>
  <xdr:twoCellAnchor>
    <xdr:from>
      <xdr:col>1</xdr:col>
      <xdr:colOff>85725</xdr:colOff>
      <xdr:row>89</xdr:row>
      <xdr:rowOff>38101</xdr:rowOff>
    </xdr:from>
    <xdr:to>
      <xdr:col>1</xdr:col>
      <xdr:colOff>1581150</xdr:colOff>
      <xdr:row>96</xdr:row>
      <xdr:rowOff>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8C19A62-992C-4230-AEEE-DCBC46F189E0}"/>
            </a:ext>
          </a:extLst>
        </xdr:cNvPr>
        <xdr:cNvSpPr/>
      </xdr:nvSpPr>
      <xdr:spPr>
        <a:xfrm>
          <a:off x="746125" y="20091401"/>
          <a:ext cx="1495425" cy="1206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</a:t>
          </a:r>
          <a:endParaRPr lang="th-TH" sz="1100"/>
        </a:p>
      </xdr:txBody>
    </xdr:sp>
    <xdr:clientData/>
  </xdr:twoCellAnchor>
  <xdr:twoCellAnchor>
    <xdr:from>
      <xdr:col>1</xdr:col>
      <xdr:colOff>2447926</xdr:colOff>
      <xdr:row>89</xdr:row>
      <xdr:rowOff>85725</xdr:rowOff>
    </xdr:from>
    <xdr:to>
      <xdr:col>1</xdr:col>
      <xdr:colOff>3263900</xdr:colOff>
      <xdr:row>96</xdr:row>
      <xdr:rowOff>3174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C5DF709-BF6F-4F4B-85C0-6C8BAFC70E33}"/>
            </a:ext>
          </a:extLst>
        </xdr:cNvPr>
        <xdr:cNvSpPr/>
      </xdr:nvSpPr>
      <xdr:spPr>
        <a:xfrm>
          <a:off x="3108326" y="20139025"/>
          <a:ext cx="815974" cy="116204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 Master</a:t>
          </a:r>
          <a:endParaRPr lang="th-TH" sz="1100"/>
        </a:p>
      </xdr:txBody>
    </xdr:sp>
    <xdr:clientData/>
  </xdr:twoCellAnchor>
  <xdr:twoCellAnchor>
    <xdr:from>
      <xdr:col>1</xdr:col>
      <xdr:colOff>5600701</xdr:colOff>
      <xdr:row>91</xdr:row>
      <xdr:rowOff>76201</xdr:rowOff>
    </xdr:from>
    <xdr:to>
      <xdr:col>3</xdr:col>
      <xdr:colOff>419101</xdr:colOff>
      <xdr:row>93</xdr:row>
      <xdr:rowOff>114301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E725C84-04D3-4452-B890-A6DC12AC1C91}"/>
            </a:ext>
          </a:extLst>
        </xdr:cNvPr>
        <xdr:cNvSpPr/>
      </xdr:nvSpPr>
      <xdr:spPr>
        <a:xfrm>
          <a:off x="6261101" y="20485101"/>
          <a:ext cx="1104900" cy="393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ETL</a:t>
          </a:r>
          <a:endParaRPr lang="th-TH" sz="1100"/>
        </a:p>
      </xdr:txBody>
    </xdr:sp>
    <xdr:clientData/>
  </xdr:twoCellAnchor>
  <xdr:twoCellAnchor>
    <xdr:from>
      <xdr:col>1</xdr:col>
      <xdr:colOff>1571625</xdr:colOff>
      <xdr:row>92</xdr:row>
      <xdr:rowOff>65088</xdr:rowOff>
    </xdr:from>
    <xdr:to>
      <xdr:col>1</xdr:col>
      <xdr:colOff>2438401</xdr:colOff>
      <xdr:row>92</xdr:row>
      <xdr:rowOff>74614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44BB96D-F773-4160-94F2-D8DC88420F04}"/>
            </a:ext>
          </a:extLst>
        </xdr:cNvPr>
        <xdr:cNvCxnSpPr/>
      </xdr:nvCxnSpPr>
      <xdr:spPr>
        <a:xfrm flipV="1">
          <a:off x="2232025" y="20651788"/>
          <a:ext cx="866776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247650</xdr:colOff>
      <xdr:row>91</xdr:row>
      <xdr:rowOff>6351</xdr:rowOff>
    </xdr:from>
    <xdr:to>
      <xdr:col>1</xdr:col>
      <xdr:colOff>1327149</xdr:colOff>
      <xdr:row>93</xdr:row>
      <xdr:rowOff>139702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8CBFFEF-3A56-4BFF-A63E-C41EC4059755}"/>
            </a:ext>
          </a:extLst>
        </xdr:cNvPr>
        <xdr:cNvSpPr/>
      </xdr:nvSpPr>
      <xdr:spPr>
        <a:xfrm>
          <a:off x="908050" y="20415251"/>
          <a:ext cx="1079499" cy="4889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งาน</a:t>
          </a:r>
          <a:r>
            <a:rPr lang="th-TH" sz="1100" baseline="0"/>
            <a:t> </a:t>
          </a:r>
          <a:r>
            <a:rPr lang="en-US" sz="1100" baseline="0"/>
            <a:t>Service</a:t>
          </a:r>
        </a:p>
        <a:p>
          <a:pPr algn="l"/>
          <a:r>
            <a:rPr lang="en-US" sz="1100" baseline="0"/>
            <a:t>Noti PM01</a:t>
          </a:r>
          <a:endParaRPr lang="th-TH" sz="1100"/>
        </a:p>
      </xdr:txBody>
    </xdr:sp>
    <xdr:clientData/>
  </xdr:twoCellAnchor>
  <xdr:twoCellAnchor>
    <xdr:from>
      <xdr:col>2</xdr:col>
      <xdr:colOff>9525</xdr:colOff>
      <xdr:row>87</xdr:row>
      <xdr:rowOff>114301</xdr:rowOff>
    </xdr:from>
    <xdr:to>
      <xdr:col>3</xdr:col>
      <xdr:colOff>463550</xdr:colOff>
      <xdr:row>90</xdr:row>
      <xdr:rowOff>53976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38C599D-DE63-446F-BD48-C6CBCFE5A152}"/>
            </a:ext>
          </a:extLst>
        </xdr:cNvPr>
        <xdr:cNvSpPr/>
      </xdr:nvSpPr>
      <xdr:spPr>
        <a:xfrm>
          <a:off x="6296025" y="19812001"/>
          <a:ext cx="1114425" cy="47307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EDP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ส่งให้ </a:t>
          </a:r>
          <a:r>
            <a:rPr lang="en-US" sz="1100" baseline="0">
              <a:solidFill>
                <a:sysClr val="windowText" lastClr="000000"/>
              </a:solidFill>
            </a:rPr>
            <a:t>EIR</a:t>
          </a:r>
          <a:r>
            <a:rPr lang="th-TH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@5.00-6.00 AM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19050</xdr:colOff>
      <xdr:row>89</xdr:row>
      <xdr:rowOff>15874</xdr:rowOff>
    </xdr:from>
    <xdr:to>
      <xdr:col>8</xdr:col>
      <xdr:colOff>558800</xdr:colOff>
      <xdr:row>108</xdr:row>
      <xdr:rowOff>180974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49F1557-0D03-4978-9299-F91BC3C9C149}"/>
            </a:ext>
          </a:extLst>
        </xdr:cNvPr>
        <xdr:cNvSpPr/>
      </xdr:nvSpPr>
      <xdr:spPr>
        <a:xfrm>
          <a:off x="8286750" y="20069174"/>
          <a:ext cx="2520950" cy="3543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EIR</a:t>
          </a:r>
          <a:endParaRPr lang="th-TH" sz="1100"/>
        </a:p>
      </xdr:txBody>
    </xdr:sp>
    <xdr:clientData/>
  </xdr:twoCellAnchor>
  <xdr:twoCellAnchor>
    <xdr:from>
      <xdr:col>1</xdr:col>
      <xdr:colOff>4044950</xdr:colOff>
      <xdr:row>89</xdr:row>
      <xdr:rowOff>53975</xdr:rowOff>
    </xdr:from>
    <xdr:to>
      <xdr:col>1</xdr:col>
      <xdr:colOff>5108574</xdr:colOff>
      <xdr:row>95</xdr:row>
      <xdr:rowOff>155574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C1F2975-B7CE-413E-80F9-D427696DF9B6}"/>
            </a:ext>
          </a:extLst>
        </xdr:cNvPr>
        <xdr:cNvSpPr/>
      </xdr:nvSpPr>
      <xdr:spPr>
        <a:xfrm>
          <a:off x="4705350" y="20107275"/>
          <a:ext cx="1063624" cy="11683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EDP</a:t>
          </a:r>
          <a:endParaRPr lang="th-TH" sz="1100"/>
        </a:p>
      </xdr:txBody>
    </xdr:sp>
    <xdr:clientData/>
  </xdr:twoCellAnchor>
  <xdr:twoCellAnchor>
    <xdr:from>
      <xdr:col>1</xdr:col>
      <xdr:colOff>3254375</xdr:colOff>
      <xdr:row>92</xdr:row>
      <xdr:rowOff>65087</xdr:rowOff>
    </xdr:from>
    <xdr:to>
      <xdr:col>1</xdr:col>
      <xdr:colOff>4038600</xdr:colOff>
      <xdr:row>92</xdr:row>
      <xdr:rowOff>84138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47D830C-834E-4442-8C7E-93F6A8DF8EF8}"/>
            </a:ext>
          </a:extLst>
        </xdr:cNvPr>
        <xdr:cNvCxnSpPr/>
      </xdr:nvCxnSpPr>
      <xdr:spPr>
        <a:xfrm flipV="1">
          <a:off x="3914775" y="20651787"/>
          <a:ext cx="784225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130175</xdr:colOff>
      <xdr:row>90</xdr:row>
      <xdr:rowOff>95252</xdr:rowOff>
    </xdr:from>
    <xdr:to>
      <xdr:col>8</xdr:col>
      <xdr:colOff>387350</xdr:colOff>
      <xdr:row>94</xdr:row>
      <xdr:rowOff>47626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3EAD8BA-68BC-4308-B3A3-067B97DD0F9C}"/>
            </a:ext>
          </a:extLst>
        </xdr:cNvPr>
        <xdr:cNvSpPr/>
      </xdr:nvSpPr>
      <xdr:spPr>
        <a:xfrm>
          <a:off x="8397875" y="20326352"/>
          <a:ext cx="2238375" cy="663574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1. </a:t>
          </a:r>
          <a:r>
            <a:rPr lang="th-TH" sz="1100" baseline="0">
              <a:solidFill>
                <a:sysClr val="windowText" lastClr="000000"/>
              </a:solidFill>
            </a:rPr>
            <a:t>ระบบดึง </a:t>
          </a:r>
          <a:r>
            <a:rPr lang="en-US" sz="1100" baseline="0">
              <a:solidFill>
                <a:sysClr val="windowText" lastClr="000000"/>
              </a:solidFill>
            </a:rPr>
            <a:t>Noti </a:t>
          </a:r>
          <a:r>
            <a:rPr lang="th-TH" sz="1100" baseline="0">
              <a:solidFill>
                <a:sysClr val="windowText" lastClr="000000"/>
              </a:solidFill>
            </a:rPr>
            <a:t>งาน </a:t>
          </a:r>
          <a:r>
            <a:rPr lang="en-US" sz="1100" baseline="0">
              <a:solidFill>
                <a:sysClr val="windowText" lastClr="000000"/>
              </a:solidFill>
            </a:rPr>
            <a:t>PM01 (</a:t>
          </a:r>
          <a:r>
            <a:rPr lang="th-TH" sz="1100" baseline="0">
              <a:solidFill>
                <a:sysClr val="windowText" lastClr="000000"/>
              </a:solidFill>
            </a:rPr>
            <a:t>งาน </a:t>
          </a:r>
          <a:r>
            <a:rPr lang="en-US" sz="1100" baseline="0">
              <a:solidFill>
                <a:sysClr val="windowText" lastClr="000000"/>
              </a:solidFill>
            </a:rPr>
            <a:t>Service)</a:t>
          </a:r>
        </a:p>
      </xdr:txBody>
    </xdr:sp>
    <xdr:clientData/>
  </xdr:twoCellAnchor>
  <xdr:twoCellAnchor>
    <xdr:from>
      <xdr:col>1</xdr:col>
      <xdr:colOff>63500</xdr:colOff>
      <xdr:row>70</xdr:row>
      <xdr:rowOff>44450</xdr:rowOff>
    </xdr:from>
    <xdr:to>
      <xdr:col>1</xdr:col>
      <xdr:colOff>1343025</xdr:colOff>
      <xdr:row>73</xdr:row>
      <xdr:rowOff>9525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21D7082-0AAD-41A4-A8E4-4D50BA650A5D}"/>
            </a:ext>
          </a:extLst>
        </xdr:cNvPr>
        <xdr:cNvSpPr/>
      </xdr:nvSpPr>
      <xdr:spPr>
        <a:xfrm>
          <a:off x="723900" y="16719550"/>
          <a:ext cx="1279525" cy="4984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ส่งข้อมูล </a:t>
          </a:r>
          <a:r>
            <a:rPr lang="en-US" sz="1100" baseline="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1</xdr:col>
      <xdr:colOff>104774</xdr:colOff>
      <xdr:row>111</xdr:row>
      <xdr:rowOff>79373</xdr:rowOff>
    </xdr:from>
    <xdr:to>
      <xdr:col>1</xdr:col>
      <xdr:colOff>4143374</xdr:colOff>
      <xdr:row>123</xdr:row>
      <xdr:rowOff>11122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AEA2652-AF19-47FA-9CFB-394D44BB52E2}"/>
            </a:ext>
          </a:extLst>
        </xdr:cNvPr>
        <xdr:cNvSpPr/>
      </xdr:nvSpPr>
      <xdr:spPr>
        <a:xfrm>
          <a:off x="765174" y="24044273"/>
          <a:ext cx="4038600" cy="206534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EIR</a:t>
          </a:r>
          <a:endParaRPr lang="th-TH" sz="1100"/>
        </a:p>
      </xdr:txBody>
    </xdr:sp>
    <xdr:clientData/>
  </xdr:twoCellAnchor>
  <xdr:twoCellAnchor>
    <xdr:from>
      <xdr:col>1</xdr:col>
      <xdr:colOff>247650</xdr:colOff>
      <xdr:row>112</xdr:row>
      <xdr:rowOff>149225</xdr:rowOff>
    </xdr:from>
    <xdr:to>
      <xdr:col>1</xdr:col>
      <xdr:colOff>1743076</xdr:colOff>
      <xdr:row>118</xdr:row>
      <xdr:rowOff>95249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9181792-8241-4092-AA95-D93931A71688}"/>
            </a:ext>
          </a:extLst>
        </xdr:cNvPr>
        <xdr:cNvSpPr/>
      </xdr:nvSpPr>
      <xdr:spPr>
        <a:xfrm>
          <a:off x="908050" y="24291925"/>
          <a:ext cx="1495426" cy="101282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Login 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 </a:t>
          </a:r>
          <a:r>
            <a:rPr lang="th-TH" sz="1100" baseline="0">
              <a:solidFill>
                <a:sysClr val="windowText" lastClr="000000"/>
              </a:solidFill>
            </a:rPr>
            <a:t>รองรับ </a:t>
          </a:r>
          <a:r>
            <a:rPr lang="en-US" sz="1100" baseline="0">
              <a:solidFill>
                <a:sysClr val="windowText" lastClr="000000"/>
              </a:solidFill>
            </a:rPr>
            <a:t>feature </a:t>
          </a:r>
          <a:r>
            <a:rPr lang="th-TH" sz="1100" baseline="0">
              <a:solidFill>
                <a:sysClr val="windowText" lastClr="000000"/>
              </a:solidFill>
            </a:rPr>
            <a:t>การตรวจสอบ </a:t>
          </a:r>
          <a:r>
            <a:rPr lang="en-US" sz="1100" baseline="0">
              <a:solidFill>
                <a:sysClr val="windowText" lastClr="000000"/>
              </a:solidFill>
            </a:rPr>
            <a:t>White list </a:t>
          </a:r>
          <a:r>
            <a:rPr lang="th-TH" sz="1100" baseline="0">
              <a:solidFill>
                <a:sysClr val="windowText" lastClr="000000"/>
              </a:solidFill>
            </a:rPr>
            <a:t>ของอุปกรณ์เข้า </a:t>
          </a:r>
          <a:r>
            <a:rPr lang="en-US" sz="1100" baseline="0">
              <a:solidFill>
                <a:sysClr val="windowText" lastClr="000000"/>
              </a:solidFill>
            </a:rPr>
            <a:t>Plant </a:t>
          </a:r>
          <a:r>
            <a:rPr lang="th-TH" sz="1100" baseline="0">
              <a:solidFill>
                <a:sysClr val="windowText" lastClr="000000"/>
              </a:solidFill>
            </a:rPr>
            <a:t>เพื่อ </a:t>
          </a:r>
          <a:r>
            <a:rPr lang="en-US" sz="1100" baseline="0">
              <a:solidFill>
                <a:sysClr val="windowText" lastClr="000000"/>
              </a:solidFill>
            </a:rPr>
            <a:t>bypass MFA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2238374</xdr:colOff>
      <xdr:row>113</xdr:row>
      <xdr:rowOff>19048</xdr:rowOff>
    </xdr:from>
    <xdr:to>
      <xdr:col>1</xdr:col>
      <xdr:colOff>3721100</xdr:colOff>
      <xdr:row>120</xdr:row>
      <xdr:rowOff>38100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3E8F6BF-5088-4769-B509-483770237A5E}"/>
            </a:ext>
          </a:extLst>
        </xdr:cNvPr>
        <xdr:cNvSpPr/>
      </xdr:nvSpPr>
      <xdr:spPr>
        <a:xfrm>
          <a:off x="2898774" y="24339548"/>
          <a:ext cx="1482726" cy="126365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Summary report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 </a:t>
          </a:r>
          <a:r>
            <a:rPr lang="th-TH" sz="1100" baseline="0">
              <a:solidFill>
                <a:sysClr val="windowText" lastClr="000000"/>
              </a:solidFill>
            </a:rPr>
            <a:t>รองรับการแสดงรูป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Risk Metrix  </a:t>
          </a:r>
          <a:r>
            <a:rPr lang="th-TH" sz="1100">
              <a:solidFill>
                <a:sysClr val="windowText" lastClr="000000"/>
              </a:solidFill>
            </a:rPr>
            <a:t>จากข้อมูล </a:t>
          </a:r>
          <a:r>
            <a:rPr lang="en-US" sz="1100">
              <a:solidFill>
                <a:sysClr val="windowText" lastClr="000000"/>
              </a:solidFill>
            </a:rPr>
            <a:t>Adjust </a:t>
          </a:r>
          <a:r>
            <a:rPr lang="th-TH" sz="1100">
              <a:solidFill>
                <a:sysClr val="windowText" lastClr="000000"/>
              </a:solidFill>
            </a:rPr>
            <a:t>ข้อมูล </a:t>
          </a:r>
          <a:r>
            <a:rPr lang="en-US" sz="1100">
              <a:solidFill>
                <a:sysClr val="windowText" lastClr="000000"/>
              </a:solidFill>
            </a:rPr>
            <a:t>Class </a:t>
          </a:r>
          <a:r>
            <a:rPr lang="th-TH" sz="1100">
              <a:solidFill>
                <a:sysClr val="windowText" lastClr="000000"/>
              </a:solidFill>
            </a:rPr>
            <a:t>ของอุปกรณ์ หลังจากที่ประเมินเรียบร้อย</a:t>
          </a:r>
        </a:p>
      </xdr:txBody>
    </xdr:sp>
    <xdr:clientData/>
  </xdr:twoCellAnchor>
  <xdr:twoCellAnchor>
    <xdr:from>
      <xdr:col>1</xdr:col>
      <xdr:colOff>66674</xdr:colOff>
      <xdr:row>73</xdr:row>
      <xdr:rowOff>111125</xdr:rowOff>
    </xdr:from>
    <xdr:to>
      <xdr:col>1</xdr:col>
      <xdr:colOff>1336674</xdr:colOff>
      <xdr:row>76</xdr:row>
      <xdr:rowOff>76200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B189E4B-CA33-49DC-A44B-C0C1A1654453}"/>
            </a:ext>
          </a:extLst>
        </xdr:cNvPr>
        <xdr:cNvSpPr/>
      </xdr:nvSpPr>
      <xdr:spPr>
        <a:xfrm>
          <a:off x="727074" y="17319625"/>
          <a:ext cx="1270000" cy="4984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2.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รองรับ </a:t>
          </a:r>
          <a:r>
            <a:rPr lang="en-US" sz="1100" baseline="0">
              <a:solidFill>
                <a:sysClr val="windowText" lastClr="000000"/>
              </a:solidFill>
            </a:rPr>
            <a:t>Update Noti </a:t>
          </a:r>
          <a:r>
            <a:rPr lang="th-TH" sz="1100" baseline="0">
              <a:solidFill>
                <a:sysClr val="windowText" lastClr="000000"/>
              </a:solidFill>
            </a:rPr>
            <a:t>เพิ่ม </a:t>
          </a:r>
          <a:r>
            <a:rPr lang="en-US" sz="1100" baseline="0">
              <a:solidFill>
                <a:sysClr val="windowText" lastClr="000000"/>
              </a:solidFill>
            </a:rPr>
            <a:t>new field</a:t>
          </a:r>
        </a:p>
      </xdr:txBody>
    </xdr:sp>
    <xdr:clientData/>
  </xdr:twoCellAnchor>
  <xdr:twoCellAnchor>
    <xdr:from>
      <xdr:col>1</xdr:col>
      <xdr:colOff>69849</xdr:colOff>
      <xdr:row>76</xdr:row>
      <xdr:rowOff>171449</xdr:rowOff>
    </xdr:from>
    <xdr:to>
      <xdr:col>1</xdr:col>
      <xdr:colOff>1571625</xdr:colOff>
      <xdr:row>80</xdr:row>
      <xdr:rowOff>31749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AEDB63B-8F3F-4097-8F92-450F7534C221}"/>
            </a:ext>
          </a:extLst>
        </xdr:cNvPr>
        <xdr:cNvSpPr/>
      </xdr:nvSpPr>
      <xdr:spPr>
        <a:xfrm>
          <a:off x="730249" y="17913349"/>
          <a:ext cx="1501776" cy="571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3.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รองรับการ</a:t>
          </a:r>
          <a:r>
            <a:rPr lang="en-US" sz="1100" baseline="0">
              <a:solidFill>
                <a:sysClr val="windowText" lastClr="000000"/>
              </a:solidFill>
            </a:rPr>
            <a:t> update </a:t>
          </a:r>
          <a:r>
            <a:rPr lang="th-TH" sz="1100" baseline="0">
              <a:solidFill>
                <a:sysClr val="windowText" lastClr="000000"/>
              </a:solidFill>
            </a:rPr>
            <a:t>สถานะ </a:t>
          </a:r>
          <a:r>
            <a:rPr lang="en-US" sz="1100" baseline="0">
              <a:solidFill>
                <a:sysClr val="windowText" lastClr="000000"/>
              </a:solidFill>
            </a:rPr>
            <a:t>rework</a:t>
          </a:r>
        </a:p>
      </xdr:txBody>
    </xdr:sp>
    <xdr:clientData/>
  </xdr:twoCellAnchor>
  <xdr:twoCellAnchor>
    <xdr:from>
      <xdr:col>3</xdr:col>
      <xdr:colOff>609601</xdr:colOff>
      <xdr:row>69</xdr:row>
      <xdr:rowOff>152400</xdr:rowOff>
    </xdr:from>
    <xdr:to>
      <xdr:col>5</xdr:col>
      <xdr:colOff>561976</xdr:colOff>
      <xdr:row>72</xdr:row>
      <xdr:rowOff>114300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0E50BFC-26D3-4C9F-B8CA-9876340B3BE0}"/>
            </a:ext>
          </a:extLst>
        </xdr:cNvPr>
        <xdr:cNvSpPr/>
      </xdr:nvSpPr>
      <xdr:spPr>
        <a:xfrm>
          <a:off x="7556501" y="16649700"/>
          <a:ext cx="1273175" cy="4953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ดึงข้อมูล </a:t>
          </a:r>
          <a:r>
            <a:rPr lang="en-US" sz="1100" baseline="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3</xdr:col>
      <xdr:colOff>609600</xdr:colOff>
      <xdr:row>73</xdr:row>
      <xdr:rowOff>38100</xdr:rowOff>
    </xdr:from>
    <xdr:to>
      <xdr:col>6</xdr:col>
      <xdr:colOff>304800</xdr:colOff>
      <xdr:row>76</xdr:row>
      <xdr:rowOff>76200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6BF8175-694D-4610-9021-E63B7C9BD6C8}"/>
            </a:ext>
          </a:extLst>
        </xdr:cNvPr>
        <xdr:cNvSpPr/>
      </xdr:nvSpPr>
      <xdr:spPr>
        <a:xfrm>
          <a:off x="7556500" y="17246600"/>
          <a:ext cx="1676400" cy="571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2.</a:t>
          </a:r>
          <a:r>
            <a:rPr lang="en-US" sz="1100" baseline="0">
              <a:solidFill>
                <a:sysClr val="windowText" lastClr="000000"/>
              </a:solidFill>
            </a:rPr>
            <a:t> Update Noti</a:t>
          </a:r>
          <a:endParaRPr lang="th-TH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Prioritization, User status, Long text </a:t>
          </a:r>
        </a:p>
      </xdr:txBody>
    </xdr:sp>
    <xdr:clientData/>
  </xdr:twoCellAnchor>
  <xdr:twoCellAnchor>
    <xdr:from>
      <xdr:col>3</xdr:col>
      <xdr:colOff>609600</xdr:colOff>
      <xdr:row>76</xdr:row>
      <xdr:rowOff>98424</xdr:rowOff>
    </xdr:from>
    <xdr:to>
      <xdr:col>6</xdr:col>
      <xdr:colOff>139701</xdr:colOff>
      <xdr:row>79</xdr:row>
      <xdr:rowOff>133349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5F043A7-08F6-4E1E-B160-FFCDA761B9AA}"/>
            </a:ext>
          </a:extLst>
        </xdr:cNvPr>
        <xdr:cNvSpPr/>
      </xdr:nvSpPr>
      <xdr:spPr>
        <a:xfrm>
          <a:off x="7556500" y="17840324"/>
          <a:ext cx="1511301" cy="568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3.</a:t>
          </a:r>
          <a:r>
            <a:rPr lang="en-US" sz="1100" baseline="0">
              <a:solidFill>
                <a:sysClr val="windowText" lastClr="000000"/>
              </a:solidFill>
            </a:rPr>
            <a:t> Not </a:t>
          </a:r>
          <a:r>
            <a:rPr lang="th-TH" sz="1100" baseline="0">
              <a:solidFill>
                <a:sysClr val="windowText" lastClr="000000"/>
              </a:solidFill>
            </a:rPr>
            <a:t>สามารถ</a:t>
          </a:r>
          <a:r>
            <a:rPr lang="en-US" sz="1100" baseline="0">
              <a:solidFill>
                <a:sysClr val="windowText" lastClr="000000"/>
              </a:solidFill>
            </a:rPr>
            <a:t> update </a:t>
          </a:r>
          <a:r>
            <a:rPr lang="th-TH" sz="1100" baseline="0">
              <a:solidFill>
                <a:sysClr val="windowText" lastClr="000000"/>
              </a:solidFill>
            </a:rPr>
            <a:t>สถานะ </a:t>
          </a:r>
          <a:r>
            <a:rPr lang="en-US" sz="1100" baseline="0">
              <a:solidFill>
                <a:sysClr val="windowText" lastClr="000000"/>
              </a:solidFill>
            </a:rPr>
            <a:t>rework</a:t>
          </a:r>
        </a:p>
      </xdr:txBody>
    </xdr:sp>
    <xdr:clientData/>
  </xdr:twoCellAnchor>
  <xdr:twoCellAnchor>
    <xdr:from>
      <xdr:col>1</xdr:col>
      <xdr:colOff>3886200</xdr:colOff>
      <xdr:row>69</xdr:row>
      <xdr:rowOff>152400</xdr:rowOff>
    </xdr:from>
    <xdr:to>
      <xdr:col>1</xdr:col>
      <xdr:colOff>4629150</xdr:colOff>
      <xdr:row>72</xdr:row>
      <xdr:rowOff>9525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738B81A-5E49-45AD-8D0B-2A28727609BE}"/>
            </a:ext>
          </a:extLst>
        </xdr:cNvPr>
        <xdr:cNvSpPr/>
      </xdr:nvSpPr>
      <xdr:spPr>
        <a:xfrm>
          <a:off x="4546600" y="16649700"/>
          <a:ext cx="742950" cy="3905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WSO2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3886200</xdr:colOff>
      <xdr:row>74</xdr:row>
      <xdr:rowOff>28575</xdr:rowOff>
    </xdr:from>
    <xdr:to>
      <xdr:col>1</xdr:col>
      <xdr:colOff>4629150</xdr:colOff>
      <xdr:row>76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65C8F61-5EA5-48F8-A4CB-8DC3C892E5A0}"/>
            </a:ext>
          </a:extLst>
        </xdr:cNvPr>
        <xdr:cNvSpPr/>
      </xdr:nvSpPr>
      <xdr:spPr>
        <a:xfrm>
          <a:off x="4546600" y="17414875"/>
          <a:ext cx="742950" cy="3905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WSO2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4629150</xdr:colOff>
      <xdr:row>70</xdr:row>
      <xdr:rowOff>169863</xdr:rowOff>
    </xdr:from>
    <xdr:to>
      <xdr:col>3</xdr:col>
      <xdr:colOff>28575</xdr:colOff>
      <xdr:row>70</xdr:row>
      <xdr:rowOff>171450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14B06AA-07BA-4C45-A3B0-C4B026174666}"/>
            </a:ext>
          </a:extLst>
        </xdr:cNvPr>
        <xdr:cNvCxnSpPr>
          <a:stCxn id="45" idx="3"/>
        </xdr:cNvCxnSpPr>
      </xdr:nvCxnSpPr>
      <xdr:spPr>
        <a:xfrm>
          <a:off x="5289550" y="16844963"/>
          <a:ext cx="1685925" cy="1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1304925</xdr:colOff>
      <xdr:row>70</xdr:row>
      <xdr:rowOff>133350</xdr:rowOff>
    </xdr:from>
    <xdr:to>
      <xdr:col>1</xdr:col>
      <xdr:colOff>3886200</xdr:colOff>
      <xdr:row>70</xdr:row>
      <xdr:rowOff>169863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A7DBFB64-D91B-4323-92ED-90C1C17A7EEA}"/>
            </a:ext>
          </a:extLst>
        </xdr:cNvPr>
        <xdr:cNvCxnSpPr>
          <a:endCxn id="45" idx="1"/>
        </xdr:cNvCxnSpPr>
      </xdr:nvCxnSpPr>
      <xdr:spPr>
        <a:xfrm>
          <a:off x="1965325" y="16808450"/>
          <a:ext cx="2581275" cy="365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4616450</xdr:colOff>
      <xdr:row>74</xdr:row>
      <xdr:rowOff>147638</xdr:rowOff>
    </xdr:from>
    <xdr:to>
      <xdr:col>3</xdr:col>
      <xdr:colOff>609600</xdr:colOff>
      <xdr:row>75</xdr:row>
      <xdr:rowOff>19050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4DB7407E-AF60-429E-8740-068B17834B1E}"/>
            </a:ext>
          </a:extLst>
        </xdr:cNvPr>
        <xdr:cNvCxnSpPr>
          <a:stCxn id="43" idx="1"/>
        </xdr:cNvCxnSpPr>
      </xdr:nvCxnSpPr>
      <xdr:spPr>
        <a:xfrm flipH="1">
          <a:off x="5276850" y="17533938"/>
          <a:ext cx="2279650" cy="492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1336674</xdr:colOff>
      <xdr:row>75</xdr:row>
      <xdr:rowOff>3175</xdr:rowOff>
    </xdr:from>
    <xdr:to>
      <xdr:col>1</xdr:col>
      <xdr:colOff>3886200</xdr:colOff>
      <xdr:row>75</xdr:row>
      <xdr:rowOff>46038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580843F-24BD-4A75-AEB8-7326CCF77351}"/>
            </a:ext>
          </a:extLst>
        </xdr:cNvPr>
        <xdr:cNvCxnSpPr>
          <a:stCxn id="46" idx="1"/>
          <a:endCxn id="40" idx="3"/>
        </xdr:cNvCxnSpPr>
      </xdr:nvCxnSpPr>
      <xdr:spPr>
        <a:xfrm flipH="1" flipV="1">
          <a:off x="1997074" y="17567275"/>
          <a:ext cx="2549526" cy="428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4629150</xdr:colOff>
      <xdr:row>75</xdr:row>
      <xdr:rowOff>46038</xdr:rowOff>
    </xdr:from>
    <xdr:to>
      <xdr:col>3</xdr:col>
      <xdr:colOff>609600</xdr:colOff>
      <xdr:row>78</xdr:row>
      <xdr:rowOff>25399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2DAB7870-4B9D-4F8E-860B-E8140E120E78}"/>
            </a:ext>
          </a:extLst>
        </xdr:cNvPr>
        <xdr:cNvCxnSpPr>
          <a:stCxn id="44" idx="1"/>
          <a:endCxn id="46" idx="3"/>
        </xdr:cNvCxnSpPr>
      </xdr:nvCxnSpPr>
      <xdr:spPr>
        <a:xfrm flipH="1" flipV="1">
          <a:off x="5289550" y="17610138"/>
          <a:ext cx="2266950" cy="5127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1568450</xdr:colOff>
      <xdr:row>75</xdr:row>
      <xdr:rowOff>46038</xdr:rowOff>
    </xdr:from>
    <xdr:to>
      <xdr:col>1</xdr:col>
      <xdr:colOff>3886200</xdr:colOff>
      <xdr:row>78</xdr:row>
      <xdr:rowOff>100012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331409F-255C-4437-9676-2BB2E667908E}"/>
            </a:ext>
          </a:extLst>
        </xdr:cNvPr>
        <xdr:cNvCxnSpPr>
          <a:stCxn id="46" idx="1"/>
          <a:endCxn id="41" idx="3"/>
        </xdr:cNvCxnSpPr>
      </xdr:nvCxnSpPr>
      <xdr:spPr>
        <a:xfrm flipH="1">
          <a:off x="2228850" y="17610138"/>
          <a:ext cx="2317750" cy="5873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5108574</xdr:colOff>
      <xdr:row>92</xdr:row>
      <xdr:rowOff>95251</xdr:rowOff>
    </xdr:from>
    <xdr:to>
      <xdr:col>1</xdr:col>
      <xdr:colOff>5600701</xdr:colOff>
      <xdr:row>92</xdr:row>
      <xdr:rowOff>104775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29D41DF-CA81-45C4-92F6-8D625BD6C082}"/>
            </a:ext>
          </a:extLst>
        </xdr:cNvPr>
        <xdr:cNvCxnSpPr>
          <a:stCxn id="33" idx="3"/>
          <a:endCxn id="28" idx="1"/>
        </xdr:cNvCxnSpPr>
      </xdr:nvCxnSpPr>
      <xdr:spPr>
        <a:xfrm flipV="1">
          <a:off x="5768974" y="20681951"/>
          <a:ext cx="492127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419101</xdr:colOff>
      <xdr:row>92</xdr:row>
      <xdr:rowOff>95251</xdr:rowOff>
    </xdr:from>
    <xdr:to>
      <xdr:col>5</xdr:col>
      <xdr:colOff>123825</xdr:colOff>
      <xdr:row>92</xdr:row>
      <xdr:rowOff>104775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21F34117-659D-433A-B4A1-4F9BA23EA016}"/>
            </a:ext>
          </a:extLst>
        </xdr:cNvPr>
        <xdr:cNvCxnSpPr>
          <a:stCxn id="28" idx="3"/>
        </xdr:cNvCxnSpPr>
      </xdr:nvCxnSpPr>
      <xdr:spPr>
        <a:xfrm>
          <a:off x="7366001" y="20681951"/>
          <a:ext cx="1025524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</xdr:colOff>
      <xdr:row>99</xdr:row>
      <xdr:rowOff>66675</xdr:rowOff>
    </xdr:from>
    <xdr:to>
      <xdr:col>1</xdr:col>
      <xdr:colOff>1924049</xdr:colOff>
      <xdr:row>102</xdr:row>
      <xdr:rowOff>85726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06F1013-7AE1-4B69-8FB4-B4976306ACA7}"/>
            </a:ext>
          </a:extLst>
        </xdr:cNvPr>
        <xdr:cNvSpPr/>
      </xdr:nvSpPr>
      <xdr:spPr>
        <a:xfrm>
          <a:off x="879475" y="21897975"/>
          <a:ext cx="1704974" cy="55245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เส้น </a:t>
          </a:r>
          <a:r>
            <a:rPr lang="en-US" sz="1100" baseline="0">
              <a:solidFill>
                <a:sysClr val="windowText" lastClr="000000"/>
              </a:solidFill>
            </a:rPr>
            <a:t>Update Work order </a:t>
          </a:r>
          <a:r>
            <a:rPr lang="th-TH" sz="1100" baseline="0">
              <a:solidFill>
                <a:sysClr val="windowText" lastClr="000000"/>
              </a:solidFill>
            </a:rPr>
            <a:t>รองรับข้อมูล </a:t>
          </a:r>
          <a:r>
            <a:rPr lang="en-US" sz="1100" baseline="0">
              <a:solidFill>
                <a:sysClr val="windowText" lastClr="000000"/>
              </a:solidFill>
            </a:rPr>
            <a:t>RAM</a:t>
          </a:r>
        </a:p>
      </xdr:txBody>
    </xdr:sp>
    <xdr:clientData/>
  </xdr:twoCellAnchor>
  <xdr:twoCellAnchor>
    <xdr:from>
      <xdr:col>5</xdr:col>
      <xdr:colOff>171450</xdr:colOff>
      <xdr:row>98</xdr:row>
      <xdr:rowOff>174624</xdr:rowOff>
    </xdr:from>
    <xdr:to>
      <xdr:col>8</xdr:col>
      <xdr:colOff>428625</xdr:colOff>
      <xdr:row>104</xdr:row>
      <xdr:rowOff>47623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689859B-2B07-4F27-9B59-A7C51E0D2C9F}"/>
            </a:ext>
          </a:extLst>
        </xdr:cNvPr>
        <xdr:cNvSpPr/>
      </xdr:nvSpPr>
      <xdr:spPr>
        <a:xfrm>
          <a:off x="8439150" y="21828124"/>
          <a:ext cx="2238375" cy="93979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2. User </a:t>
          </a:r>
          <a:r>
            <a:rPr lang="th-TH" sz="1100" baseline="0">
              <a:solidFill>
                <a:sysClr val="windowText" lastClr="000000"/>
              </a:solidFill>
            </a:rPr>
            <a:t>สร้าง </a:t>
          </a:r>
          <a:r>
            <a:rPr lang="en-US" sz="1100" baseline="0">
              <a:solidFill>
                <a:sysClr val="windowText" lastClr="000000"/>
              </a:solidFill>
            </a:rPr>
            <a:t>Work order </a:t>
          </a:r>
          <a:r>
            <a:rPr lang="th-TH" sz="1100" baseline="0">
              <a:solidFill>
                <a:sysClr val="windowText" lastClr="000000"/>
              </a:solidFill>
            </a:rPr>
            <a:t>จากระบบ โดยส่งข้อมูล </a:t>
          </a:r>
          <a:r>
            <a:rPr lang="en-US" sz="1100" baseline="0">
              <a:solidFill>
                <a:sysClr val="windowText" lastClr="000000"/>
              </a:solidFill>
            </a:rPr>
            <a:t>RAM </a:t>
          </a:r>
          <a:r>
            <a:rPr lang="th-TH" sz="1100" baseline="0">
              <a:solidFill>
                <a:sysClr val="windowText" lastClr="000000"/>
              </a:solidFill>
            </a:rPr>
            <a:t>ไปที่ระบบ </a:t>
          </a:r>
          <a:r>
            <a:rPr lang="en-US" sz="1100" baseline="0">
              <a:solidFill>
                <a:sysClr val="windowText" lastClr="000000"/>
              </a:solidFill>
            </a:rPr>
            <a:t>SAP </a:t>
          </a:r>
          <a:r>
            <a:rPr lang="th-TH" sz="1100" baseline="0">
              <a:solidFill>
                <a:sysClr val="windowText" lastClr="000000"/>
              </a:solidFill>
            </a:rPr>
            <a:t>ได้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4476750</xdr:colOff>
      <xdr:row>99</xdr:row>
      <xdr:rowOff>130175</xdr:rowOff>
    </xdr:from>
    <xdr:to>
      <xdr:col>1</xdr:col>
      <xdr:colOff>5219700</xdr:colOff>
      <xdr:row>101</xdr:row>
      <xdr:rowOff>177800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E3B265B-20AA-4A83-A613-A8753A246353}"/>
            </a:ext>
          </a:extLst>
        </xdr:cNvPr>
        <xdr:cNvSpPr/>
      </xdr:nvSpPr>
      <xdr:spPr>
        <a:xfrm>
          <a:off x="5137150" y="21961475"/>
          <a:ext cx="742950" cy="4032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WSO2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5219700</xdr:colOff>
      <xdr:row>100</xdr:row>
      <xdr:rowOff>155575</xdr:rowOff>
    </xdr:from>
    <xdr:to>
      <xdr:col>5</xdr:col>
      <xdr:colOff>209550</xdr:colOff>
      <xdr:row>101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8607654D-6ED7-4D75-82A8-E546EED7C1A7}"/>
            </a:ext>
          </a:extLst>
        </xdr:cNvPr>
        <xdr:cNvCxnSpPr>
          <a:endCxn id="57" idx="3"/>
        </xdr:cNvCxnSpPr>
      </xdr:nvCxnSpPr>
      <xdr:spPr>
        <a:xfrm flipH="1" flipV="1">
          <a:off x="5880100" y="22164675"/>
          <a:ext cx="2597150" cy="22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1924049</xdr:colOff>
      <xdr:row>100</xdr:row>
      <xdr:rowOff>155575</xdr:rowOff>
    </xdr:from>
    <xdr:to>
      <xdr:col>1</xdr:col>
      <xdr:colOff>4476750</xdr:colOff>
      <xdr:row>100</xdr:row>
      <xdr:rowOff>163513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53499AB1-E2FB-445C-B9D1-21EDE981B106}"/>
            </a:ext>
          </a:extLst>
        </xdr:cNvPr>
        <xdr:cNvCxnSpPr>
          <a:stCxn id="57" idx="1"/>
          <a:endCxn id="55" idx="3"/>
        </xdr:cNvCxnSpPr>
      </xdr:nvCxnSpPr>
      <xdr:spPr>
        <a:xfrm flipH="1">
          <a:off x="2584449" y="22164675"/>
          <a:ext cx="2552701" cy="79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40</xdr:row>
      <xdr:rowOff>19049</xdr:rowOff>
    </xdr:from>
    <xdr:to>
      <xdr:col>8</xdr:col>
      <xdr:colOff>400050</xdr:colOff>
      <xdr:row>43</xdr:row>
      <xdr:rowOff>73025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3049287-73C0-49CD-BBFB-4D211067FF27}"/>
            </a:ext>
          </a:extLst>
        </xdr:cNvPr>
        <xdr:cNvSpPr/>
      </xdr:nvSpPr>
      <xdr:spPr>
        <a:xfrm>
          <a:off x="8420100" y="11360149"/>
          <a:ext cx="2228850" cy="58737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ysClr val="windowText" lastClr="000000"/>
              </a:solidFill>
            </a:rPr>
            <a:t>2. User key </a:t>
          </a:r>
          <a:r>
            <a:rPr lang="th-TH" sz="1100" baseline="0">
              <a:solidFill>
                <a:sysClr val="windowText" lastClr="000000"/>
              </a:solidFill>
            </a:rPr>
            <a:t>เลข</a:t>
          </a:r>
          <a:r>
            <a:rPr lang="en-US" sz="1100" baseline="0">
              <a:solidFill>
                <a:sysClr val="windowText" lastClr="000000"/>
              </a:solidFill>
            </a:rPr>
            <a:t> work order </a:t>
          </a:r>
          <a:r>
            <a:rPr lang="th-TH" sz="1100" baseline="0">
              <a:solidFill>
                <a:sysClr val="windowText" lastClr="000000"/>
              </a:solidFill>
            </a:rPr>
            <a:t>งาน </a:t>
          </a:r>
          <a:r>
            <a:rPr lang="en-US" sz="1100" baseline="0">
              <a:solidFill>
                <a:sysClr val="windowText" lastClr="000000"/>
              </a:solidFill>
            </a:rPr>
            <a:t>service </a:t>
          </a:r>
          <a:r>
            <a:rPr lang="th-TH" sz="1100" baseline="0">
              <a:solidFill>
                <a:sysClr val="windowText" lastClr="000000"/>
              </a:solidFill>
            </a:rPr>
            <a:t>ที่ระบบ </a:t>
          </a:r>
          <a:r>
            <a:rPr lang="en-US" sz="1100" baseline="0">
              <a:solidFill>
                <a:sysClr val="windowText" lastClr="000000"/>
              </a:solidFill>
            </a:rPr>
            <a:t>SAP 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635000</xdr:colOff>
      <xdr:row>126</xdr:row>
      <xdr:rowOff>152400</xdr:rowOff>
    </xdr:from>
    <xdr:to>
      <xdr:col>6</xdr:col>
      <xdr:colOff>12700</xdr:colOff>
      <xdr:row>139</xdr:row>
      <xdr:rowOff>69850</xdr:rowOff>
    </xdr:to>
    <xdr:pic>
      <xdr:nvPicPr>
        <xdr:cNvPr id="61" name="m_5334030855114407052Picture 2">
          <a:extLst>
            <a:ext uri="{FF2B5EF4-FFF2-40B4-BE49-F238E27FC236}">
              <a16:creationId xmlns:a16="http://schemas.microsoft.com/office/drawing/2014/main" id="{968F57DC-179E-414E-A693-C559A0BD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26784300"/>
          <a:ext cx="830580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508000</xdr:colOff>
      <xdr:row>4</xdr:row>
      <xdr:rowOff>139700</xdr:rowOff>
    </xdr:from>
    <xdr:to>
      <xdr:col>9</xdr:col>
      <xdr:colOff>3200472</xdr:colOff>
      <xdr:row>14</xdr:row>
      <xdr:rowOff>490425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D4BACB-DA6B-4FFF-A848-98B9CF29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1498600"/>
          <a:ext cx="8375722" cy="3671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114904</xdr:colOff>
      <xdr:row>15</xdr:row>
      <xdr:rowOff>181428</xdr:rowOff>
    </xdr:from>
    <xdr:to>
      <xdr:col>12</xdr:col>
      <xdr:colOff>695476</xdr:colOff>
      <xdr:row>22</xdr:row>
      <xdr:rowOff>133048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89B70B-8183-4ED2-89E5-57E35C36975E}"/>
            </a:ext>
          </a:extLst>
        </xdr:cNvPr>
        <xdr:cNvSpPr/>
      </xdr:nvSpPr>
      <xdr:spPr>
        <a:xfrm>
          <a:off x="4620229" y="10484303"/>
          <a:ext cx="11016797" cy="160262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3200"/>
            <a:t>ข้อที่</a:t>
          </a:r>
          <a:r>
            <a:rPr lang="th-TH" sz="3200" baseline="0"/>
            <a:t> </a:t>
          </a:r>
          <a:r>
            <a:rPr lang="en-US" sz="3200" baseline="0"/>
            <a:t>Highlight </a:t>
          </a:r>
          <a:r>
            <a:rPr lang="th-TH" sz="3200" baseline="0"/>
            <a:t>สีเขียวมีการลบ </a:t>
          </a:r>
          <a:r>
            <a:rPr lang="en-US" sz="3200" baseline="0"/>
            <a:t>Manday </a:t>
          </a:r>
          <a:r>
            <a:rPr lang="th-TH" sz="3200" baseline="0"/>
            <a:t>ออกเนื่องจากดำเนินการไปแล้วในงาน </a:t>
          </a:r>
          <a:r>
            <a:rPr lang="en-US" sz="3200" baseline="0"/>
            <a:t>IRIN#1 </a:t>
          </a:r>
          <a:r>
            <a:rPr lang="th-TH" sz="3200" baseline="0"/>
            <a:t>ที่ </a:t>
          </a:r>
          <a:r>
            <a:rPr lang="en-US" sz="3200" baseline="0"/>
            <a:t>Golive </a:t>
          </a:r>
          <a:r>
            <a:rPr lang="th-TH" sz="3200" baseline="0"/>
            <a:t>เมื่อ</a:t>
          </a:r>
          <a:r>
            <a:rPr lang="en-US" sz="3200" baseline="0"/>
            <a:t> June 2025</a:t>
          </a:r>
          <a:endParaRPr lang="en-US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3"/>
  <sheetViews>
    <sheetView topLeftCell="A6" zoomScale="85" zoomScaleNormal="85" workbookViewId="0">
      <selection activeCell="L27" sqref="L27"/>
    </sheetView>
  </sheetViews>
  <sheetFormatPr defaultRowHeight="14"/>
  <cols>
    <col min="3" max="3" width="14.58203125" customWidth="1"/>
    <col min="4" max="4" width="11.33203125" customWidth="1"/>
    <col min="5" max="5" width="13.58203125" customWidth="1"/>
    <col min="6" max="6" width="15" customWidth="1"/>
    <col min="7" max="7" width="35.33203125" customWidth="1"/>
    <col min="8" max="8" width="37.08203125" customWidth="1"/>
  </cols>
  <sheetData>
    <row r="2" spans="2:8">
      <c r="B2" s="46" t="s">
        <v>27</v>
      </c>
      <c r="C2" s="46" t="s">
        <v>55</v>
      </c>
    </row>
    <row r="3" spans="2:8" ht="14.5">
      <c r="B3" s="47"/>
      <c r="C3" s="47"/>
      <c r="G3" s="34" t="str">
        <f>ICT_Manday!C55</f>
        <v>Cost (BD Phase)</v>
      </c>
      <c r="H3" s="37">
        <f>ICT_Manday!V55</f>
        <v>151500</v>
      </c>
    </row>
    <row r="4" spans="2:8" ht="14.5">
      <c r="B4" s="47"/>
      <c r="C4" s="47"/>
      <c r="G4" s="34" t="str">
        <f>ICT_Manday!C56</f>
        <v>Cost  (Development Phase)</v>
      </c>
      <c r="H4" s="37">
        <f>ICT_Manday!V56</f>
        <v>1660000</v>
      </c>
    </row>
    <row r="5" spans="2:8" ht="14.5">
      <c r="B5" s="47"/>
      <c r="C5" s="47"/>
      <c r="G5" s="44" t="s">
        <v>1</v>
      </c>
      <c r="H5" s="38">
        <f>SUM(H3:H4)</f>
        <v>1811500</v>
      </c>
    </row>
    <row r="6" spans="2:8" ht="14.5">
      <c r="B6" s="47"/>
      <c r="C6" s="47"/>
      <c r="G6" s="42"/>
      <c r="H6" s="39"/>
    </row>
    <row r="7" spans="2:8" ht="14.5">
      <c r="B7" s="47"/>
      <c r="C7" s="47"/>
      <c r="G7" s="42"/>
      <c r="H7" s="39"/>
    </row>
    <row r="8" spans="2:8" ht="14.5">
      <c r="B8" s="47"/>
      <c r="C8" s="47"/>
      <c r="G8" s="42"/>
      <c r="H8" s="39"/>
    </row>
    <row r="9" spans="2:8" ht="14.5">
      <c r="B9" s="46" t="s">
        <v>28</v>
      </c>
      <c r="C9" s="46" t="s">
        <v>29</v>
      </c>
      <c r="G9" s="42"/>
      <c r="H9" s="39"/>
    </row>
    <row r="10" spans="2:8" ht="14.5">
      <c r="B10" s="47"/>
      <c r="C10" s="47"/>
      <c r="G10" s="34" t="s">
        <v>30</v>
      </c>
      <c r="H10" s="69">
        <f>'Vendor Cost'!E16</f>
        <v>1320000</v>
      </c>
    </row>
    <row r="11" spans="2:8" ht="14.5">
      <c r="B11" s="47"/>
      <c r="C11" s="47"/>
      <c r="G11" s="34" t="s">
        <v>31</v>
      </c>
      <c r="H11" s="37">
        <f>H10*110%</f>
        <v>1452000.0000000002</v>
      </c>
    </row>
    <row r="12" spans="2:8" ht="14.5">
      <c r="B12" s="47"/>
      <c r="C12" s="47"/>
      <c r="G12" s="44" t="s">
        <v>1</v>
      </c>
      <c r="H12" s="38">
        <f>H11</f>
        <v>1452000.0000000002</v>
      </c>
    </row>
    <row r="13" spans="2:8">
      <c r="B13" s="47"/>
      <c r="C13" s="47"/>
      <c r="H13" s="39"/>
    </row>
    <row r="14" spans="2:8">
      <c r="B14" s="47"/>
      <c r="C14" s="47"/>
      <c r="H14" s="39"/>
    </row>
    <row r="15" spans="2:8">
      <c r="B15" s="46" t="s">
        <v>26</v>
      </c>
      <c r="C15" s="46" t="s">
        <v>24</v>
      </c>
      <c r="H15" s="39"/>
    </row>
    <row r="16" spans="2:8" ht="14.5">
      <c r="B16" s="31"/>
      <c r="C16" s="31"/>
      <c r="D16" s="36" t="s">
        <v>6</v>
      </c>
      <c r="E16" s="36" t="s">
        <v>79</v>
      </c>
      <c r="F16" s="36" t="s">
        <v>7</v>
      </c>
      <c r="G16" s="36" t="s">
        <v>24</v>
      </c>
      <c r="H16" s="40"/>
    </row>
    <row r="17" spans="2:8" ht="14.5">
      <c r="B17" s="31" t="s">
        <v>22</v>
      </c>
      <c r="C17" s="33">
        <v>600</v>
      </c>
      <c r="D17" s="33"/>
      <c r="E17" s="33"/>
      <c r="F17" s="33"/>
      <c r="G17" s="33" t="s">
        <v>22</v>
      </c>
      <c r="H17" s="37">
        <f>(C17*D17)+(C17*E17)+(C17*F17)</f>
        <v>0</v>
      </c>
    </row>
    <row r="18" spans="2:8" ht="14.5">
      <c r="B18" s="31" t="s">
        <v>23</v>
      </c>
      <c r="C18" s="33">
        <v>2500</v>
      </c>
      <c r="D18" s="33"/>
      <c r="E18" s="33"/>
      <c r="F18" s="33"/>
      <c r="G18" s="33" t="s">
        <v>23</v>
      </c>
      <c r="H18" s="37">
        <f t="shared" ref="H18" si="0">(C18*D18)+(C18*E18)+(C18*F18)</f>
        <v>0</v>
      </c>
    </row>
    <row r="19" spans="2:8" ht="14.5">
      <c r="B19" s="31" t="s">
        <v>25</v>
      </c>
      <c r="C19" s="33">
        <v>2500</v>
      </c>
      <c r="D19" s="33"/>
      <c r="E19" s="33"/>
      <c r="F19" s="33"/>
      <c r="G19" s="33" t="s">
        <v>25</v>
      </c>
      <c r="H19" s="37">
        <f>(C19*D19)+(C19*E19)+(C19*F19)</f>
        <v>0</v>
      </c>
    </row>
    <row r="20" spans="2:8" ht="14.5">
      <c r="B20" s="30"/>
      <c r="C20" s="32"/>
      <c r="D20" s="32"/>
      <c r="E20" s="32"/>
      <c r="F20" s="32"/>
      <c r="G20" s="44" t="s">
        <v>1</v>
      </c>
      <c r="H20" s="41">
        <f>SUM(H17:H19)</f>
        <v>0</v>
      </c>
    </row>
    <row r="22" spans="2:8" ht="14.5">
      <c r="G22" s="50"/>
      <c r="H22" s="51"/>
    </row>
    <row r="24" spans="2:8" ht="14.5">
      <c r="G24" s="43" t="s">
        <v>21</v>
      </c>
      <c r="H24" s="45">
        <f>SUM(H5+H12+H20)</f>
        <v>3263500</v>
      </c>
    </row>
    <row r="25" spans="2:8" ht="14.5">
      <c r="G25" s="30"/>
    </row>
    <row r="26" spans="2:8" ht="14.5">
      <c r="D26" s="49"/>
      <c r="E26" s="48"/>
      <c r="F26" s="48"/>
      <c r="G26" s="30"/>
    </row>
    <row r="27" spans="2:8" ht="14.5">
      <c r="D27" s="49"/>
      <c r="E27" s="48"/>
      <c r="F27" s="48"/>
      <c r="G27" s="58"/>
    </row>
    <row r="28" spans="2:8" ht="14.5">
      <c r="F28" s="48"/>
      <c r="G28" s="35"/>
    </row>
    <row r="29" spans="2:8" ht="14.5">
      <c r="G29" s="35"/>
    </row>
    <row r="30" spans="2:8" ht="14.5">
      <c r="G30" s="30"/>
    </row>
    <row r="31" spans="2:8" ht="14.5">
      <c r="G31" s="35"/>
    </row>
    <row r="32" spans="2:8" ht="14.5">
      <c r="G32" s="35"/>
    </row>
    <row r="33" spans="7:7" ht="14.5">
      <c r="G33" s="3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8298-99B5-448A-892D-B3D48B2FFE6A}">
  <dimension ref="A1:R20"/>
  <sheetViews>
    <sheetView topLeftCell="A8" zoomScale="70" zoomScaleNormal="70" workbookViewId="0">
      <selection activeCell="E4" sqref="E4"/>
    </sheetView>
  </sheetViews>
  <sheetFormatPr defaultColWidth="23.58203125" defaultRowHeight="14"/>
  <cols>
    <col min="1" max="1" width="3.83203125" style="155" bestFit="1" customWidth="1"/>
    <col min="2" max="2" width="15.08203125" style="155" customWidth="1"/>
    <col min="3" max="3" width="14.83203125" style="155" customWidth="1"/>
    <col min="4" max="4" width="25.33203125" style="155" customWidth="1"/>
    <col min="5" max="5" width="39.5" style="155" customWidth="1"/>
    <col min="6" max="6" width="9.58203125" style="155" hidden="1" customWidth="1"/>
    <col min="7" max="7" width="9.58203125" style="155" customWidth="1"/>
    <col min="8" max="8" width="11.08203125" style="179" customWidth="1"/>
    <col min="9" max="9" width="8.83203125" style="179" customWidth="1"/>
    <col min="10" max="10" width="9.83203125" style="155" customWidth="1"/>
    <col min="11" max="11" width="8.5" style="155" customWidth="1"/>
    <col min="12" max="12" width="11.08203125" style="155" customWidth="1"/>
    <col min="13" max="13" width="9" style="155" hidden="1" customWidth="1"/>
    <col min="14" max="14" width="8.83203125" style="155" hidden="1" customWidth="1"/>
    <col min="15" max="16384" width="23.58203125" style="155"/>
  </cols>
  <sheetData>
    <row r="1" spans="1:18" ht="42">
      <c r="A1" s="149" t="s">
        <v>142</v>
      </c>
      <c r="B1" s="149" t="s">
        <v>143</v>
      </c>
      <c r="C1" s="149" t="s">
        <v>15</v>
      </c>
      <c r="D1" s="149" t="s">
        <v>144</v>
      </c>
      <c r="E1" s="149" t="s">
        <v>145</v>
      </c>
      <c r="F1" s="150" t="s">
        <v>130</v>
      </c>
      <c r="G1" s="151" t="s">
        <v>146</v>
      </c>
      <c r="H1" s="151" t="s">
        <v>147</v>
      </c>
      <c r="I1" s="152" t="s">
        <v>148</v>
      </c>
      <c r="J1" s="152" t="s">
        <v>149</v>
      </c>
      <c r="K1" s="152" t="s">
        <v>150</v>
      </c>
      <c r="L1" s="152" t="s">
        <v>151</v>
      </c>
      <c r="M1" s="153" t="s">
        <v>152</v>
      </c>
      <c r="N1" s="154" t="s">
        <v>153</v>
      </c>
    </row>
    <row r="2" spans="1:18" ht="56">
      <c r="A2" s="156">
        <v>1</v>
      </c>
      <c r="B2" s="157" t="s">
        <v>154</v>
      </c>
      <c r="C2" s="158" t="s">
        <v>155</v>
      </c>
      <c r="D2" s="158" t="s">
        <v>156</v>
      </c>
      <c r="E2" s="159" t="s">
        <v>157</v>
      </c>
      <c r="F2" s="160">
        <v>1</v>
      </c>
      <c r="G2" s="161">
        <v>5</v>
      </c>
      <c r="H2" s="162">
        <f>2+M2</f>
        <v>2.5</v>
      </c>
      <c r="I2" s="163">
        <f>1+N2</f>
        <v>1</v>
      </c>
      <c r="J2" s="163">
        <v>5</v>
      </c>
      <c r="K2" s="257">
        <v>2</v>
      </c>
      <c r="L2" s="163"/>
      <c r="M2" s="164">
        <v>0.5</v>
      </c>
      <c r="N2" s="164"/>
    </row>
    <row r="3" spans="1:18" ht="56">
      <c r="A3" s="156">
        <v>2</v>
      </c>
      <c r="B3" s="157" t="s">
        <v>158</v>
      </c>
      <c r="C3" s="158" t="s">
        <v>159</v>
      </c>
      <c r="D3" s="158" t="s">
        <v>160</v>
      </c>
      <c r="E3" s="159" t="s">
        <v>161</v>
      </c>
      <c r="F3" s="160">
        <v>1</v>
      </c>
      <c r="G3" s="161">
        <v>5</v>
      </c>
      <c r="H3" s="162">
        <f>2+M3</f>
        <v>2.5</v>
      </c>
      <c r="I3" s="163">
        <f>1+N3</f>
        <v>1</v>
      </c>
      <c r="J3" s="163">
        <v>5</v>
      </c>
      <c r="K3" s="258"/>
      <c r="L3" s="163"/>
      <c r="M3" s="164">
        <v>0.5</v>
      </c>
      <c r="N3" s="164"/>
    </row>
    <row r="4" spans="1:18" ht="56">
      <c r="A4" s="165">
        <v>3</v>
      </c>
      <c r="B4" s="166" t="s">
        <v>162</v>
      </c>
      <c r="C4" s="167" t="s">
        <v>163</v>
      </c>
      <c r="D4" s="167" t="s">
        <v>164</v>
      </c>
      <c r="E4" s="165" t="s">
        <v>165</v>
      </c>
      <c r="F4" s="160">
        <v>1</v>
      </c>
      <c r="G4" s="161">
        <v>1</v>
      </c>
      <c r="H4" s="162">
        <f>2+M4</f>
        <v>2</v>
      </c>
      <c r="I4" s="163">
        <f>1+N4</f>
        <v>1</v>
      </c>
      <c r="J4" s="163">
        <v>2</v>
      </c>
      <c r="K4" s="258"/>
      <c r="L4" s="163"/>
      <c r="M4" s="164"/>
      <c r="N4" s="164"/>
    </row>
    <row r="5" spans="1:18" ht="112">
      <c r="A5" s="165">
        <v>4</v>
      </c>
      <c r="B5" s="167" t="s">
        <v>166</v>
      </c>
      <c r="C5" s="167" t="s">
        <v>135</v>
      </c>
      <c r="D5" s="167" t="s">
        <v>167</v>
      </c>
      <c r="E5" s="167" t="s">
        <v>168</v>
      </c>
      <c r="F5" s="160"/>
      <c r="G5" s="161"/>
      <c r="H5" s="162">
        <f>0+M5</f>
        <v>0</v>
      </c>
      <c r="I5" s="163">
        <f>0+N5</f>
        <v>0</v>
      </c>
      <c r="J5" s="163">
        <v>1</v>
      </c>
      <c r="K5" s="258"/>
      <c r="L5" s="163">
        <v>2</v>
      </c>
      <c r="M5" s="164"/>
      <c r="N5" s="164"/>
    </row>
    <row r="6" spans="1:18" ht="84">
      <c r="A6" s="165">
        <v>5</v>
      </c>
      <c r="B6" s="168" t="s">
        <v>169</v>
      </c>
      <c r="C6" s="167" t="s">
        <v>170</v>
      </c>
      <c r="D6" s="167" t="s">
        <v>171</v>
      </c>
      <c r="E6" s="167" t="s">
        <v>172</v>
      </c>
      <c r="F6" s="160">
        <v>1</v>
      </c>
      <c r="G6" s="161">
        <v>1</v>
      </c>
      <c r="H6" s="162">
        <f>2+M6</f>
        <v>2</v>
      </c>
      <c r="I6" s="163">
        <f>1+N6</f>
        <v>1</v>
      </c>
      <c r="J6" s="163">
        <v>2</v>
      </c>
      <c r="K6" s="258"/>
      <c r="L6" s="163"/>
      <c r="M6" s="164"/>
      <c r="N6" s="164"/>
    </row>
    <row r="7" spans="1:18" ht="84">
      <c r="A7" s="156">
        <v>6</v>
      </c>
      <c r="B7" s="157" t="s">
        <v>173</v>
      </c>
      <c r="C7" s="158" t="s">
        <v>174</v>
      </c>
      <c r="D7" s="158" t="s">
        <v>175</v>
      </c>
      <c r="E7" s="158" t="s">
        <v>176</v>
      </c>
      <c r="F7" s="160"/>
      <c r="G7" s="161">
        <v>3</v>
      </c>
      <c r="H7" s="162">
        <f>0+M7</f>
        <v>3</v>
      </c>
      <c r="I7" s="163">
        <f>0+N7</f>
        <v>1</v>
      </c>
      <c r="J7" s="163">
        <v>1</v>
      </c>
      <c r="K7" s="258"/>
      <c r="L7" s="163"/>
      <c r="M7" s="164">
        <v>3</v>
      </c>
      <c r="N7" s="164">
        <v>1</v>
      </c>
      <c r="P7" s="169" t="s">
        <v>177</v>
      </c>
      <c r="R7" s="169" t="s">
        <v>178</v>
      </c>
    </row>
    <row r="8" spans="1:18" ht="84">
      <c r="A8" s="156">
        <v>7</v>
      </c>
      <c r="B8" s="157" t="s">
        <v>179</v>
      </c>
      <c r="C8" s="158" t="s">
        <v>180</v>
      </c>
      <c r="D8" s="170" t="s">
        <v>181</v>
      </c>
      <c r="E8" s="170" t="s">
        <v>182</v>
      </c>
      <c r="F8" s="160"/>
      <c r="G8" s="161">
        <v>4</v>
      </c>
      <c r="H8" s="162">
        <v>3</v>
      </c>
      <c r="I8" s="163">
        <v>1</v>
      </c>
      <c r="J8" s="163">
        <v>2</v>
      </c>
      <c r="K8" s="258"/>
      <c r="L8" s="163"/>
      <c r="M8" s="164">
        <v>3</v>
      </c>
      <c r="N8" s="164">
        <v>1</v>
      </c>
      <c r="P8" s="169" t="s">
        <v>183</v>
      </c>
      <c r="R8" s="169" t="s">
        <v>178</v>
      </c>
    </row>
    <row r="9" spans="1:18" ht="56">
      <c r="A9" s="156">
        <v>8</v>
      </c>
      <c r="B9" s="170" t="s">
        <v>184</v>
      </c>
      <c r="C9" s="158" t="s">
        <v>185</v>
      </c>
      <c r="D9" s="171" t="s">
        <v>186</v>
      </c>
      <c r="E9" s="158"/>
      <c r="F9" s="160"/>
      <c r="G9" s="161">
        <v>2</v>
      </c>
      <c r="H9" s="162"/>
      <c r="I9" s="163"/>
      <c r="J9" s="163">
        <v>2</v>
      </c>
      <c r="K9" s="258"/>
      <c r="L9" s="163"/>
      <c r="M9" s="164"/>
      <c r="N9" s="164"/>
      <c r="P9" s="169"/>
      <c r="R9" s="169"/>
    </row>
    <row r="10" spans="1:18" ht="56">
      <c r="A10" s="156">
        <v>9</v>
      </c>
      <c r="B10" s="170" t="s">
        <v>187</v>
      </c>
      <c r="C10" s="158" t="s">
        <v>188</v>
      </c>
      <c r="D10" s="171" t="s">
        <v>189</v>
      </c>
      <c r="E10" s="158"/>
      <c r="F10" s="160"/>
      <c r="G10" s="161">
        <v>2</v>
      </c>
      <c r="H10" s="162"/>
      <c r="I10" s="163"/>
      <c r="J10" s="163">
        <v>2</v>
      </c>
      <c r="K10" s="259"/>
      <c r="L10" s="163"/>
      <c r="M10" s="164"/>
      <c r="N10" s="164"/>
      <c r="P10" s="169"/>
      <c r="R10" s="169"/>
    </row>
    <row r="11" spans="1:18" ht="17.5">
      <c r="F11" s="172">
        <f>SUM(F2:F6)</f>
        <v>4</v>
      </c>
      <c r="G11" s="173">
        <f>SUM(G2:G10)</f>
        <v>23</v>
      </c>
      <c r="H11" s="174">
        <f>SUM(H2:H10)</f>
        <v>15</v>
      </c>
      <c r="I11" s="174">
        <f>SUM(I2:I10)</f>
        <v>6</v>
      </c>
      <c r="J11" s="174">
        <f>SUM(J2:J10)</f>
        <v>22</v>
      </c>
      <c r="K11" s="173">
        <f>SUM(K2)</f>
        <v>2</v>
      </c>
      <c r="L11" s="173">
        <f>SUM(L2:L10)</f>
        <v>2</v>
      </c>
      <c r="M11" s="175">
        <f>SUM(M2:M7)</f>
        <v>4</v>
      </c>
      <c r="N11" s="175">
        <f>SUM(N2:N7)</f>
        <v>1</v>
      </c>
    </row>
    <row r="14" spans="1:18" ht="20">
      <c r="C14" s="176" t="s">
        <v>190</v>
      </c>
      <c r="D14" s="177" t="s">
        <v>191</v>
      </c>
      <c r="E14" s="178"/>
    </row>
    <row r="15" spans="1:18" ht="20">
      <c r="C15" s="176" t="s">
        <v>130</v>
      </c>
      <c r="D15" s="177" t="s">
        <v>192</v>
      </c>
      <c r="E15" s="180" t="s">
        <v>193</v>
      </c>
      <c r="F15" s="181"/>
      <c r="G15" s="173">
        <f>G11+H11+I11+J11+K11+L11</f>
        <v>70</v>
      </c>
    </row>
    <row r="16" spans="1:18" ht="20">
      <c r="C16" s="176" t="s">
        <v>194</v>
      </c>
      <c r="D16" s="177" t="s">
        <v>133</v>
      </c>
      <c r="E16" s="178"/>
    </row>
    <row r="17" spans="3:5" ht="20">
      <c r="C17" s="176" t="s">
        <v>195</v>
      </c>
      <c r="D17" s="177" t="s">
        <v>196</v>
      </c>
      <c r="E17" s="178"/>
    </row>
    <row r="18" spans="3:5" ht="20">
      <c r="C18" s="176" t="s">
        <v>197</v>
      </c>
      <c r="D18" s="177" t="s">
        <v>198</v>
      </c>
      <c r="E18" s="178"/>
    </row>
    <row r="19" spans="3:5" ht="20">
      <c r="C19" s="176" t="s">
        <v>199</v>
      </c>
      <c r="D19" s="177" t="s">
        <v>200</v>
      </c>
      <c r="E19" s="178"/>
    </row>
    <row r="20" spans="3:5" ht="20">
      <c r="C20" s="176" t="s">
        <v>201</v>
      </c>
      <c r="D20" s="177" t="s">
        <v>202</v>
      </c>
      <c r="E20" s="178"/>
    </row>
  </sheetData>
  <mergeCells count="1">
    <mergeCell ref="K2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B7AA-301F-4546-AFC5-B29283086608}">
  <dimension ref="A1:O20"/>
  <sheetViews>
    <sheetView zoomScale="70" zoomScaleNormal="70" workbookViewId="0">
      <selection activeCell="E14" sqref="E14"/>
    </sheetView>
  </sheetViews>
  <sheetFormatPr defaultColWidth="23.75" defaultRowHeight="14"/>
  <cols>
    <col min="1" max="1" width="3.83203125" style="155" bestFit="1" customWidth="1"/>
    <col min="2" max="2" width="15.08203125" style="155" customWidth="1"/>
    <col min="3" max="3" width="14.83203125" style="155" customWidth="1"/>
    <col min="4" max="4" width="25.25" style="155" customWidth="1"/>
    <col min="5" max="5" width="51.75" style="155" customWidth="1"/>
    <col min="6" max="6" width="9.75" style="155" customWidth="1"/>
    <col min="7" max="7" width="11.08203125" style="179" customWidth="1"/>
    <col min="8" max="8" width="8.83203125" style="179" customWidth="1"/>
    <col min="9" max="9" width="9.83203125" style="155" customWidth="1"/>
    <col min="10" max="10" width="10.75" style="155" customWidth="1"/>
    <col min="11" max="11" width="11.08203125" style="155" customWidth="1"/>
    <col min="12" max="16384" width="23.75" style="155"/>
  </cols>
  <sheetData>
    <row r="1" spans="1:15" ht="42">
      <c r="A1" s="149" t="s">
        <v>142</v>
      </c>
      <c r="B1" s="149" t="s">
        <v>143</v>
      </c>
      <c r="C1" s="149" t="s">
        <v>15</v>
      </c>
      <c r="D1" s="149" t="s">
        <v>144</v>
      </c>
      <c r="E1" s="149" t="s">
        <v>145</v>
      </c>
      <c r="F1" s="151" t="s">
        <v>146</v>
      </c>
      <c r="G1" s="151" t="s">
        <v>147</v>
      </c>
      <c r="H1" s="152" t="s">
        <v>148</v>
      </c>
      <c r="I1" s="152" t="s">
        <v>149</v>
      </c>
      <c r="J1" s="152" t="s">
        <v>150</v>
      </c>
      <c r="K1" s="152" t="s">
        <v>151</v>
      </c>
    </row>
    <row r="2" spans="1:15" ht="56">
      <c r="A2" s="156">
        <v>1</v>
      </c>
      <c r="B2" s="157" t="s">
        <v>154</v>
      </c>
      <c r="C2" s="183" t="s">
        <v>155</v>
      </c>
      <c r="D2" s="158" t="s">
        <v>156</v>
      </c>
      <c r="E2" s="157" t="s">
        <v>203</v>
      </c>
      <c r="F2" s="161">
        <v>5</v>
      </c>
      <c r="G2" s="162" t="s">
        <v>204</v>
      </c>
      <c r="H2" s="163" t="s">
        <v>205</v>
      </c>
      <c r="I2" s="163">
        <v>8</v>
      </c>
      <c r="J2" s="257">
        <v>2</v>
      </c>
      <c r="K2" s="163"/>
    </row>
    <row r="3" spans="1:15" ht="56">
      <c r="A3" s="156">
        <v>2</v>
      </c>
      <c r="B3" s="157" t="s">
        <v>158</v>
      </c>
      <c r="C3" s="183" t="s">
        <v>159</v>
      </c>
      <c r="D3" s="158" t="s">
        <v>160</v>
      </c>
      <c r="E3" s="157" t="s">
        <v>206</v>
      </c>
      <c r="F3" s="161">
        <v>5</v>
      </c>
      <c r="G3" s="162" t="s">
        <v>204</v>
      </c>
      <c r="H3" s="163" t="s">
        <v>205</v>
      </c>
      <c r="I3" s="163">
        <v>8</v>
      </c>
      <c r="J3" s="258"/>
      <c r="K3" s="163"/>
    </row>
    <row r="4" spans="1:15" s="186" customFormat="1" ht="56">
      <c r="A4" s="168">
        <v>3</v>
      </c>
      <c r="B4" s="166" t="s">
        <v>162</v>
      </c>
      <c r="C4" s="166" t="s">
        <v>163</v>
      </c>
      <c r="D4" s="166" t="s">
        <v>164</v>
      </c>
      <c r="E4" s="168" t="s">
        <v>165</v>
      </c>
      <c r="F4" s="184"/>
      <c r="G4" s="185"/>
      <c r="H4" s="185"/>
      <c r="I4" s="185"/>
      <c r="J4" s="258"/>
      <c r="K4" s="185"/>
    </row>
    <row r="5" spans="1:15" s="186" customFormat="1" ht="112">
      <c r="A5" s="168">
        <v>4</v>
      </c>
      <c r="B5" s="166" t="s">
        <v>166</v>
      </c>
      <c r="C5" s="166" t="s">
        <v>135</v>
      </c>
      <c r="D5" s="166" t="s">
        <v>167</v>
      </c>
      <c r="E5" s="166" t="s">
        <v>168</v>
      </c>
      <c r="F5" s="184"/>
      <c r="G5" s="185"/>
      <c r="H5" s="185"/>
      <c r="I5" s="185"/>
      <c r="J5" s="258"/>
      <c r="K5" s="185"/>
    </row>
    <row r="6" spans="1:15" s="186" customFormat="1" ht="70">
      <c r="A6" s="168">
        <v>5</v>
      </c>
      <c r="B6" s="168" t="s">
        <v>169</v>
      </c>
      <c r="C6" s="166" t="s">
        <v>170</v>
      </c>
      <c r="D6" s="166" t="s">
        <v>171</v>
      </c>
      <c r="E6" s="166" t="s">
        <v>172</v>
      </c>
      <c r="F6" s="184"/>
      <c r="G6" s="185"/>
      <c r="H6" s="185"/>
      <c r="I6" s="185"/>
      <c r="J6" s="258"/>
      <c r="K6" s="185"/>
    </row>
    <row r="7" spans="1:15" ht="84">
      <c r="A7" s="156">
        <v>6</v>
      </c>
      <c r="B7" s="157" t="s">
        <v>173</v>
      </c>
      <c r="C7" s="183" t="s">
        <v>174</v>
      </c>
      <c r="D7" s="158" t="s">
        <v>175</v>
      </c>
      <c r="E7" s="157" t="s">
        <v>207</v>
      </c>
      <c r="F7" s="161">
        <v>3</v>
      </c>
      <c r="G7" s="162" t="s">
        <v>208</v>
      </c>
      <c r="H7" s="187" t="s">
        <v>209</v>
      </c>
      <c r="I7" s="163">
        <v>3</v>
      </c>
      <c r="J7" s="258"/>
      <c r="K7" s="163"/>
      <c r="M7" s="169" t="s">
        <v>177</v>
      </c>
      <c r="O7" s="169" t="s">
        <v>178</v>
      </c>
    </row>
    <row r="8" spans="1:15" ht="84">
      <c r="A8" s="156">
        <v>7</v>
      </c>
      <c r="B8" s="157" t="s">
        <v>179</v>
      </c>
      <c r="C8" s="183" t="s">
        <v>180</v>
      </c>
      <c r="D8" s="170" t="s">
        <v>181</v>
      </c>
      <c r="E8" s="157" t="s">
        <v>210</v>
      </c>
      <c r="F8" s="161">
        <v>4</v>
      </c>
      <c r="G8" s="162" t="s">
        <v>208</v>
      </c>
      <c r="H8" s="187" t="s">
        <v>209</v>
      </c>
      <c r="I8" s="163">
        <v>3</v>
      </c>
      <c r="J8" s="258"/>
      <c r="K8" s="163"/>
      <c r="M8" s="169" t="s">
        <v>183</v>
      </c>
      <c r="O8" s="169" t="s">
        <v>178</v>
      </c>
    </row>
    <row r="9" spans="1:15" ht="56">
      <c r="A9" s="156">
        <v>8</v>
      </c>
      <c r="B9" s="170" t="s">
        <v>184</v>
      </c>
      <c r="C9" s="158" t="s">
        <v>185</v>
      </c>
      <c r="D9" s="171" t="s">
        <v>186</v>
      </c>
      <c r="E9" s="158" t="s">
        <v>211</v>
      </c>
      <c r="F9" s="161">
        <v>2</v>
      </c>
      <c r="G9" s="162"/>
      <c r="H9" s="163"/>
      <c r="I9" s="163">
        <v>2</v>
      </c>
      <c r="J9" s="258"/>
      <c r="K9" s="163"/>
      <c r="M9" s="169"/>
      <c r="O9" s="169"/>
    </row>
    <row r="10" spans="1:15" ht="56">
      <c r="A10" s="156">
        <v>9</v>
      </c>
      <c r="B10" s="170" t="s">
        <v>187</v>
      </c>
      <c r="C10" s="158" t="s">
        <v>188</v>
      </c>
      <c r="D10" s="171" t="s">
        <v>189</v>
      </c>
      <c r="E10" s="158" t="s">
        <v>211</v>
      </c>
      <c r="F10" s="161">
        <v>2</v>
      </c>
      <c r="G10" s="162"/>
      <c r="H10" s="163"/>
      <c r="I10" s="163">
        <v>2</v>
      </c>
      <c r="J10" s="259"/>
      <c r="K10" s="163"/>
      <c r="M10" s="169"/>
      <c r="O10" s="169"/>
    </row>
    <row r="11" spans="1:15" ht="17.5">
      <c r="F11" s="173">
        <f>SUM(F2:F10)</f>
        <v>21</v>
      </c>
      <c r="G11" s="174">
        <f>3+3+5+5</f>
        <v>16</v>
      </c>
      <c r="H11" s="174">
        <v>5</v>
      </c>
      <c r="I11" s="174">
        <f>SUM(I2:I10)</f>
        <v>26</v>
      </c>
      <c r="J11" s="173">
        <f>SUM(J2)</f>
        <v>2</v>
      </c>
      <c r="K11" s="173">
        <f>SUM(K2:K10)</f>
        <v>0</v>
      </c>
    </row>
    <row r="14" spans="1:15" ht="20">
      <c r="C14" s="176" t="s">
        <v>190</v>
      </c>
      <c r="D14" s="177" t="s">
        <v>191</v>
      </c>
      <c r="E14" s="178"/>
    </row>
    <row r="15" spans="1:15" ht="20">
      <c r="C15" s="176" t="s">
        <v>130</v>
      </c>
      <c r="D15" s="177" t="s">
        <v>192</v>
      </c>
      <c r="E15" s="180" t="s">
        <v>193</v>
      </c>
      <c r="F15" s="173">
        <f xml:space="preserve"> F11+G11+H11+I11+J11+K11</f>
        <v>70</v>
      </c>
    </row>
    <row r="16" spans="1:15" ht="20">
      <c r="C16" s="176" t="s">
        <v>194</v>
      </c>
      <c r="D16" s="177" t="s">
        <v>133</v>
      </c>
      <c r="E16" s="178"/>
    </row>
    <row r="17" spans="3:5" ht="20">
      <c r="C17" s="176" t="s">
        <v>195</v>
      </c>
      <c r="D17" s="177" t="s">
        <v>196</v>
      </c>
      <c r="E17" s="178"/>
    </row>
    <row r="18" spans="3:5" ht="20">
      <c r="C18" s="176" t="s">
        <v>197</v>
      </c>
      <c r="D18" s="177" t="s">
        <v>198</v>
      </c>
      <c r="E18" s="178"/>
    </row>
    <row r="19" spans="3:5" ht="20">
      <c r="C19" s="176" t="s">
        <v>199</v>
      </c>
      <c r="D19" s="177" t="s">
        <v>200</v>
      </c>
      <c r="E19" s="178"/>
    </row>
    <row r="20" spans="3:5" ht="20">
      <c r="C20" s="176" t="s">
        <v>201</v>
      </c>
      <c r="D20" s="177" t="s">
        <v>202</v>
      </c>
      <c r="E20" s="178"/>
    </row>
  </sheetData>
  <mergeCells count="1">
    <mergeCell ref="J2:J10"/>
  </mergeCells>
  <hyperlinks>
    <hyperlink ref="C8" location="'Get&amp;Update Attachement link'!A1" display="Get/Update Attachement link" xr:uid="{F49F4CF9-B511-42BD-A404-981A8E787D82}"/>
    <hyperlink ref="C7" location="'RAM Matrix Constant'!A1" display="Get RAM Matrix" xr:uid="{8B907638-EDA1-49AB-AD3C-50A9370BCDC7}"/>
    <hyperlink ref="C2" location="'Modify ZPIPMI032'!A1" display="PM Notification" xr:uid="{F844DA77-6DC9-411F-A679-C7C48C79ED64}"/>
    <hyperlink ref="C3" location="'Modify ZPIPMI033'!A1" display="Work Order" xr:uid="{FBAC8BB0-69DD-4AA6-AD23-0EF062009449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"/>
  <sheetViews>
    <sheetView tabSelected="1" zoomScale="85" zoomScaleNormal="85" workbookViewId="0">
      <selection activeCell="F40" sqref="F40"/>
    </sheetView>
  </sheetViews>
  <sheetFormatPr defaultRowHeight="14"/>
  <cols>
    <col min="1" max="1" width="18.08203125" customWidth="1"/>
    <col min="2" max="2" width="44.33203125" bestFit="1" customWidth="1"/>
    <col min="3" max="3" width="32.08203125" bestFit="1" customWidth="1"/>
    <col min="4" max="9" width="13.33203125" customWidth="1"/>
    <col min="10" max="10" width="17.08203125" customWidth="1"/>
    <col min="11" max="12" width="17.25" customWidth="1"/>
    <col min="13" max="19" width="13.33203125" customWidth="1"/>
    <col min="20" max="20" width="11.08203125" customWidth="1"/>
    <col min="21" max="21" width="12.58203125" customWidth="1"/>
    <col min="22" max="22" width="13.08203125" bestFit="1" customWidth="1"/>
  </cols>
  <sheetData>
    <row r="1" spans="1:22">
      <c r="A1" s="182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2" ht="14.5" thickBot="1">
      <c r="A2" s="12" t="s">
        <v>213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2" ht="14.15" customHeight="1">
      <c r="A3" s="270" t="s">
        <v>2</v>
      </c>
      <c r="B3" s="270" t="s">
        <v>4</v>
      </c>
      <c r="C3" s="272" t="s">
        <v>5</v>
      </c>
      <c r="D3" s="25" t="s">
        <v>6</v>
      </c>
      <c r="E3" s="61" t="s">
        <v>79</v>
      </c>
      <c r="F3" s="61" t="s">
        <v>102</v>
      </c>
      <c r="G3" s="61" t="s">
        <v>95</v>
      </c>
      <c r="H3" s="61" t="s">
        <v>95</v>
      </c>
      <c r="I3" s="61" t="s">
        <v>129</v>
      </c>
      <c r="J3" s="61" t="s">
        <v>130</v>
      </c>
      <c r="K3" s="61" t="s">
        <v>131</v>
      </c>
      <c r="L3" s="61" t="s">
        <v>131</v>
      </c>
      <c r="M3" s="61" t="s">
        <v>134</v>
      </c>
      <c r="N3" s="61" t="s">
        <v>135</v>
      </c>
      <c r="O3" s="61" t="s">
        <v>107</v>
      </c>
      <c r="P3" s="61" t="s">
        <v>107</v>
      </c>
      <c r="Q3" s="61" t="s">
        <v>307</v>
      </c>
      <c r="R3" s="61" t="s">
        <v>307</v>
      </c>
      <c r="S3" s="272" t="s">
        <v>360</v>
      </c>
      <c r="T3" s="262" t="s">
        <v>361</v>
      </c>
      <c r="U3" s="262" t="s">
        <v>359</v>
      </c>
      <c r="V3" s="260" t="s">
        <v>30</v>
      </c>
    </row>
    <row r="4" spans="1:22" ht="33.75" customHeight="1" thickBot="1">
      <c r="A4" s="271"/>
      <c r="B4" s="271"/>
      <c r="C4" s="273"/>
      <c r="D4" s="53" t="s">
        <v>53</v>
      </c>
      <c r="E4" s="62" t="s">
        <v>357</v>
      </c>
      <c r="F4" s="62" t="s">
        <v>311</v>
      </c>
      <c r="G4" s="62" t="s">
        <v>362</v>
      </c>
      <c r="H4" s="62" t="s">
        <v>311</v>
      </c>
      <c r="I4" s="62" t="s">
        <v>358</v>
      </c>
      <c r="J4" s="62" t="s">
        <v>132</v>
      </c>
      <c r="K4" s="62" t="s">
        <v>368</v>
      </c>
      <c r="L4" s="62" t="s">
        <v>367</v>
      </c>
      <c r="M4" s="62" t="s">
        <v>136</v>
      </c>
      <c r="N4" s="62" t="s">
        <v>137</v>
      </c>
      <c r="O4" s="62" t="s">
        <v>138</v>
      </c>
      <c r="P4" s="62" t="s">
        <v>139</v>
      </c>
      <c r="Q4" s="62" t="s">
        <v>308</v>
      </c>
      <c r="R4" s="62" t="s">
        <v>353</v>
      </c>
      <c r="S4" s="280"/>
      <c r="T4" s="263" t="s">
        <v>54</v>
      </c>
      <c r="U4" s="263"/>
      <c r="V4" s="261"/>
    </row>
    <row r="5" spans="1:22" ht="15" customHeight="1" thickBot="1">
      <c r="A5" s="274" t="s">
        <v>3</v>
      </c>
      <c r="B5" s="54" t="s">
        <v>8</v>
      </c>
      <c r="C5" s="277" t="s">
        <v>12</v>
      </c>
      <c r="D5" s="55">
        <v>2</v>
      </c>
      <c r="E5" s="55">
        <f>1+1</f>
        <v>2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>
        <v>3</v>
      </c>
      <c r="R5" s="55">
        <v>3</v>
      </c>
      <c r="S5" s="55"/>
      <c r="T5" s="55"/>
      <c r="U5" s="55"/>
      <c r="V5" s="55"/>
    </row>
    <row r="6" spans="1:22" ht="14.5" thickBot="1">
      <c r="A6" s="275"/>
      <c r="B6" s="54" t="s">
        <v>9</v>
      </c>
      <c r="C6" s="278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249"/>
      <c r="R6" s="249"/>
      <c r="S6" s="55"/>
      <c r="T6" s="55"/>
      <c r="U6" s="55"/>
      <c r="V6" s="55"/>
    </row>
    <row r="7" spans="1:22" s="302" customFormat="1" ht="15" customHeight="1" thickBot="1">
      <c r="A7" s="276"/>
      <c r="B7" s="299" t="s">
        <v>10</v>
      </c>
      <c r="C7" s="279"/>
      <c r="D7" s="300">
        <v>1</v>
      </c>
      <c r="E7" s="300">
        <v>1</v>
      </c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1"/>
      <c r="R7" s="301"/>
      <c r="S7" s="300"/>
      <c r="T7" s="300"/>
      <c r="U7" s="300"/>
      <c r="V7" s="300"/>
    </row>
    <row r="8" spans="1:22" s="302" customFormat="1" ht="16.5" customHeight="1" thickBot="1">
      <c r="A8" s="303" t="s">
        <v>32</v>
      </c>
      <c r="B8" s="304" t="s">
        <v>33</v>
      </c>
      <c r="C8" s="305"/>
      <c r="D8" s="306">
        <v>0.5</v>
      </c>
      <c r="E8" s="306">
        <v>0.5</v>
      </c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7"/>
      <c r="R8" s="307"/>
      <c r="S8" s="306"/>
      <c r="T8" s="306"/>
      <c r="U8" s="306"/>
      <c r="V8" s="306"/>
    </row>
    <row r="9" spans="1:22" s="302" customFormat="1" ht="16.5" customHeight="1" thickBot="1">
      <c r="A9" s="308"/>
      <c r="B9" s="304" t="s">
        <v>34</v>
      </c>
      <c r="C9" s="309"/>
      <c r="D9" s="306">
        <v>0.25</v>
      </c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7"/>
      <c r="R9" s="307"/>
      <c r="S9" s="306"/>
      <c r="T9" s="306"/>
      <c r="U9" s="306"/>
      <c r="V9" s="306"/>
    </row>
    <row r="10" spans="1:22" s="310" customFormat="1" ht="16.5" customHeight="1" thickBot="1">
      <c r="A10" s="308"/>
      <c r="B10" s="304" t="s">
        <v>57</v>
      </c>
      <c r="C10" s="309"/>
      <c r="D10" s="306">
        <v>0.25</v>
      </c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</row>
    <row r="11" spans="1:22" s="310" customFormat="1" ht="16.5" customHeight="1" thickBot="1">
      <c r="A11" s="308"/>
      <c r="B11" s="311" t="s">
        <v>56</v>
      </c>
      <c r="C11" s="309"/>
      <c r="D11" s="330">
        <v>8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</row>
    <row r="12" spans="1:22" s="302" customFormat="1" ht="16.5" customHeight="1" thickBot="1">
      <c r="A12" s="313"/>
      <c r="B12" s="314" t="s">
        <v>35</v>
      </c>
      <c r="C12" s="315"/>
      <c r="D12" s="300">
        <v>1</v>
      </c>
      <c r="E12" s="300"/>
      <c r="F12" s="300"/>
      <c r="G12" s="300">
        <v>1</v>
      </c>
      <c r="H12" s="300"/>
      <c r="I12" s="300"/>
      <c r="J12" s="300"/>
      <c r="K12" s="300"/>
      <c r="L12" s="300"/>
      <c r="M12" s="300"/>
      <c r="N12" s="300"/>
      <c r="O12" s="300"/>
      <c r="P12" s="300"/>
      <c r="Q12" s="301"/>
      <c r="R12" s="301"/>
      <c r="S12" s="300">
        <v>1</v>
      </c>
      <c r="T12" s="300">
        <v>3</v>
      </c>
      <c r="U12" s="300"/>
      <c r="V12" s="300"/>
    </row>
    <row r="13" spans="1:22" s="302" customFormat="1" ht="15" customHeight="1" thickBot="1">
      <c r="A13" s="303" t="s">
        <v>36</v>
      </c>
      <c r="B13" s="304" t="s">
        <v>58</v>
      </c>
      <c r="C13" s="305"/>
      <c r="D13" s="306">
        <v>2</v>
      </c>
      <c r="E13" s="306">
        <f>2+1</f>
        <v>3</v>
      </c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7"/>
      <c r="R13" s="307"/>
      <c r="S13" s="306"/>
      <c r="T13" s="306"/>
      <c r="U13" s="306"/>
      <c r="V13" s="306"/>
    </row>
    <row r="14" spans="1:22" s="302" customFormat="1" ht="15" customHeight="1" thickBot="1">
      <c r="A14" s="308"/>
      <c r="B14" s="304" t="s">
        <v>271</v>
      </c>
      <c r="C14" s="309"/>
      <c r="D14" s="306">
        <v>1</v>
      </c>
      <c r="E14" s="306">
        <v>1</v>
      </c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7"/>
      <c r="R14" s="307"/>
      <c r="S14" s="306"/>
      <c r="T14" s="306"/>
      <c r="U14" s="306"/>
      <c r="V14" s="306"/>
    </row>
    <row r="15" spans="1:22" s="302" customFormat="1" ht="15" customHeight="1" thickBot="1">
      <c r="A15" s="308"/>
      <c r="B15" s="304" t="s">
        <v>37</v>
      </c>
      <c r="C15" s="309"/>
      <c r="D15" s="306">
        <v>0.5</v>
      </c>
      <c r="E15" s="306">
        <v>0.5</v>
      </c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7"/>
      <c r="R15" s="307"/>
      <c r="S15" s="306"/>
      <c r="T15" s="306"/>
      <c r="U15" s="306"/>
      <c r="V15" s="306"/>
    </row>
    <row r="16" spans="1:22" s="302" customFormat="1" ht="14.5" thickBot="1">
      <c r="A16" s="308"/>
      <c r="B16" s="304" t="s">
        <v>38</v>
      </c>
      <c r="C16" s="309"/>
      <c r="D16" s="306">
        <v>0.5</v>
      </c>
      <c r="E16" s="306">
        <v>0.5</v>
      </c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7"/>
      <c r="R16" s="307"/>
      <c r="S16" s="306"/>
      <c r="T16" s="306"/>
      <c r="U16" s="306"/>
      <c r="V16" s="306"/>
    </row>
    <row r="17" spans="1:22" s="317" customFormat="1" ht="14.5" thickBot="1">
      <c r="A17" s="308"/>
      <c r="B17" s="304" t="s">
        <v>366</v>
      </c>
      <c r="C17" s="309"/>
      <c r="D17" s="306">
        <v>0.5</v>
      </c>
      <c r="E17" s="306">
        <v>0.5</v>
      </c>
      <c r="F17" s="30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</row>
    <row r="18" spans="1:22" s="302" customFormat="1" ht="15" customHeight="1" thickBot="1">
      <c r="A18" s="308"/>
      <c r="B18" s="304" t="s">
        <v>39</v>
      </c>
      <c r="C18" s="309"/>
      <c r="D18" s="306">
        <v>0.5</v>
      </c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07"/>
      <c r="R18" s="307"/>
      <c r="S18" s="306"/>
      <c r="T18" s="306"/>
      <c r="U18" s="306"/>
      <c r="V18" s="306"/>
    </row>
    <row r="19" spans="1:22" s="302" customFormat="1" ht="14.5" thickBot="1">
      <c r="A19" s="313"/>
      <c r="B19" s="299" t="s">
        <v>40</v>
      </c>
      <c r="C19" s="315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1"/>
      <c r="R19" s="301"/>
      <c r="S19" s="300"/>
      <c r="T19" s="300"/>
      <c r="U19" s="300"/>
      <c r="V19" s="300"/>
    </row>
    <row r="20" spans="1:22" s="302" customFormat="1" ht="14.5" thickBot="1">
      <c r="A20" s="318" t="s">
        <v>0</v>
      </c>
      <c r="B20" s="304" t="s">
        <v>272</v>
      </c>
      <c r="C20" s="319"/>
      <c r="D20" s="306">
        <v>0.5</v>
      </c>
      <c r="E20" s="306">
        <v>1</v>
      </c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7"/>
      <c r="R20" s="307"/>
      <c r="S20" s="306"/>
      <c r="T20" s="306"/>
      <c r="U20" s="306"/>
      <c r="V20" s="306"/>
    </row>
    <row r="21" spans="1:22" s="302" customFormat="1" ht="15" customHeight="1" thickBot="1">
      <c r="A21" s="320"/>
      <c r="B21" s="321" t="s">
        <v>11</v>
      </c>
      <c r="C21" s="305" t="s">
        <v>41</v>
      </c>
      <c r="D21" s="322">
        <v>0.5</v>
      </c>
      <c r="E21" s="322">
        <v>1</v>
      </c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323"/>
      <c r="R21" s="323"/>
      <c r="S21" s="322"/>
      <c r="T21" s="322"/>
      <c r="U21" s="322"/>
      <c r="V21" s="322"/>
    </row>
    <row r="22" spans="1:22" s="302" customFormat="1" ht="14.5" thickBot="1">
      <c r="A22" s="320"/>
      <c r="B22" s="304" t="s">
        <v>59</v>
      </c>
      <c r="C22" s="309"/>
      <c r="D22" s="306">
        <v>1</v>
      </c>
      <c r="E22" s="306">
        <f>0.5+0.5</f>
        <v>1</v>
      </c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7"/>
      <c r="R22" s="307"/>
      <c r="S22" s="306"/>
      <c r="T22" s="306"/>
      <c r="U22" s="306"/>
      <c r="V22" s="306"/>
    </row>
    <row r="23" spans="1:22" s="302" customFormat="1" ht="15" customHeight="1" thickBot="1">
      <c r="A23" s="320"/>
      <c r="B23" s="304" t="s">
        <v>42</v>
      </c>
      <c r="C23" s="309"/>
      <c r="D23" s="306">
        <v>0.5</v>
      </c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7"/>
      <c r="R23" s="307"/>
      <c r="S23" s="306"/>
      <c r="T23" s="306"/>
      <c r="U23" s="306"/>
      <c r="V23" s="306"/>
    </row>
    <row r="24" spans="1:22" s="302" customFormat="1" ht="14.5" thickBot="1">
      <c r="A24" s="324"/>
      <c r="B24" s="299" t="s">
        <v>43</v>
      </c>
      <c r="C24" s="315"/>
      <c r="D24" s="300">
        <v>1</v>
      </c>
      <c r="E24" s="300"/>
      <c r="F24" s="300"/>
      <c r="G24" s="300">
        <v>1</v>
      </c>
      <c r="H24" s="300"/>
      <c r="I24" s="300"/>
      <c r="J24" s="300"/>
      <c r="K24" s="300"/>
      <c r="L24" s="300"/>
      <c r="M24" s="300"/>
      <c r="N24" s="300"/>
      <c r="O24" s="300"/>
      <c r="P24" s="300"/>
      <c r="Q24" s="301"/>
      <c r="R24" s="301"/>
      <c r="S24" s="300"/>
      <c r="T24" s="300"/>
      <c r="U24" s="300"/>
      <c r="V24" s="300"/>
    </row>
    <row r="25" spans="1:22" s="302" customFormat="1" ht="14.5" thickBot="1">
      <c r="A25" s="325" t="s">
        <v>74</v>
      </c>
      <c r="B25" s="326" t="s">
        <v>75</v>
      </c>
      <c r="C25" s="327"/>
      <c r="D25" s="322"/>
      <c r="E25" s="322"/>
      <c r="F25" s="322"/>
      <c r="G25" s="322">
        <f>1+1</f>
        <v>2</v>
      </c>
      <c r="H25" s="322"/>
      <c r="I25" s="322"/>
      <c r="J25" s="322"/>
      <c r="K25" s="322"/>
      <c r="L25" s="322"/>
      <c r="M25" s="322"/>
      <c r="N25" s="322"/>
      <c r="O25" s="322"/>
      <c r="P25" s="322"/>
      <c r="Q25" s="323"/>
      <c r="R25" s="323"/>
      <c r="S25" s="322"/>
      <c r="T25" s="322"/>
      <c r="U25" s="322"/>
      <c r="V25" s="322"/>
    </row>
    <row r="26" spans="1:22" s="302" customFormat="1" ht="14.5" thickBot="1">
      <c r="A26" s="328"/>
      <c r="B26" s="329" t="s">
        <v>140</v>
      </c>
      <c r="C26" s="319"/>
      <c r="D26" s="330"/>
      <c r="E26" s="312"/>
      <c r="F26" s="312"/>
      <c r="G26" s="312"/>
      <c r="H26" s="312"/>
      <c r="I26" s="312">
        <v>25</v>
      </c>
      <c r="J26" s="312">
        <v>21</v>
      </c>
      <c r="K26" s="312">
        <v>10</v>
      </c>
      <c r="L26" s="312">
        <v>6</v>
      </c>
      <c r="M26" s="312">
        <v>2</v>
      </c>
      <c r="N26" s="312"/>
      <c r="O26" s="312"/>
      <c r="P26" s="312">
        <v>5</v>
      </c>
      <c r="Q26" s="331"/>
      <c r="R26" s="331"/>
      <c r="S26" s="312"/>
      <c r="T26" s="312"/>
      <c r="U26" s="312"/>
      <c r="V26" s="312"/>
    </row>
    <row r="27" spans="1:22" s="302" customFormat="1" ht="14.5" thickBot="1">
      <c r="A27" s="332"/>
      <c r="B27" s="333" t="s">
        <v>141</v>
      </c>
      <c r="C27" s="334"/>
      <c r="D27" s="335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7"/>
      <c r="R27" s="337"/>
      <c r="S27" s="336"/>
      <c r="T27" s="336"/>
      <c r="U27" s="336"/>
      <c r="V27" s="336"/>
    </row>
    <row r="28" spans="1:22" s="302" customFormat="1" ht="14.5" thickBot="1">
      <c r="A28" s="328"/>
      <c r="B28" s="338" t="s">
        <v>273</v>
      </c>
      <c r="C28" s="319"/>
      <c r="D28" s="322"/>
      <c r="E28" s="322"/>
      <c r="F28" s="322">
        <v>1</v>
      </c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</row>
    <row r="29" spans="1:22" s="317" customFormat="1" ht="14.5" thickBot="1">
      <c r="A29" s="339"/>
      <c r="B29" s="338" t="s">
        <v>365</v>
      </c>
      <c r="C29" s="340"/>
      <c r="D29" s="306">
        <v>1</v>
      </c>
      <c r="E29" s="306"/>
      <c r="F29" s="306">
        <v>1</v>
      </c>
      <c r="G29" s="316"/>
      <c r="H29" s="316"/>
      <c r="I29" s="316"/>
      <c r="J29" s="316"/>
      <c r="K29" s="316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316"/>
    </row>
    <row r="30" spans="1:22" s="302" customFormat="1" ht="14.5" thickBot="1">
      <c r="A30" s="341" t="s">
        <v>68</v>
      </c>
      <c r="B30" s="338" t="s">
        <v>77</v>
      </c>
      <c r="C30" s="319"/>
      <c r="D30" s="330">
        <v>1</v>
      </c>
      <c r="E30" s="312">
        <v>1</v>
      </c>
      <c r="F30" s="312">
        <v>2</v>
      </c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</row>
    <row r="31" spans="1:22" s="302" customFormat="1" ht="14.5" thickBot="1">
      <c r="A31" s="341"/>
      <c r="B31" s="338" t="s">
        <v>78</v>
      </c>
      <c r="C31" s="319"/>
      <c r="D31" s="306">
        <v>2</v>
      </c>
      <c r="E31" s="306">
        <v>2</v>
      </c>
      <c r="F31" s="306">
        <v>3</v>
      </c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7"/>
      <c r="R31" s="307"/>
      <c r="S31" s="306"/>
      <c r="T31" s="306"/>
      <c r="U31" s="306"/>
      <c r="V31" s="306"/>
    </row>
    <row r="32" spans="1:22" s="302" customFormat="1" ht="15" customHeight="1" thickBot="1">
      <c r="A32" s="341"/>
      <c r="B32" s="338" t="s">
        <v>76</v>
      </c>
      <c r="C32" s="342"/>
      <c r="D32" s="306"/>
      <c r="E32" s="306"/>
      <c r="F32" s="306">
        <v>1</v>
      </c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7"/>
      <c r="R32" s="307"/>
      <c r="S32" s="306"/>
      <c r="T32" s="306"/>
      <c r="U32" s="306">
        <v>3</v>
      </c>
      <c r="V32" s="306"/>
    </row>
    <row r="33" spans="1:22" s="302" customFormat="1" ht="15" customHeight="1" thickBot="1">
      <c r="A33" s="341"/>
      <c r="B33" s="304" t="s">
        <v>109</v>
      </c>
      <c r="C33" s="342"/>
      <c r="D33" s="330"/>
      <c r="E33" s="330"/>
      <c r="F33" s="330"/>
      <c r="G33" s="330"/>
      <c r="H33" s="330">
        <v>1</v>
      </c>
      <c r="I33" s="330"/>
      <c r="J33" s="330"/>
      <c r="K33" s="330"/>
      <c r="L33" s="330"/>
      <c r="M33" s="330"/>
      <c r="N33" s="330"/>
      <c r="O33" s="330"/>
      <c r="P33" s="330"/>
      <c r="Q33" s="343"/>
      <c r="R33" s="343"/>
      <c r="S33" s="330"/>
      <c r="T33" s="330"/>
      <c r="U33" s="330"/>
      <c r="V33" s="330"/>
    </row>
    <row r="34" spans="1:22" s="302" customFormat="1" ht="15" customHeight="1" thickBot="1">
      <c r="A34" s="341"/>
      <c r="B34" s="304" t="s">
        <v>110</v>
      </c>
      <c r="C34" s="342"/>
      <c r="D34" s="330"/>
      <c r="E34" s="330"/>
      <c r="F34" s="330"/>
      <c r="G34" s="330"/>
      <c r="H34" s="330">
        <v>1</v>
      </c>
      <c r="I34" s="330"/>
      <c r="J34" s="330"/>
      <c r="K34" s="330"/>
      <c r="L34" s="330"/>
      <c r="M34" s="330"/>
      <c r="N34" s="330"/>
      <c r="O34" s="330"/>
      <c r="P34" s="330"/>
      <c r="Q34" s="343"/>
      <c r="R34" s="343"/>
      <c r="S34" s="330"/>
      <c r="T34" s="330"/>
      <c r="U34" s="330"/>
      <c r="V34" s="330"/>
    </row>
    <row r="35" spans="1:22" s="302" customFormat="1" ht="15" customHeight="1" thickBot="1">
      <c r="A35" s="341"/>
      <c r="B35" s="304" t="s">
        <v>111</v>
      </c>
      <c r="C35" s="342"/>
      <c r="D35" s="330"/>
      <c r="E35" s="344"/>
      <c r="F35" s="330"/>
      <c r="G35" s="330"/>
      <c r="H35" s="330">
        <v>1</v>
      </c>
      <c r="I35" s="330"/>
      <c r="J35" s="330"/>
      <c r="K35" s="330"/>
      <c r="L35" s="330"/>
      <c r="M35" s="330"/>
      <c r="N35" s="330"/>
      <c r="O35" s="330"/>
      <c r="P35" s="330"/>
      <c r="Q35" s="343"/>
      <c r="R35" s="343"/>
      <c r="S35" s="330"/>
      <c r="T35" s="330"/>
      <c r="U35" s="330"/>
      <c r="V35" s="330"/>
    </row>
    <row r="36" spans="1:22" s="302" customFormat="1" ht="15" customHeight="1" thickBot="1">
      <c r="A36" s="341"/>
      <c r="B36" s="304" t="s">
        <v>112</v>
      </c>
      <c r="C36" s="342"/>
      <c r="D36" s="330"/>
      <c r="E36" s="330"/>
      <c r="F36" s="330"/>
      <c r="G36" s="330"/>
      <c r="H36" s="330">
        <v>1</v>
      </c>
      <c r="I36" s="330"/>
      <c r="J36" s="330"/>
      <c r="K36" s="330"/>
      <c r="L36" s="330"/>
      <c r="M36" s="330"/>
      <c r="N36" s="330"/>
      <c r="O36" s="330"/>
      <c r="P36" s="330"/>
      <c r="Q36" s="343"/>
      <c r="R36" s="343"/>
      <c r="S36" s="330"/>
      <c r="T36" s="330"/>
      <c r="U36" s="330"/>
      <c r="V36" s="330"/>
    </row>
    <row r="37" spans="1:22" s="302" customFormat="1" ht="15" customHeight="1" thickBot="1">
      <c r="A37" s="341"/>
      <c r="B37" s="304" t="s">
        <v>113</v>
      </c>
      <c r="C37" s="342"/>
      <c r="D37" s="330"/>
      <c r="E37" s="330"/>
      <c r="F37" s="330"/>
      <c r="G37" s="330"/>
      <c r="H37" s="330">
        <v>1</v>
      </c>
      <c r="I37" s="330"/>
      <c r="J37" s="330"/>
      <c r="K37" s="330"/>
      <c r="L37" s="330"/>
      <c r="M37" s="330"/>
      <c r="N37" s="330"/>
      <c r="O37" s="330"/>
      <c r="P37" s="330"/>
      <c r="Q37" s="343"/>
      <c r="R37" s="343"/>
      <c r="S37" s="330"/>
      <c r="T37" s="330"/>
      <c r="U37" s="330"/>
      <c r="V37" s="330"/>
    </row>
    <row r="38" spans="1:22" s="302" customFormat="1" ht="15" customHeight="1" thickBot="1">
      <c r="A38" s="341"/>
      <c r="B38" s="304" t="s">
        <v>114</v>
      </c>
      <c r="C38" s="342"/>
      <c r="D38" s="330"/>
      <c r="E38" s="330"/>
      <c r="F38" s="330"/>
      <c r="G38" s="330"/>
      <c r="H38" s="330">
        <v>1</v>
      </c>
      <c r="I38" s="330"/>
      <c r="J38" s="330"/>
      <c r="K38" s="330"/>
      <c r="L38" s="330"/>
      <c r="M38" s="330"/>
      <c r="N38" s="330"/>
      <c r="O38" s="330"/>
      <c r="P38" s="330"/>
      <c r="Q38" s="343"/>
      <c r="R38" s="343"/>
      <c r="S38" s="330"/>
      <c r="T38" s="330"/>
      <c r="U38" s="330"/>
      <c r="V38" s="330"/>
    </row>
    <row r="39" spans="1:22" s="302" customFormat="1" ht="14.5" thickBot="1">
      <c r="A39" s="345"/>
      <c r="B39" s="304" t="s">
        <v>44</v>
      </c>
      <c r="C39" s="346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47"/>
      <c r="R39" s="347"/>
      <c r="S39" s="335"/>
      <c r="T39" s="335"/>
      <c r="U39" s="335"/>
      <c r="V39" s="335"/>
    </row>
    <row r="40" spans="1:22" s="302" customFormat="1" ht="15" customHeight="1" thickBot="1">
      <c r="A40" s="264" t="s">
        <v>45</v>
      </c>
      <c r="B40" s="304" t="s">
        <v>46</v>
      </c>
      <c r="C40" s="267"/>
      <c r="D40" s="348">
        <v>0.5</v>
      </c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3"/>
      <c r="R40" s="323"/>
      <c r="S40" s="322"/>
      <c r="T40" s="322"/>
      <c r="U40" s="322"/>
      <c r="V40" s="322"/>
    </row>
    <row r="41" spans="1:22" s="302" customFormat="1" ht="15" customHeight="1" thickBot="1">
      <c r="A41" s="265"/>
      <c r="B41" s="304" t="s">
        <v>61</v>
      </c>
      <c r="C41" s="268"/>
      <c r="D41" s="330"/>
      <c r="E41" s="312"/>
      <c r="F41" s="312"/>
      <c r="G41" s="312"/>
      <c r="H41" s="312">
        <v>1</v>
      </c>
      <c r="I41" s="312"/>
      <c r="J41" s="312"/>
      <c r="K41" s="312"/>
      <c r="L41" s="312"/>
      <c r="M41" s="312"/>
      <c r="N41" s="312"/>
      <c r="O41" s="312"/>
      <c r="P41" s="312"/>
      <c r="Q41" s="331"/>
      <c r="R41" s="331"/>
      <c r="S41" s="312"/>
      <c r="T41" s="312"/>
      <c r="U41" s="312"/>
      <c r="V41" s="312"/>
    </row>
    <row r="42" spans="1:22" s="302" customFormat="1" ht="15" customHeight="1" thickBot="1">
      <c r="A42" s="265"/>
      <c r="B42" s="304" t="s">
        <v>47</v>
      </c>
      <c r="C42" s="268"/>
      <c r="D42" s="306">
        <v>1</v>
      </c>
      <c r="E42" s="306"/>
      <c r="F42" s="306"/>
      <c r="G42" s="306"/>
      <c r="H42" s="306">
        <v>1</v>
      </c>
      <c r="I42" s="306"/>
      <c r="J42" s="306"/>
      <c r="K42" s="306"/>
      <c r="L42" s="306"/>
      <c r="M42" s="306"/>
      <c r="N42" s="306"/>
      <c r="O42" s="306"/>
      <c r="P42" s="306"/>
      <c r="Q42" s="307"/>
      <c r="R42" s="307"/>
      <c r="S42" s="306">
        <v>1</v>
      </c>
      <c r="T42" s="306">
        <v>4</v>
      </c>
      <c r="U42" s="306"/>
      <c r="V42" s="306"/>
    </row>
    <row r="43" spans="1:22" ht="15" customHeight="1" thickBot="1">
      <c r="A43" s="265"/>
      <c r="B43" s="248" t="s">
        <v>73</v>
      </c>
      <c r="C43" s="268"/>
      <c r="D43" s="244">
        <v>1</v>
      </c>
      <c r="E43" s="244"/>
      <c r="F43" s="244"/>
      <c r="G43" s="244"/>
      <c r="H43" s="244">
        <v>1</v>
      </c>
      <c r="I43" s="244"/>
      <c r="J43" s="244"/>
      <c r="K43" s="244"/>
      <c r="L43" s="244"/>
      <c r="M43" s="244"/>
      <c r="N43" s="244"/>
      <c r="O43" s="244"/>
      <c r="P43" s="244"/>
      <c r="Q43" s="251"/>
      <c r="R43" s="251"/>
      <c r="S43" s="244"/>
      <c r="T43" s="244"/>
      <c r="U43" s="244"/>
      <c r="V43" s="244"/>
    </row>
    <row r="44" spans="1:22" ht="15" customHeight="1" thickBot="1">
      <c r="A44" s="265"/>
      <c r="B44" s="148" t="s">
        <v>60</v>
      </c>
      <c r="C44" s="268"/>
      <c r="D44" s="244">
        <v>1</v>
      </c>
      <c r="E44" s="244"/>
      <c r="F44" s="244"/>
      <c r="G44" s="244"/>
      <c r="H44" s="244">
        <v>1</v>
      </c>
      <c r="I44" s="244"/>
      <c r="J44" s="244"/>
      <c r="K44" s="244"/>
      <c r="L44" s="244"/>
      <c r="M44" s="244"/>
      <c r="N44" s="244"/>
      <c r="O44" s="244"/>
      <c r="P44" s="244"/>
      <c r="Q44" s="251"/>
      <c r="R44" s="251"/>
      <c r="S44" s="244"/>
      <c r="T44" s="244"/>
      <c r="U44" s="244"/>
      <c r="V44" s="244"/>
    </row>
    <row r="45" spans="1:22" ht="15" customHeight="1" thickBot="1">
      <c r="A45" s="266"/>
      <c r="B45" s="247" t="s">
        <v>48</v>
      </c>
      <c r="C45" s="269"/>
      <c r="D45" s="245">
        <v>1</v>
      </c>
      <c r="E45" s="245"/>
      <c r="F45" s="245"/>
      <c r="G45" s="245"/>
      <c r="H45" s="245">
        <v>1</v>
      </c>
      <c r="I45" s="245"/>
      <c r="J45" s="245"/>
      <c r="K45" s="245"/>
      <c r="L45" s="245"/>
      <c r="M45" s="245"/>
      <c r="N45" s="245"/>
      <c r="O45" s="245"/>
      <c r="P45" s="245"/>
      <c r="Q45" s="252"/>
      <c r="R45" s="252"/>
      <c r="S45" s="245"/>
      <c r="T45" s="245"/>
      <c r="U45" s="245"/>
      <c r="V45" s="245"/>
    </row>
    <row r="46" spans="1:22" ht="14.5" thickBot="1">
      <c r="A46" s="264" t="s">
        <v>49</v>
      </c>
      <c r="B46" s="248" t="s">
        <v>62</v>
      </c>
      <c r="C46" s="267" t="s">
        <v>69</v>
      </c>
      <c r="D46" s="244">
        <v>1</v>
      </c>
      <c r="E46" s="244">
        <v>4</v>
      </c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51"/>
      <c r="R46" s="251"/>
      <c r="S46" s="244"/>
      <c r="T46" s="244">
        <v>2</v>
      </c>
      <c r="U46" s="244"/>
      <c r="V46" s="244"/>
    </row>
    <row r="47" spans="1:22" ht="14.5" thickBot="1">
      <c r="A47" s="265"/>
      <c r="B47" s="148" t="s">
        <v>67</v>
      </c>
      <c r="C47" s="268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51"/>
      <c r="R47" s="251"/>
      <c r="S47" s="244"/>
      <c r="T47" s="244"/>
      <c r="U47" s="244"/>
      <c r="V47" s="244"/>
    </row>
    <row r="48" spans="1:22" ht="15" customHeight="1" thickBot="1">
      <c r="A48" s="265"/>
      <c r="B48" s="54" t="s">
        <v>50</v>
      </c>
      <c r="C48" s="268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249"/>
      <c r="R48" s="249"/>
      <c r="S48" s="55"/>
      <c r="T48" s="55"/>
      <c r="U48" s="55"/>
      <c r="V48" s="55"/>
    </row>
    <row r="49" spans="1:23" ht="14.5" thickBot="1">
      <c r="A49" s="265"/>
      <c r="B49" s="54" t="s">
        <v>51</v>
      </c>
      <c r="C49" s="268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249"/>
      <c r="R49" s="249"/>
      <c r="S49" s="55"/>
      <c r="T49" s="55"/>
      <c r="U49" s="55"/>
      <c r="V49" s="55"/>
    </row>
    <row r="50" spans="1:23" ht="15" customHeight="1" thickBot="1">
      <c r="A50" s="266"/>
      <c r="B50" s="246" t="s">
        <v>52</v>
      </c>
      <c r="C50" s="269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50"/>
      <c r="R50" s="250"/>
      <c r="S50" s="243"/>
      <c r="T50" s="243"/>
      <c r="U50" s="243"/>
      <c r="V50" s="243"/>
    </row>
    <row r="51" spans="1:23" ht="14.5" thickBot="1">
      <c r="A51" s="2" t="s">
        <v>1</v>
      </c>
      <c r="B51" s="3"/>
      <c r="C51" s="1"/>
      <c r="D51" s="1">
        <f t="shared" ref="D51:S51" si="0">SUM(D5:D50)</f>
        <v>31</v>
      </c>
      <c r="E51" s="1">
        <f t="shared" si="0"/>
        <v>19</v>
      </c>
      <c r="F51" s="1">
        <f t="shared" si="0"/>
        <v>8</v>
      </c>
      <c r="G51" s="1">
        <f t="shared" si="0"/>
        <v>4</v>
      </c>
      <c r="H51" s="1">
        <f t="shared" ref="H51" si="1">SUM(H5:H50)</f>
        <v>11</v>
      </c>
      <c r="I51" s="1">
        <f t="shared" si="0"/>
        <v>25</v>
      </c>
      <c r="J51" s="1">
        <f t="shared" si="0"/>
        <v>21</v>
      </c>
      <c r="K51" s="1">
        <f t="shared" si="0"/>
        <v>10</v>
      </c>
      <c r="L51" s="1">
        <f t="shared" ref="L51" si="2">SUM(L5:L50)</f>
        <v>6</v>
      </c>
      <c r="M51" s="1">
        <f t="shared" si="0"/>
        <v>2</v>
      </c>
      <c r="N51" s="1">
        <f t="shared" si="0"/>
        <v>0</v>
      </c>
      <c r="O51" s="1">
        <f t="shared" si="0"/>
        <v>0</v>
      </c>
      <c r="P51" s="1">
        <f t="shared" si="0"/>
        <v>5</v>
      </c>
      <c r="Q51" s="1">
        <f t="shared" si="0"/>
        <v>3</v>
      </c>
      <c r="R51" s="1">
        <f t="shared" ref="R51" si="3">SUM(R5:R50)</f>
        <v>3</v>
      </c>
      <c r="S51" s="1">
        <f t="shared" si="0"/>
        <v>2</v>
      </c>
      <c r="T51" s="1">
        <f>SUM(T8:T50)</f>
        <v>9</v>
      </c>
      <c r="U51" s="1">
        <f>SUM(U8:U50)</f>
        <v>3</v>
      </c>
      <c r="V51" s="52"/>
      <c r="W51">
        <f>SUM(D51:V51)</f>
        <v>162</v>
      </c>
    </row>
    <row r="52" spans="1:23" s="4" customFormat="1" ht="12.5"/>
    <row r="53" spans="1:23" ht="14.5" thickBot="1"/>
    <row r="54" spans="1:23">
      <c r="C54" s="23" t="s">
        <v>13</v>
      </c>
      <c r="D54" s="24">
        <v>14000</v>
      </c>
      <c r="E54" s="24">
        <v>8500</v>
      </c>
      <c r="F54" s="24">
        <v>8500</v>
      </c>
      <c r="G54" s="24">
        <v>8500</v>
      </c>
      <c r="H54" s="24">
        <v>8500</v>
      </c>
      <c r="I54" s="24">
        <v>14000</v>
      </c>
      <c r="J54" s="24">
        <v>8500</v>
      </c>
      <c r="K54" s="24">
        <v>14000</v>
      </c>
      <c r="L54" s="24">
        <v>8500</v>
      </c>
      <c r="M54" s="24">
        <v>14000</v>
      </c>
      <c r="N54" s="24">
        <v>14000</v>
      </c>
      <c r="O54" s="24">
        <v>8500</v>
      </c>
      <c r="P54" s="24">
        <v>14000</v>
      </c>
      <c r="Q54" s="24">
        <v>14000</v>
      </c>
      <c r="R54" s="24">
        <v>14000</v>
      </c>
      <c r="S54" s="24">
        <v>8500</v>
      </c>
      <c r="T54" s="24">
        <v>8500</v>
      </c>
      <c r="U54" s="24">
        <v>8500</v>
      </c>
    </row>
    <row r="55" spans="1:23">
      <c r="C55" s="20" t="s">
        <v>19</v>
      </c>
      <c r="D55" s="21">
        <f t="shared" ref="D55:N55" si="4">SUM(D5:D7)*D54</f>
        <v>42000</v>
      </c>
      <c r="E55" s="21">
        <f t="shared" si="4"/>
        <v>25500</v>
      </c>
      <c r="F55" s="21">
        <f t="shared" si="4"/>
        <v>0</v>
      </c>
      <c r="G55" s="21">
        <f t="shared" si="4"/>
        <v>0</v>
      </c>
      <c r="H55" s="21">
        <f t="shared" ref="H55" si="5">SUM(H5:H7)*H54</f>
        <v>0</v>
      </c>
      <c r="I55" s="21">
        <f t="shared" si="4"/>
        <v>0</v>
      </c>
      <c r="J55" s="21">
        <f t="shared" si="4"/>
        <v>0</v>
      </c>
      <c r="K55" s="21">
        <f t="shared" si="4"/>
        <v>0</v>
      </c>
      <c r="L55" s="21">
        <f t="shared" ref="L55" si="6">SUM(L5:L7)*L54</f>
        <v>0</v>
      </c>
      <c r="M55" s="21">
        <f t="shared" si="4"/>
        <v>0</v>
      </c>
      <c r="N55" s="21">
        <f t="shared" si="4"/>
        <v>0</v>
      </c>
      <c r="O55" s="21">
        <f t="shared" ref="O55:U55" si="7">SUM(O5)*O54</f>
        <v>0</v>
      </c>
      <c r="P55" s="21">
        <f t="shared" si="7"/>
        <v>0</v>
      </c>
      <c r="Q55" s="21">
        <f t="shared" si="7"/>
        <v>42000</v>
      </c>
      <c r="R55" s="21">
        <f t="shared" ref="R55" si="8">SUM(R5)*R54</f>
        <v>42000</v>
      </c>
      <c r="S55" s="21">
        <f t="shared" si="7"/>
        <v>0</v>
      </c>
      <c r="T55" s="21">
        <f t="shared" si="7"/>
        <v>0</v>
      </c>
      <c r="U55" s="21">
        <f t="shared" si="7"/>
        <v>0</v>
      </c>
      <c r="V55" s="5">
        <f>SUM(D55:U55)</f>
        <v>151500</v>
      </c>
    </row>
    <row r="56" spans="1:23" ht="14.5" thickBot="1">
      <c r="C56" s="19" t="s">
        <v>18</v>
      </c>
      <c r="D56" s="22">
        <f t="shared" ref="D56:U56" si="9">SUM(D8:D50)*D54</f>
        <v>392000</v>
      </c>
      <c r="E56" s="22">
        <f t="shared" si="9"/>
        <v>136000</v>
      </c>
      <c r="F56" s="22">
        <f t="shared" si="9"/>
        <v>68000</v>
      </c>
      <c r="G56" s="22">
        <f t="shared" si="9"/>
        <v>34000</v>
      </c>
      <c r="H56" s="22">
        <f t="shared" ref="H56" si="10">SUM(H8:H50)*H54</f>
        <v>93500</v>
      </c>
      <c r="I56" s="22">
        <f t="shared" si="9"/>
        <v>350000</v>
      </c>
      <c r="J56" s="22">
        <f t="shared" si="9"/>
        <v>178500</v>
      </c>
      <c r="K56" s="22">
        <f t="shared" si="9"/>
        <v>140000</v>
      </c>
      <c r="L56" s="22">
        <f t="shared" ref="L56" si="11">SUM(L8:L50)*L54</f>
        <v>51000</v>
      </c>
      <c r="M56" s="22">
        <f t="shared" si="9"/>
        <v>28000</v>
      </c>
      <c r="N56" s="22">
        <f t="shared" si="9"/>
        <v>0</v>
      </c>
      <c r="O56" s="22">
        <f t="shared" si="9"/>
        <v>0</v>
      </c>
      <c r="P56" s="22">
        <f t="shared" si="9"/>
        <v>70000</v>
      </c>
      <c r="Q56" s="22">
        <f t="shared" ref="Q56:R56" si="12">SUM(Q8:Q50)*Q54</f>
        <v>0</v>
      </c>
      <c r="R56" s="22">
        <f t="shared" si="12"/>
        <v>0</v>
      </c>
      <c r="S56" s="22">
        <f t="shared" si="9"/>
        <v>17000</v>
      </c>
      <c r="T56" s="22">
        <f t="shared" si="9"/>
        <v>76500</v>
      </c>
      <c r="U56" s="22">
        <f t="shared" si="9"/>
        <v>25500</v>
      </c>
      <c r="V56" s="5">
        <f>SUM(D56:U56)</f>
        <v>1660000</v>
      </c>
    </row>
    <row r="57" spans="1:23">
      <c r="D57" s="5">
        <f t="shared" ref="D57:S57" si="13">D55+D56</f>
        <v>434000</v>
      </c>
      <c r="E57" s="5">
        <f t="shared" si="13"/>
        <v>161500</v>
      </c>
      <c r="F57" s="5">
        <f t="shared" ref="F57" si="14">F55+F56</f>
        <v>68000</v>
      </c>
      <c r="G57" s="5">
        <f>G55+G56</f>
        <v>34000</v>
      </c>
      <c r="H57" s="5">
        <f>H55+H56</f>
        <v>93500</v>
      </c>
      <c r="I57" s="5">
        <f t="shared" ref="I57:J57" si="15">I55+I56</f>
        <v>350000</v>
      </c>
      <c r="J57" s="5">
        <f t="shared" si="15"/>
        <v>178500</v>
      </c>
      <c r="K57" s="5">
        <f t="shared" ref="K57:M57" si="16">K55+K56</f>
        <v>140000</v>
      </c>
      <c r="L57" s="5">
        <f t="shared" ref="L57" si="17">L55+L56</f>
        <v>51000</v>
      </c>
      <c r="M57" s="5">
        <f t="shared" si="16"/>
        <v>28000</v>
      </c>
      <c r="N57" s="5">
        <f t="shared" ref="N57" si="18">N55+N56</f>
        <v>0</v>
      </c>
      <c r="O57" s="5">
        <f t="shared" si="13"/>
        <v>0</v>
      </c>
      <c r="P57" s="5">
        <f>P55+P56</f>
        <v>70000</v>
      </c>
      <c r="Q57" s="5">
        <f t="shared" ref="Q57:R57" si="19">Q55+Q56</f>
        <v>42000</v>
      </c>
      <c r="R57" s="5">
        <f t="shared" si="19"/>
        <v>42000</v>
      </c>
      <c r="S57" s="5">
        <f t="shared" si="13"/>
        <v>17000</v>
      </c>
      <c r="T57" s="5">
        <f t="shared" ref="T57" si="20">T55+T56</f>
        <v>76500</v>
      </c>
      <c r="U57" s="5">
        <f>U55+U56</f>
        <v>25500</v>
      </c>
      <c r="V57" s="5">
        <f>SUM(D57:U57)</f>
        <v>1811500</v>
      </c>
    </row>
  </sheetData>
  <mergeCells count="20">
    <mergeCell ref="C21:C24"/>
    <mergeCell ref="A40:A45"/>
    <mergeCell ref="C40:C45"/>
    <mergeCell ref="A46:A50"/>
    <mergeCell ref="C46:C50"/>
    <mergeCell ref="A30:A39"/>
    <mergeCell ref="A20:A24"/>
    <mergeCell ref="V3:V4"/>
    <mergeCell ref="U3:U4"/>
    <mergeCell ref="A13:A19"/>
    <mergeCell ref="C13:C19"/>
    <mergeCell ref="A3:A4"/>
    <mergeCell ref="B3:B4"/>
    <mergeCell ref="C3:C4"/>
    <mergeCell ref="A8:A12"/>
    <mergeCell ref="C8:C12"/>
    <mergeCell ref="A5:A7"/>
    <mergeCell ref="C5:C7"/>
    <mergeCell ref="T3:T4"/>
    <mergeCell ref="S3:S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J24"/>
  <sheetViews>
    <sheetView zoomScaleNormal="100" workbookViewId="0">
      <selection activeCell="E7" sqref="E7"/>
    </sheetView>
  </sheetViews>
  <sheetFormatPr defaultColWidth="9" defaultRowHeight="12.5"/>
  <cols>
    <col min="1" max="2" width="9" style="6"/>
    <col min="3" max="3" width="5.33203125" style="6" bestFit="1" customWidth="1"/>
    <col min="4" max="4" width="39.58203125" style="6" customWidth="1"/>
    <col min="5" max="5" width="15" style="6" bestFit="1" customWidth="1"/>
    <col min="6" max="6" width="15" style="6" customWidth="1"/>
    <col min="7" max="7" width="13.58203125" style="6" bestFit="1" customWidth="1"/>
    <col min="8" max="8" width="22" style="6" customWidth="1"/>
    <col min="9" max="9" width="12.08203125" style="6" bestFit="1" customWidth="1"/>
    <col min="10" max="10" width="11.25" style="6" bestFit="1" customWidth="1"/>
    <col min="11" max="11" width="11.08203125" style="6" customWidth="1"/>
    <col min="12" max="16384" width="9" style="6"/>
  </cols>
  <sheetData>
    <row r="2" spans="3:10">
      <c r="C2" s="281" t="s">
        <v>83</v>
      </c>
      <c r="D2" s="282"/>
      <c r="E2" s="282"/>
      <c r="F2" s="60"/>
    </row>
    <row r="3" spans="3:10">
      <c r="C3" s="281" t="s">
        <v>84</v>
      </c>
      <c r="D3" s="281"/>
      <c r="E3" s="281"/>
      <c r="F3" s="59"/>
    </row>
    <row r="4" spans="3:10" ht="13" thickBot="1">
      <c r="C4" s="7"/>
      <c r="D4" s="8"/>
      <c r="E4" s="8"/>
      <c r="F4" s="8"/>
    </row>
    <row r="5" spans="3:10" ht="21.75" customHeight="1" thickBot="1">
      <c r="C5" s="26" t="s">
        <v>14</v>
      </c>
      <c r="D5" s="27" t="s">
        <v>15</v>
      </c>
      <c r="E5" s="28" t="s">
        <v>16</v>
      </c>
      <c r="F5" s="67"/>
      <c r="H5" s="29"/>
      <c r="I5" s="56"/>
    </row>
    <row r="6" spans="3:10" ht="13" thickBot="1">
      <c r="C6" s="15">
        <v>1</v>
      </c>
      <c r="D6" s="9" t="s">
        <v>305</v>
      </c>
      <c r="E6" s="63">
        <v>860000</v>
      </c>
      <c r="F6" s="29"/>
      <c r="G6" s="29"/>
      <c r="H6" s="29"/>
      <c r="I6" s="57"/>
      <c r="J6" s="29"/>
    </row>
    <row r="7" spans="3:10" ht="25.5" thickBot="1">
      <c r="C7" s="13">
        <v>2</v>
      </c>
      <c r="D7" s="224" t="s">
        <v>306</v>
      </c>
      <c r="E7" s="63">
        <v>460000</v>
      </c>
      <c r="F7" s="65"/>
      <c r="G7" s="29"/>
      <c r="I7" s="56"/>
    </row>
    <row r="8" spans="3:10">
      <c r="C8" s="13"/>
      <c r="D8" s="9"/>
      <c r="E8" s="14"/>
      <c r="F8" s="65"/>
      <c r="I8" s="56"/>
    </row>
    <row r="9" spans="3:10">
      <c r="C9" s="13"/>
      <c r="D9" s="9"/>
      <c r="E9" s="14"/>
      <c r="F9" s="65"/>
      <c r="I9" s="56"/>
    </row>
    <row r="10" spans="3:10">
      <c r="C10" s="13"/>
      <c r="D10" s="9"/>
      <c r="E10" s="14"/>
      <c r="F10" s="65"/>
    </row>
    <row r="11" spans="3:10">
      <c r="C11" s="13"/>
      <c r="D11" s="9"/>
      <c r="E11" s="14"/>
      <c r="F11" s="65"/>
    </row>
    <row r="12" spans="3:10">
      <c r="C12" s="13"/>
      <c r="D12" s="9"/>
      <c r="E12" s="14"/>
      <c r="F12" s="65"/>
    </row>
    <row r="13" spans="3:10">
      <c r="C13" s="13"/>
      <c r="D13" s="9"/>
      <c r="E13" s="14"/>
      <c r="F13" s="65"/>
    </row>
    <row r="14" spans="3:10" ht="13" thickBot="1">
      <c r="C14" s="16"/>
      <c r="D14" s="17" t="s">
        <v>1</v>
      </c>
      <c r="E14" s="18">
        <f>SUM(E6:E13)</f>
        <v>1320000</v>
      </c>
      <c r="F14" s="68"/>
    </row>
    <row r="15" spans="3:10" ht="13" thickBot="1">
      <c r="C15" s="16"/>
      <c r="D15" s="17" t="s">
        <v>20</v>
      </c>
      <c r="E15" s="18"/>
      <c r="F15" s="68"/>
    </row>
    <row r="16" spans="3:10" ht="13" thickBot="1">
      <c r="C16" s="16"/>
      <c r="D16" s="17" t="s">
        <v>21</v>
      </c>
      <c r="E16" s="18">
        <f>E14-E15</f>
        <v>1320000</v>
      </c>
      <c r="F16" s="68"/>
      <c r="G16" s="29"/>
    </row>
    <row r="17" spans="3:7">
      <c r="C17" s="8"/>
      <c r="D17" s="7" t="s">
        <v>17</v>
      </c>
      <c r="E17" s="10"/>
      <c r="F17" s="10"/>
    </row>
    <row r="19" spans="3:7">
      <c r="C19" s="8"/>
      <c r="D19" s="8"/>
      <c r="E19" s="8"/>
      <c r="F19" s="8"/>
    </row>
    <row r="22" spans="3:7">
      <c r="D22" s="6" t="s">
        <v>71</v>
      </c>
      <c r="E22" s="64">
        <v>1</v>
      </c>
      <c r="F22" s="66">
        <f>E7*E22</f>
        <v>460000</v>
      </c>
      <c r="G22" s="6" t="s">
        <v>70</v>
      </c>
    </row>
    <row r="23" spans="3:7">
      <c r="D23" s="6" t="s">
        <v>72</v>
      </c>
      <c r="E23" s="64"/>
      <c r="F23" s="66">
        <f>E7*E23</f>
        <v>0</v>
      </c>
      <c r="G23" s="6" t="s">
        <v>80</v>
      </c>
    </row>
    <row r="24" spans="3:7">
      <c r="D24" s="6" t="s">
        <v>81</v>
      </c>
      <c r="E24" s="64"/>
      <c r="F24" s="66">
        <f>E7*E24</f>
        <v>0</v>
      </c>
    </row>
  </sheetData>
  <mergeCells count="2">
    <mergeCell ref="C2:E2"/>
    <mergeCell ref="C3:E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1"/>
  <sheetViews>
    <sheetView zoomScale="85" zoomScaleNormal="85" workbookViewId="0">
      <selection activeCell="M20" sqref="M20"/>
    </sheetView>
  </sheetViews>
  <sheetFormatPr defaultColWidth="12.58203125" defaultRowHeight="14"/>
  <cols>
    <col min="1" max="1" width="3.58203125" customWidth="1"/>
    <col min="2" max="2" width="22.33203125" customWidth="1"/>
    <col min="3" max="30" width="4.25" customWidth="1"/>
    <col min="31" max="31" width="2.83203125" customWidth="1"/>
    <col min="32" max="42" width="9.08203125" customWidth="1"/>
  </cols>
  <sheetData>
    <row r="1" spans="1:42">
      <c r="A1" s="189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</row>
    <row r="2" spans="1:42">
      <c r="A2" s="285"/>
      <c r="B2" s="287"/>
      <c r="C2" s="283" t="s">
        <v>218</v>
      </c>
      <c r="D2" s="284"/>
      <c r="E2" s="284"/>
      <c r="F2" s="284"/>
      <c r="G2" s="283" t="s">
        <v>219</v>
      </c>
      <c r="H2" s="284"/>
      <c r="I2" s="284"/>
      <c r="J2" s="284"/>
      <c r="K2" s="283" t="s">
        <v>220</v>
      </c>
      <c r="L2" s="284"/>
      <c r="M2" s="284"/>
      <c r="N2" s="284"/>
      <c r="O2" s="283" t="s">
        <v>221</v>
      </c>
      <c r="P2" s="284"/>
      <c r="Q2" s="284"/>
      <c r="R2" s="284"/>
      <c r="S2" s="283" t="s">
        <v>222</v>
      </c>
      <c r="T2" s="284"/>
      <c r="U2" s="284"/>
      <c r="V2" s="284"/>
      <c r="W2" s="283" t="s">
        <v>223</v>
      </c>
      <c r="X2" s="284"/>
      <c r="Y2" s="284"/>
      <c r="Z2" s="284"/>
      <c r="AA2" s="283" t="s">
        <v>227</v>
      </c>
      <c r="AB2" s="284"/>
      <c r="AC2" s="284"/>
      <c r="AD2" s="284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</row>
    <row r="3" spans="1:42">
      <c r="A3" s="286"/>
      <c r="B3" s="288"/>
      <c r="C3" s="190" t="s">
        <v>63</v>
      </c>
      <c r="D3" s="190" t="s">
        <v>64</v>
      </c>
      <c r="E3" s="190" t="s">
        <v>65</v>
      </c>
      <c r="F3" s="190" t="s">
        <v>66</v>
      </c>
      <c r="G3" s="190" t="s">
        <v>63</v>
      </c>
      <c r="H3" s="190" t="s">
        <v>64</v>
      </c>
      <c r="I3" s="190" t="s">
        <v>65</v>
      </c>
      <c r="J3" s="190" t="s">
        <v>66</v>
      </c>
      <c r="K3" s="190" t="s">
        <v>63</v>
      </c>
      <c r="L3" s="190" t="s">
        <v>64</v>
      </c>
      <c r="M3" s="190" t="s">
        <v>65</v>
      </c>
      <c r="N3" s="190" t="s">
        <v>66</v>
      </c>
      <c r="O3" s="190" t="s">
        <v>63</v>
      </c>
      <c r="P3" s="190" t="s">
        <v>64</v>
      </c>
      <c r="Q3" s="190" t="s">
        <v>65</v>
      </c>
      <c r="R3" s="190" t="s">
        <v>66</v>
      </c>
      <c r="S3" s="190" t="s">
        <v>63</v>
      </c>
      <c r="T3" s="190" t="s">
        <v>64</v>
      </c>
      <c r="U3" s="190" t="s">
        <v>65</v>
      </c>
      <c r="V3" s="190" t="s">
        <v>66</v>
      </c>
      <c r="W3" s="190" t="s">
        <v>63</v>
      </c>
      <c r="X3" s="190" t="s">
        <v>64</v>
      </c>
      <c r="Y3" s="190" t="s">
        <v>65</v>
      </c>
      <c r="Z3" s="190" t="s">
        <v>66</v>
      </c>
      <c r="AA3" s="190" t="s">
        <v>63</v>
      </c>
      <c r="AB3" s="190" t="s">
        <v>64</v>
      </c>
      <c r="AC3" s="190" t="s">
        <v>65</v>
      </c>
      <c r="AD3" s="190" t="s">
        <v>66</v>
      </c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</row>
    <row r="4" spans="1:42">
      <c r="A4" s="191">
        <v>1</v>
      </c>
      <c r="B4" s="192" t="s">
        <v>224</v>
      </c>
      <c r="C4" s="193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</row>
    <row r="5" spans="1:42">
      <c r="A5" s="191">
        <v>2</v>
      </c>
      <c r="B5" s="192" t="s">
        <v>225</v>
      </c>
      <c r="C5" s="193"/>
      <c r="D5" s="193"/>
      <c r="E5" s="193"/>
      <c r="F5" s="193"/>
      <c r="G5" s="195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</row>
    <row r="6" spans="1:42">
      <c r="A6" s="191">
        <v>3</v>
      </c>
      <c r="B6" s="192" t="s">
        <v>355</v>
      </c>
      <c r="C6" s="194"/>
      <c r="D6" s="194"/>
      <c r="E6" s="193"/>
      <c r="F6" s="193"/>
      <c r="G6" s="193"/>
      <c r="H6" s="193"/>
      <c r="I6" s="195"/>
      <c r="J6" s="193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</row>
    <row r="7" spans="1:42">
      <c r="A7" s="191">
        <v>4</v>
      </c>
      <c r="B7" s="192" t="s">
        <v>354</v>
      </c>
      <c r="C7" s="194"/>
      <c r="D7" s="194"/>
      <c r="E7" s="194"/>
      <c r="F7" s="194"/>
      <c r="G7" s="193"/>
      <c r="H7" s="193"/>
      <c r="I7" s="193"/>
      <c r="J7" s="193"/>
      <c r="K7" s="193"/>
      <c r="L7" s="193"/>
      <c r="M7" s="193"/>
      <c r="N7" s="193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</row>
    <row r="8" spans="1:42">
      <c r="A8" s="191">
        <v>5</v>
      </c>
      <c r="B8" s="192" t="s">
        <v>77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3"/>
      <c r="P8" s="193"/>
      <c r="Q8" s="196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</row>
    <row r="9" spans="1:42">
      <c r="A9" s="191">
        <v>6</v>
      </c>
      <c r="B9" s="192" t="s">
        <v>78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3"/>
      <c r="S9" s="193"/>
      <c r="T9" s="193"/>
      <c r="U9" s="196"/>
      <c r="V9" s="196"/>
      <c r="W9" s="193"/>
      <c r="X9" s="193"/>
      <c r="Y9" s="194"/>
      <c r="Z9" s="194"/>
      <c r="AA9" s="194"/>
      <c r="AB9" s="194"/>
      <c r="AC9" s="194"/>
      <c r="AD9" s="194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</row>
    <row r="10" spans="1:42">
      <c r="A10" s="191">
        <v>7</v>
      </c>
      <c r="B10" s="192" t="s">
        <v>226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3"/>
      <c r="Z10" s="193"/>
      <c r="AA10" s="193"/>
      <c r="AB10" s="195"/>
      <c r="AC10" s="194"/>
      <c r="AD10" s="194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</row>
    <row r="11" spans="1:42">
      <c r="A11" s="191">
        <v>8</v>
      </c>
      <c r="B11" s="192" t="s">
        <v>356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3"/>
      <c r="Z11" s="193"/>
      <c r="AA11" s="193"/>
      <c r="AB11" s="195"/>
      <c r="AC11" s="193"/>
      <c r="AD11" s="195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</row>
    <row r="12" spans="1:42">
      <c r="A12" s="189"/>
      <c r="B12" s="189"/>
      <c r="C12" s="189"/>
      <c r="D12" s="189"/>
      <c r="E12" s="189"/>
      <c r="F12" s="189"/>
      <c r="G12" s="189"/>
      <c r="H12" s="189"/>
      <c r="I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</row>
    <row r="13" spans="1:42">
      <c r="A13" s="189"/>
      <c r="B13" s="189"/>
      <c r="C13" s="189"/>
      <c r="D13" s="189"/>
      <c r="E13" s="189"/>
      <c r="F13" s="189"/>
      <c r="G13" s="189"/>
      <c r="H13" s="189"/>
      <c r="I13" s="189"/>
      <c r="J13" s="189">
        <v>60</v>
      </c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>
        <v>165</v>
      </c>
      <c r="Y13" s="189"/>
      <c r="Z13" s="189"/>
      <c r="AA13" s="189"/>
      <c r="AB13" s="189"/>
      <c r="AC13" s="189"/>
      <c r="AD13" s="189">
        <v>210</v>
      </c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</row>
    <row r="14" spans="1:42">
      <c r="A14" s="189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</row>
    <row r="15" spans="1:42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</row>
    <row r="16" spans="1:42">
      <c r="A16" s="189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</row>
    <row r="17" spans="1:42">
      <c r="A17" s="189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</row>
    <row r="18" spans="1:42">
      <c r="A18" s="189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</row>
    <row r="19" spans="1:42">
      <c r="A19" s="189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</row>
    <row r="20" spans="1:42">
      <c r="A20" s="189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</row>
    <row r="21" spans="1:42">
      <c r="A21" s="189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</row>
    <row r="22" spans="1:42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</row>
    <row r="23" spans="1:42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</row>
    <row r="24" spans="1:42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</row>
    <row r="25" spans="1:42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</row>
    <row r="26" spans="1:42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</row>
    <row r="27" spans="1:42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</row>
    <row r="28" spans="1:42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</row>
    <row r="29" spans="1:42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</row>
    <row r="30" spans="1:42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</row>
    <row r="31" spans="1:42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</row>
    <row r="32" spans="1:42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</row>
    <row r="33" spans="1:42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</row>
    <row r="34" spans="1:42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</row>
    <row r="35" spans="1:42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</row>
    <row r="36" spans="1:42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</row>
    <row r="37" spans="1:42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</row>
    <row r="38" spans="1:42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</row>
    <row r="39" spans="1:42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</row>
    <row r="40" spans="1:42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</row>
    <row r="41" spans="1:42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</row>
    <row r="42" spans="1:42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</row>
    <row r="43" spans="1:42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</row>
    <row r="44" spans="1:42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</row>
    <row r="45" spans="1:42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</row>
    <row r="46" spans="1:42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</row>
    <row r="47" spans="1:42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</row>
    <row r="48" spans="1:42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</row>
    <row r="49" spans="1:42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</row>
    <row r="50" spans="1:42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</row>
    <row r="51" spans="1:42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</row>
    <row r="52" spans="1:42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</row>
    <row r="53" spans="1:42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</row>
    <row r="54" spans="1:42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</row>
    <row r="55" spans="1:42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</row>
    <row r="56" spans="1:42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</row>
    <row r="57" spans="1:42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</row>
    <row r="58" spans="1:42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</row>
    <row r="59" spans="1:42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</row>
    <row r="60" spans="1:42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</row>
    <row r="61" spans="1:42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</row>
    <row r="62" spans="1:42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</row>
    <row r="63" spans="1:42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</row>
    <row r="64" spans="1:42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</row>
    <row r="65" spans="1:42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</row>
    <row r="66" spans="1:42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</row>
    <row r="67" spans="1:42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</row>
    <row r="68" spans="1:42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</row>
    <row r="69" spans="1:42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</row>
    <row r="70" spans="1:42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</row>
    <row r="71" spans="1:42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</row>
    <row r="72" spans="1:42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</row>
    <row r="73" spans="1:42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</row>
    <row r="74" spans="1:42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</row>
    <row r="75" spans="1:42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</row>
    <row r="76" spans="1:42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</row>
    <row r="77" spans="1:42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</row>
    <row r="78" spans="1:42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</row>
    <row r="79" spans="1:42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</row>
    <row r="80" spans="1:42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</row>
    <row r="81" spans="1:42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</row>
    <row r="82" spans="1:42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</row>
    <row r="83" spans="1:42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</row>
    <row r="84" spans="1:42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</row>
    <row r="85" spans="1:42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</row>
    <row r="86" spans="1:42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</row>
    <row r="87" spans="1:42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</row>
    <row r="88" spans="1:42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</row>
    <row r="89" spans="1:42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</row>
    <row r="90" spans="1:42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</row>
    <row r="91" spans="1:42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</row>
    <row r="92" spans="1:42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</row>
    <row r="93" spans="1:42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</row>
    <row r="94" spans="1:42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</row>
    <row r="95" spans="1:42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</row>
    <row r="96" spans="1:42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</row>
    <row r="97" spans="1:42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</row>
    <row r="98" spans="1:42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</row>
    <row r="99" spans="1:42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</row>
    <row r="100" spans="1:42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</row>
    <row r="101" spans="1:42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</row>
    <row r="102" spans="1:42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</row>
    <row r="103" spans="1:42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</row>
    <row r="104" spans="1:42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</row>
    <row r="105" spans="1:42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</row>
    <row r="106" spans="1:42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</row>
    <row r="107" spans="1:42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</row>
    <row r="108" spans="1:42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</row>
    <row r="109" spans="1:42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</row>
    <row r="110" spans="1:42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</row>
    <row r="111" spans="1:42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</row>
    <row r="112" spans="1:42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</row>
    <row r="113" spans="1:42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</row>
    <row r="114" spans="1:42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</row>
    <row r="115" spans="1:42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</row>
    <row r="116" spans="1:42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</row>
    <row r="117" spans="1:42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</row>
    <row r="118" spans="1:42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</row>
    <row r="119" spans="1:42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</row>
    <row r="120" spans="1:42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</row>
    <row r="121" spans="1:42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</row>
    <row r="122" spans="1:42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</row>
    <row r="123" spans="1:42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</row>
    <row r="124" spans="1:42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</row>
    <row r="125" spans="1:42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</row>
    <row r="126" spans="1:42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</row>
    <row r="127" spans="1:42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</row>
    <row r="128" spans="1:42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</row>
    <row r="129" spans="1:42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</row>
    <row r="130" spans="1:42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</row>
    <row r="131" spans="1:42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89"/>
      <c r="AN131" s="189"/>
      <c r="AO131" s="189"/>
      <c r="AP131" s="189"/>
    </row>
    <row r="132" spans="1:42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89"/>
      <c r="AN132" s="189"/>
      <c r="AO132" s="189"/>
      <c r="AP132" s="189"/>
    </row>
    <row r="133" spans="1:42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</row>
    <row r="134" spans="1:42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89"/>
      <c r="AN134" s="189"/>
      <c r="AO134" s="189"/>
      <c r="AP134" s="189"/>
    </row>
    <row r="135" spans="1:42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89"/>
      <c r="AN135" s="189"/>
      <c r="AO135" s="189"/>
      <c r="AP135" s="189"/>
    </row>
    <row r="136" spans="1:42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</row>
    <row r="137" spans="1:42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</row>
    <row r="138" spans="1:42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89"/>
      <c r="AN138" s="189"/>
      <c r="AO138" s="189"/>
      <c r="AP138" s="189"/>
    </row>
    <row r="139" spans="1:42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89"/>
      <c r="AN139" s="189"/>
      <c r="AO139" s="189"/>
      <c r="AP139" s="189"/>
    </row>
    <row r="140" spans="1:42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</row>
    <row r="141" spans="1:42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</row>
    <row r="142" spans="1:42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89"/>
      <c r="AN142" s="189"/>
      <c r="AO142" s="189"/>
      <c r="AP142" s="189"/>
    </row>
    <row r="143" spans="1:42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</row>
    <row r="144" spans="1:42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89"/>
      <c r="AN144" s="189"/>
      <c r="AO144" s="189"/>
      <c r="AP144" s="189"/>
    </row>
    <row r="145" spans="1:42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</row>
    <row r="146" spans="1:42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</row>
    <row r="147" spans="1:42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</row>
    <row r="148" spans="1:42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</row>
    <row r="149" spans="1:42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</row>
    <row r="150" spans="1:42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</row>
    <row r="151" spans="1:42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</row>
    <row r="152" spans="1:42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</row>
    <row r="153" spans="1:42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</row>
    <row r="154" spans="1:42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</row>
    <row r="155" spans="1:42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</row>
    <row r="156" spans="1:42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</row>
    <row r="157" spans="1:42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</row>
    <row r="158" spans="1:42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</row>
    <row r="159" spans="1:42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</row>
    <row r="160" spans="1:42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</row>
    <row r="161" spans="1:42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89"/>
      <c r="AN161" s="189"/>
      <c r="AO161" s="189"/>
      <c r="AP161" s="189"/>
    </row>
    <row r="162" spans="1:42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89"/>
      <c r="AN162" s="189"/>
      <c r="AO162" s="189"/>
      <c r="AP162" s="189"/>
    </row>
    <row r="163" spans="1:42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</row>
    <row r="164" spans="1:42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</row>
    <row r="165" spans="1:42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</row>
    <row r="166" spans="1:42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</row>
    <row r="167" spans="1:42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</row>
    <row r="168" spans="1:42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</row>
    <row r="169" spans="1:42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</row>
    <row r="170" spans="1:42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</row>
    <row r="171" spans="1:42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</row>
    <row r="172" spans="1:42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</row>
    <row r="173" spans="1:42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</row>
    <row r="174" spans="1:42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</row>
    <row r="175" spans="1:42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89"/>
      <c r="AN175" s="189"/>
      <c r="AO175" s="189"/>
      <c r="AP175" s="189"/>
    </row>
    <row r="176" spans="1:42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</row>
    <row r="177" spans="1:42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</row>
    <row r="178" spans="1:42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</row>
    <row r="179" spans="1:42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</row>
    <row r="180" spans="1:42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</row>
    <row r="181" spans="1:42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</row>
    <row r="182" spans="1:42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</row>
    <row r="183" spans="1:42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</row>
    <row r="184" spans="1:42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</row>
    <row r="185" spans="1:42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</row>
    <row r="186" spans="1:42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</row>
    <row r="187" spans="1:42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</row>
    <row r="188" spans="1:42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</row>
    <row r="189" spans="1:42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</row>
    <row r="190" spans="1:42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</row>
    <row r="191" spans="1:42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</row>
    <row r="192" spans="1:42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</row>
    <row r="193" spans="1:42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89"/>
      <c r="AN193" s="189"/>
      <c r="AO193" s="189"/>
      <c r="AP193" s="189"/>
    </row>
    <row r="194" spans="1:42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</row>
    <row r="195" spans="1:42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</row>
    <row r="196" spans="1:42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</row>
    <row r="197" spans="1:42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</row>
    <row r="198" spans="1:42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</row>
    <row r="199" spans="1:42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</row>
    <row r="200" spans="1:42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89"/>
      <c r="AN200" s="189"/>
      <c r="AO200" s="189"/>
      <c r="AP200" s="189"/>
    </row>
    <row r="201" spans="1:42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</row>
    <row r="202" spans="1:42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89"/>
      <c r="AN202" s="189"/>
      <c r="AO202" s="189"/>
      <c r="AP202" s="189"/>
    </row>
    <row r="203" spans="1:42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89"/>
      <c r="AN203" s="189"/>
      <c r="AO203" s="189"/>
      <c r="AP203" s="189"/>
    </row>
    <row r="204" spans="1:42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189"/>
      <c r="AL204" s="189"/>
      <c r="AM204" s="189"/>
      <c r="AN204" s="189"/>
      <c r="AO204" s="189"/>
      <c r="AP204" s="189"/>
    </row>
    <row r="205" spans="1:42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189"/>
      <c r="AL205" s="189"/>
      <c r="AM205" s="189"/>
      <c r="AN205" s="189"/>
      <c r="AO205" s="189"/>
      <c r="AP205" s="189"/>
    </row>
    <row r="206" spans="1:42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  <c r="AG206" s="189"/>
      <c r="AH206" s="189"/>
      <c r="AI206" s="189"/>
      <c r="AJ206" s="189"/>
      <c r="AK206" s="189"/>
      <c r="AL206" s="189"/>
      <c r="AM206" s="189"/>
      <c r="AN206" s="189"/>
      <c r="AO206" s="189"/>
      <c r="AP206" s="189"/>
    </row>
    <row r="207" spans="1:42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189"/>
      <c r="AL207" s="189"/>
      <c r="AM207" s="189"/>
      <c r="AN207" s="189"/>
      <c r="AO207" s="189"/>
      <c r="AP207" s="189"/>
    </row>
    <row r="208" spans="1:42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189"/>
      <c r="AL208" s="189"/>
      <c r="AM208" s="189"/>
      <c r="AN208" s="189"/>
      <c r="AO208" s="189"/>
      <c r="AP208" s="189"/>
    </row>
    <row r="209" spans="1:42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89"/>
      <c r="AI209" s="189"/>
      <c r="AJ209" s="189"/>
      <c r="AK209" s="189"/>
      <c r="AL209" s="189"/>
      <c r="AM209" s="189"/>
      <c r="AN209" s="189"/>
      <c r="AO209" s="189"/>
      <c r="AP209" s="189"/>
    </row>
    <row r="210" spans="1:42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  <c r="AD210" s="189"/>
      <c r="AE210" s="189"/>
      <c r="AF210" s="189"/>
      <c r="AG210" s="189"/>
      <c r="AH210" s="189"/>
      <c r="AI210" s="189"/>
      <c r="AJ210" s="189"/>
      <c r="AK210" s="189"/>
      <c r="AL210" s="189"/>
      <c r="AM210" s="189"/>
      <c r="AN210" s="189"/>
      <c r="AO210" s="189"/>
      <c r="AP210" s="189"/>
    </row>
    <row r="211" spans="1:42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  <c r="AD211" s="189"/>
      <c r="AE211" s="189"/>
      <c r="AF211" s="189"/>
      <c r="AG211" s="189"/>
      <c r="AH211" s="189"/>
      <c r="AI211" s="189"/>
      <c r="AJ211" s="189"/>
      <c r="AK211" s="189"/>
      <c r="AL211" s="189"/>
      <c r="AM211" s="189"/>
      <c r="AN211" s="189"/>
      <c r="AO211" s="189"/>
      <c r="AP211" s="189"/>
    </row>
    <row r="212" spans="1:42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  <c r="AD212" s="189"/>
      <c r="AE212" s="189"/>
      <c r="AF212" s="189"/>
      <c r="AG212" s="189"/>
      <c r="AH212" s="189"/>
      <c r="AI212" s="189"/>
      <c r="AJ212" s="189"/>
      <c r="AK212" s="189"/>
      <c r="AL212" s="189"/>
      <c r="AM212" s="189"/>
      <c r="AN212" s="189"/>
      <c r="AO212" s="189"/>
      <c r="AP212" s="189"/>
    </row>
    <row r="213" spans="1:42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  <c r="AD213" s="189"/>
      <c r="AE213" s="189"/>
      <c r="AF213" s="189"/>
      <c r="AG213" s="189"/>
      <c r="AH213" s="189"/>
      <c r="AI213" s="189"/>
      <c r="AJ213" s="189"/>
      <c r="AK213" s="189"/>
      <c r="AL213" s="189"/>
      <c r="AM213" s="189"/>
      <c r="AN213" s="189"/>
      <c r="AO213" s="189"/>
      <c r="AP213" s="189"/>
    </row>
    <row r="214" spans="1:42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  <c r="AE214" s="189"/>
      <c r="AF214" s="189"/>
      <c r="AG214" s="189"/>
      <c r="AH214" s="189"/>
      <c r="AI214" s="189"/>
      <c r="AJ214" s="189"/>
      <c r="AK214" s="189"/>
      <c r="AL214" s="189"/>
      <c r="AM214" s="189"/>
      <c r="AN214" s="189"/>
      <c r="AO214" s="189"/>
      <c r="AP214" s="189"/>
    </row>
    <row r="215" spans="1:42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189"/>
      <c r="AL215" s="189"/>
      <c r="AM215" s="189"/>
      <c r="AN215" s="189"/>
      <c r="AO215" s="189"/>
      <c r="AP215" s="189"/>
    </row>
    <row r="216" spans="1:42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89"/>
      <c r="AF216" s="189"/>
      <c r="AG216" s="189"/>
      <c r="AH216" s="189"/>
      <c r="AI216" s="189"/>
      <c r="AJ216" s="189"/>
      <c r="AK216" s="189"/>
      <c r="AL216" s="189"/>
      <c r="AM216" s="189"/>
      <c r="AN216" s="189"/>
      <c r="AO216" s="189"/>
      <c r="AP216" s="189"/>
    </row>
    <row r="217" spans="1:42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  <c r="AD217" s="189"/>
      <c r="AE217" s="189"/>
      <c r="AF217" s="189"/>
      <c r="AG217" s="189"/>
      <c r="AH217" s="189"/>
      <c r="AI217" s="189"/>
      <c r="AJ217" s="189"/>
      <c r="AK217" s="189"/>
      <c r="AL217" s="189"/>
      <c r="AM217" s="189"/>
      <c r="AN217" s="189"/>
      <c r="AO217" s="189"/>
      <c r="AP217" s="189"/>
    </row>
    <row r="218" spans="1:42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  <c r="AD218" s="189"/>
      <c r="AE218" s="189"/>
      <c r="AF218" s="189"/>
      <c r="AG218" s="189"/>
      <c r="AH218" s="189"/>
      <c r="AI218" s="189"/>
      <c r="AJ218" s="189"/>
      <c r="AK218" s="189"/>
      <c r="AL218" s="189"/>
      <c r="AM218" s="189"/>
      <c r="AN218" s="189"/>
      <c r="AO218" s="189"/>
      <c r="AP218" s="189"/>
    </row>
    <row r="219" spans="1:42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  <c r="AD219" s="189"/>
      <c r="AE219" s="189"/>
      <c r="AF219" s="189"/>
      <c r="AG219" s="189"/>
      <c r="AH219" s="189"/>
      <c r="AI219" s="189"/>
      <c r="AJ219" s="189"/>
      <c r="AK219" s="189"/>
      <c r="AL219" s="189"/>
      <c r="AM219" s="189"/>
      <c r="AN219" s="189"/>
      <c r="AO219" s="189"/>
      <c r="AP219" s="189"/>
    </row>
    <row r="220" spans="1:42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  <c r="AD220" s="189"/>
      <c r="AE220" s="189"/>
      <c r="AF220" s="189"/>
      <c r="AG220" s="189"/>
      <c r="AH220" s="189"/>
      <c r="AI220" s="189"/>
      <c r="AJ220" s="189"/>
      <c r="AK220" s="189"/>
      <c r="AL220" s="189"/>
      <c r="AM220" s="189"/>
      <c r="AN220" s="189"/>
      <c r="AO220" s="189"/>
      <c r="AP220" s="189"/>
    </row>
    <row r="221" spans="1:42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189"/>
      <c r="AL221" s="189"/>
      <c r="AM221" s="189"/>
      <c r="AN221" s="189"/>
      <c r="AO221" s="189"/>
      <c r="AP221" s="189"/>
    </row>
    <row r="222" spans="1:42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  <c r="AD222" s="189"/>
      <c r="AE222" s="189"/>
      <c r="AF222" s="189"/>
      <c r="AG222" s="189"/>
      <c r="AH222" s="189"/>
      <c r="AI222" s="189"/>
      <c r="AJ222" s="189"/>
      <c r="AK222" s="189"/>
      <c r="AL222" s="189"/>
      <c r="AM222" s="189"/>
      <c r="AN222" s="189"/>
      <c r="AO222" s="189"/>
      <c r="AP222" s="189"/>
    </row>
    <row r="223" spans="1:42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  <c r="AC223" s="189"/>
      <c r="AD223" s="189"/>
      <c r="AE223" s="189"/>
      <c r="AF223" s="189"/>
      <c r="AG223" s="189"/>
      <c r="AH223" s="189"/>
      <c r="AI223" s="189"/>
      <c r="AJ223" s="189"/>
      <c r="AK223" s="189"/>
      <c r="AL223" s="189"/>
      <c r="AM223" s="189"/>
      <c r="AN223" s="189"/>
      <c r="AO223" s="189"/>
      <c r="AP223" s="189"/>
    </row>
    <row r="224" spans="1:42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  <c r="AD224" s="189"/>
      <c r="AE224" s="189"/>
      <c r="AF224" s="189"/>
      <c r="AG224" s="189"/>
      <c r="AH224" s="189"/>
      <c r="AI224" s="189"/>
      <c r="AJ224" s="189"/>
      <c r="AK224" s="189"/>
      <c r="AL224" s="189"/>
      <c r="AM224" s="189"/>
      <c r="AN224" s="189"/>
      <c r="AO224" s="189"/>
      <c r="AP224" s="189"/>
    </row>
    <row r="225" spans="1:42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  <c r="AD225" s="189"/>
      <c r="AE225" s="189"/>
      <c r="AF225" s="189"/>
      <c r="AG225" s="189"/>
      <c r="AH225" s="189"/>
      <c r="AI225" s="189"/>
      <c r="AJ225" s="189"/>
      <c r="AK225" s="189"/>
      <c r="AL225" s="189"/>
      <c r="AM225" s="189"/>
      <c r="AN225" s="189"/>
      <c r="AO225" s="189"/>
      <c r="AP225" s="189"/>
    </row>
    <row r="226" spans="1:42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  <c r="AD226" s="189"/>
      <c r="AE226" s="189"/>
      <c r="AF226" s="189"/>
      <c r="AG226" s="189"/>
      <c r="AH226" s="189"/>
      <c r="AI226" s="189"/>
      <c r="AJ226" s="189"/>
      <c r="AK226" s="189"/>
      <c r="AL226" s="189"/>
      <c r="AM226" s="189"/>
      <c r="AN226" s="189"/>
      <c r="AO226" s="189"/>
      <c r="AP226" s="189"/>
    </row>
    <row r="227" spans="1:42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  <c r="AC227" s="189"/>
      <c r="AD227" s="189"/>
      <c r="AE227" s="189"/>
      <c r="AF227" s="189"/>
      <c r="AG227" s="189"/>
      <c r="AH227" s="189"/>
      <c r="AI227" s="189"/>
      <c r="AJ227" s="189"/>
      <c r="AK227" s="189"/>
      <c r="AL227" s="189"/>
      <c r="AM227" s="189"/>
      <c r="AN227" s="189"/>
      <c r="AO227" s="189"/>
      <c r="AP227" s="189"/>
    </row>
    <row r="228" spans="1:42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  <c r="AD228" s="189"/>
      <c r="AE228" s="189"/>
      <c r="AF228" s="189"/>
      <c r="AG228" s="189"/>
      <c r="AH228" s="189"/>
      <c r="AI228" s="189"/>
      <c r="AJ228" s="189"/>
      <c r="AK228" s="189"/>
      <c r="AL228" s="189"/>
      <c r="AM228" s="189"/>
      <c r="AN228" s="189"/>
      <c r="AO228" s="189"/>
      <c r="AP228" s="189"/>
    </row>
    <row r="229" spans="1:42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  <c r="AC229" s="189"/>
      <c r="AD229" s="189"/>
      <c r="AE229" s="189"/>
      <c r="AF229" s="189"/>
      <c r="AG229" s="189"/>
      <c r="AH229" s="189"/>
      <c r="AI229" s="189"/>
      <c r="AJ229" s="189"/>
      <c r="AK229" s="189"/>
      <c r="AL229" s="189"/>
      <c r="AM229" s="189"/>
      <c r="AN229" s="189"/>
      <c r="AO229" s="189"/>
      <c r="AP229" s="189"/>
    </row>
    <row r="230" spans="1:42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  <c r="AC230" s="189"/>
      <c r="AD230" s="189"/>
      <c r="AE230" s="189"/>
      <c r="AF230" s="189"/>
      <c r="AG230" s="189"/>
      <c r="AH230" s="189"/>
      <c r="AI230" s="189"/>
      <c r="AJ230" s="189"/>
      <c r="AK230" s="189"/>
      <c r="AL230" s="189"/>
      <c r="AM230" s="189"/>
      <c r="AN230" s="189"/>
      <c r="AO230" s="189"/>
      <c r="AP230" s="189"/>
    </row>
    <row r="231" spans="1:42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  <c r="AC231" s="189"/>
      <c r="AD231" s="189"/>
      <c r="AE231" s="189"/>
      <c r="AF231" s="189"/>
      <c r="AG231" s="189"/>
      <c r="AH231" s="189"/>
      <c r="AI231" s="189"/>
      <c r="AJ231" s="189"/>
      <c r="AK231" s="189"/>
      <c r="AL231" s="189"/>
      <c r="AM231" s="189"/>
      <c r="AN231" s="189"/>
      <c r="AO231" s="189"/>
      <c r="AP231" s="189"/>
    </row>
    <row r="232" spans="1:42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89"/>
      <c r="AG232" s="189"/>
      <c r="AH232" s="189"/>
      <c r="AI232" s="189"/>
      <c r="AJ232" s="189"/>
      <c r="AK232" s="189"/>
      <c r="AL232" s="189"/>
      <c r="AM232" s="189"/>
      <c r="AN232" s="189"/>
      <c r="AO232" s="189"/>
      <c r="AP232" s="189"/>
    </row>
    <row r="233" spans="1:42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89"/>
      <c r="AG233" s="189"/>
      <c r="AH233" s="189"/>
      <c r="AI233" s="189"/>
      <c r="AJ233" s="189"/>
      <c r="AK233" s="189"/>
      <c r="AL233" s="189"/>
      <c r="AM233" s="189"/>
      <c r="AN233" s="189"/>
      <c r="AO233" s="189"/>
      <c r="AP233" s="189"/>
    </row>
    <row r="234" spans="1:42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89"/>
      <c r="AG234" s="189"/>
      <c r="AH234" s="189"/>
      <c r="AI234" s="189"/>
      <c r="AJ234" s="189"/>
      <c r="AK234" s="189"/>
      <c r="AL234" s="189"/>
      <c r="AM234" s="189"/>
      <c r="AN234" s="189"/>
      <c r="AO234" s="189"/>
      <c r="AP234" s="189"/>
    </row>
    <row r="235" spans="1:42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89"/>
      <c r="AG235" s="189"/>
      <c r="AH235" s="189"/>
      <c r="AI235" s="189"/>
      <c r="AJ235" s="189"/>
      <c r="AK235" s="189"/>
      <c r="AL235" s="189"/>
      <c r="AM235" s="189"/>
      <c r="AN235" s="189"/>
      <c r="AO235" s="189"/>
      <c r="AP235" s="189"/>
    </row>
    <row r="236" spans="1:42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  <c r="AD236" s="189"/>
      <c r="AE236" s="189"/>
      <c r="AF236" s="189"/>
      <c r="AG236" s="189"/>
      <c r="AH236" s="189"/>
      <c r="AI236" s="189"/>
      <c r="AJ236" s="189"/>
      <c r="AK236" s="189"/>
      <c r="AL236" s="189"/>
      <c r="AM236" s="189"/>
      <c r="AN236" s="189"/>
      <c r="AO236" s="189"/>
      <c r="AP236" s="189"/>
    </row>
    <row r="237" spans="1:42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  <c r="AC237" s="189"/>
      <c r="AD237" s="189"/>
      <c r="AE237" s="189"/>
      <c r="AF237" s="189"/>
      <c r="AG237" s="189"/>
      <c r="AH237" s="189"/>
      <c r="AI237" s="189"/>
      <c r="AJ237" s="189"/>
      <c r="AK237" s="189"/>
      <c r="AL237" s="189"/>
      <c r="AM237" s="189"/>
      <c r="AN237" s="189"/>
      <c r="AO237" s="189"/>
      <c r="AP237" s="189"/>
    </row>
    <row r="238" spans="1:42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  <c r="AC238" s="189"/>
      <c r="AD238" s="189"/>
      <c r="AE238" s="189"/>
      <c r="AF238" s="189"/>
      <c r="AG238" s="189"/>
      <c r="AH238" s="189"/>
      <c r="AI238" s="189"/>
      <c r="AJ238" s="189"/>
      <c r="AK238" s="189"/>
      <c r="AL238" s="189"/>
      <c r="AM238" s="189"/>
      <c r="AN238" s="189"/>
      <c r="AO238" s="189"/>
      <c r="AP238" s="189"/>
    </row>
    <row r="239" spans="1:42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  <c r="AC239" s="189"/>
      <c r="AD239" s="189"/>
      <c r="AE239" s="189"/>
      <c r="AF239" s="189"/>
      <c r="AG239" s="189"/>
      <c r="AH239" s="189"/>
      <c r="AI239" s="189"/>
      <c r="AJ239" s="189"/>
      <c r="AK239" s="189"/>
      <c r="AL239" s="189"/>
      <c r="AM239" s="189"/>
      <c r="AN239" s="189"/>
      <c r="AO239" s="189"/>
      <c r="AP239" s="189"/>
    </row>
    <row r="240" spans="1:42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  <c r="AC240" s="189"/>
      <c r="AD240" s="189"/>
      <c r="AE240" s="189"/>
      <c r="AF240" s="189"/>
      <c r="AG240" s="189"/>
      <c r="AH240" s="189"/>
      <c r="AI240" s="189"/>
      <c r="AJ240" s="189"/>
      <c r="AK240" s="189"/>
      <c r="AL240" s="189"/>
      <c r="AM240" s="189"/>
      <c r="AN240" s="189"/>
      <c r="AO240" s="189"/>
      <c r="AP240" s="189"/>
    </row>
    <row r="241" spans="1:42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89"/>
      <c r="AG241" s="189"/>
      <c r="AH241" s="189"/>
      <c r="AI241" s="189"/>
      <c r="AJ241" s="189"/>
      <c r="AK241" s="189"/>
      <c r="AL241" s="189"/>
      <c r="AM241" s="189"/>
      <c r="AN241" s="189"/>
      <c r="AO241" s="189"/>
      <c r="AP241" s="189"/>
    </row>
    <row r="242" spans="1:42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89"/>
      <c r="AG242" s="189"/>
      <c r="AH242" s="189"/>
      <c r="AI242" s="189"/>
      <c r="AJ242" s="189"/>
      <c r="AK242" s="189"/>
      <c r="AL242" s="189"/>
      <c r="AM242" s="189"/>
      <c r="AN242" s="189"/>
      <c r="AO242" s="189"/>
      <c r="AP242" s="189"/>
    </row>
    <row r="243" spans="1:42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89"/>
      <c r="AG243" s="189"/>
      <c r="AH243" s="189"/>
      <c r="AI243" s="189"/>
      <c r="AJ243" s="189"/>
      <c r="AK243" s="189"/>
      <c r="AL243" s="189"/>
      <c r="AM243" s="189"/>
      <c r="AN243" s="189"/>
      <c r="AO243" s="189"/>
      <c r="AP243" s="189"/>
    </row>
    <row r="244" spans="1:42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89"/>
      <c r="AG244" s="189"/>
      <c r="AH244" s="189"/>
      <c r="AI244" s="189"/>
      <c r="AJ244" s="189"/>
      <c r="AK244" s="189"/>
      <c r="AL244" s="189"/>
      <c r="AM244" s="189"/>
      <c r="AN244" s="189"/>
      <c r="AO244" s="189"/>
      <c r="AP244" s="189"/>
    </row>
    <row r="245" spans="1:42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89"/>
      <c r="AG245" s="189"/>
      <c r="AH245" s="189"/>
      <c r="AI245" s="189"/>
      <c r="AJ245" s="189"/>
      <c r="AK245" s="189"/>
      <c r="AL245" s="189"/>
      <c r="AM245" s="189"/>
      <c r="AN245" s="189"/>
      <c r="AO245" s="189"/>
      <c r="AP245" s="189"/>
    </row>
    <row r="246" spans="1:42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89"/>
      <c r="AG246" s="189"/>
      <c r="AH246" s="189"/>
      <c r="AI246" s="189"/>
      <c r="AJ246" s="189"/>
      <c r="AK246" s="189"/>
      <c r="AL246" s="189"/>
      <c r="AM246" s="189"/>
      <c r="AN246" s="189"/>
      <c r="AO246" s="189"/>
      <c r="AP246" s="189"/>
    </row>
    <row r="247" spans="1:42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  <c r="AD247" s="189"/>
      <c r="AE247" s="189"/>
      <c r="AF247" s="189"/>
      <c r="AG247" s="189"/>
      <c r="AH247" s="189"/>
      <c r="AI247" s="189"/>
      <c r="AJ247" s="189"/>
      <c r="AK247" s="189"/>
      <c r="AL247" s="189"/>
      <c r="AM247" s="189"/>
      <c r="AN247" s="189"/>
      <c r="AO247" s="189"/>
      <c r="AP247" s="189"/>
    </row>
    <row r="248" spans="1:42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  <c r="AD248" s="189"/>
      <c r="AE248" s="189"/>
      <c r="AF248" s="189"/>
      <c r="AG248" s="189"/>
      <c r="AH248" s="189"/>
      <c r="AI248" s="189"/>
      <c r="AJ248" s="189"/>
      <c r="AK248" s="189"/>
      <c r="AL248" s="189"/>
      <c r="AM248" s="189"/>
      <c r="AN248" s="189"/>
      <c r="AO248" s="189"/>
      <c r="AP248" s="189"/>
    </row>
    <row r="249" spans="1:42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  <c r="AD249" s="189"/>
      <c r="AE249" s="189"/>
      <c r="AF249" s="189"/>
      <c r="AG249" s="189"/>
      <c r="AH249" s="189"/>
      <c r="AI249" s="189"/>
      <c r="AJ249" s="189"/>
      <c r="AK249" s="189"/>
      <c r="AL249" s="189"/>
      <c r="AM249" s="189"/>
      <c r="AN249" s="189"/>
      <c r="AO249" s="189"/>
      <c r="AP249" s="189"/>
    </row>
    <row r="250" spans="1:42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  <c r="AC250" s="189"/>
      <c r="AD250" s="189"/>
      <c r="AE250" s="189"/>
      <c r="AF250" s="189"/>
      <c r="AG250" s="189"/>
      <c r="AH250" s="189"/>
      <c r="AI250" s="189"/>
      <c r="AJ250" s="189"/>
      <c r="AK250" s="189"/>
      <c r="AL250" s="189"/>
      <c r="AM250" s="189"/>
      <c r="AN250" s="189"/>
      <c r="AO250" s="189"/>
      <c r="AP250" s="189"/>
    </row>
    <row r="251" spans="1:42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189"/>
      <c r="AJ251" s="189"/>
      <c r="AK251" s="189"/>
      <c r="AL251" s="189"/>
      <c r="AM251" s="189"/>
      <c r="AN251" s="189"/>
      <c r="AO251" s="189"/>
      <c r="AP251" s="189"/>
    </row>
    <row r="252" spans="1:42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  <c r="AC252" s="189"/>
      <c r="AD252" s="189"/>
      <c r="AE252" s="189"/>
      <c r="AF252" s="189"/>
      <c r="AG252" s="189"/>
      <c r="AH252" s="189"/>
      <c r="AI252" s="189"/>
      <c r="AJ252" s="189"/>
      <c r="AK252" s="189"/>
      <c r="AL252" s="189"/>
      <c r="AM252" s="189"/>
      <c r="AN252" s="189"/>
      <c r="AO252" s="189"/>
      <c r="AP252" s="189"/>
    </row>
    <row r="253" spans="1:42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  <c r="AC253" s="189"/>
      <c r="AD253" s="189"/>
      <c r="AE253" s="189"/>
      <c r="AF253" s="189"/>
      <c r="AG253" s="189"/>
      <c r="AH253" s="189"/>
      <c r="AI253" s="189"/>
      <c r="AJ253" s="189"/>
      <c r="AK253" s="189"/>
      <c r="AL253" s="189"/>
      <c r="AM253" s="189"/>
      <c r="AN253" s="189"/>
      <c r="AO253" s="189"/>
      <c r="AP253" s="189"/>
    </row>
    <row r="254" spans="1:42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  <c r="AD254" s="189"/>
      <c r="AE254" s="189"/>
      <c r="AF254" s="189"/>
      <c r="AG254" s="189"/>
      <c r="AH254" s="189"/>
      <c r="AI254" s="189"/>
      <c r="AJ254" s="189"/>
      <c r="AK254" s="189"/>
      <c r="AL254" s="189"/>
      <c r="AM254" s="189"/>
      <c r="AN254" s="189"/>
      <c r="AO254" s="189"/>
      <c r="AP254" s="189"/>
    </row>
    <row r="255" spans="1:42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  <c r="AC255" s="189"/>
      <c r="AD255" s="189"/>
      <c r="AE255" s="189"/>
      <c r="AF255" s="189"/>
      <c r="AG255" s="189"/>
      <c r="AH255" s="189"/>
      <c r="AI255" s="189"/>
      <c r="AJ255" s="189"/>
      <c r="AK255" s="189"/>
      <c r="AL255" s="189"/>
      <c r="AM255" s="189"/>
      <c r="AN255" s="189"/>
      <c r="AO255" s="189"/>
      <c r="AP255" s="189"/>
    </row>
    <row r="256" spans="1:42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  <c r="AC256" s="189"/>
      <c r="AD256" s="189"/>
      <c r="AE256" s="189"/>
      <c r="AF256" s="189"/>
      <c r="AG256" s="189"/>
      <c r="AH256" s="189"/>
      <c r="AI256" s="189"/>
      <c r="AJ256" s="189"/>
      <c r="AK256" s="189"/>
      <c r="AL256" s="189"/>
      <c r="AM256" s="189"/>
      <c r="AN256" s="189"/>
      <c r="AO256" s="189"/>
      <c r="AP256" s="189"/>
    </row>
    <row r="257" spans="1:42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  <c r="AD257" s="189"/>
      <c r="AE257" s="189"/>
      <c r="AF257" s="189"/>
      <c r="AG257" s="189"/>
      <c r="AH257" s="189"/>
      <c r="AI257" s="189"/>
      <c r="AJ257" s="189"/>
      <c r="AK257" s="189"/>
      <c r="AL257" s="189"/>
      <c r="AM257" s="189"/>
      <c r="AN257" s="189"/>
      <c r="AO257" s="189"/>
      <c r="AP257" s="189"/>
    </row>
    <row r="258" spans="1:42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  <c r="AD258" s="189"/>
      <c r="AE258" s="189"/>
      <c r="AF258" s="189"/>
      <c r="AG258" s="189"/>
      <c r="AH258" s="189"/>
      <c r="AI258" s="189"/>
      <c r="AJ258" s="189"/>
      <c r="AK258" s="189"/>
      <c r="AL258" s="189"/>
      <c r="AM258" s="189"/>
      <c r="AN258" s="189"/>
      <c r="AO258" s="189"/>
      <c r="AP258" s="189"/>
    </row>
    <row r="259" spans="1:42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  <c r="AD259" s="189"/>
      <c r="AE259" s="189"/>
      <c r="AF259" s="189"/>
      <c r="AG259" s="189"/>
      <c r="AH259" s="189"/>
      <c r="AI259" s="189"/>
      <c r="AJ259" s="189"/>
      <c r="AK259" s="189"/>
      <c r="AL259" s="189"/>
      <c r="AM259" s="189"/>
      <c r="AN259" s="189"/>
      <c r="AO259" s="189"/>
      <c r="AP259" s="189"/>
    </row>
    <row r="260" spans="1:42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  <c r="AD260" s="189"/>
      <c r="AE260" s="189"/>
      <c r="AF260" s="189"/>
      <c r="AG260" s="189"/>
      <c r="AH260" s="189"/>
      <c r="AI260" s="189"/>
      <c r="AJ260" s="189"/>
      <c r="AK260" s="189"/>
      <c r="AL260" s="189"/>
      <c r="AM260" s="189"/>
      <c r="AN260" s="189"/>
      <c r="AO260" s="189"/>
      <c r="AP260" s="189"/>
    </row>
    <row r="261" spans="1:42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  <c r="AD261" s="189"/>
      <c r="AE261" s="189"/>
      <c r="AF261" s="189"/>
      <c r="AG261" s="189"/>
      <c r="AH261" s="189"/>
      <c r="AI261" s="189"/>
      <c r="AJ261" s="189"/>
      <c r="AK261" s="189"/>
      <c r="AL261" s="189"/>
      <c r="AM261" s="189"/>
      <c r="AN261" s="189"/>
      <c r="AO261" s="189"/>
      <c r="AP261" s="189"/>
    </row>
    <row r="262" spans="1:42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  <c r="AD262" s="189"/>
      <c r="AE262" s="189"/>
      <c r="AF262" s="189"/>
      <c r="AG262" s="189"/>
      <c r="AH262" s="189"/>
      <c r="AI262" s="189"/>
      <c r="AJ262" s="189"/>
      <c r="AK262" s="189"/>
      <c r="AL262" s="189"/>
      <c r="AM262" s="189"/>
      <c r="AN262" s="189"/>
      <c r="AO262" s="189"/>
      <c r="AP262" s="189"/>
    </row>
    <row r="263" spans="1:42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  <c r="AD263" s="189"/>
      <c r="AE263" s="189"/>
      <c r="AF263" s="189"/>
      <c r="AG263" s="189"/>
      <c r="AH263" s="189"/>
      <c r="AI263" s="189"/>
      <c r="AJ263" s="189"/>
      <c r="AK263" s="189"/>
      <c r="AL263" s="189"/>
      <c r="AM263" s="189"/>
      <c r="AN263" s="189"/>
      <c r="AO263" s="189"/>
      <c r="AP263" s="189"/>
    </row>
    <row r="264" spans="1:42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  <c r="AD264" s="189"/>
      <c r="AE264" s="189"/>
      <c r="AF264" s="189"/>
      <c r="AG264" s="189"/>
      <c r="AH264" s="189"/>
      <c r="AI264" s="189"/>
      <c r="AJ264" s="189"/>
      <c r="AK264" s="189"/>
      <c r="AL264" s="189"/>
      <c r="AM264" s="189"/>
      <c r="AN264" s="189"/>
      <c r="AO264" s="189"/>
      <c r="AP264" s="189"/>
    </row>
    <row r="265" spans="1:42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  <c r="AD265" s="189"/>
      <c r="AE265" s="189"/>
      <c r="AF265" s="189"/>
      <c r="AG265" s="189"/>
      <c r="AH265" s="189"/>
      <c r="AI265" s="189"/>
      <c r="AJ265" s="189"/>
      <c r="AK265" s="189"/>
      <c r="AL265" s="189"/>
      <c r="AM265" s="189"/>
      <c r="AN265" s="189"/>
      <c r="AO265" s="189"/>
      <c r="AP265" s="189"/>
    </row>
    <row r="266" spans="1:42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  <c r="AD266" s="189"/>
      <c r="AE266" s="189"/>
      <c r="AF266" s="189"/>
      <c r="AG266" s="189"/>
      <c r="AH266" s="189"/>
      <c r="AI266" s="189"/>
      <c r="AJ266" s="189"/>
      <c r="AK266" s="189"/>
      <c r="AL266" s="189"/>
      <c r="AM266" s="189"/>
      <c r="AN266" s="189"/>
      <c r="AO266" s="189"/>
      <c r="AP266" s="189"/>
    </row>
    <row r="267" spans="1:42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  <c r="AD267" s="189"/>
      <c r="AE267" s="189"/>
      <c r="AF267" s="189"/>
      <c r="AG267" s="189"/>
      <c r="AH267" s="189"/>
      <c r="AI267" s="189"/>
      <c r="AJ267" s="189"/>
      <c r="AK267" s="189"/>
      <c r="AL267" s="189"/>
      <c r="AM267" s="189"/>
      <c r="AN267" s="189"/>
      <c r="AO267" s="189"/>
      <c r="AP267" s="189"/>
    </row>
    <row r="268" spans="1:42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  <c r="AD268" s="189"/>
      <c r="AE268" s="189"/>
      <c r="AF268" s="189"/>
      <c r="AG268" s="189"/>
      <c r="AH268" s="189"/>
      <c r="AI268" s="189"/>
      <c r="AJ268" s="189"/>
      <c r="AK268" s="189"/>
      <c r="AL268" s="189"/>
      <c r="AM268" s="189"/>
      <c r="AN268" s="189"/>
      <c r="AO268" s="189"/>
      <c r="AP268" s="189"/>
    </row>
    <row r="269" spans="1:42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  <c r="AJ269" s="189"/>
      <c r="AK269" s="189"/>
      <c r="AL269" s="189"/>
      <c r="AM269" s="189"/>
      <c r="AN269" s="189"/>
      <c r="AO269" s="189"/>
      <c r="AP269" s="189"/>
    </row>
    <row r="270" spans="1:42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89"/>
    </row>
    <row r="271" spans="1:42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  <c r="AD271" s="189"/>
      <c r="AE271" s="189"/>
      <c r="AF271" s="189"/>
      <c r="AG271" s="189"/>
      <c r="AH271" s="189"/>
      <c r="AI271" s="189"/>
      <c r="AJ271" s="189"/>
      <c r="AK271" s="189"/>
      <c r="AL271" s="189"/>
      <c r="AM271" s="189"/>
      <c r="AN271" s="189"/>
      <c r="AO271" s="189"/>
      <c r="AP271" s="189"/>
    </row>
    <row r="272" spans="1:42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  <c r="AD272" s="189"/>
      <c r="AE272" s="189"/>
      <c r="AF272" s="189"/>
      <c r="AG272" s="189"/>
      <c r="AH272" s="189"/>
      <c r="AI272" s="189"/>
      <c r="AJ272" s="189"/>
      <c r="AK272" s="189"/>
      <c r="AL272" s="189"/>
      <c r="AM272" s="189"/>
      <c r="AN272" s="189"/>
      <c r="AO272" s="189"/>
      <c r="AP272" s="189"/>
    </row>
    <row r="273" spans="1:42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  <c r="AD273" s="189"/>
      <c r="AE273" s="189"/>
      <c r="AF273" s="189"/>
      <c r="AG273" s="189"/>
      <c r="AH273" s="189"/>
      <c r="AI273" s="189"/>
      <c r="AJ273" s="189"/>
      <c r="AK273" s="189"/>
      <c r="AL273" s="189"/>
      <c r="AM273" s="189"/>
      <c r="AN273" s="189"/>
      <c r="AO273" s="189"/>
      <c r="AP273" s="189"/>
    </row>
    <row r="274" spans="1:42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  <c r="AD274" s="189"/>
      <c r="AE274" s="189"/>
      <c r="AF274" s="189"/>
      <c r="AG274" s="189"/>
      <c r="AH274" s="189"/>
      <c r="AI274" s="189"/>
      <c r="AJ274" s="189"/>
      <c r="AK274" s="189"/>
      <c r="AL274" s="189"/>
      <c r="AM274" s="189"/>
      <c r="AN274" s="189"/>
      <c r="AO274" s="189"/>
      <c r="AP274" s="189"/>
    </row>
    <row r="275" spans="1:42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  <c r="AD275" s="189"/>
      <c r="AE275" s="189"/>
      <c r="AF275" s="189"/>
      <c r="AG275" s="189"/>
      <c r="AH275" s="189"/>
      <c r="AI275" s="189"/>
      <c r="AJ275" s="189"/>
      <c r="AK275" s="189"/>
      <c r="AL275" s="189"/>
      <c r="AM275" s="189"/>
      <c r="AN275" s="189"/>
      <c r="AO275" s="189"/>
      <c r="AP275" s="189"/>
    </row>
    <row r="276" spans="1:42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  <c r="AD276" s="189"/>
      <c r="AE276" s="189"/>
      <c r="AF276" s="189"/>
      <c r="AG276" s="189"/>
      <c r="AH276" s="189"/>
      <c r="AI276" s="189"/>
      <c r="AJ276" s="189"/>
      <c r="AK276" s="189"/>
      <c r="AL276" s="189"/>
      <c r="AM276" s="189"/>
      <c r="AN276" s="189"/>
      <c r="AO276" s="189"/>
      <c r="AP276" s="189"/>
    </row>
    <row r="277" spans="1:42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  <c r="AC277" s="189"/>
      <c r="AD277" s="189"/>
      <c r="AE277" s="189"/>
      <c r="AF277" s="189"/>
      <c r="AG277" s="189"/>
      <c r="AH277" s="189"/>
      <c r="AI277" s="189"/>
      <c r="AJ277" s="189"/>
      <c r="AK277" s="189"/>
      <c r="AL277" s="189"/>
      <c r="AM277" s="189"/>
      <c r="AN277" s="189"/>
      <c r="AO277" s="189"/>
      <c r="AP277" s="189"/>
    </row>
    <row r="278" spans="1:42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  <c r="AC278" s="189"/>
      <c r="AD278" s="189"/>
      <c r="AE278" s="189"/>
      <c r="AF278" s="189"/>
      <c r="AG278" s="189"/>
      <c r="AH278" s="189"/>
      <c r="AI278" s="189"/>
      <c r="AJ278" s="189"/>
      <c r="AK278" s="189"/>
      <c r="AL278" s="189"/>
      <c r="AM278" s="189"/>
      <c r="AN278" s="189"/>
      <c r="AO278" s="189"/>
      <c r="AP278" s="189"/>
    </row>
    <row r="279" spans="1:42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  <c r="AD279" s="189"/>
      <c r="AE279" s="189"/>
      <c r="AF279" s="189"/>
      <c r="AG279" s="189"/>
      <c r="AH279" s="189"/>
      <c r="AI279" s="189"/>
      <c r="AJ279" s="189"/>
      <c r="AK279" s="189"/>
      <c r="AL279" s="189"/>
      <c r="AM279" s="189"/>
      <c r="AN279" s="189"/>
      <c r="AO279" s="189"/>
      <c r="AP279" s="189"/>
    </row>
    <row r="280" spans="1:42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  <c r="AD280" s="189"/>
      <c r="AE280" s="189"/>
      <c r="AF280" s="189"/>
      <c r="AG280" s="189"/>
      <c r="AH280" s="189"/>
      <c r="AI280" s="189"/>
      <c r="AJ280" s="189"/>
      <c r="AK280" s="189"/>
      <c r="AL280" s="189"/>
      <c r="AM280" s="189"/>
      <c r="AN280" s="189"/>
      <c r="AO280" s="189"/>
      <c r="AP280" s="189"/>
    </row>
    <row r="281" spans="1:42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89"/>
      <c r="AE281" s="189"/>
      <c r="AF281" s="189"/>
      <c r="AG281" s="189"/>
      <c r="AH281" s="189"/>
      <c r="AI281" s="189"/>
      <c r="AJ281" s="189"/>
      <c r="AK281" s="189"/>
      <c r="AL281" s="189"/>
      <c r="AM281" s="189"/>
      <c r="AN281" s="189"/>
      <c r="AO281" s="189"/>
      <c r="AP281" s="189"/>
    </row>
    <row r="282" spans="1:42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  <c r="AD282" s="189"/>
      <c r="AE282" s="189"/>
      <c r="AF282" s="189"/>
      <c r="AG282" s="189"/>
      <c r="AH282" s="189"/>
      <c r="AI282" s="189"/>
      <c r="AJ282" s="189"/>
      <c r="AK282" s="189"/>
      <c r="AL282" s="189"/>
      <c r="AM282" s="189"/>
      <c r="AN282" s="189"/>
      <c r="AO282" s="189"/>
      <c r="AP282" s="189"/>
    </row>
    <row r="283" spans="1:42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  <c r="AD283" s="189"/>
      <c r="AE283" s="189"/>
      <c r="AF283" s="189"/>
      <c r="AG283" s="189"/>
      <c r="AH283" s="189"/>
      <c r="AI283" s="189"/>
      <c r="AJ283" s="189"/>
      <c r="AK283" s="189"/>
      <c r="AL283" s="189"/>
      <c r="AM283" s="189"/>
      <c r="AN283" s="189"/>
      <c r="AO283" s="189"/>
      <c r="AP283" s="189"/>
    </row>
    <row r="284" spans="1:42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  <c r="AD284" s="189"/>
      <c r="AE284" s="189"/>
      <c r="AF284" s="189"/>
      <c r="AG284" s="189"/>
      <c r="AH284" s="189"/>
      <c r="AI284" s="189"/>
      <c r="AJ284" s="189"/>
      <c r="AK284" s="189"/>
      <c r="AL284" s="189"/>
      <c r="AM284" s="189"/>
      <c r="AN284" s="189"/>
      <c r="AO284" s="189"/>
      <c r="AP284" s="189"/>
    </row>
    <row r="285" spans="1:42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  <c r="AD285" s="189"/>
      <c r="AE285" s="189"/>
      <c r="AF285" s="189"/>
      <c r="AG285" s="189"/>
      <c r="AH285" s="189"/>
      <c r="AI285" s="189"/>
      <c r="AJ285" s="189"/>
      <c r="AK285" s="189"/>
      <c r="AL285" s="189"/>
      <c r="AM285" s="189"/>
      <c r="AN285" s="189"/>
      <c r="AO285" s="189"/>
      <c r="AP285" s="189"/>
    </row>
    <row r="286" spans="1:42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  <c r="AD286" s="189"/>
      <c r="AE286" s="189"/>
      <c r="AF286" s="189"/>
      <c r="AG286" s="189"/>
      <c r="AH286" s="189"/>
      <c r="AI286" s="189"/>
      <c r="AJ286" s="189"/>
      <c r="AK286" s="189"/>
      <c r="AL286" s="189"/>
      <c r="AM286" s="189"/>
      <c r="AN286" s="189"/>
      <c r="AO286" s="189"/>
      <c r="AP286" s="189"/>
    </row>
    <row r="287" spans="1:42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89"/>
      <c r="AC287" s="189"/>
      <c r="AD287" s="189"/>
      <c r="AE287" s="189"/>
      <c r="AF287" s="189"/>
      <c r="AG287" s="189"/>
      <c r="AH287" s="189"/>
      <c r="AI287" s="189"/>
      <c r="AJ287" s="189"/>
      <c r="AK287" s="189"/>
      <c r="AL287" s="189"/>
      <c r="AM287" s="189"/>
      <c r="AN287" s="189"/>
      <c r="AO287" s="189"/>
      <c r="AP287" s="189"/>
    </row>
    <row r="288" spans="1:42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89"/>
      <c r="AC288" s="189"/>
      <c r="AD288" s="189"/>
      <c r="AE288" s="189"/>
      <c r="AF288" s="189"/>
      <c r="AG288" s="189"/>
      <c r="AH288" s="189"/>
      <c r="AI288" s="189"/>
      <c r="AJ288" s="189"/>
      <c r="AK288" s="189"/>
      <c r="AL288" s="189"/>
      <c r="AM288" s="189"/>
      <c r="AN288" s="189"/>
      <c r="AO288" s="189"/>
      <c r="AP288" s="189"/>
    </row>
    <row r="289" spans="1:42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  <c r="AC289" s="189"/>
      <c r="AD289" s="189"/>
      <c r="AE289" s="189"/>
      <c r="AF289" s="189"/>
      <c r="AG289" s="189"/>
      <c r="AH289" s="189"/>
      <c r="AI289" s="189"/>
      <c r="AJ289" s="189"/>
      <c r="AK289" s="189"/>
      <c r="AL289" s="189"/>
      <c r="AM289" s="189"/>
      <c r="AN289" s="189"/>
      <c r="AO289" s="189"/>
      <c r="AP289" s="189"/>
    </row>
    <row r="290" spans="1:42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  <c r="AC290" s="189"/>
      <c r="AD290" s="189"/>
      <c r="AE290" s="189"/>
      <c r="AF290" s="189"/>
      <c r="AG290" s="189"/>
      <c r="AH290" s="189"/>
      <c r="AI290" s="189"/>
      <c r="AJ290" s="189"/>
      <c r="AK290" s="189"/>
      <c r="AL290" s="189"/>
      <c r="AM290" s="189"/>
      <c r="AN290" s="189"/>
      <c r="AO290" s="189"/>
      <c r="AP290" s="189"/>
    </row>
    <row r="291" spans="1:42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89"/>
      <c r="AC291" s="189"/>
      <c r="AD291" s="189"/>
      <c r="AE291" s="189"/>
      <c r="AF291" s="189"/>
      <c r="AG291" s="189"/>
      <c r="AH291" s="189"/>
      <c r="AI291" s="189"/>
      <c r="AJ291" s="189"/>
      <c r="AK291" s="189"/>
      <c r="AL291" s="189"/>
      <c r="AM291" s="189"/>
      <c r="AN291" s="189"/>
      <c r="AO291" s="189"/>
      <c r="AP291" s="189"/>
    </row>
    <row r="292" spans="1:42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89"/>
      <c r="AC292" s="189"/>
      <c r="AD292" s="189"/>
      <c r="AE292" s="189"/>
      <c r="AF292" s="189"/>
      <c r="AG292" s="189"/>
      <c r="AH292" s="189"/>
      <c r="AI292" s="189"/>
      <c r="AJ292" s="189"/>
      <c r="AK292" s="189"/>
      <c r="AL292" s="189"/>
      <c r="AM292" s="189"/>
      <c r="AN292" s="189"/>
      <c r="AO292" s="189"/>
      <c r="AP292" s="189"/>
    </row>
    <row r="293" spans="1:42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  <c r="AC293" s="189"/>
      <c r="AD293" s="189"/>
      <c r="AE293" s="189"/>
      <c r="AF293" s="189"/>
      <c r="AG293" s="189"/>
      <c r="AH293" s="189"/>
      <c r="AI293" s="189"/>
      <c r="AJ293" s="189"/>
      <c r="AK293" s="189"/>
      <c r="AL293" s="189"/>
      <c r="AM293" s="189"/>
      <c r="AN293" s="189"/>
      <c r="AO293" s="189"/>
      <c r="AP293" s="189"/>
    </row>
    <row r="294" spans="1:42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  <c r="AC294" s="189"/>
      <c r="AD294" s="189"/>
      <c r="AE294" s="189"/>
      <c r="AF294" s="189"/>
      <c r="AG294" s="189"/>
      <c r="AH294" s="189"/>
      <c r="AI294" s="189"/>
      <c r="AJ294" s="189"/>
      <c r="AK294" s="189"/>
      <c r="AL294" s="189"/>
      <c r="AM294" s="189"/>
      <c r="AN294" s="189"/>
      <c r="AO294" s="189"/>
      <c r="AP294" s="189"/>
    </row>
    <row r="295" spans="1:42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  <c r="AD295" s="189"/>
      <c r="AE295" s="189"/>
      <c r="AF295" s="189"/>
      <c r="AG295" s="189"/>
      <c r="AH295" s="189"/>
      <c r="AI295" s="189"/>
      <c r="AJ295" s="189"/>
      <c r="AK295" s="189"/>
      <c r="AL295" s="189"/>
      <c r="AM295" s="189"/>
      <c r="AN295" s="189"/>
      <c r="AO295" s="189"/>
      <c r="AP295" s="189"/>
    </row>
    <row r="296" spans="1:42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  <c r="AC296" s="189"/>
      <c r="AD296" s="189"/>
      <c r="AE296" s="189"/>
      <c r="AF296" s="189"/>
      <c r="AG296" s="189"/>
      <c r="AH296" s="189"/>
      <c r="AI296" s="189"/>
      <c r="AJ296" s="189"/>
      <c r="AK296" s="189"/>
      <c r="AL296" s="189"/>
      <c r="AM296" s="189"/>
      <c r="AN296" s="189"/>
      <c r="AO296" s="189"/>
      <c r="AP296" s="189"/>
    </row>
    <row r="297" spans="1:42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  <c r="AC297" s="189"/>
      <c r="AD297" s="189"/>
      <c r="AE297" s="189"/>
      <c r="AF297" s="189"/>
      <c r="AG297" s="189"/>
      <c r="AH297" s="189"/>
      <c r="AI297" s="189"/>
      <c r="AJ297" s="189"/>
      <c r="AK297" s="189"/>
      <c r="AL297" s="189"/>
      <c r="AM297" s="189"/>
      <c r="AN297" s="189"/>
      <c r="AO297" s="189"/>
      <c r="AP297" s="189"/>
    </row>
    <row r="298" spans="1:42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89"/>
      <c r="AC298" s="189"/>
      <c r="AD298" s="189"/>
      <c r="AE298" s="189"/>
      <c r="AF298" s="189"/>
      <c r="AG298" s="189"/>
      <c r="AH298" s="189"/>
      <c r="AI298" s="189"/>
      <c r="AJ298" s="189"/>
      <c r="AK298" s="189"/>
      <c r="AL298" s="189"/>
      <c r="AM298" s="189"/>
      <c r="AN298" s="189"/>
      <c r="AO298" s="189"/>
      <c r="AP298" s="189"/>
    </row>
    <row r="299" spans="1:42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89"/>
      <c r="AC299" s="189"/>
      <c r="AD299" s="189"/>
      <c r="AE299" s="189"/>
      <c r="AF299" s="189"/>
      <c r="AG299" s="189"/>
      <c r="AH299" s="189"/>
      <c r="AI299" s="189"/>
      <c r="AJ299" s="189"/>
      <c r="AK299" s="189"/>
      <c r="AL299" s="189"/>
      <c r="AM299" s="189"/>
      <c r="AN299" s="189"/>
      <c r="AO299" s="189"/>
      <c r="AP299" s="189"/>
    </row>
    <row r="300" spans="1:42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  <c r="AD300" s="189"/>
      <c r="AE300" s="189"/>
      <c r="AF300" s="189"/>
      <c r="AG300" s="189"/>
      <c r="AH300" s="189"/>
      <c r="AI300" s="189"/>
      <c r="AJ300" s="189"/>
      <c r="AK300" s="189"/>
      <c r="AL300" s="189"/>
      <c r="AM300" s="189"/>
      <c r="AN300" s="189"/>
      <c r="AO300" s="189"/>
      <c r="AP300" s="189"/>
    </row>
    <row r="301" spans="1:42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89"/>
      <c r="AC301" s="189"/>
      <c r="AD301" s="189"/>
      <c r="AE301" s="189"/>
      <c r="AF301" s="189"/>
      <c r="AG301" s="189"/>
      <c r="AH301" s="189"/>
      <c r="AI301" s="189"/>
      <c r="AJ301" s="189"/>
      <c r="AK301" s="189"/>
      <c r="AL301" s="189"/>
      <c r="AM301" s="189"/>
      <c r="AN301" s="189"/>
      <c r="AO301" s="189"/>
      <c r="AP301" s="189"/>
    </row>
    <row r="302" spans="1:42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  <c r="AC302" s="189"/>
      <c r="AD302" s="189"/>
      <c r="AE302" s="189"/>
      <c r="AF302" s="189"/>
      <c r="AG302" s="189"/>
      <c r="AH302" s="189"/>
      <c r="AI302" s="189"/>
      <c r="AJ302" s="189"/>
      <c r="AK302" s="189"/>
      <c r="AL302" s="189"/>
      <c r="AM302" s="189"/>
      <c r="AN302" s="189"/>
      <c r="AO302" s="189"/>
      <c r="AP302" s="189"/>
    </row>
    <row r="303" spans="1:42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89"/>
      <c r="AC303" s="189"/>
      <c r="AD303" s="189"/>
      <c r="AE303" s="189"/>
      <c r="AF303" s="189"/>
      <c r="AG303" s="189"/>
      <c r="AH303" s="189"/>
      <c r="AI303" s="189"/>
      <c r="AJ303" s="189"/>
      <c r="AK303" s="189"/>
      <c r="AL303" s="189"/>
      <c r="AM303" s="189"/>
      <c r="AN303" s="189"/>
      <c r="AO303" s="189"/>
      <c r="AP303" s="189"/>
    </row>
    <row r="304" spans="1:42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  <c r="AC304" s="189"/>
      <c r="AD304" s="189"/>
      <c r="AE304" s="189"/>
      <c r="AF304" s="189"/>
      <c r="AG304" s="189"/>
      <c r="AH304" s="189"/>
      <c r="AI304" s="189"/>
      <c r="AJ304" s="189"/>
      <c r="AK304" s="189"/>
      <c r="AL304" s="189"/>
      <c r="AM304" s="189"/>
      <c r="AN304" s="189"/>
      <c r="AO304" s="189"/>
      <c r="AP304" s="189"/>
    </row>
    <row r="305" spans="1:42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89"/>
      <c r="AC305" s="189"/>
      <c r="AD305" s="189"/>
      <c r="AE305" s="189"/>
      <c r="AF305" s="189"/>
      <c r="AG305" s="189"/>
      <c r="AH305" s="189"/>
      <c r="AI305" s="189"/>
      <c r="AJ305" s="189"/>
      <c r="AK305" s="189"/>
      <c r="AL305" s="189"/>
      <c r="AM305" s="189"/>
      <c r="AN305" s="189"/>
      <c r="AO305" s="189"/>
      <c r="AP305" s="189"/>
    </row>
    <row r="306" spans="1:42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  <c r="AC306" s="189"/>
      <c r="AD306" s="189"/>
      <c r="AE306" s="189"/>
      <c r="AF306" s="189"/>
      <c r="AG306" s="189"/>
      <c r="AH306" s="189"/>
      <c r="AI306" s="189"/>
      <c r="AJ306" s="189"/>
      <c r="AK306" s="189"/>
      <c r="AL306" s="189"/>
      <c r="AM306" s="189"/>
      <c r="AN306" s="189"/>
      <c r="AO306" s="189"/>
      <c r="AP306" s="189"/>
    </row>
    <row r="307" spans="1:42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  <c r="AD307" s="189"/>
      <c r="AE307" s="189"/>
      <c r="AF307" s="189"/>
      <c r="AG307" s="189"/>
      <c r="AH307" s="189"/>
      <c r="AI307" s="189"/>
      <c r="AJ307" s="189"/>
      <c r="AK307" s="189"/>
      <c r="AL307" s="189"/>
      <c r="AM307" s="189"/>
      <c r="AN307" s="189"/>
      <c r="AO307" s="189"/>
      <c r="AP307" s="189"/>
    </row>
    <row r="308" spans="1:42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  <c r="AG308" s="189"/>
      <c r="AH308" s="189"/>
      <c r="AI308" s="189"/>
      <c r="AJ308" s="189"/>
      <c r="AK308" s="189"/>
      <c r="AL308" s="189"/>
      <c r="AM308" s="189"/>
      <c r="AN308" s="189"/>
      <c r="AO308" s="189"/>
      <c r="AP308" s="189"/>
    </row>
    <row r="309" spans="1:42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89"/>
      <c r="AC309" s="189"/>
      <c r="AD309" s="189"/>
      <c r="AE309" s="189"/>
      <c r="AF309" s="189"/>
      <c r="AG309" s="189"/>
      <c r="AH309" s="189"/>
      <c r="AI309" s="189"/>
      <c r="AJ309" s="189"/>
      <c r="AK309" s="189"/>
      <c r="AL309" s="189"/>
      <c r="AM309" s="189"/>
      <c r="AN309" s="189"/>
      <c r="AO309" s="189"/>
      <c r="AP309" s="189"/>
    </row>
    <row r="310" spans="1:42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  <c r="AC310" s="189"/>
      <c r="AD310" s="189"/>
      <c r="AE310" s="189"/>
      <c r="AF310" s="189"/>
      <c r="AG310" s="189"/>
      <c r="AH310" s="189"/>
      <c r="AI310" s="189"/>
      <c r="AJ310" s="189"/>
      <c r="AK310" s="189"/>
      <c r="AL310" s="189"/>
      <c r="AM310" s="189"/>
      <c r="AN310" s="189"/>
      <c r="AO310" s="189"/>
      <c r="AP310" s="189"/>
    </row>
    <row r="311" spans="1:42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  <c r="AB311" s="189"/>
      <c r="AC311" s="189"/>
      <c r="AD311" s="189"/>
      <c r="AE311" s="189"/>
      <c r="AF311" s="189"/>
      <c r="AG311" s="189"/>
      <c r="AH311" s="189"/>
      <c r="AI311" s="189"/>
      <c r="AJ311" s="189"/>
      <c r="AK311" s="189"/>
      <c r="AL311" s="189"/>
      <c r="AM311" s="189"/>
      <c r="AN311" s="189"/>
      <c r="AO311" s="189"/>
      <c r="AP311" s="189"/>
    </row>
    <row r="312" spans="1:42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  <c r="AB312" s="189"/>
      <c r="AC312" s="189"/>
      <c r="AD312" s="189"/>
      <c r="AE312" s="189"/>
      <c r="AF312" s="189"/>
      <c r="AG312" s="189"/>
      <c r="AH312" s="189"/>
      <c r="AI312" s="189"/>
      <c r="AJ312" s="189"/>
      <c r="AK312" s="189"/>
      <c r="AL312" s="189"/>
      <c r="AM312" s="189"/>
      <c r="AN312" s="189"/>
      <c r="AO312" s="189"/>
      <c r="AP312" s="189"/>
    </row>
    <row r="313" spans="1:42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  <c r="AC313" s="189"/>
      <c r="AD313" s="189"/>
      <c r="AE313" s="189"/>
      <c r="AF313" s="189"/>
      <c r="AG313" s="189"/>
      <c r="AH313" s="189"/>
      <c r="AI313" s="189"/>
      <c r="AJ313" s="189"/>
      <c r="AK313" s="189"/>
      <c r="AL313" s="189"/>
      <c r="AM313" s="189"/>
      <c r="AN313" s="189"/>
      <c r="AO313" s="189"/>
      <c r="AP313" s="189"/>
    </row>
    <row r="314" spans="1:42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  <c r="AD314" s="189"/>
      <c r="AE314" s="189"/>
      <c r="AF314" s="189"/>
      <c r="AG314" s="189"/>
      <c r="AH314" s="189"/>
      <c r="AI314" s="189"/>
      <c r="AJ314" s="189"/>
      <c r="AK314" s="189"/>
      <c r="AL314" s="189"/>
      <c r="AM314" s="189"/>
      <c r="AN314" s="189"/>
      <c r="AO314" s="189"/>
      <c r="AP314" s="189"/>
    </row>
    <row r="315" spans="1:42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  <c r="AC315" s="189"/>
      <c r="AD315" s="189"/>
      <c r="AE315" s="189"/>
      <c r="AF315" s="189"/>
      <c r="AG315" s="189"/>
      <c r="AH315" s="189"/>
      <c r="AI315" s="189"/>
      <c r="AJ315" s="189"/>
      <c r="AK315" s="189"/>
      <c r="AL315" s="189"/>
      <c r="AM315" s="189"/>
      <c r="AN315" s="189"/>
      <c r="AO315" s="189"/>
      <c r="AP315" s="189"/>
    </row>
    <row r="316" spans="1:42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  <c r="AB316" s="189"/>
      <c r="AC316" s="189"/>
      <c r="AD316" s="189"/>
      <c r="AE316" s="189"/>
      <c r="AF316" s="189"/>
      <c r="AG316" s="189"/>
      <c r="AH316" s="189"/>
      <c r="AI316" s="189"/>
      <c r="AJ316" s="189"/>
      <c r="AK316" s="189"/>
      <c r="AL316" s="189"/>
      <c r="AM316" s="189"/>
      <c r="AN316" s="189"/>
      <c r="AO316" s="189"/>
      <c r="AP316" s="189"/>
    </row>
    <row r="317" spans="1:42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  <c r="AC317" s="189"/>
      <c r="AD317" s="189"/>
      <c r="AE317" s="189"/>
      <c r="AF317" s="189"/>
      <c r="AG317" s="189"/>
      <c r="AH317" s="189"/>
      <c r="AI317" s="189"/>
      <c r="AJ317" s="189"/>
      <c r="AK317" s="189"/>
      <c r="AL317" s="189"/>
      <c r="AM317" s="189"/>
      <c r="AN317" s="189"/>
      <c r="AO317" s="189"/>
      <c r="AP317" s="189"/>
    </row>
    <row r="318" spans="1:42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  <c r="AB318" s="189"/>
      <c r="AC318" s="189"/>
      <c r="AD318" s="189"/>
      <c r="AE318" s="189"/>
      <c r="AF318" s="189"/>
      <c r="AG318" s="189"/>
      <c r="AH318" s="189"/>
      <c r="AI318" s="189"/>
      <c r="AJ318" s="189"/>
      <c r="AK318" s="189"/>
      <c r="AL318" s="189"/>
      <c r="AM318" s="189"/>
      <c r="AN318" s="189"/>
      <c r="AO318" s="189"/>
      <c r="AP318" s="189"/>
    </row>
    <row r="319" spans="1:42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  <c r="AC319" s="189"/>
      <c r="AD319" s="189"/>
      <c r="AE319" s="189"/>
      <c r="AF319" s="189"/>
      <c r="AG319" s="189"/>
      <c r="AH319" s="189"/>
      <c r="AI319" s="189"/>
      <c r="AJ319" s="189"/>
      <c r="AK319" s="189"/>
      <c r="AL319" s="189"/>
      <c r="AM319" s="189"/>
      <c r="AN319" s="189"/>
      <c r="AO319" s="189"/>
      <c r="AP319" s="189"/>
    </row>
    <row r="320" spans="1:42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  <c r="AC320" s="189"/>
      <c r="AD320" s="189"/>
      <c r="AE320" s="189"/>
      <c r="AF320" s="189"/>
      <c r="AG320" s="189"/>
      <c r="AH320" s="189"/>
      <c r="AI320" s="189"/>
      <c r="AJ320" s="189"/>
      <c r="AK320" s="189"/>
      <c r="AL320" s="189"/>
      <c r="AM320" s="189"/>
      <c r="AN320" s="189"/>
      <c r="AO320" s="189"/>
      <c r="AP320" s="189"/>
    </row>
    <row r="321" spans="1:42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  <c r="AB321" s="189"/>
      <c r="AC321" s="189"/>
      <c r="AD321" s="189"/>
      <c r="AE321" s="189"/>
      <c r="AF321" s="189"/>
      <c r="AG321" s="189"/>
      <c r="AH321" s="189"/>
      <c r="AI321" s="189"/>
      <c r="AJ321" s="189"/>
      <c r="AK321" s="189"/>
      <c r="AL321" s="189"/>
      <c r="AM321" s="189"/>
      <c r="AN321" s="189"/>
      <c r="AO321" s="189"/>
      <c r="AP321" s="189"/>
    </row>
    <row r="322" spans="1:42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  <c r="AB322" s="189"/>
      <c r="AC322" s="189"/>
      <c r="AD322" s="189"/>
      <c r="AE322" s="189"/>
      <c r="AF322" s="189"/>
      <c r="AG322" s="189"/>
      <c r="AH322" s="189"/>
      <c r="AI322" s="189"/>
      <c r="AJ322" s="189"/>
      <c r="AK322" s="189"/>
      <c r="AL322" s="189"/>
      <c r="AM322" s="189"/>
      <c r="AN322" s="189"/>
      <c r="AO322" s="189"/>
      <c r="AP322" s="189"/>
    </row>
    <row r="323" spans="1:42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  <c r="AB323" s="189"/>
      <c r="AC323" s="189"/>
      <c r="AD323" s="189"/>
      <c r="AE323" s="189"/>
      <c r="AF323" s="189"/>
      <c r="AG323" s="189"/>
      <c r="AH323" s="189"/>
      <c r="AI323" s="189"/>
      <c r="AJ323" s="189"/>
      <c r="AK323" s="189"/>
      <c r="AL323" s="189"/>
      <c r="AM323" s="189"/>
      <c r="AN323" s="189"/>
      <c r="AO323" s="189"/>
      <c r="AP323" s="189"/>
    </row>
    <row r="324" spans="1:42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  <c r="AB324" s="189"/>
      <c r="AC324" s="189"/>
      <c r="AD324" s="189"/>
      <c r="AE324" s="189"/>
      <c r="AF324" s="189"/>
      <c r="AG324" s="189"/>
      <c r="AH324" s="189"/>
      <c r="AI324" s="189"/>
      <c r="AJ324" s="189"/>
      <c r="AK324" s="189"/>
      <c r="AL324" s="189"/>
      <c r="AM324" s="189"/>
      <c r="AN324" s="189"/>
      <c r="AO324" s="189"/>
      <c r="AP324" s="189"/>
    </row>
    <row r="325" spans="1:42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  <c r="AC325" s="189"/>
      <c r="AD325" s="189"/>
      <c r="AE325" s="189"/>
      <c r="AF325" s="189"/>
      <c r="AG325" s="189"/>
      <c r="AH325" s="189"/>
      <c r="AI325" s="189"/>
      <c r="AJ325" s="189"/>
      <c r="AK325" s="189"/>
      <c r="AL325" s="189"/>
      <c r="AM325" s="189"/>
      <c r="AN325" s="189"/>
      <c r="AO325" s="189"/>
      <c r="AP325" s="189"/>
    </row>
    <row r="326" spans="1:42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  <c r="AC326" s="189"/>
      <c r="AD326" s="189"/>
      <c r="AE326" s="189"/>
      <c r="AF326" s="189"/>
      <c r="AG326" s="189"/>
      <c r="AH326" s="189"/>
      <c r="AI326" s="189"/>
      <c r="AJ326" s="189"/>
      <c r="AK326" s="189"/>
      <c r="AL326" s="189"/>
      <c r="AM326" s="189"/>
      <c r="AN326" s="189"/>
      <c r="AO326" s="189"/>
      <c r="AP326" s="189"/>
    </row>
    <row r="327" spans="1:42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  <c r="AB327" s="189"/>
      <c r="AC327" s="189"/>
      <c r="AD327" s="189"/>
      <c r="AE327" s="189"/>
      <c r="AF327" s="189"/>
      <c r="AG327" s="189"/>
      <c r="AH327" s="189"/>
      <c r="AI327" s="189"/>
      <c r="AJ327" s="189"/>
      <c r="AK327" s="189"/>
      <c r="AL327" s="189"/>
      <c r="AM327" s="189"/>
      <c r="AN327" s="189"/>
      <c r="AO327" s="189"/>
      <c r="AP327" s="189"/>
    </row>
    <row r="328" spans="1:42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  <c r="AC328" s="189"/>
      <c r="AD328" s="189"/>
      <c r="AE328" s="189"/>
      <c r="AF328" s="189"/>
      <c r="AG328" s="189"/>
      <c r="AH328" s="189"/>
      <c r="AI328" s="189"/>
      <c r="AJ328" s="189"/>
      <c r="AK328" s="189"/>
      <c r="AL328" s="189"/>
      <c r="AM328" s="189"/>
      <c r="AN328" s="189"/>
      <c r="AO328" s="189"/>
      <c r="AP328" s="189"/>
    </row>
    <row r="329" spans="1:42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  <c r="AC329" s="189"/>
      <c r="AD329" s="189"/>
      <c r="AE329" s="189"/>
      <c r="AF329" s="189"/>
      <c r="AG329" s="189"/>
      <c r="AH329" s="189"/>
      <c r="AI329" s="189"/>
      <c r="AJ329" s="189"/>
      <c r="AK329" s="189"/>
      <c r="AL329" s="189"/>
      <c r="AM329" s="189"/>
      <c r="AN329" s="189"/>
      <c r="AO329" s="189"/>
      <c r="AP329" s="189"/>
    </row>
    <row r="330" spans="1:42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  <c r="AB330" s="189"/>
      <c r="AC330" s="189"/>
      <c r="AD330" s="189"/>
      <c r="AE330" s="189"/>
      <c r="AF330" s="189"/>
      <c r="AG330" s="189"/>
      <c r="AH330" s="189"/>
      <c r="AI330" s="189"/>
      <c r="AJ330" s="189"/>
      <c r="AK330" s="189"/>
      <c r="AL330" s="189"/>
      <c r="AM330" s="189"/>
      <c r="AN330" s="189"/>
      <c r="AO330" s="189"/>
      <c r="AP330" s="189"/>
    </row>
    <row r="331" spans="1:42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  <c r="AC331" s="189"/>
      <c r="AD331" s="189"/>
      <c r="AE331" s="189"/>
      <c r="AF331" s="189"/>
      <c r="AG331" s="189"/>
      <c r="AH331" s="189"/>
      <c r="AI331" s="189"/>
      <c r="AJ331" s="189"/>
      <c r="AK331" s="189"/>
      <c r="AL331" s="189"/>
      <c r="AM331" s="189"/>
      <c r="AN331" s="189"/>
      <c r="AO331" s="189"/>
      <c r="AP331" s="189"/>
    </row>
    <row r="332" spans="1:42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  <c r="AC332" s="189"/>
      <c r="AD332" s="189"/>
      <c r="AE332" s="189"/>
      <c r="AF332" s="189"/>
      <c r="AG332" s="189"/>
      <c r="AH332" s="189"/>
      <c r="AI332" s="189"/>
      <c r="AJ332" s="189"/>
      <c r="AK332" s="189"/>
      <c r="AL332" s="189"/>
      <c r="AM332" s="189"/>
      <c r="AN332" s="189"/>
      <c r="AO332" s="189"/>
      <c r="AP332" s="189"/>
    </row>
    <row r="333" spans="1:42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  <c r="AC333" s="189"/>
      <c r="AD333" s="189"/>
      <c r="AE333" s="189"/>
      <c r="AF333" s="189"/>
      <c r="AG333" s="189"/>
      <c r="AH333" s="189"/>
      <c r="AI333" s="189"/>
      <c r="AJ333" s="189"/>
      <c r="AK333" s="189"/>
      <c r="AL333" s="189"/>
      <c r="AM333" s="189"/>
      <c r="AN333" s="189"/>
      <c r="AO333" s="189"/>
      <c r="AP333" s="189"/>
    </row>
    <row r="334" spans="1:42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  <c r="AB334" s="189"/>
      <c r="AC334" s="189"/>
      <c r="AD334" s="189"/>
      <c r="AE334" s="189"/>
      <c r="AF334" s="189"/>
      <c r="AG334" s="189"/>
      <c r="AH334" s="189"/>
      <c r="AI334" s="189"/>
      <c r="AJ334" s="189"/>
      <c r="AK334" s="189"/>
      <c r="AL334" s="189"/>
      <c r="AM334" s="189"/>
      <c r="AN334" s="189"/>
      <c r="AO334" s="189"/>
      <c r="AP334" s="189"/>
    </row>
    <row r="335" spans="1:42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  <c r="AB335" s="189"/>
      <c r="AC335" s="189"/>
      <c r="AD335" s="189"/>
      <c r="AE335" s="189"/>
      <c r="AF335" s="189"/>
      <c r="AG335" s="189"/>
      <c r="AH335" s="189"/>
      <c r="AI335" s="189"/>
      <c r="AJ335" s="189"/>
      <c r="AK335" s="189"/>
      <c r="AL335" s="189"/>
      <c r="AM335" s="189"/>
      <c r="AN335" s="189"/>
      <c r="AO335" s="189"/>
      <c r="AP335" s="189"/>
    </row>
    <row r="336" spans="1:42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  <c r="AC336" s="189"/>
      <c r="AD336" s="189"/>
      <c r="AE336" s="189"/>
      <c r="AF336" s="189"/>
      <c r="AG336" s="189"/>
      <c r="AH336" s="189"/>
      <c r="AI336" s="189"/>
      <c r="AJ336" s="189"/>
      <c r="AK336" s="189"/>
      <c r="AL336" s="189"/>
      <c r="AM336" s="189"/>
      <c r="AN336" s="189"/>
      <c r="AO336" s="189"/>
      <c r="AP336" s="189"/>
    </row>
    <row r="337" spans="1:42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  <c r="AB337" s="189"/>
      <c r="AC337" s="189"/>
      <c r="AD337" s="189"/>
      <c r="AE337" s="189"/>
      <c r="AF337" s="189"/>
      <c r="AG337" s="189"/>
      <c r="AH337" s="189"/>
      <c r="AI337" s="189"/>
      <c r="AJ337" s="189"/>
      <c r="AK337" s="189"/>
      <c r="AL337" s="189"/>
      <c r="AM337" s="189"/>
      <c r="AN337" s="189"/>
      <c r="AO337" s="189"/>
      <c r="AP337" s="189"/>
    </row>
    <row r="338" spans="1:42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  <c r="AB338" s="189"/>
      <c r="AC338" s="189"/>
      <c r="AD338" s="189"/>
      <c r="AE338" s="189"/>
      <c r="AF338" s="189"/>
      <c r="AG338" s="189"/>
      <c r="AH338" s="189"/>
      <c r="AI338" s="189"/>
      <c r="AJ338" s="189"/>
      <c r="AK338" s="189"/>
      <c r="AL338" s="189"/>
      <c r="AM338" s="189"/>
      <c r="AN338" s="189"/>
      <c r="AO338" s="189"/>
      <c r="AP338" s="189"/>
    </row>
    <row r="339" spans="1:42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  <c r="AB339" s="189"/>
      <c r="AC339" s="189"/>
      <c r="AD339" s="189"/>
      <c r="AE339" s="189"/>
      <c r="AF339" s="189"/>
      <c r="AG339" s="189"/>
      <c r="AH339" s="189"/>
      <c r="AI339" s="189"/>
      <c r="AJ339" s="189"/>
      <c r="AK339" s="189"/>
      <c r="AL339" s="189"/>
      <c r="AM339" s="189"/>
      <c r="AN339" s="189"/>
      <c r="AO339" s="189"/>
      <c r="AP339" s="189"/>
    </row>
    <row r="340" spans="1:42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  <c r="AB340" s="189"/>
      <c r="AC340" s="189"/>
      <c r="AD340" s="189"/>
      <c r="AE340" s="189"/>
      <c r="AF340" s="189"/>
      <c r="AG340" s="189"/>
      <c r="AH340" s="189"/>
      <c r="AI340" s="189"/>
      <c r="AJ340" s="189"/>
      <c r="AK340" s="189"/>
      <c r="AL340" s="189"/>
      <c r="AM340" s="189"/>
      <c r="AN340" s="189"/>
      <c r="AO340" s="189"/>
      <c r="AP340" s="189"/>
    </row>
    <row r="341" spans="1:42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  <c r="AB341" s="189"/>
      <c r="AC341" s="189"/>
      <c r="AD341" s="189"/>
      <c r="AE341" s="189"/>
      <c r="AF341" s="189"/>
      <c r="AG341" s="189"/>
      <c r="AH341" s="189"/>
      <c r="AI341" s="189"/>
      <c r="AJ341" s="189"/>
      <c r="AK341" s="189"/>
      <c r="AL341" s="189"/>
      <c r="AM341" s="189"/>
      <c r="AN341" s="189"/>
      <c r="AO341" s="189"/>
      <c r="AP341" s="189"/>
    </row>
    <row r="342" spans="1:42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  <c r="AB342" s="189"/>
      <c r="AC342" s="189"/>
      <c r="AD342" s="189"/>
      <c r="AE342" s="189"/>
      <c r="AF342" s="189"/>
      <c r="AG342" s="189"/>
      <c r="AH342" s="189"/>
      <c r="AI342" s="189"/>
      <c r="AJ342" s="189"/>
      <c r="AK342" s="189"/>
      <c r="AL342" s="189"/>
      <c r="AM342" s="189"/>
      <c r="AN342" s="189"/>
      <c r="AO342" s="189"/>
      <c r="AP342" s="189"/>
    </row>
    <row r="343" spans="1:42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  <c r="AB343" s="189"/>
      <c r="AC343" s="189"/>
      <c r="AD343" s="189"/>
      <c r="AE343" s="189"/>
      <c r="AF343" s="189"/>
      <c r="AG343" s="189"/>
      <c r="AH343" s="189"/>
      <c r="AI343" s="189"/>
      <c r="AJ343" s="189"/>
      <c r="AK343" s="189"/>
      <c r="AL343" s="189"/>
      <c r="AM343" s="189"/>
      <c r="AN343" s="189"/>
      <c r="AO343" s="189"/>
      <c r="AP343" s="189"/>
    </row>
    <row r="344" spans="1:42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  <c r="AB344" s="189"/>
      <c r="AC344" s="189"/>
      <c r="AD344" s="189"/>
      <c r="AE344" s="189"/>
      <c r="AF344" s="189"/>
      <c r="AG344" s="189"/>
      <c r="AH344" s="189"/>
      <c r="AI344" s="189"/>
      <c r="AJ344" s="189"/>
      <c r="AK344" s="189"/>
      <c r="AL344" s="189"/>
      <c r="AM344" s="189"/>
      <c r="AN344" s="189"/>
      <c r="AO344" s="189"/>
      <c r="AP344" s="189"/>
    </row>
    <row r="345" spans="1:42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  <c r="AB345" s="189"/>
      <c r="AC345" s="189"/>
      <c r="AD345" s="189"/>
      <c r="AE345" s="189"/>
      <c r="AF345" s="189"/>
      <c r="AG345" s="189"/>
      <c r="AH345" s="189"/>
      <c r="AI345" s="189"/>
      <c r="AJ345" s="189"/>
      <c r="AK345" s="189"/>
      <c r="AL345" s="189"/>
      <c r="AM345" s="189"/>
      <c r="AN345" s="189"/>
      <c r="AO345" s="189"/>
      <c r="AP345" s="189"/>
    </row>
    <row r="346" spans="1:42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  <c r="AB346" s="189"/>
      <c r="AC346" s="189"/>
      <c r="AD346" s="189"/>
      <c r="AE346" s="189"/>
      <c r="AF346" s="189"/>
      <c r="AG346" s="189"/>
      <c r="AH346" s="189"/>
      <c r="AI346" s="189"/>
      <c r="AJ346" s="189"/>
      <c r="AK346" s="189"/>
      <c r="AL346" s="189"/>
      <c r="AM346" s="189"/>
      <c r="AN346" s="189"/>
      <c r="AO346" s="189"/>
      <c r="AP346" s="189"/>
    </row>
    <row r="347" spans="1:42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  <c r="AB347" s="189"/>
      <c r="AC347" s="189"/>
      <c r="AD347" s="189"/>
      <c r="AE347" s="189"/>
      <c r="AF347" s="189"/>
      <c r="AG347" s="189"/>
      <c r="AH347" s="189"/>
      <c r="AI347" s="189"/>
      <c r="AJ347" s="189"/>
      <c r="AK347" s="189"/>
      <c r="AL347" s="189"/>
      <c r="AM347" s="189"/>
      <c r="AN347" s="189"/>
      <c r="AO347" s="189"/>
      <c r="AP347" s="189"/>
    </row>
    <row r="348" spans="1:42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  <c r="AB348" s="189"/>
      <c r="AC348" s="189"/>
      <c r="AD348" s="189"/>
      <c r="AE348" s="189"/>
      <c r="AF348" s="189"/>
      <c r="AG348" s="189"/>
      <c r="AH348" s="189"/>
      <c r="AI348" s="189"/>
      <c r="AJ348" s="189"/>
      <c r="AK348" s="189"/>
      <c r="AL348" s="189"/>
      <c r="AM348" s="189"/>
      <c r="AN348" s="189"/>
      <c r="AO348" s="189"/>
      <c r="AP348" s="189"/>
    </row>
    <row r="349" spans="1:42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  <c r="AC349" s="189"/>
      <c r="AD349" s="189"/>
      <c r="AE349" s="189"/>
      <c r="AF349" s="189"/>
      <c r="AG349" s="189"/>
      <c r="AH349" s="189"/>
      <c r="AI349" s="189"/>
      <c r="AJ349" s="189"/>
      <c r="AK349" s="189"/>
      <c r="AL349" s="189"/>
      <c r="AM349" s="189"/>
      <c r="AN349" s="189"/>
      <c r="AO349" s="189"/>
      <c r="AP349" s="189"/>
    </row>
    <row r="350" spans="1:42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  <c r="AB350" s="189"/>
      <c r="AC350" s="189"/>
      <c r="AD350" s="189"/>
      <c r="AE350" s="189"/>
      <c r="AF350" s="189"/>
      <c r="AG350" s="189"/>
      <c r="AH350" s="189"/>
      <c r="AI350" s="189"/>
      <c r="AJ350" s="189"/>
      <c r="AK350" s="189"/>
      <c r="AL350" s="189"/>
      <c r="AM350" s="189"/>
      <c r="AN350" s="189"/>
      <c r="AO350" s="189"/>
      <c r="AP350" s="189"/>
    </row>
    <row r="351" spans="1:42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  <c r="AC351" s="189"/>
      <c r="AD351" s="189"/>
      <c r="AE351" s="189"/>
      <c r="AF351" s="189"/>
      <c r="AG351" s="189"/>
      <c r="AH351" s="189"/>
      <c r="AI351" s="189"/>
      <c r="AJ351" s="189"/>
      <c r="AK351" s="189"/>
      <c r="AL351" s="189"/>
      <c r="AM351" s="189"/>
      <c r="AN351" s="189"/>
      <c r="AO351" s="189"/>
      <c r="AP351" s="189"/>
    </row>
    <row r="352" spans="1:42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  <c r="AB352" s="189"/>
      <c r="AC352" s="189"/>
      <c r="AD352" s="189"/>
      <c r="AE352" s="189"/>
      <c r="AF352" s="189"/>
      <c r="AG352" s="189"/>
      <c r="AH352" s="189"/>
      <c r="AI352" s="189"/>
      <c r="AJ352" s="189"/>
      <c r="AK352" s="189"/>
      <c r="AL352" s="189"/>
      <c r="AM352" s="189"/>
      <c r="AN352" s="189"/>
      <c r="AO352" s="189"/>
      <c r="AP352" s="189"/>
    </row>
    <row r="353" spans="1:42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  <c r="AC353" s="189"/>
      <c r="AD353" s="189"/>
      <c r="AE353" s="189"/>
      <c r="AF353" s="189"/>
      <c r="AG353" s="189"/>
      <c r="AH353" s="189"/>
      <c r="AI353" s="189"/>
      <c r="AJ353" s="189"/>
      <c r="AK353" s="189"/>
      <c r="AL353" s="189"/>
      <c r="AM353" s="189"/>
      <c r="AN353" s="189"/>
      <c r="AO353" s="189"/>
      <c r="AP353" s="189"/>
    </row>
    <row r="354" spans="1:42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  <c r="AC354" s="189"/>
      <c r="AD354" s="189"/>
      <c r="AE354" s="189"/>
      <c r="AF354" s="189"/>
      <c r="AG354" s="189"/>
      <c r="AH354" s="189"/>
      <c r="AI354" s="189"/>
      <c r="AJ354" s="189"/>
      <c r="AK354" s="189"/>
      <c r="AL354" s="189"/>
      <c r="AM354" s="189"/>
      <c r="AN354" s="189"/>
      <c r="AO354" s="189"/>
      <c r="AP354" s="189"/>
    </row>
    <row r="355" spans="1:42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  <c r="AB355" s="189"/>
      <c r="AC355" s="189"/>
      <c r="AD355" s="189"/>
      <c r="AE355" s="189"/>
      <c r="AF355" s="189"/>
      <c r="AG355" s="189"/>
      <c r="AH355" s="189"/>
      <c r="AI355" s="189"/>
      <c r="AJ355" s="189"/>
      <c r="AK355" s="189"/>
      <c r="AL355" s="189"/>
      <c r="AM355" s="189"/>
      <c r="AN355" s="189"/>
      <c r="AO355" s="189"/>
      <c r="AP355" s="189"/>
    </row>
    <row r="356" spans="1:42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  <c r="AB356" s="189"/>
      <c r="AC356" s="189"/>
      <c r="AD356" s="189"/>
      <c r="AE356" s="189"/>
      <c r="AF356" s="189"/>
      <c r="AG356" s="189"/>
      <c r="AH356" s="189"/>
      <c r="AI356" s="189"/>
      <c r="AJ356" s="189"/>
      <c r="AK356" s="189"/>
      <c r="AL356" s="189"/>
      <c r="AM356" s="189"/>
      <c r="AN356" s="189"/>
      <c r="AO356" s="189"/>
      <c r="AP356" s="189"/>
    </row>
    <row r="357" spans="1:42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  <c r="AC357" s="189"/>
      <c r="AD357" s="189"/>
      <c r="AE357" s="189"/>
      <c r="AF357" s="189"/>
      <c r="AG357" s="189"/>
      <c r="AH357" s="189"/>
      <c r="AI357" s="189"/>
      <c r="AJ357" s="189"/>
      <c r="AK357" s="189"/>
      <c r="AL357" s="189"/>
      <c r="AM357" s="189"/>
      <c r="AN357" s="189"/>
      <c r="AO357" s="189"/>
      <c r="AP357" s="189"/>
    </row>
    <row r="358" spans="1:42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  <c r="AB358" s="189"/>
      <c r="AC358" s="189"/>
      <c r="AD358" s="189"/>
      <c r="AE358" s="189"/>
      <c r="AF358" s="189"/>
      <c r="AG358" s="189"/>
      <c r="AH358" s="189"/>
      <c r="AI358" s="189"/>
      <c r="AJ358" s="189"/>
      <c r="AK358" s="189"/>
      <c r="AL358" s="189"/>
      <c r="AM358" s="189"/>
      <c r="AN358" s="189"/>
      <c r="AO358" s="189"/>
      <c r="AP358" s="189"/>
    </row>
    <row r="359" spans="1:42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  <c r="AB359" s="189"/>
      <c r="AC359" s="189"/>
      <c r="AD359" s="189"/>
      <c r="AE359" s="189"/>
      <c r="AF359" s="189"/>
      <c r="AG359" s="189"/>
      <c r="AH359" s="189"/>
      <c r="AI359" s="189"/>
      <c r="AJ359" s="189"/>
      <c r="AK359" s="189"/>
      <c r="AL359" s="189"/>
      <c r="AM359" s="189"/>
      <c r="AN359" s="189"/>
      <c r="AO359" s="189"/>
      <c r="AP359" s="189"/>
    </row>
    <row r="360" spans="1:42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  <c r="AC360" s="189"/>
      <c r="AD360" s="189"/>
      <c r="AE360" s="189"/>
      <c r="AF360" s="189"/>
      <c r="AG360" s="189"/>
      <c r="AH360" s="189"/>
      <c r="AI360" s="189"/>
      <c r="AJ360" s="189"/>
      <c r="AK360" s="189"/>
      <c r="AL360" s="189"/>
      <c r="AM360" s="189"/>
      <c r="AN360" s="189"/>
      <c r="AO360" s="189"/>
      <c r="AP360" s="189"/>
    </row>
    <row r="361" spans="1:42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  <c r="AB361" s="189"/>
      <c r="AC361" s="189"/>
      <c r="AD361" s="189"/>
      <c r="AE361" s="189"/>
      <c r="AF361" s="189"/>
      <c r="AG361" s="189"/>
      <c r="AH361" s="189"/>
      <c r="AI361" s="189"/>
      <c r="AJ361" s="189"/>
      <c r="AK361" s="189"/>
      <c r="AL361" s="189"/>
      <c r="AM361" s="189"/>
      <c r="AN361" s="189"/>
      <c r="AO361" s="189"/>
      <c r="AP361" s="189"/>
    </row>
    <row r="362" spans="1:42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  <c r="AC362" s="189"/>
      <c r="AD362" s="189"/>
      <c r="AE362" s="189"/>
      <c r="AF362" s="189"/>
      <c r="AG362" s="189"/>
      <c r="AH362" s="189"/>
      <c r="AI362" s="189"/>
      <c r="AJ362" s="189"/>
      <c r="AK362" s="189"/>
      <c r="AL362" s="189"/>
      <c r="AM362" s="189"/>
      <c r="AN362" s="189"/>
      <c r="AO362" s="189"/>
      <c r="AP362" s="189"/>
    </row>
    <row r="363" spans="1:42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  <c r="AB363" s="189"/>
      <c r="AC363" s="189"/>
      <c r="AD363" s="189"/>
      <c r="AE363" s="189"/>
      <c r="AF363" s="189"/>
      <c r="AG363" s="189"/>
      <c r="AH363" s="189"/>
      <c r="AI363" s="189"/>
      <c r="AJ363" s="189"/>
      <c r="AK363" s="189"/>
      <c r="AL363" s="189"/>
      <c r="AM363" s="189"/>
      <c r="AN363" s="189"/>
      <c r="AO363" s="189"/>
      <c r="AP363" s="189"/>
    </row>
    <row r="364" spans="1:42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  <c r="AB364" s="189"/>
      <c r="AC364" s="189"/>
      <c r="AD364" s="189"/>
      <c r="AE364" s="189"/>
      <c r="AF364" s="189"/>
      <c r="AG364" s="189"/>
      <c r="AH364" s="189"/>
      <c r="AI364" s="189"/>
      <c r="AJ364" s="189"/>
      <c r="AK364" s="189"/>
      <c r="AL364" s="189"/>
      <c r="AM364" s="189"/>
      <c r="AN364" s="189"/>
      <c r="AO364" s="189"/>
      <c r="AP364" s="189"/>
    </row>
    <row r="365" spans="1:42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  <c r="AB365" s="189"/>
      <c r="AC365" s="189"/>
      <c r="AD365" s="189"/>
      <c r="AE365" s="189"/>
      <c r="AF365" s="189"/>
      <c r="AG365" s="189"/>
      <c r="AH365" s="189"/>
      <c r="AI365" s="189"/>
      <c r="AJ365" s="189"/>
      <c r="AK365" s="189"/>
      <c r="AL365" s="189"/>
      <c r="AM365" s="189"/>
      <c r="AN365" s="189"/>
      <c r="AO365" s="189"/>
      <c r="AP365" s="189"/>
    </row>
    <row r="366" spans="1:42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  <c r="AB366" s="189"/>
      <c r="AC366" s="189"/>
      <c r="AD366" s="189"/>
      <c r="AE366" s="189"/>
      <c r="AF366" s="189"/>
      <c r="AG366" s="189"/>
      <c r="AH366" s="189"/>
      <c r="AI366" s="189"/>
      <c r="AJ366" s="189"/>
      <c r="AK366" s="189"/>
      <c r="AL366" s="189"/>
      <c r="AM366" s="189"/>
      <c r="AN366" s="189"/>
      <c r="AO366" s="189"/>
      <c r="AP366" s="189"/>
    </row>
    <row r="367" spans="1:42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  <c r="AB367" s="189"/>
      <c r="AC367" s="189"/>
      <c r="AD367" s="189"/>
      <c r="AE367" s="189"/>
      <c r="AF367" s="189"/>
      <c r="AG367" s="189"/>
      <c r="AH367" s="189"/>
      <c r="AI367" s="189"/>
      <c r="AJ367" s="189"/>
      <c r="AK367" s="189"/>
      <c r="AL367" s="189"/>
      <c r="AM367" s="189"/>
      <c r="AN367" s="189"/>
      <c r="AO367" s="189"/>
      <c r="AP367" s="189"/>
    </row>
    <row r="368" spans="1:42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  <c r="AB368" s="189"/>
      <c r="AC368" s="189"/>
      <c r="AD368" s="189"/>
      <c r="AE368" s="189"/>
      <c r="AF368" s="189"/>
      <c r="AG368" s="189"/>
      <c r="AH368" s="189"/>
      <c r="AI368" s="189"/>
      <c r="AJ368" s="189"/>
      <c r="AK368" s="189"/>
      <c r="AL368" s="189"/>
      <c r="AM368" s="189"/>
      <c r="AN368" s="189"/>
      <c r="AO368" s="189"/>
      <c r="AP368" s="189"/>
    </row>
    <row r="369" spans="1:42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  <c r="AB369" s="189"/>
      <c r="AC369" s="189"/>
      <c r="AD369" s="189"/>
      <c r="AE369" s="189"/>
      <c r="AF369" s="189"/>
      <c r="AG369" s="189"/>
      <c r="AH369" s="189"/>
      <c r="AI369" s="189"/>
      <c r="AJ369" s="189"/>
      <c r="AK369" s="189"/>
      <c r="AL369" s="189"/>
      <c r="AM369" s="189"/>
      <c r="AN369" s="189"/>
      <c r="AO369" s="189"/>
      <c r="AP369" s="189"/>
    </row>
    <row r="370" spans="1:42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  <c r="AB370" s="189"/>
      <c r="AC370" s="189"/>
      <c r="AD370" s="189"/>
      <c r="AE370" s="189"/>
      <c r="AF370" s="189"/>
      <c r="AG370" s="189"/>
      <c r="AH370" s="189"/>
      <c r="AI370" s="189"/>
      <c r="AJ370" s="189"/>
      <c r="AK370" s="189"/>
      <c r="AL370" s="189"/>
      <c r="AM370" s="189"/>
      <c r="AN370" s="189"/>
      <c r="AO370" s="189"/>
      <c r="AP370" s="189"/>
    </row>
    <row r="371" spans="1:42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  <c r="AB371" s="189"/>
      <c r="AC371" s="189"/>
      <c r="AD371" s="189"/>
      <c r="AE371" s="189"/>
      <c r="AF371" s="189"/>
      <c r="AG371" s="189"/>
      <c r="AH371" s="189"/>
      <c r="AI371" s="189"/>
      <c r="AJ371" s="189"/>
      <c r="AK371" s="189"/>
      <c r="AL371" s="189"/>
      <c r="AM371" s="189"/>
      <c r="AN371" s="189"/>
      <c r="AO371" s="189"/>
      <c r="AP371" s="189"/>
    </row>
    <row r="372" spans="1:42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  <c r="AB372" s="189"/>
      <c r="AC372" s="189"/>
      <c r="AD372" s="189"/>
      <c r="AE372" s="189"/>
      <c r="AF372" s="189"/>
      <c r="AG372" s="189"/>
      <c r="AH372" s="189"/>
      <c r="AI372" s="189"/>
      <c r="AJ372" s="189"/>
      <c r="AK372" s="189"/>
      <c r="AL372" s="189"/>
      <c r="AM372" s="189"/>
      <c r="AN372" s="189"/>
      <c r="AO372" s="189"/>
      <c r="AP372" s="189"/>
    </row>
    <row r="373" spans="1:42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  <c r="AB373" s="189"/>
      <c r="AC373" s="189"/>
      <c r="AD373" s="189"/>
      <c r="AE373" s="189"/>
      <c r="AF373" s="189"/>
      <c r="AG373" s="189"/>
      <c r="AH373" s="189"/>
      <c r="AI373" s="189"/>
      <c r="AJ373" s="189"/>
      <c r="AK373" s="189"/>
      <c r="AL373" s="189"/>
      <c r="AM373" s="189"/>
      <c r="AN373" s="189"/>
      <c r="AO373" s="189"/>
      <c r="AP373" s="189"/>
    </row>
    <row r="374" spans="1:42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  <c r="AB374" s="189"/>
      <c r="AC374" s="189"/>
      <c r="AD374" s="189"/>
      <c r="AE374" s="189"/>
      <c r="AF374" s="189"/>
      <c r="AG374" s="189"/>
      <c r="AH374" s="189"/>
      <c r="AI374" s="189"/>
      <c r="AJ374" s="189"/>
      <c r="AK374" s="189"/>
      <c r="AL374" s="189"/>
      <c r="AM374" s="189"/>
      <c r="AN374" s="189"/>
      <c r="AO374" s="189"/>
      <c r="AP374" s="189"/>
    </row>
    <row r="375" spans="1:42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  <c r="AC375" s="189"/>
      <c r="AD375" s="189"/>
      <c r="AE375" s="189"/>
      <c r="AF375" s="189"/>
      <c r="AG375" s="189"/>
      <c r="AH375" s="189"/>
      <c r="AI375" s="189"/>
      <c r="AJ375" s="189"/>
      <c r="AK375" s="189"/>
      <c r="AL375" s="189"/>
      <c r="AM375" s="189"/>
      <c r="AN375" s="189"/>
      <c r="AO375" s="189"/>
      <c r="AP375" s="189"/>
    </row>
    <row r="376" spans="1:42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  <c r="AB376" s="189"/>
      <c r="AC376" s="189"/>
      <c r="AD376" s="189"/>
      <c r="AE376" s="189"/>
      <c r="AF376" s="189"/>
      <c r="AG376" s="189"/>
      <c r="AH376" s="189"/>
      <c r="AI376" s="189"/>
      <c r="AJ376" s="189"/>
      <c r="AK376" s="189"/>
      <c r="AL376" s="189"/>
      <c r="AM376" s="189"/>
      <c r="AN376" s="189"/>
      <c r="AO376" s="189"/>
      <c r="AP376" s="189"/>
    </row>
    <row r="377" spans="1:42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  <c r="AB377" s="189"/>
      <c r="AC377" s="189"/>
      <c r="AD377" s="189"/>
      <c r="AE377" s="189"/>
      <c r="AF377" s="189"/>
      <c r="AG377" s="189"/>
      <c r="AH377" s="189"/>
      <c r="AI377" s="189"/>
      <c r="AJ377" s="189"/>
      <c r="AK377" s="189"/>
      <c r="AL377" s="189"/>
      <c r="AM377" s="189"/>
      <c r="AN377" s="189"/>
      <c r="AO377" s="189"/>
      <c r="AP377" s="189"/>
    </row>
    <row r="378" spans="1:42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  <c r="AB378" s="189"/>
      <c r="AC378" s="189"/>
      <c r="AD378" s="189"/>
      <c r="AE378" s="189"/>
      <c r="AF378" s="189"/>
      <c r="AG378" s="189"/>
      <c r="AH378" s="189"/>
      <c r="AI378" s="189"/>
      <c r="AJ378" s="189"/>
      <c r="AK378" s="189"/>
      <c r="AL378" s="189"/>
      <c r="AM378" s="189"/>
      <c r="AN378" s="189"/>
      <c r="AO378" s="189"/>
      <c r="AP378" s="189"/>
    </row>
    <row r="379" spans="1:42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  <c r="AD379" s="189"/>
      <c r="AE379" s="189"/>
      <c r="AF379" s="189"/>
      <c r="AG379" s="189"/>
      <c r="AH379" s="189"/>
      <c r="AI379" s="189"/>
      <c r="AJ379" s="189"/>
      <c r="AK379" s="189"/>
      <c r="AL379" s="189"/>
      <c r="AM379" s="189"/>
      <c r="AN379" s="189"/>
      <c r="AO379" s="189"/>
      <c r="AP379" s="189"/>
    </row>
    <row r="380" spans="1:42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  <c r="AB380" s="189"/>
      <c r="AC380" s="189"/>
      <c r="AD380" s="189"/>
      <c r="AE380" s="189"/>
      <c r="AF380" s="189"/>
      <c r="AG380" s="189"/>
      <c r="AH380" s="189"/>
      <c r="AI380" s="189"/>
      <c r="AJ380" s="189"/>
      <c r="AK380" s="189"/>
      <c r="AL380" s="189"/>
      <c r="AM380" s="189"/>
      <c r="AN380" s="189"/>
      <c r="AO380" s="189"/>
      <c r="AP380" s="189"/>
    </row>
    <row r="381" spans="1:42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  <c r="AB381" s="189"/>
      <c r="AC381" s="189"/>
      <c r="AD381" s="189"/>
      <c r="AE381" s="189"/>
      <c r="AF381" s="189"/>
      <c r="AG381" s="189"/>
      <c r="AH381" s="189"/>
      <c r="AI381" s="189"/>
      <c r="AJ381" s="189"/>
      <c r="AK381" s="189"/>
      <c r="AL381" s="189"/>
      <c r="AM381" s="189"/>
      <c r="AN381" s="189"/>
      <c r="AO381" s="189"/>
      <c r="AP381" s="189"/>
    </row>
    <row r="382" spans="1:42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  <c r="AB382" s="189"/>
      <c r="AC382" s="189"/>
      <c r="AD382" s="189"/>
      <c r="AE382" s="189"/>
      <c r="AF382" s="189"/>
      <c r="AG382" s="189"/>
      <c r="AH382" s="189"/>
      <c r="AI382" s="189"/>
      <c r="AJ382" s="189"/>
      <c r="AK382" s="189"/>
      <c r="AL382" s="189"/>
      <c r="AM382" s="189"/>
      <c r="AN382" s="189"/>
      <c r="AO382" s="189"/>
      <c r="AP382" s="189"/>
    </row>
    <row r="383" spans="1:42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  <c r="AB383" s="189"/>
      <c r="AC383" s="189"/>
      <c r="AD383" s="189"/>
      <c r="AE383" s="189"/>
      <c r="AF383" s="189"/>
      <c r="AG383" s="189"/>
      <c r="AH383" s="189"/>
      <c r="AI383" s="189"/>
      <c r="AJ383" s="189"/>
      <c r="AK383" s="189"/>
      <c r="AL383" s="189"/>
      <c r="AM383" s="189"/>
      <c r="AN383" s="189"/>
      <c r="AO383" s="189"/>
      <c r="AP383" s="189"/>
    </row>
    <row r="384" spans="1:42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  <c r="AB384" s="189"/>
      <c r="AC384" s="189"/>
      <c r="AD384" s="189"/>
      <c r="AE384" s="189"/>
      <c r="AF384" s="189"/>
      <c r="AG384" s="189"/>
      <c r="AH384" s="189"/>
      <c r="AI384" s="189"/>
      <c r="AJ384" s="189"/>
      <c r="AK384" s="189"/>
      <c r="AL384" s="189"/>
      <c r="AM384" s="189"/>
      <c r="AN384" s="189"/>
      <c r="AO384" s="189"/>
      <c r="AP384" s="189"/>
    </row>
    <row r="385" spans="1:42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  <c r="AB385" s="189"/>
      <c r="AC385" s="189"/>
      <c r="AD385" s="189"/>
      <c r="AE385" s="189"/>
      <c r="AF385" s="189"/>
      <c r="AG385" s="189"/>
      <c r="AH385" s="189"/>
      <c r="AI385" s="189"/>
      <c r="AJ385" s="189"/>
      <c r="AK385" s="189"/>
      <c r="AL385" s="189"/>
      <c r="AM385" s="189"/>
      <c r="AN385" s="189"/>
      <c r="AO385" s="189"/>
      <c r="AP385" s="189"/>
    </row>
    <row r="386" spans="1:42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  <c r="AC386" s="189"/>
      <c r="AD386" s="189"/>
      <c r="AE386" s="189"/>
      <c r="AF386" s="189"/>
      <c r="AG386" s="189"/>
      <c r="AH386" s="189"/>
      <c r="AI386" s="189"/>
      <c r="AJ386" s="189"/>
      <c r="AK386" s="189"/>
      <c r="AL386" s="189"/>
      <c r="AM386" s="189"/>
      <c r="AN386" s="189"/>
      <c r="AO386" s="189"/>
      <c r="AP386" s="189"/>
    </row>
    <row r="387" spans="1:42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  <c r="AB387" s="189"/>
      <c r="AC387" s="189"/>
      <c r="AD387" s="189"/>
      <c r="AE387" s="189"/>
      <c r="AF387" s="189"/>
      <c r="AG387" s="189"/>
      <c r="AH387" s="189"/>
      <c r="AI387" s="189"/>
      <c r="AJ387" s="189"/>
      <c r="AK387" s="189"/>
      <c r="AL387" s="189"/>
      <c r="AM387" s="189"/>
      <c r="AN387" s="189"/>
      <c r="AO387" s="189"/>
      <c r="AP387" s="189"/>
    </row>
    <row r="388" spans="1:42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  <c r="AB388" s="189"/>
      <c r="AC388" s="189"/>
      <c r="AD388" s="189"/>
      <c r="AE388" s="189"/>
      <c r="AF388" s="189"/>
      <c r="AG388" s="189"/>
      <c r="AH388" s="189"/>
      <c r="AI388" s="189"/>
      <c r="AJ388" s="189"/>
      <c r="AK388" s="189"/>
      <c r="AL388" s="189"/>
      <c r="AM388" s="189"/>
      <c r="AN388" s="189"/>
      <c r="AO388" s="189"/>
      <c r="AP388" s="189"/>
    </row>
    <row r="389" spans="1:42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  <c r="AB389" s="189"/>
      <c r="AC389" s="189"/>
      <c r="AD389" s="189"/>
      <c r="AE389" s="189"/>
      <c r="AF389" s="189"/>
      <c r="AG389" s="189"/>
      <c r="AH389" s="189"/>
      <c r="AI389" s="189"/>
      <c r="AJ389" s="189"/>
      <c r="AK389" s="189"/>
      <c r="AL389" s="189"/>
      <c r="AM389" s="189"/>
      <c r="AN389" s="189"/>
      <c r="AO389" s="189"/>
      <c r="AP389" s="189"/>
    </row>
    <row r="390" spans="1:42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  <c r="AB390" s="189"/>
      <c r="AC390" s="189"/>
      <c r="AD390" s="189"/>
      <c r="AE390" s="189"/>
      <c r="AF390" s="189"/>
      <c r="AG390" s="189"/>
      <c r="AH390" s="189"/>
      <c r="AI390" s="189"/>
      <c r="AJ390" s="189"/>
      <c r="AK390" s="189"/>
      <c r="AL390" s="189"/>
      <c r="AM390" s="189"/>
      <c r="AN390" s="189"/>
      <c r="AO390" s="189"/>
      <c r="AP390" s="189"/>
    </row>
    <row r="391" spans="1:42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  <c r="AB391" s="189"/>
      <c r="AC391" s="189"/>
      <c r="AD391" s="189"/>
      <c r="AE391" s="189"/>
      <c r="AF391" s="189"/>
      <c r="AG391" s="189"/>
      <c r="AH391" s="189"/>
      <c r="AI391" s="189"/>
      <c r="AJ391" s="189"/>
      <c r="AK391" s="189"/>
      <c r="AL391" s="189"/>
      <c r="AM391" s="189"/>
      <c r="AN391" s="189"/>
      <c r="AO391" s="189"/>
      <c r="AP391" s="189"/>
    </row>
    <row r="392" spans="1:42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  <c r="AB392" s="189"/>
      <c r="AC392" s="189"/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89"/>
      <c r="AN392" s="189"/>
      <c r="AO392" s="189"/>
      <c r="AP392" s="189"/>
    </row>
    <row r="393" spans="1:42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  <c r="AC393" s="189"/>
      <c r="AD393" s="189"/>
      <c r="AE393" s="189"/>
      <c r="AF393" s="189"/>
      <c r="AG393" s="189"/>
      <c r="AH393" s="189"/>
      <c r="AI393" s="189"/>
      <c r="AJ393" s="189"/>
      <c r="AK393" s="189"/>
      <c r="AL393" s="189"/>
      <c r="AM393" s="189"/>
      <c r="AN393" s="189"/>
      <c r="AO393" s="189"/>
      <c r="AP393" s="189"/>
    </row>
    <row r="394" spans="1:42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89"/>
      <c r="AI394" s="189"/>
      <c r="AJ394" s="189"/>
      <c r="AK394" s="189"/>
      <c r="AL394" s="189"/>
      <c r="AM394" s="189"/>
      <c r="AN394" s="189"/>
      <c r="AO394" s="189"/>
      <c r="AP394" s="189"/>
    </row>
    <row r="395" spans="1:42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  <c r="AB395" s="189"/>
      <c r="AC395" s="189"/>
      <c r="AD395" s="189"/>
      <c r="AE395" s="189"/>
      <c r="AF395" s="189"/>
      <c r="AG395" s="189"/>
      <c r="AH395" s="189"/>
      <c r="AI395" s="189"/>
      <c r="AJ395" s="189"/>
      <c r="AK395" s="189"/>
      <c r="AL395" s="189"/>
      <c r="AM395" s="189"/>
      <c r="AN395" s="189"/>
      <c r="AO395" s="189"/>
      <c r="AP395" s="189"/>
    </row>
    <row r="396" spans="1:42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89"/>
      <c r="AN396" s="189"/>
      <c r="AO396" s="189"/>
      <c r="AP396" s="189"/>
    </row>
    <row r="397" spans="1:42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89"/>
      <c r="AN397" s="189"/>
      <c r="AO397" s="189"/>
      <c r="AP397" s="189"/>
    </row>
    <row r="398" spans="1:42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89"/>
      <c r="AD398" s="189"/>
      <c r="AE398" s="189"/>
      <c r="AF398" s="189"/>
      <c r="AG398" s="189"/>
      <c r="AH398" s="189"/>
      <c r="AI398" s="189"/>
      <c r="AJ398" s="189"/>
      <c r="AK398" s="189"/>
      <c r="AL398" s="189"/>
      <c r="AM398" s="189"/>
      <c r="AN398" s="189"/>
      <c r="AO398" s="189"/>
      <c r="AP398" s="189"/>
    </row>
    <row r="399" spans="1:42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</row>
    <row r="400" spans="1:42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89"/>
      <c r="AN400" s="189"/>
      <c r="AO400" s="189"/>
      <c r="AP400" s="189"/>
    </row>
    <row r="401" spans="1:42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  <c r="AB401" s="189"/>
      <c r="AC401" s="189"/>
      <c r="AD401" s="189"/>
      <c r="AE401" s="189"/>
      <c r="AF401" s="189"/>
      <c r="AG401" s="189"/>
      <c r="AH401" s="189"/>
      <c r="AI401" s="189"/>
      <c r="AJ401" s="189"/>
      <c r="AK401" s="189"/>
      <c r="AL401" s="189"/>
      <c r="AM401" s="189"/>
      <c r="AN401" s="189"/>
      <c r="AO401" s="189"/>
      <c r="AP401" s="189"/>
    </row>
    <row r="402" spans="1:42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  <c r="AB402" s="189"/>
      <c r="AC402" s="189"/>
      <c r="AD402" s="189"/>
      <c r="AE402" s="189"/>
      <c r="AF402" s="189"/>
      <c r="AG402" s="189"/>
      <c r="AH402" s="189"/>
      <c r="AI402" s="189"/>
      <c r="AJ402" s="189"/>
      <c r="AK402" s="189"/>
      <c r="AL402" s="189"/>
      <c r="AM402" s="189"/>
      <c r="AN402" s="189"/>
      <c r="AO402" s="189"/>
      <c r="AP402" s="189"/>
    </row>
    <row r="403" spans="1:42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89"/>
      <c r="AN403" s="189"/>
      <c r="AO403" s="189"/>
      <c r="AP403" s="189"/>
    </row>
    <row r="404" spans="1:42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  <c r="AC404" s="189"/>
      <c r="AD404" s="189"/>
      <c r="AE404" s="189"/>
      <c r="AF404" s="189"/>
      <c r="AG404" s="189"/>
      <c r="AH404" s="189"/>
      <c r="AI404" s="189"/>
      <c r="AJ404" s="189"/>
      <c r="AK404" s="189"/>
      <c r="AL404" s="189"/>
      <c r="AM404" s="189"/>
      <c r="AN404" s="189"/>
      <c r="AO404" s="189"/>
      <c r="AP404" s="189"/>
    </row>
    <row r="405" spans="1:42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  <c r="AC405" s="189"/>
      <c r="AD405" s="189"/>
      <c r="AE405" s="189"/>
      <c r="AF405" s="189"/>
      <c r="AG405" s="189"/>
      <c r="AH405" s="189"/>
      <c r="AI405" s="189"/>
      <c r="AJ405" s="189"/>
      <c r="AK405" s="189"/>
      <c r="AL405" s="189"/>
      <c r="AM405" s="189"/>
      <c r="AN405" s="189"/>
      <c r="AO405" s="189"/>
      <c r="AP405" s="189"/>
    </row>
    <row r="406" spans="1:42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  <c r="AC406" s="189"/>
      <c r="AD406" s="189"/>
      <c r="AE406" s="189"/>
      <c r="AF406" s="189"/>
      <c r="AG406" s="189"/>
      <c r="AH406" s="189"/>
      <c r="AI406" s="189"/>
      <c r="AJ406" s="189"/>
      <c r="AK406" s="189"/>
      <c r="AL406" s="189"/>
      <c r="AM406" s="189"/>
      <c r="AN406" s="189"/>
      <c r="AO406" s="189"/>
      <c r="AP406" s="189"/>
    </row>
    <row r="407" spans="1:42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89"/>
      <c r="AD407" s="189"/>
      <c r="AE407" s="189"/>
      <c r="AF407" s="189"/>
      <c r="AG407" s="189"/>
      <c r="AH407" s="189"/>
      <c r="AI407" s="189"/>
      <c r="AJ407" s="189"/>
      <c r="AK407" s="189"/>
      <c r="AL407" s="189"/>
      <c r="AM407" s="189"/>
      <c r="AN407" s="189"/>
      <c r="AO407" s="189"/>
      <c r="AP407" s="189"/>
    </row>
    <row r="408" spans="1:42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  <c r="AB408" s="189"/>
      <c r="AC408" s="189"/>
      <c r="AD408" s="189"/>
      <c r="AE408" s="189"/>
      <c r="AF408" s="189"/>
      <c r="AG408" s="189"/>
      <c r="AH408" s="189"/>
      <c r="AI408" s="189"/>
      <c r="AJ408" s="189"/>
      <c r="AK408" s="189"/>
      <c r="AL408" s="189"/>
      <c r="AM408" s="189"/>
      <c r="AN408" s="189"/>
      <c r="AO408" s="189"/>
      <c r="AP408" s="189"/>
    </row>
    <row r="409" spans="1:42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  <c r="AB409" s="189"/>
      <c r="AC409" s="189"/>
      <c r="AD409" s="189"/>
      <c r="AE409" s="189"/>
      <c r="AF409" s="189"/>
      <c r="AG409" s="189"/>
      <c r="AH409" s="189"/>
      <c r="AI409" s="189"/>
      <c r="AJ409" s="189"/>
      <c r="AK409" s="189"/>
      <c r="AL409" s="189"/>
      <c r="AM409" s="189"/>
      <c r="AN409" s="189"/>
      <c r="AO409" s="189"/>
      <c r="AP409" s="189"/>
    </row>
    <row r="410" spans="1:42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  <c r="AB410" s="189"/>
      <c r="AC410" s="189"/>
      <c r="AD410" s="189"/>
      <c r="AE410" s="189"/>
      <c r="AF410" s="189"/>
      <c r="AG410" s="189"/>
      <c r="AH410" s="189"/>
      <c r="AI410" s="189"/>
      <c r="AJ410" s="189"/>
      <c r="AK410" s="189"/>
      <c r="AL410" s="189"/>
      <c r="AM410" s="189"/>
      <c r="AN410" s="189"/>
      <c r="AO410" s="189"/>
      <c r="AP410" s="189"/>
    </row>
    <row r="411" spans="1:42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  <c r="AC411" s="189"/>
      <c r="AD411" s="189"/>
      <c r="AE411" s="189"/>
      <c r="AF411" s="189"/>
      <c r="AG411" s="189"/>
      <c r="AH411" s="189"/>
      <c r="AI411" s="189"/>
      <c r="AJ411" s="189"/>
      <c r="AK411" s="189"/>
      <c r="AL411" s="189"/>
      <c r="AM411" s="189"/>
      <c r="AN411" s="189"/>
      <c r="AO411" s="189"/>
      <c r="AP411" s="189"/>
    </row>
    <row r="412" spans="1:42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  <c r="AB412" s="189"/>
      <c r="AC412" s="189"/>
      <c r="AD412" s="189"/>
      <c r="AE412" s="189"/>
      <c r="AF412" s="189"/>
      <c r="AG412" s="189"/>
      <c r="AH412" s="189"/>
      <c r="AI412" s="189"/>
      <c r="AJ412" s="189"/>
      <c r="AK412" s="189"/>
      <c r="AL412" s="189"/>
      <c r="AM412" s="189"/>
      <c r="AN412" s="189"/>
      <c r="AO412" s="189"/>
      <c r="AP412" s="189"/>
    </row>
    <row r="413" spans="1:42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89"/>
      <c r="AN413" s="189"/>
      <c r="AO413" s="189"/>
      <c r="AP413" s="189"/>
    </row>
    <row r="414" spans="1:42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  <c r="AB414" s="189"/>
      <c r="AC414" s="189"/>
      <c r="AD414" s="189"/>
      <c r="AE414" s="189"/>
      <c r="AF414" s="189"/>
      <c r="AG414" s="189"/>
      <c r="AH414" s="189"/>
      <c r="AI414" s="189"/>
      <c r="AJ414" s="189"/>
      <c r="AK414" s="189"/>
      <c r="AL414" s="189"/>
      <c r="AM414" s="189"/>
      <c r="AN414" s="189"/>
      <c r="AO414" s="189"/>
      <c r="AP414" s="189"/>
    </row>
    <row r="415" spans="1:42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  <c r="AB415" s="189"/>
      <c r="AC415" s="189"/>
      <c r="AD415" s="189"/>
      <c r="AE415" s="189"/>
      <c r="AF415" s="189"/>
      <c r="AG415" s="189"/>
      <c r="AH415" s="189"/>
      <c r="AI415" s="189"/>
      <c r="AJ415" s="189"/>
      <c r="AK415" s="189"/>
      <c r="AL415" s="189"/>
      <c r="AM415" s="189"/>
      <c r="AN415" s="189"/>
      <c r="AO415" s="189"/>
      <c r="AP415" s="189"/>
    </row>
    <row r="416" spans="1:42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  <c r="AB416" s="189"/>
      <c r="AC416" s="189"/>
      <c r="AD416" s="189"/>
      <c r="AE416" s="189"/>
      <c r="AF416" s="189"/>
      <c r="AG416" s="189"/>
      <c r="AH416" s="189"/>
      <c r="AI416" s="189"/>
      <c r="AJ416" s="189"/>
      <c r="AK416" s="189"/>
      <c r="AL416" s="189"/>
      <c r="AM416" s="189"/>
      <c r="AN416" s="189"/>
      <c r="AO416" s="189"/>
      <c r="AP416" s="189"/>
    </row>
    <row r="417" spans="1:42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  <c r="AB417" s="189"/>
      <c r="AC417" s="189"/>
      <c r="AD417" s="189"/>
      <c r="AE417" s="189"/>
      <c r="AF417" s="189"/>
      <c r="AG417" s="189"/>
      <c r="AH417" s="189"/>
      <c r="AI417" s="189"/>
      <c r="AJ417" s="189"/>
      <c r="AK417" s="189"/>
      <c r="AL417" s="189"/>
      <c r="AM417" s="189"/>
      <c r="AN417" s="189"/>
      <c r="AO417" s="189"/>
      <c r="AP417" s="189"/>
    </row>
    <row r="418" spans="1:42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89"/>
    </row>
    <row r="419" spans="1:42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  <c r="AC419" s="189"/>
      <c r="AD419" s="189"/>
      <c r="AE419" s="189"/>
      <c r="AF419" s="189"/>
      <c r="AG419" s="189"/>
      <c r="AH419" s="189"/>
      <c r="AI419" s="189"/>
      <c r="AJ419" s="189"/>
      <c r="AK419" s="189"/>
      <c r="AL419" s="189"/>
      <c r="AM419" s="189"/>
      <c r="AN419" s="189"/>
      <c r="AO419" s="189"/>
      <c r="AP419" s="189"/>
    </row>
    <row r="420" spans="1:42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  <c r="AC420" s="189"/>
      <c r="AD420" s="189"/>
      <c r="AE420" s="189"/>
      <c r="AF420" s="189"/>
      <c r="AG420" s="189"/>
      <c r="AH420" s="189"/>
      <c r="AI420" s="189"/>
      <c r="AJ420" s="189"/>
      <c r="AK420" s="189"/>
      <c r="AL420" s="189"/>
      <c r="AM420" s="189"/>
      <c r="AN420" s="189"/>
      <c r="AO420" s="189"/>
      <c r="AP420" s="189"/>
    </row>
    <row r="421" spans="1:42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  <c r="AB421" s="189"/>
      <c r="AC421" s="189"/>
      <c r="AD421" s="189"/>
      <c r="AE421" s="189"/>
      <c r="AF421" s="189"/>
      <c r="AG421" s="189"/>
      <c r="AH421" s="189"/>
      <c r="AI421" s="189"/>
      <c r="AJ421" s="189"/>
      <c r="AK421" s="189"/>
      <c r="AL421" s="189"/>
      <c r="AM421" s="189"/>
      <c r="AN421" s="189"/>
      <c r="AO421" s="189"/>
      <c r="AP421" s="189"/>
    </row>
    <row r="422" spans="1:42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  <c r="AC422" s="189"/>
      <c r="AD422" s="189"/>
      <c r="AE422" s="189"/>
      <c r="AF422" s="189"/>
      <c r="AG422" s="189"/>
      <c r="AH422" s="189"/>
      <c r="AI422" s="189"/>
      <c r="AJ422" s="189"/>
      <c r="AK422" s="189"/>
      <c r="AL422" s="189"/>
      <c r="AM422" s="189"/>
      <c r="AN422" s="189"/>
      <c r="AO422" s="189"/>
      <c r="AP422" s="189"/>
    </row>
    <row r="423" spans="1:42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  <c r="AC423" s="189"/>
      <c r="AD423" s="189"/>
      <c r="AE423" s="189"/>
      <c r="AF423" s="189"/>
      <c r="AG423" s="189"/>
      <c r="AH423" s="189"/>
      <c r="AI423" s="189"/>
      <c r="AJ423" s="189"/>
      <c r="AK423" s="189"/>
      <c r="AL423" s="189"/>
      <c r="AM423" s="189"/>
      <c r="AN423" s="189"/>
      <c r="AO423" s="189"/>
      <c r="AP423" s="189"/>
    </row>
    <row r="424" spans="1:42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  <c r="AB424" s="189"/>
      <c r="AC424" s="189"/>
      <c r="AD424" s="189"/>
      <c r="AE424" s="189"/>
      <c r="AF424" s="189"/>
      <c r="AG424" s="189"/>
      <c r="AH424" s="189"/>
      <c r="AI424" s="189"/>
      <c r="AJ424" s="189"/>
      <c r="AK424" s="189"/>
      <c r="AL424" s="189"/>
      <c r="AM424" s="189"/>
      <c r="AN424" s="189"/>
      <c r="AO424" s="189"/>
      <c r="AP424" s="189"/>
    </row>
    <row r="425" spans="1:42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  <c r="AB425" s="189"/>
      <c r="AC425" s="189"/>
      <c r="AD425" s="189"/>
      <c r="AE425" s="189"/>
      <c r="AF425" s="189"/>
      <c r="AG425" s="189"/>
      <c r="AH425" s="189"/>
      <c r="AI425" s="189"/>
      <c r="AJ425" s="189"/>
      <c r="AK425" s="189"/>
      <c r="AL425" s="189"/>
      <c r="AM425" s="189"/>
      <c r="AN425" s="189"/>
      <c r="AO425" s="189"/>
      <c r="AP425" s="189"/>
    </row>
    <row r="426" spans="1:42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  <c r="AB426" s="189"/>
      <c r="AC426" s="189"/>
      <c r="AD426" s="189"/>
      <c r="AE426" s="189"/>
      <c r="AF426" s="189"/>
      <c r="AG426" s="189"/>
      <c r="AH426" s="189"/>
      <c r="AI426" s="189"/>
      <c r="AJ426" s="189"/>
      <c r="AK426" s="189"/>
      <c r="AL426" s="189"/>
      <c r="AM426" s="189"/>
      <c r="AN426" s="189"/>
      <c r="AO426" s="189"/>
      <c r="AP426" s="189"/>
    </row>
    <row r="427" spans="1:42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  <c r="AB427" s="189"/>
      <c r="AC427" s="189"/>
      <c r="AD427" s="189"/>
      <c r="AE427" s="189"/>
      <c r="AF427" s="189"/>
      <c r="AG427" s="189"/>
      <c r="AH427" s="189"/>
      <c r="AI427" s="189"/>
      <c r="AJ427" s="189"/>
      <c r="AK427" s="189"/>
      <c r="AL427" s="189"/>
      <c r="AM427" s="189"/>
      <c r="AN427" s="189"/>
      <c r="AO427" s="189"/>
      <c r="AP427" s="189"/>
    </row>
    <row r="428" spans="1:42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  <c r="AB428" s="189"/>
      <c r="AC428" s="189"/>
      <c r="AD428" s="189"/>
      <c r="AE428" s="189"/>
      <c r="AF428" s="189"/>
      <c r="AG428" s="189"/>
      <c r="AH428" s="189"/>
      <c r="AI428" s="189"/>
      <c r="AJ428" s="189"/>
      <c r="AK428" s="189"/>
      <c r="AL428" s="189"/>
      <c r="AM428" s="189"/>
      <c r="AN428" s="189"/>
      <c r="AO428" s="189"/>
      <c r="AP428" s="189"/>
    </row>
    <row r="429" spans="1:42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  <c r="AB429" s="189"/>
      <c r="AC429" s="189"/>
      <c r="AD429" s="189"/>
      <c r="AE429" s="189"/>
      <c r="AF429" s="189"/>
      <c r="AG429" s="189"/>
      <c r="AH429" s="189"/>
      <c r="AI429" s="189"/>
      <c r="AJ429" s="189"/>
      <c r="AK429" s="189"/>
      <c r="AL429" s="189"/>
      <c r="AM429" s="189"/>
      <c r="AN429" s="189"/>
      <c r="AO429" s="189"/>
      <c r="AP429" s="189"/>
    </row>
    <row r="430" spans="1:42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89"/>
      <c r="AC430" s="189"/>
      <c r="AD430" s="189"/>
      <c r="AE430" s="189"/>
      <c r="AF430" s="189"/>
      <c r="AG430" s="189"/>
      <c r="AH430" s="189"/>
      <c r="AI430" s="189"/>
      <c r="AJ430" s="189"/>
      <c r="AK430" s="189"/>
      <c r="AL430" s="189"/>
      <c r="AM430" s="189"/>
      <c r="AN430" s="189"/>
      <c r="AO430" s="189"/>
      <c r="AP430" s="189"/>
    </row>
    <row r="431" spans="1:42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  <c r="AC431" s="189"/>
      <c r="AD431" s="189"/>
      <c r="AE431" s="189"/>
      <c r="AF431" s="189"/>
      <c r="AG431" s="189"/>
      <c r="AH431" s="189"/>
      <c r="AI431" s="189"/>
      <c r="AJ431" s="189"/>
      <c r="AK431" s="189"/>
      <c r="AL431" s="189"/>
      <c r="AM431" s="189"/>
      <c r="AN431" s="189"/>
      <c r="AO431" s="189"/>
      <c r="AP431" s="189"/>
    </row>
    <row r="432" spans="1:42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  <c r="AC432" s="189"/>
      <c r="AD432" s="189"/>
      <c r="AE432" s="189"/>
      <c r="AF432" s="189"/>
      <c r="AG432" s="189"/>
      <c r="AH432" s="189"/>
      <c r="AI432" s="189"/>
      <c r="AJ432" s="189"/>
      <c r="AK432" s="189"/>
      <c r="AL432" s="189"/>
      <c r="AM432" s="189"/>
      <c r="AN432" s="189"/>
      <c r="AO432" s="189"/>
      <c r="AP432" s="189"/>
    </row>
    <row r="433" spans="1:42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  <c r="AB433" s="189"/>
      <c r="AC433" s="189"/>
      <c r="AD433" s="189"/>
      <c r="AE433" s="189"/>
      <c r="AF433" s="189"/>
      <c r="AG433" s="189"/>
      <c r="AH433" s="189"/>
      <c r="AI433" s="189"/>
      <c r="AJ433" s="189"/>
      <c r="AK433" s="189"/>
      <c r="AL433" s="189"/>
      <c r="AM433" s="189"/>
      <c r="AN433" s="189"/>
      <c r="AO433" s="189"/>
      <c r="AP433" s="189"/>
    </row>
    <row r="434" spans="1:42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  <c r="AB434" s="189"/>
      <c r="AC434" s="189"/>
      <c r="AD434" s="189"/>
      <c r="AE434" s="189"/>
      <c r="AF434" s="189"/>
      <c r="AG434" s="189"/>
      <c r="AH434" s="189"/>
      <c r="AI434" s="189"/>
      <c r="AJ434" s="189"/>
      <c r="AK434" s="189"/>
      <c r="AL434" s="189"/>
      <c r="AM434" s="189"/>
      <c r="AN434" s="189"/>
      <c r="AO434" s="189"/>
      <c r="AP434" s="189"/>
    </row>
    <row r="435" spans="1:42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  <c r="AB435" s="189"/>
      <c r="AC435" s="189"/>
      <c r="AD435" s="189"/>
      <c r="AE435" s="189"/>
      <c r="AF435" s="189"/>
      <c r="AG435" s="189"/>
      <c r="AH435" s="189"/>
      <c r="AI435" s="189"/>
      <c r="AJ435" s="189"/>
      <c r="AK435" s="189"/>
      <c r="AL435" s="189"/>
      <c r="AM435" s="189"/>
      <c r="AN435" s="189"/>
      <c r="AO435" s="189"/>
      <c r="AP435" s="189"/>
    </row>
    <row r="436" spans="1:42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  <c r="AB436" s="189"/>
      <c r="AC436" s="189"/>
      <c r="AD436" s="189"/>
      <c r="AE436" s="189"/>
      <c r="AF436" s="189"/>
      <c r="AG436" s="189"/>
      <c r="AH436" s="189"/>
      <c r="AI436" s="189"/>
      <c r="AJ436" s="189"/>
      <c r="AK436" s="189"/>
      <c r="AL436" s="189"/>
      <c r="AM436" s="189"/>
      <c r="AN436" s="189"/>
      <c r="AO436" s="189"/>
      <c r="AP436" s="189"/>
    </row>
    <row r="437" spans="1:42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  <c r="AB437" s="189"/>
      <c r="AC437" s="189"/>
      <c r="AD437" s="189"/>
      <c r="AE437" s="189"/>
      <c r="AF437" s="189"/>
      <c r="AG437" s="189"/>
      <c r="AH437" s="189"/>
      <c r="AI437" s="189"/>
      <c r="AJ437" s="189"/>
      <c r="AK437" s="189"/>
      <c r="AL437" s="189"/>
      <c r="AM437" s="189"/>
      <c r="AN437" s="189"/>
      <c r="AO437" s="189"/>
      <c r="AP437" s="189"/>
    </row>
    <row r="438" spans="1:42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  <c r="AB438" s="189"/>
      <c r="AC438" s="189"/>
      <c r="AD438" s="189"/>
      <c r="AE438" s="189"/>
      <c r="AF438" s="189"/>
      <c r="AG438" s="189"/>
      <c r="AH438" s="189"/>
      <c r="AI438" s="189"/>
      <c r="AJ438" s="189"/>
      <c r="AK438" s="189"/>
      <c r="AL438" s="189"/>
      <c r="AM438" s="189"/>
      <c r="AN438" s="189"/>
      <c r="AO438" s="189"/>
      <c r="AP438" s="189"/>
    </row>
    <row r="439" spans="1:42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89"/>
      <c r="AC439" s="189"/>
      <c r="AD439" s="189"/>
      <c r="AE439" s="189"/>
      <c r="AF439" s="189"/>
      <c r="AG439" s="189"/>
      <c r="AH439" s="189"/>
      <c r="AI439" s="189"/>
      <c r="AJ439" s="189"/>
      <c r="AK439" s="189"/>
      <c r="AL439" s="189"/>
      <c r="AM439" s="189"/>
      <c r="AN439" s="189"/>
      <c r="AO439" s="189"/>
      <c r="AP439" s="189"/>
    </row>
    <row r="440" spans="1:42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89"/>
      <c r="AC440" s="189"/>
      <c r="AD440" s="189"/>
      <c r="AE440" s="189"/>
      <c r="AF440" s="189"/>
      <c r="AG440" s="189"/>
      <c r="AH440" s="189"/>
      <c r="AI440" s="189"/>
      <c r="AJ440" s="189"/>
      <c r="AK440" s="189"/>
      <c r="AL440" s="189"/>
      <c r="AM440" s="189"/>
      <c r="AN440" s="189"/>
      <c r="AO440" s="189"/>
      <c r="AP440" s="189"/>
    </row>
    <row r="441" spans="1:42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  <c r="AB441" s="189"/>
      <c r="AC441" s="189"/>
      <c r="AD441" s="189"/>
      <c r="AE441" s="189"/>
      <c r="AF441" s="189"/>
      <c r="AG441" s="189"/>
      <c r="AH441" s="189"/>
      <c r="AI441" s="189"/>
      <c r="AJ441" s="189"/>
      <c r="AK441" s="189"/>
      <c r="AL441" s="189"/>
      <c r="AM441" s="189"/>
      <c r="AN441" s="189"/>
      <c r="AO441" s="189"/>
      <c r="AP441" s="189"/>
    </row>
    <row r="442" spans="1:42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  <c r="AC442" s="189"/>
      <c r="AD442" s="189"/>
      <c r="AE442" s="189"/>
      <c r="AF442" s="189"/>
      <c r="AG442" s="189"/>
      <c r="AH442" s="189"/>
      <c r="AI442" s="189"/>
      <c r="AJ442" s="189"/>
      <c r="AK442" s="189"/>
      <c r="AL442" s="189"/>
      <c r="AM442" s="189"/>
      <c r="AN442" s="189"/>
      <c r="AO442" s="189"/>
      <c r="AP442" s="189"/>
    </row>
    <row r="443" spans="1:42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  <c r="AC443" s="189"/>
      <c r="AD443" s="189"/>
      <c r="AE443" s="189"/>
      <c r="AF443" s="189"/>
      <c r="AG443" s="189"/>
      <c r="AH443" s="189"/>
      <c r="AI443" s="189"/>
      <c r="AJ443" s="189"/>
      <c r="AK443" s="189"/>
      <c r="AL443" s="189"/>
      <c r="AM443" s="189"/>
      <c r="AN443" s="189"/>
      <c r="AO443" s="189"/>
      <c r="AP443" s="189"/>
    </row>
    <row r="444" spans="1:42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  <c r="AC444" s="189"/>
      <c r="AD444" s="189"/>
      <c r="AE444" s="189"/>
      <c r="AF444" s="189"/>
      <c r="AG444" s="189"/>
      <c r="AH444" s="189"/>
      <c r="AI444" s="189"/>
      <c r="AJ444" s="189"/>
      <c r="AK444" s="189"/>
      <c r="AL444" s="189"/>
      <c r="AM444" s="189"/>
      <c r="AN444" s="189"/>
      <c r="AO444" s="189"/>
      <c r="AP444" s="189"/>
    </row>
    <row r="445" spans="1:42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  <c r="AD445" s="189"/>
      <c r="AE445" s="189"/>
      <c r="AF445" s="189"/>
      <c r="AG445" s="189"/>
      <c r="AH445" s="189"/>
      <c r="AI445" s="189"/>
      <c r="AJ445" s="189"/>
      <c r="AK445" s="189"/>
      <c r="AL445" s="189"/>
      <c r="AM445" s="189"/>
      <c r="AN445" s="189"/>
      <c r="AO445" s="189"/>
      <c r="AP445" s="189"/>
    </row>
    <row r="446" spans="1:42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189"/>
      <c r="AH446" s="189"/>
      <c r="AI446" s="189"/>
      <c r="AJ446" s="189"/>
      <c r="AK446" s="189"/>
      <c r="AL446" s="189"/>
      <c r="AM446" s="189"/>
      <c r="AN446" s="189"/>
      <c r="AO446" s="189"/>
      <c r="AP446" s="189"/>
    </row>
    <row r="447" spans="1:42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189"/>
      <c r="AH447" s="189"/>
      <c r="AI447" s="189"/>
      <c r="AJ447" s="189"/>
      <c r="AK447" s="189"/>
      <c r="AL447" s="189"/>
      <c r="AM447" s="189"/>
      <c r="AN447" s="189"/>
      <c r="AO447" s="189"/>
      <c r="AP447" s="189"/>
    </row>
    <row r="448" spans="1:42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189"/>
      <c r="AH448" s="189"/>
      <c r="AI448" s="189"/>
      <c r="AJ448" s="189"/>
      <c r="AK448" s="189"/>
      <c r="AL448" s="189"/>
      <c r="AM448" s="189"/>
      <c r="AN448" s="189"/>
      <c r="AO448" s="189"/>
      <c r="AP448" s="189"/>
    </row>
    <row r="449" spans="1:42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189"/>
      <c r="AH449" s="189"/>
      <c r="AI449" s="189"/>
      <c r="AJ449" s="189"/>
      <c r="AK449" s="189"/>
      <c r="AL449" s="189"/>
      <c r="AM449" s="189"/>
      <c r="AN449" s="189"/>
      <c r="AO449" s="189"/>
      <c r="AP449" s="189"/>
    </row>
    <row r="450" spans="1:42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  <c r="AC450" s="189"/>
      <c r="AD450" s="189"/>
      <c r="AE450" s="189"/>
      <c r="AF450" s="189"/>
      <c r="AG450" s="189"/>
      <c r="AH450" s="189"/>
      <c r="AI450" s="189"/>
      <c r="AJ450" s="189"/>
      <c r="AK450" s="189"/>
      <c r="AL450" s="189"/>
      <c r="AM450" s="189"/>
      <c r="AN450" s="189"/>
      <c r="AO450" s="189"/>
      <c r="AP450" s="189"/>
    </row>
    <row r="451" spans="1:42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  <c r="AC451" s="189"/>
      <c r="AD451" s="189"/>
      <c r="AE451" s="189"/>
      <c r="AF451" s="189"/>
      <c r="AG451" s="189"/>
      <c r="AH451" s="189"/>
      <c r="AI451" s="189"/>
      <c r="AJ451" s="189"/>
      <c r="AK451" s="189"/>
      <c r="AL451" s="189"/>
      <c r="AM451" s="189"/>
      <c r="AN451" s="189"/>
      <c r="AO451" s="189"/>
      <c r="AP451" s="189"/>
    </row>
    <row r="452" spans="1:42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  <c r="AB452" s="189"/>
      <c r="AC452" s="189"/>
      <c r="AD452" s="189"/>
      <c r="AE452" s="189"/>
      <c r="AF452" s="189"/>
      <c r="AG452" s="189"/>
      <c r="AH452" s="189"/>
      <c r="AI452" s="189"/>
      <c r="AJ452" s="189"/>
      <c r="AK452" s="189"/>
      <c r="AL452" s="189"/>
      <c r="AM452" s="189"/>
      <c r="AN452" s="189"/>
      <c r="AO452" s="189"/>
      <c r="AP452" s="189"/>
    </row>
    <row r="453" spans="1:42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  <c r="AC453" s="189"/>
      <c r="AD453" s="189"/>
      <c r="AE453" s="189"/>
      <c r="AF453" s="189"/>
      <c r="AG453" s="189"/>
      <c r="AH453" s="189"/>
      <c r="AI453" s="189"/>
      <c r="AJ453" s="189"/>
      <c r="AK453" s="189"/>
      <c r="AL453" s="189"/>
      <c r="AM453" s="189"/>
      <c r="AN453" s="189"/>
      <c r="AO453" s="189"/>
      <c r="AP453" s="189"/>
    </row>
    <row r="454" spans="1:42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  <c r="AB454" s="189"/>
      <c r="AC454" s="189"/>
      <c r="AD454" s="189"/>
      <c r="AE454" s="189"/>
      <c r="AF454" s="189"/>
      <c r="AG454" s="189"/>
      <c r="AH454" s="189"/>
      <c r="AI454" s="189"/>
      <c r="AJ454" s="189"/>
      <c r="AK454" s="189"/>
      <c r="AL454" s="189"/>
      <c r="AM454" s="189"/>
      <c r="AN454" s="189"/>
      <c r="AO454" s="189"/>
      <c r="AP454" s="189"/>
    </row>
    <row r="455" spans="1:42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  <c r="AC455" s="189"/>
      <c r="AD455" s="189"/>
      <c r="AE455" s="189"/>
      <c r="AF455" s="189"/>
      <c r="AG455" s="189"/>
      <c r="AH455" s="189"/>
      <c r="AI455" s="189"/>
      <c r="AJ455" s="189"/>
      <c r="AK455" s="189"/>
      <c r="AL455" s="189"/>
      <c r="AM455" s="189"/>
      <c r="AN455" s="189"/>
      <c r="AO455" s="189"/>
      <c r="AP455" s="189"/>
    </row>
    <row r="456" spans="1:42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  <c r="AB456" s="189"/>
      <c r="AC456" s="189"/>
      <c r="AD456" s="189"/>
      <c r="AE456" s="189"/>
      <c r="AF456" s="189"/>
      <c r="AG456" s="189"/>
      <c r="AH456" s="189"/>
      <c r="AI456" s="189"/>
      <c r="AJ456" s="189"/>
      <c r="AK456" s="189"/>
      <c r="AL456" s="189"/>
      <c r="AM456" s="189"/>
      <c r="AN456" s="189"/>
      <c r="AO456" s="189"/>
      <c r="AP456" s="189"/>
    </row>
    <row r="457" spans="1:42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  <c r="AC457" s="189"/>
      <c r="AD457" s="189"/>
      <c r="AE457" s="189"/>
      <c r="AF457" s="189"/>
      <c r="AG457" s="189"/>
      <c r="AH457" s="189"/>
      <c r="AI457" s="189"/>
      <c r="AJ457" s="189"/>
      <c r="AK457" s="189"/>
      <c r="AL457" s="189"/>
      <c r="AM457" s="189"/>
      <c r="AN457" s="189"/>
      <c r="AO457" s="189"/>
      <c r="AP457" s="189"/>
    </row>
    <row r="458" spans="1:42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  <c r="AC458" s="189"/>
      <c r="AD458" s="189"/>
      <c r="AE458" s="189"/>
      <c r="AF458" s="189"/>
      <c r="AG458" s="189"/>
      <c r="AH458" s="189"/>
      <c r="AI458" s="189"/>
      <c r="AJ458" s="189"/>
      <c r="AK458" s="189"/>
      <c r="AL458" s="189"/>
      <c r="AM458" s="189"/>
      <c r="AN458" s="189"/>
      <c r="AO458" s="189"/>
      <c r="AP458" s="189"/>
    </row>
    <row r="459" spans="1:42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  <c r="AC459" s="189"/>
      <c r="AD459" s="189"/>
      <c r="AE459" s="189"/>
      <c r="AF459" s="189"/>
      <c r="AG459" s="189"/>
      <c r="AH459" s="189"/>
      <c r="AI459" s="189"/>
      <c r="AJ459" s="189"/>
      <c r="AK459" s="189"/>
      <c r="AL459" s="189"/>
      <c r="AM459" s="189"/>
      <c r="AN459" s="189"/>
      <c r="AO459" s="189"/>
      <c r="AP459" s="189"/>
    </row>
    <row r="460" spans="1:42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  <c r="AB460" s="189"/>
      <c r="AC460" s="189"/>
      <c r="AD460" s="189"/>
      <c r="AE460" s="189"/>
      <c r="AF460" s="189"/>
      <c r="AG460" s="189"/>
      <c r="AH460" s="189"/>
      <c r="AI460" s="189"/>
      <c r="AJ460" s="189"/>
      <c r="AK460" s="189"/>
      <c r="AL460" s="189"/>
      <c r="AM460" s="189"/>
      <c r="AN460" s="189"/>
      <c r="AO460" s="189"/>
      <c r="AP460" s="189"/>
    </row>
    <row r="461" spans="1:42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  <c r="AC461" s="189"/>
      <c r="AD461" s="189"/>
      <c r="AE461" s="189"/>
      <c r="AF461" s="189"/>
      <c r="AG461" s="189"/>
      <c r="AH461" s="189"/>
      <c r="AI461" s="189"/>
      <c r="AJ461" s="189"/>
      <c r="AK461" s="189"/>
      <c r="AL461" s="189"/>
      <c r="AM461" s="189"/>
      <c r="AN461" s="189"/>
      <c r="AO461" s="189"/>
      <c r="AP461" s="189"/>
    </row>
    <row r="462" spans="1:42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  <c r="AB462" s="189"/>
      <c r="AC462" s="189"/>
      <c r="AD462" s="189"/>
      <c r="AE462" s="189"/>
      <c r="AF462" s="189"/>
      <c r="AG462" s="189"/>
      <c r="AH462" s="189"/>
      <c r="AI462" s="189"/>
      <c r="AJ462" s="189"/>
      <c r="AK462" s="189"/>
      <c r="AL462" s="189"/>
      <c r="AM462" s="189"/>
      <c r="AN462" s="189"/>
      <c r="AO462" s="189"/>
      <c r="AP462" s="189"/>
    </row>
    <row r="463" spans="1:42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  <c r="AB463" s="189"/>
      <c r="AC463" s="189"/>
      <c r="AD463" s="189"/>
      <c r="AE463" s="189"/>
      <c r="AF463" s="189"/>
      <c r="AG463" s="189"/>
      <c r="AH463" s="189"/>
      <c r="AI463" s="189"/>
      <c r="AJ463" s="189"/>
      <c r="AK463" s="189"/>
      <c r="AL463" s="189"/>
      <c r="AM463" s="189"/>
      <c r="AN463" s="189"/>
      <c r="AO463" s="189"/>
      <c r="AP463" s="189"/>
    </row>
    <row r="464" spans="1:42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  <c r="AB464" s="189"/>
      <c r="AC464" s="189"/>
      <c r="AD464" s="189"/>
      <c r="AE464" s="189"/>
      <c r="AF464" s="189"/>
      <c r="AG464" s="189"/>
      <c r="AH464" s="189"/>
      <c r="AI464" s="189"/>
      <c r="AJ464" s="189"/>
      <c r="AK464" s="189"/>
      <c r="AL464" s="189"/>
      <c r="AM464" s="189"/>
      <c r="AN464" s="189"/>
      <c r="AO464" s="189"/>
      <c r="AP464" s="189"/>
    </row>
    <row r="465" spans="1:42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  <c r="AB465" s="189"/>
      <c r="AC465" s="189"/>
      <c r="AD465" s="189"/>
      <c r="AE465" s="189"/>
      <c r="AF465" s="189"/>
      <c r="AG465" s="189"/>
      <c r="AH465" s="189"/>
      <c r="AI465" s="189"/>
      <c r="AJ465" s="189"/>
      <c r="AK465" s="189"/>
      <c r="AL465" s="189"/>
      <c r="AM465" s="189"/>
      <c r="AN465" s="189"/>
      <c r="AO465" s="189"/>
      <c r="AP465" s="189"/>
    </row>
    <row r="466" spans="1:42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  <c r="AC466" s="189"/>
      <c r="AD466" s="189"/>
      <c r="AE466" s="189"/>
      <c r="AF466" s="189"/>
      <c r="AG466" s="189"/>
      <c r="AH466" s="189"/>
      <c r="AI466" s="189"/>
      <c r="AJ466" s="189"/>
      <c r="AK466" s="189"/>
      <c r="AL466" s="189"/>
      <c r="AM466" s="189"/>
      <c r="AN466" s="189"/>
      <c r="AO466" s="189"/>
      <c r="AP466" s="189"/>
    </row>
    <row r="467" spans="1:42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  <c r="AB467" s="189"/>
      <c r="AC467" s="189"/>
      <c r="AD467" s="189"/>
      <c r="AE467" s="189"/>
      <c r="AF467" s="189"/>
      <c r="AG467" s="189"/>
      <c r="AH467" s="189"/>
      <c r="AI467" s="189"/>
      <c r="AJ467" s="189"/>
      <c r="AK467" s="189"/>
      <c r="AL467" s="189"/>
      <c r="AM467" s="189"/>
      <c r="AN467" s="189"/>
      <c r="AO467" s="189"/>
      <c r="AP467" s="189"/>
    </row>
    <row r="468" spans="1:42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  <c r="AB468" s="189"/>
      <c r="AC468" s="189"/>
      <c r="AD468" s="189"/>
      <c r="AE468" s="189"/>
      <c r="AF468" s="189"/>
      <c r="AG468" s="189"/>
      <c r="AH468" s="189"/>
      <c r="AI468" s="189"/>
      <c r="AJ468" s="189"/>
      <c r="AK468" s="189"/>
      <c r="AL468" s="189"/>
      <c r="AM468" s="189"/>
      <c r="AN468" s="189"/>
      <c r="AO468" s="189"/>
      <c r="AP468" s="189"/>
    </row>
    <row r="469" spans="1:42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  <c r="AB469" s="189"/>
      <c r="AC469" s="189"/>
      <c r="AD469" s="189"/>
      <c r="AE469" s="189"/>
      <c r="AF469" s="189"/>
      <c r="AG469" s="189"/>
      <c r="AH469" s="189"/>
      <c r="AI469" s="189"/>
      <c r="AJ469" s="189"/>
      <c r="AK469" s="189"/>
      <c r="AL469" s="189"/>
      <c r="AM469" s="189"/>
      <c r="AN469" s="189"/>
      <c r="AO469" s="189"/>
      <c r="AP469" s="189"/>
    </row>
    <row r="470" spans="1:42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  <c r="AB470" s="189"/>
      <c r="AC470" s="189"/>
      <c r="AD470" s="189"/>
      <c r="AE470" s="189"/>
      <c r="AF470" s="189"/>
      <c r="AG470" s="189"/>
      <c r="AH470" s="189"/>
      <c r="AI470" s="189"/>
      <c r="AJ470" s="189"/>
      <c r="AK470" s="189"/>
      <c r="AL470" s="189"/>
      <c r="AM470" s="189"/>
      <c r="AN470" s="189"/>
      <c r="AO470" s="189"/>
      <c r="AP470" s="189"/>
    </row>
    <row r="471" spans="1:42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  <c r="AB471" s="189"/>
      <c r="AC471" s="189"/>
      <c r="AD471" s="189"/>
      <c r="AE471" s="189"/>
      <c r="AF471" s="189"/>
      <c r="AG471" s="189"/>
      <c r="AH471" s="189"/>
      <c r="AI471" s="189"/>
      <c r="AJ471" s="189"/>
      <c r="AK471" s="189"/>
      <c r="AL471" s="189"/>
      <c r="AM471" s="189"/>
      <c r="AN471" s="189"/>
      <c r="AO471" s="189"/>
      <c r="AP471" s="189"/>
    </row>
    <row r="472" spans="1:42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  <c r="AC472" s="189"/>
      <c r="AD472" s="189"/>
      <c r="AE472" s="189"/>
      <c r="AF472" s="189"/>
      <c r="AG472" s="189"/>
      <c r="AH472" s="189"/>
      <c r="AI472" s="189"/>
      <c r="AJ472" s="189"/>
      <c r="AK472" s="189"/>
      <c r="AL472" s="189"/>
      <c r="AM472" s="189"/>
      <c r="AN472" s="189"/>
      <c r="AO472" s="189"/>
      <c r="AP472" s="189"/>
    </row>
    <row r="473" spans="1:42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89"/>
      <c r="AN473" s="189"/>
      <c r="AO473" s="189"/>
      <c r="AP473" s="189"/>
    </row>
    <row r="474" spans="1:42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  <c r="AC474" s="189"/>
      <c r="AD474" s="189"/>
      <c r="AE474" s="189"/>
      <c r="AF474" s="189"/>
      <c r="AG474" s="189"/>
      <c r="AH474" s="189"/>
      <c r="AI474" s="189"/>
      <c r="AJ474" s="189"/>
      <c r="AK474" s="189"/>
      <c r="AL474" s="189"/>
      <c r="AM474" s="189"/>
      <c r="AN474" s="189"/>
      <c r="AO474" s="189"/>
      <c r="AP474" s="189"/>
    </row>
    <row r="475" spans="1:42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  <c r="AC475" s="189"/>
      <c r="AD475" s="189"/>
      <c r="AE475" s="189"/>
      <c r="AF475" s="189"/>
      <c r="AG475" s="189"/>
      <c r="AH475" s="189"/>
      <c r="AI475" s="189"/>
      <c r="AJ475" s="189"/>
      <c r="AK475" s="189"/>
      <c r="AL475" s="189"/>
      <c r="AM475" s="189"/>
      <c r="AN475" s="189"/>
      <c r="AO475" s="189"/>
      <c r="AP475" s="189"/>
    </row>
    <row r="476" spans="1:42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  <c r="AB476" s="189"/>
      <c r="AC476" s="189"/>
      <c r="AD476" s="189"/>
      <c r="AE476" s="189"/>
      <c r="AF476" s="189"/>
      <c r="AG476" s="189"/>
      <c r="AH476" s="189"/>
      <c r="AI476" s="189"/>
      <c r="AJ476" s="189"/>
      <c r="AK476" s="189"/>
      <c r="AL476" s="189"/>
      <c r="AM476" s="189"/>
      <c r="AN476" s="189"/>
      <c r="AO476" s="189"/>
      <c r="AP476" s="189"/>
    </row>
    <row r="477" spans="1:42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  <c r="AB477" s="189"/>
      <c r="AC477" s="189"/>
      <c r="AD477" s="189"/>
      <c r="AE477" s="189"/>
      <c r="AF477" s="189"/>
      <c r="AG477" s="189"/>
      <c r="AH477" s="189"/>
      <c r="AI477" s="189"/>
      <c r="AJ477" s="189"/>
      <c r="AK477" s="189"/>
      <c r="AL477" s="189"/>
      <c r="AM477" s="189"/>
      <c r="AN477" s="189"/>
      <c r="AO477" s="189"/>
      <c r="AP477" s="189"/>
    </row>
    <row r="478" spans="1:42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  <c r="AB478" s="189"/>
      <c r="AC478" s="189"/>
      <c r="AD478" s="189"/>
      <c r="AE478" s="189"/>
      <c r="AF478" s="189"/>
      <c r="AG478" s="189"/>
      <c r="AH478" s="189"/>
      <c r="AI478" s="189"/>
      <c r="AJ478" s="189"/>
      <c r="AK478" s="189"/>
      <c r="AL478" s="189"/>
      <c r="AM478" s="189"/>
      <c r="AN478" s="189"/>
      <c r="AO478" s="189"/>
      <c r="AP478" s="189"/>
    </row>
    <row r="479" spans="1:42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  <c r="AB479" s="189"/>
      <c r="AC479" s="189"/>
      <c r="AD479" s="189"/>
      <c r="AE479" s="189"/>
      <c r="AF479" s="189"/>
      <c r="AG479" s="189"/>
      <c r="AH479" s="189"/>
      <c r="AI479" s="189"/>
      <c r="AJ479" s="189"/>
      <c r="AK479" s="189"/>
      <c r="AL479" s="189"/>
      <c r="AM479" s="189"/>
      <c r="AN479" s="189"/>
      <c r="AO479" s="189"/>
      <c r="AP479" s="189"/>
    </row>
    <row r="480" spans="1:42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  <c r="AB480" s="189"/>
      <c r="AC480" s="189"/>
      <c r="AD480" s="189"/>
      <c r="AE480" s="189"/>
      <c r="AF480" s="189"/>
      <c r="AG480" s="189"/>
      <c r="AH480" s="189"/>
      <c r="AI480" s="189"/>
      <c r="AJ480" s="189"/>
      <c r="AK480" s="189"/>
      <c r="AL480" s="189"/>
      <c r="AM480" s="189"/>
      <c r="AN480" s="189"/>
      <c r="AO480" s="189"/>
      <c r="AP480" s="189"/>
    </row>
    <row r="481" spans="1:42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  <c r="AB481" s="189"/>
      <c r="AC481" s="189"/>
      <c r="AD481" s="189"/>
      <c r="AE481" s="189"/>
      <c r="AF481" s="189"/>
      <c r="AG481" s="189"/>
      <c r="AH481" s="189"/>
      <c r="AI481" s="189"/>
      <c r="AJ481" s="189"/>
      <c r="AK481" s="189"/>
      <c r="AL481" s="189"/>
      <c r="AM481" s="189"/>
      <c r="AN481" s="189"/>
      <c r="AO481" s="189"/>
      <c r="AP481" s="189"/>
    </row>
    <row r="482" spans="1:42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  <c r="AB482" s="189"/>
      <c r="AC482" s="189"/>
      <c r="AD482" s="189"/>
      <c r="AE482" s="189"/>
      <c r="AF482" s="189"/>
      <c r="AG482" s="189"/>
      <c r="AH482" s="189"/>
      <c r="AI482" s="189"/>
      <c r="AJ482" s="189"/>
      <c r="AK482" s="189"/>
      <c r="AL482" s="189"/>
      <c r="AM482" s="189"/>
      <c r="AN482" s="189"/>
      <c r="AO482" s="189"/>
      <c r="AP482" s="189"/>
    </row>
    <row r="483" spans="1:42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  <c r="AB483" s="189"/>
      <c r="AC483" s="189"/>
      <c r="AD483" s="189"/>
      <c r="AE483" s="189"/>
      <c r="AF483" s="189"/>
      <c r="AG483" s="189"/>
      <c r="AH483" s="189"/>
      <c r="AI483" s="189"/>
      <c r="AJ483" s="189"/>
      <c r="AK483" s="189"/>
      <c r="AL483" s="189"/>
      <c r="AM483" s="189"/>
      <c r="AN483" s="189"/>
      <c r="AO483" s="189"/>
      <c r="AP483" s="189"/>
    </row>
    <row r="484" spans="1:42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  <c r="AB484" s="189"/>
      <c r="AC484" s="189"/>
      <c r="AD484" s="189"/>
      <c r="AE484" s="189"/>
      <c r="AF484" s="189"/>
      <c r="AG484" s="189"/>
      <c r="AH484" s="189"/>
      <c r="AI484" s="189"/>
      <c r="AJ484" s="189"/>
      <c r="AK484" s="189"/>
      <c r="AL484" s="189"/>
      <c r="AM484" s="189"/>
      <c r="AN484" s="189"/>
      <c r="AO484" s="189"/>
      <c r="AP484" s="189"/>
    </row>
    <row r="485" spans="1:42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  <c r="AB485" s="189"/>
      <c r="AC485" s="189"/>
      <c r="AD485" s="189"/>
      <c r="AE485" s="189"/>
      <c r="AF485" s="189"/>
      <c r="AG485" s="189"/>
      <c r="AH485" s="189"/>
      <c r="AI485" s="189"/>
      <c r="AJ485" s="189"/>
      <c r="AK485" s="189"/>
      <c r="AL485" s="189"/>
      <c r="AM485" s="189"/>
      <c r="AN485" s="189"/>
      <c r="AO485" s="189"/>
      <c r="AP485" s="189"/>
    </row>
    <row r="486" spans="1:42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  <c r="AB486" s="189"/>
      <c r="AC486" s="189"/>
      <c r="AD486" s="189"/>
      <c r="AE486" s="189"/>
      <c r="AF486" s="189"/>
      <c r="AG486" s="189"/>
      <c r="AH486" s="189"/>
      <c r="AI486" s="189"/>
      <c r="AJ486" s="189"/>
      <c r="AK486" s="189"/>
      <c r="AL486" s="189"/>
      <c r="AM486" s="189"/>
      <c r="AN486" s="189"/>
      <c r="AO486" s="189"/>
      <c r="AP486" s="189"/>
    </row>
    <row r="487" spans="1:42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  <c r="AB487" s="189"/>
      <c r="AC487" s="189"/>
      <c r="AD487" s="189"/>
      <c r="AE487" s="189"/>
      <c r="AF487" s="189"/>
      <c r="AG487" s="189"/>
      <c r="AH487" s="189"/>
      <c r="AI487" s="189"/>
      <c r="AJ487" s="189"/>
      <c r="AK487" s="189"/>
      <c r="AL487" s="189"/>
      <c r="AM487" s="189"/>
      <c r="AN487" s="189"/>
      <c r="AO487" s="189"/>
      <c r="AP487" s="189"/>
    </row>
    <row r="488" spans="1:42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  <c r="AB488" s="189"/>
      <c r="AC488" s="189"/>
      <c r="AD488" s="189"/>
      <c r="AE488" s="189"/>
      <c r="AF488" s="189"/>
      <c r="AG488" s="189"/>
      <c r="AH488" s="189"/>
      <c r="AI488" s="189"/>
      <c r="AJ488" s="189"/>
      <c r="AK488" s="189"/>
      <c r="AL488" s="189"/>
      <c r="AM488" s="189"/>
      <c r="AN488" s="189"/>
      <c r="AO488" s="189"/>
      <c r="AP488" s="189"/>
    </row>
    <row r="489" spans="1:42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  <c r="AB489" s="189"/>
      <c r="AC489" s="189"/>
      <c r="AD489" s="189"/>
      <c r="AE489" s="189"/>
      <c r="AF489" s="189"/>
      <c r="AG489" s="189"/>
      <c r="AH489" s="189"/>
      <c r="AI489" s="189"/>
      <c r="AJ489" s="189"/>
      <c r="AK489" s="189"/>
      <c r="AL489" s="189"/>
      <c r="AM489" s="189"/>
      <c r="AN489" s="189"/>
      <c r="AO489" s="189"/>
      <c r="AP489" s="189"/>
    </row>
    <row r="490" spans="1:42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  <c r="AC490" s="189"/>
      <c r="AD490" s="189"/>
      <c r="AE490" s="189"/>
      <c r="AF490" s="189"/>
      <c r="AG490" s="189"/>
      <c r="AH490" s="189"/>
      <c r="AI490" s="189"/>
      <c r="AJ490" s="189"/>
      <c r="AK490" s="189"/>
      <c r="AL490" s="189"/>
      <c r="AM490" s="189"/>
      <c r="AN490" s="189"/>
      <c r="AO490" s="189"/>
      <c r="AP490" s="189"/>
    </row>
    <row r="491" spans="1:42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  <c r="AB491" s="189"/>
      <c r="AC491" s="189"/>
      <c r="AD491" s="189"/>
      <c r="AE491" s="189"/>
      <c r="AF491" s="189"/>
      <c r="AG491" s="189"/>
      <c r="AH491" s="189"/>
      <c r="AI491" s="189"/>
      <c r="AJ491" s="189"/>
      <c r="AK491" s="189"/>
      <c r="AL491" s="189"/>
      <c r="AM491" s="189"/>
      <c r="AN491" s="189"/>
      <c r="AO491" s="189"/>
      <c r="AP491" s="189"/>
    </row>
    <row r="492" spans="1:42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  <c r="AB492" s="189"/>
      <c r="AC492" s="189"/>
      <c r="AD492" s="189"/>
      <c r="AE492" s="189"/>
      <c r="AF492" s="189"/>
      <c r="AG492" s="189"/>
      <c r="AH492" s="189"/>
      <c r="AI492" s="189"/>
      <c r="AJ492" s="189"/>
      <c r="AK492" s="189"/>
      <c r="AL492" s="189"/>
      <c r="AM492" s="189"/>
      <c r="AN492" s="189"/>
      <c r="AO492" s="189"/>
      <c r="AP492" s="189"/>
    </row>
    <row r="493" spans="1:42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  <c r="AB493" s="189"/>
      <c r="AC493" s="189"/>
      <c r="AD493" s="189"/>
      <c r="AE493" s="189"/>
      <c r="AF493" s="189"/>
      <c r="AG493" s="189"/>
      <c r="AH493" s="189"/>
      <c r="AI493" s="189"/>
      <c r="AJ493" s="189"/>
      <c r="AK493" s="189"/>
      <c r="AL493" s="189"/>
      <c r="AM493" s="189"/>
      <c r="AN493" s="189"/>
      <c r="AO493" s="189"/>
      <c r="AP493" s="189"/>
    </row>
    <row r="494" spans="1:42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  <c r="AB494" s="189"/>
      <c r="AC494" s="189"/>
      <c r="AD494" s="189"/>
      <c r="AE494" s="189"/>
      <c r="AF494" s="189"/>
      <c r="AG494" s="189"/>
      <c r="AH494" s="189"/>
      <c r="AI494" s="189"/>
      <c r="AJ494" s="189"/>
      <c r="AK494" s="189"/>
      <c r="AL494" s="189"/>
      <c r="AM494" s="189"/>
      <c r="AN494" s="189"/>
      <c r="AO494" s="189"/>
      <c r="AP494" s="189"/>
    </row>
    <row r="495" spans="1:42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  <c r="AB495" s="189"/>
      <c r="AC495" s="189"/>
      <c r="AD495" s="189"/>
      <c r="AE495" s="189"/>
      <c r="AF495" s="189"/>
      <c r="AG495" s="189"/>
      <c r="AH495" s="189"/>
      <c r="AI495" s="189"/>
      <c r="AJ495" s="189"/>
      <c r="AK495" s="189"/>
      <c r="AL495" s="189"/>
      <c r="AM495" s="189"/>
      <c r="AN495" s="189"/>
      <c r="AO495" s="189"/>
      <c r="AP495" s="189"/>
    </row>
    <row r="496" spans="1:42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  <c r="AB496" s="189"/>
      <c r="AC496" s="189"/>
      <c r="AD496" s="189"/>
      <c r="AE496" s="189"/>
      <c r="AF496" s="189"/>
      <c r="AG496" s="189"/>
      <c r="AH496" s="189"/>
      <c r="AI496" s="189"/>
      <c r="AJ496" s="189"/>
      <c r="AK496" s="189"/>
      <c r="AL496" s="189"/>
      <c r="AM496" s="189"/>
      <c r="AN496" s="189"/>
      <c r="AO496" s="189"/>
      <c r="AP496" s="189"/>
    </row>
    <row r="497" spans="1:42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  <c r="AB497" s="189"/>
      <c r="AC497" s="189"/>
      <c r="AD497" s="189"/>
      <c r="AE497" s="189"/>
      <c r="AF497" s="189"/>
      <c r="AG497" s="189"/>
      <c r="AH497" s="189"/>
      <c r="AI497" s="189"/>
      <c r="AJ497" s="189"/>
      <c r="AK497" s="189"/>
      <c r="AL497" s="189"/>
      <c r="AM497" s="189"/>
      <c r="AN497" s="189"/>
      <c r="AO497" s="189"/>
      <c r="AP497" s="189"/>
    </row>
    <row r="498" spans="1:42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  <c r="AB498" s="189"/>
      <c r="AC498" s="189"/>
      <c r="AD498" s="189"/>
      <c r="AE498" s="189"/>
      <c r="AF498" s="189"/>
      <c r="AG498" s="189"/>
      <c r="AH498" s="189"/>
      <c r="AI498" s="189"/>
      <c r="AJ498" s="189"/>
      <c r="AK498" s="189"/>
      <c r="AL498" s="189"/>
      <c r="AM498" s="189"/>
      <c r="AN498" s="189"/>
      <c r="AO498" s="189"/>
      <c r="AP498" s="189"/>
    </row>
    <row r="499" spans="1:42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  <c r="AB499" s="189"/>
      <c r="AC499" s="189"/>
      <c r="AD499" s="189"/>
      <c r="AE499" s="189"/>
      <c r="AF499" s="189"/>
      <c r="AG499" s="189"/>
      <c r="AH499" s="189"/>
      <c r="AI499" s="189"/>
      <c r="AJ499" s="189"/>
      <c r="AK499" s="189"/>
      <c r="AL499" s="189"/>
      <c r="AM499" s="189"/>
      <c r="AN499" s="189"/>
      <c r="AO499" s="189"/>
      <c r="AP499" s="189"/>
    </row>
    <row r="500" spans="1:42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  <c r="AB500" s="189"/>
      <c r="AC500" s="189"/>
      <c r="AD500" s="189"/>
      <c r="AE500" s="189"/>
      <c r="AF500" s="189"/>
      <c r="AG500" s="189"/>
      <c r="AH500" s="189"/>
      <c r="AI500" s="189"/>
      <c r="AJ500" s="189"/>
      <c r="AK500" s="189"/>
      <c r="AL500" s="189"/>
      <c r="AM500" s="189"/>
      <c r="AN500" s="189"/>
      <c r="AO500" s="189"/>
      <c r="AP500" s="189"/>
    </row>
    <row r="501" spans="1:42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  <c r="AB501" s="189"/>
      <c r="AC501" s="189"/>
      <c r="AD501" s="189"/>
      <c r="AE501" s="189"/>
      <c r="AF501" s="189"/>
      <c r="AG501" s="189"/>
      <c r="AH501" s="189"/>
      <c r="AI501" s="189"/>
      <c r="AJ501" s="189"/>
      <c r="AK501" s="189"/>
      <c r="AL501" s="189"/>
      <c r="AM501" s="189"/>
      <c r="AN501" s="189"/>
      <c r="AO501" s="189"/>
      <c r="AP501" s="189"/>
    </row>
    <row r="502" spans="1:42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  <c r="AB502" s="189"/>
      <c r="AC502" s="189"/>
      <c r="AD502" s="189"/>
      <c r="AE502" s="189"/>
      <c r="AF502" s="189"/>
      <c r="AG502" s="189"/>
      <c r="AH502" s="189"/>
      <c r="AI502" s="189"/>
      <c r="AJ502" s="189"/>
      <c r="AK502" s="189"/>
      <c r="AL502" s="189"/>
      <c r="AM502" s="189"/>
      <c r="AN502" s="189"/>
      <c r="AO502" s="189"/>
      <c r="AP502" s="189"/>
    </row>
    <row r="503" spans="1:42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  <c r="AB503" s="189"/>
      <c r="AC503" s="189"/>
      <c r="AD503" s="189"/>
      <c r="AE503" s="189"/>
      <c r="AF503" s="189"/>
      <c r="AG503" s="189"/>
      <c r="AH503" s="189"/>
      <c r="AI503" s="189"/>
      <c r="AJ503" s="189"/>
      <c r="AK503" s="189"/>
      <c r="AL503" s="189"/>
      <c r="AM503" s="189"/>
      <c r="AN503" s="189"/>
      <c r="AO503" s="189"/>
      <c r="AP503" s="189"/>
    </row>
    <row r="504" spans="1:42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  <c r="AB504" s="189"/>
      <c r="AC504" s="189"/>
      <c r="AD504" s="189"/>
      <c r="AE504" s="189"/>
      <c r="AF504" s="189"/>
      <c r="AG504" s="189"/>
      <c r="AH504" s="189"/>
      <c r="AI504" s="189"/>
      <c r="AJ504" s="189"/>
      <c r="AK504" s="189"/>
      <c r="AL504" s="189"/>
      <c r="AM504" s="189"/>
      <c r="AN504" s="189"/>
      <c r="AO504" s="189"/>
      <c r="AP504" s="189"/>
    </row>
    <row r="505" spans="1:42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  <c r="AB505" s="189"/>
      <c r="AC505" s="189"/>
      <c r="AD505" s="189"/>
      <c r="AE505" s="189"/>
      <c r="AF505" s="189"/>
      <c r="AG505" s="189"/>
      <c r="AH505" s="189"/>
      <c r="AI505" s="189"/>
      <c r="AJ505" s="189"/>
      <c r="AK505" s="189"/>
      <c r="AL505" s="189"/>
      <c r="AM505" s="189"/>
      <c r="AN505" s="189"/>
      <c r="AO505" s="189"/>
      <c r="AP505" s="189"/>
    </row>
    <row r="506" spans="1:42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  <c r="AB506" s="189"/>
      <c r="AC506" s="189"/>
      <c r="AD506" s="189"/>
      <c r="AE506" s="189"/>
      <c r="AF506" s="189"/>
      <c r="AG506" s="189"/>
      <c r="AH506" s="189"/>
      <c r="AI506" s="189"/>
      <c r="AJ506" s="189"/>
      <c r="AK506" s="189"/>
      <c r="AL506" s="189"/>
      <c r="AM506" s="189"/>
      <c r="AN506" s="189"/>
      <c r="AO506" s="189"/>
      <c r="AP506" s="189"/>
    </row>
    <row r="507" spans="1:42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189"/>
      <c r="AJ507" s="189"/>
      <c r="AK507" s="189"/>
      <c r="AL507" s="189"/>
      <c r="AM507" s="189"/>
      <c r="AN507" s="189"/>
      <c r="AO507" s="189"/>
      <c r="AP507" s="189"/>
    </row>
    <row r="508" spans="1:42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  <c r="AB508" s="189"/>
      <c r="AC508" s="189"/>
      <c r="AD508" s="189"/>
      <c r="AE508" s="189"/>
      <c r="AF508" s="189"/>
      <c r="AG508" s="189"/>
      <c r="AH508" s="189"/>
      <c r="AI508" s="189"/>
      <c r="AJ508" s="189"/>
      <c r="AK508" s="189"/>
      <c r="AL508" s="189"/>
      <c r="AM508" s="189"/>
      <c r="AN508" s="189"/>
      <c r="AO508" s="189"/>
      <c r="AP508" s="189"/>
    </row>
    <row r="509" spans="1:42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  <c r="AB509" s="189"/>
      <c r="AC509" s="189"/>
      <c r="AD509" s="189"/>
      <c r="AE509" s="189"/>
      <c r="AF509" s="189"/>
      <c r="AG509" s="189"/>
      <c r="AH509" s="189"/>
      <c r="AI509" s="189"/>
      <c r="AJ509" s="189"/>
      <c r="AK509" s="189"/>
      <c r="AL509" s="189"/>
      <c r="AM509" s="189"/>
      <c r="AN509" s="189"/>
      <c r="AO509" s="189"/>
      <c r="AP509" s="189"/>
    </row>
    <row r="510" spans="1:42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  <c r="AC510" s="189"/>
      <c r="AD510" s="189"/>
      <c r="AE510" s="189"/>
      <c r="AF510" s="189"/>
      <c r="AG510" s="189"/>
      <c r="AH510" s="189"/>
      <c r="AI510" s="189"/>
      <c r="AJ510" s="189"/>
      <c r="AK510" s="189"/>
      <c r="AL510" s="189"/>
      <c r="AM510" s="189"/>
      <c r="AN510" s="189"/>
      <c r="AO510" s="189"/>
      <c r="AP510" s="189"/>
    </row>
    <row r="511" spans="1:42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  <c r="AG511" s="189"/>
      <c r="AH511" s="189"/>
      <c r="AI511" s="189"/>
      <c r="AJ511" s="189"/>
      <c r="AK511" s="189"/>
      <c r="AL511" s="189"/>
      <c r="AM511" s="189"/>
      <c r="AN511" s="189"/>
      <c r="AO511" s="189"/>
      <c r="AP511" s="189"/>
    </row>
    <row r="512" spans="1:42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  <c r="AB512" s="189"/>
      <c r="AC512" s="189"/>
      <c r="AD512" s="189"/>
      <c r="AE512" s="189"/>
      <c r="AF512" s="189"/>
      <c r="AG512" s="189"/>
      <c r="AH512" s="189"/>
      <c r="AI512" s="189"/>
      <c r="AJ512" s="189"/>
      <c r="AK512" s="189"/>
      <c r="AL512" s="189"/>
      <c r="AM512" s="189"/>
      <c r="AN512" s="189"/>
      <c r="AO512" s="189"/>
      <c r="AP512" s="189"/>
    </row>
    <row r="513" spans="1:42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  <c r="AB513" s="189"/>
      <c r="AC513" s="189"/>
      <c r="AD513" s="189"/>
      <c r="AE513" s="189"/>
      <c r="AF513" s="189"/>
      <c r="AG513" s="189"/>
      <c r="AH513" s="189"/>
      <c r="AI513" s="189"/>
      <c r="AJ513" s="189"/>
      <c r="AK513" s="189"/>
      <c r="AL513" s="189"/>
      <c r="AM513" s="189"/>
      <c r="AN513" s="189"/>
      <c r="AO513" s="189"/>
      <c r="AP513" s="189"/>
    </row>
    <row r="514" spans="1:42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  <c r="AB514" s="189"/>
      <c r="AC514" s="189"/>
      <c r="AD514" s="189"/>
      <c r="AE514" s="189"/>
      <c r="AF514" s="189"/>
      <c r="AG514" s="189"/>
      <c r="AH514" s="189"/>
      <c r="AI514" s="189"/>
      <c r="AJ514" s="189"/>
      <c r="AK514" s="189"/>
      <c r="AL514" s="189"/>
      <c r="AM514" s="189"/>
      <c r="AN514" s="189"/>
      <c r="AO514" s="189"/>
      <c r="AP514" s="189"/>
    </row>
    <row r="515" spans="1:42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  <c r="AB515" s="189"/>
      <c r="AC515" s="189"/>
      <c r="AD515" s="189"/>
      <c r="AE515" s="189"/>
      <c r="AF515" s="189"/>
      <c r="AG515" s="189"/>
      <c r="AH515" s="189"/>
      <c r="AI515" s="189"/>
      <c r="AJ515" s="189"/>
      <c r="AK515" s="189"/>
      <c r="AL515" s="189"/>
      <c r="AM515" s="189"/>
      <c r="AN515" s="189"/>
      <c r="AO515" s="189"/>
      <c r="AP515" s="189"/>
    </row>
    <row r="516" spans="1:42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  <c r="AB516" s="189"/>
      <c r="AC516" s="189"/>
      <c r="AD516" s="189"/>
      <c r="AE516" s="189"/>
      <c r="AF516" s="189"/>
      <c r="AG516" s="189"/>
      <c r="AH516" s="189"/>
      <c r="AI516" s="189"/>
      <c r="AJ516" s="189"/>
      <c r="AK516" s="189"/>
      <c r="AL516" s="189"/>
      <c r="AM516" s="189"/>
      <c r="AN516" s="189"/>
      <c r="AO516" s="189"/>
      <c r="AP516" s="189"/>
    </row>
    <row r="517" spans="1:42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  <c r="AB517" s="189"/>
      <c r="AC517" s="189"/>
      <c r="AD517" s="189"/>
      <c r="AE517" s="189"/>
      <c r="AF517" s="189"/>
      <c r="AG517" s="189"/>
      <c r="AH517" s="189"/>
      <c r="AI517" s="189"/>
      <c r="AJ517" s="189"/>
      <c r="AK517" s="189"/>
      <c r="AL517" s="189"/>
      <c r="AM517" s="189"/>
      <c r="AN517" s="189"/>
      <c r="AO517" s="189"/>
      <c r="AP517" s="189"/>
    </row>
    <row r="518" spans="1:42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  <c r="AB518" s="189"/>
      <c r="AC518" s="189"/>
      <c r="AD518" s="189"/>
      <c r="AE518" s="189"/>
      <c r="AF518" s="189"/>
      <c r="AG518" s="189"/>
      <c r="AH518" s="189"/>
      <c r="AI518" s="189"/>
      <c r="AJ518" s="189"/>
      <c r="AK518" s="189"/>
      <c r="AL518" s="189"/>
      <c r="AM518" s="189"/>
      <c r="AN518" s="189"/>
      <c r="AO518" s="189"/>
      <c r="AP518" s="189"/>
    </row>
    <row r="519" spans="1:42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  <c r="AB519" s="189"/>
      <c r="AC519" s="189"/>
      <c r="AD519" s="189"/>
      <c r="AE519" s="189"/>
      <c r="AF519" s="189"/>
      <c r="AG519" s="189"/>
      <c r="AH519" s="189"/>
      <c r="AI519" s="189"/>
      <c r="AJ519" s="189"/>
      <c r="AK519" s="189"/>
      <c r="AL519" s="189"/>
      <c r="AM519" s="189"/>
      <c r="AN519" s="189"/>
      <c r="AO519" s="189"/>
      <c r="AP519" s="189"/>
    </row>
    <row r="520" spans="1:42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  <c r="AB520" s="189"/>
      <c r="AC520" s="189"/>
      <c r="AD520" s="189"/>
      <c r="AE520" s="189"/>
      <c r="AF520" s="189"/>
      <c r="AG520" s="189"/>
      <c r="AH520" s="189"/>
      <c r="AI520" s="189"/>
      <c r="AJ520" s="189"/>
      <c r="AK520" s="189"/>
      <c r="AL520" s="189"/>
      <c r="AM520" s="189"/>
      <c r="AN520" s="189"/>
      <c r="AO520" s="189"/>
      <c r="AP520" s="189"/>
    </row>
    <row r="521" spans="1:42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  <c r="AB521" s="189"/>
      <c r="AC521" s="189"/>
      <c r="AD521" s="189"/>
      <c r="AE521" s="189"/>
      <c r="AF521" s="189"/>
      <c r="AG521" s="189"/>
      <c r="AH521" s="189"/>
      <c r="AI521" s="189"/>
      <c r="AJ521" s="189"/>
      <c r="AK521" s="189"/>
      <c r="AL521" s="189"/>
      <c r="AM521" s="189"/>
      <c r="AN521" s="189"/>
      <c r="AO521" s="189"/>
      <c r="AP521" s="189"/>
    </row>
    <row r="522" spans="1:42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  <c r="AB522" s="189"/>
      <c r="AC522" s="189"/>
      <c r="AD522" s="189"/>
      <c r="AE522" s="189"/>
      <c r="AF522" s="189"/>
      <c r="AG522" s="189"/>
      <c r="AH522" s="189"/>
      <c r="AI522" s="189"/>
      <c r="AJ522" s="189"/>
      <c r="AK522" s="189"/>
      <c r="AL522" s="189"/>
      <c r="AM522" s="189"/>
      <c r="AN522" s="189"/>
      <c r="AO522" s="189"/>
      <c r="AP522" s="189"/>
    </row>
    <row r="523" spans="1:42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  <c r="AB523" s="189"/>
      <c r="AC523" s="189"/>
      <c r="AD523" s="189"/>
      <c r="AE523" s="189"/>
      <c r="AF523" s="189"/>
      <c r="AG523" s="189"/>
      <c r="AH523" s="189"/>
      <c r="AI523" s="189"/>
      <c r="AJ523" s="189"/>
      <c r="AK523" s="189"/>
      <c r="AL523" s="189"/>
      <c r="AM523" s="189"/>
      <c r="AN523" s="189"/>
      <c r="AO523" s="189"/>
      <c r="AP523" s="189"/>
    </row>
    <row r="524" spans="1:42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  <c r="AB524" s="189"/>
      <c r="AC524" s="189"/>
      <c r="AD524" s="189"/>
      <c r="AE524" s="189"/>
      <c r="AF524" s="189"/>
      <c r="AG524" s="189"/>
      <c r="AH524" s="189"/>
      <c r="AI524" s="189"/>
      <c r="AJ524" s="189"/>
      <c r="AK524" s="189"/>
      <c r="AL524" s="189"/>
      <c r="AM524" s="189"/>
      <c r="AN524" s="189"/>
      <c r="AO524" s="189"/>
      <c r="AP524" s="189"/>
    </row>
    <row r="525" spans="1:42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  <c r="AB525" s="189"/>
      <c r="AC525" s="189"/>
      <c r="AD525" s="189"/>
      <c r="AE525" s="189"/>
      <c r="AF525" s="189"/>
      <c r="AG525" s="189"/>
      <c r="AH525" s="189"/>
      <c r="AI525" s="189"/>
      <c r="AJ525" s="189"/>
      <c r="AK525" s="189"/>
      <c r="AL525" s="189"/>
      <c r="AM525" s="189"/>
      <c r="AN525" s="189"/>
      <c r="AO525" s="189"/>
      <c r="AP525" s="189"/>
    </row>
    <row r="526" spans="1:42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  <c r="AB526" s="189"/>
      <c r="AC526" s="189"/>
      <c r="AD526" s="189"/>
      <c r="AE526" s="189"/>
      <c r="AF526" s="189"/>
      <c r="AG526" s="189"/>
      <c r="AH526" s="189"/>
      <c r="AI526" s="189"/>
      <c r="AJ526" s="189"/>
      <c r="AK526" s="189"/>
      <c r="AL526" s="189"/>
      <c r="AM526" s="189"/>
      <c r="AN526" s="189"/>
      <c r="AO526" s="189"/>
      <c r="AP526" s="189"/>
    </row>
    <row r="527" spans="1:42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  <c r="AB527" s="189"/>
      <c r="AC527" s="189"/>
      <c r="AD527" s="189"/>
      <c r="AE527" s="189"/>
      <c r="AF527" s="189"/>
      <c r="AG527" s="189"/>
      <c r="AH527" s="189"/>
      <c r="AI527" s="189"/>
      <c r="AJ527" s="189"/>
      <c r="AK527" s="189"/>
      <c r="AL527" s="189"/>
      <c r="AM527" s="189"/>
      <c r="AN527" s="189"/>
      <c r="AO527" s="189"/>
      <c r="AP527" s="189"/>
    </row>
    <row r="528" spans="1:42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  <c r="AB528" s="189"/>
      <c r="AC528" s="189"/>
      <c r="AD528" s="189"/>
      <c r="AE528" s="189"/>
      <c r="AF528" s="189"/>
      <c r="AG528" s="189"/>
      <c r="AH528" s="189"/>
      <c r="AI528" s="189"/>
      <c r="AJ528" s="189"/>
      <c r="AK528" s="189"/>
      <c r="AL528" s="189"/>
      <c r="AM528" s="189"/>
      <c r="AN528" s="189"/>
      <c r="AO528" s="189"/>
      <c r="AP528" s="189"/>
    </row>
    <row r="529" spans="1:42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  <c r="AB529" s="189"/>
      <c r="AC529" s="189"/>
      <c r="AD529" s="189"/>
      <c r="AE529" s="189"/>
      <c r="AF529" s="189"/>
      <c r="AG529" s="189"/>
      <c r="AH529" s="189"/>
      <c r="AI529" s="189"/>
      <c r="AJ529" s="189"/>
      <c r="AK529" s="189"/>
      <c r="AL529" s="189"/>
      <c r="AM529" s="189"/>
      <c r="AN529" s="189"/>
      <c r="AO529" s="189"/>
      <c r="AP529" s="189"/>
    </row>
    <row r="530" spans="1:42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  <c r="AB530" s="189"/>
      <c r="AC530" s="189"/>
      <c r="AD530" s="189"/>
      <c r="AE530" s="189"/>
      <c r="AF530" s="189"/>
      <c r="AG530" s="189"/>
      <c r="AH530" s="189"/>
      <c r="AI530" s="189"/>
      <c r="AJ530" s="189"/>
      <c r="AK530" s="189"/>
      <c r="AL530" s="189"/>
      <c r="AM530" s="189"/>
      <c r="AN530" s="189"/>
      <c r="AO530" s="189"/>
      <c r="AP530" s="189"/>
    </row>
    <row r="531" spans="1:42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  <c r="AC531" s="189"/>
      <c r="AD531" s="189"/>
      <c r="AE531" s="189"/>
      <c r="AF531" s="189"/>
      <c r="AG531" s="189"/>
      <c r="AH531" s="189"/>
      <c r="AI531" s="189"/>
      <c r="AJ531" s="189"/>
      <c r="AK531" s="189"/>
      <c r="AL531" s="189"/>
      <c r="AM531" s="189"/>
      <c r="AN531" s="189"/>
      <c r="AO531" s="189"/>
      <c r="AP531" s="189"/>
    </row>
    <row r="532" spans="1:42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  <c r="AB532" s="189"/>
      <c r="AC532" s="189"/>
      <c r="AD532" s="189"/>
      <c r="AE532" s="189"/>
      <c r="AF532" s="189"/>
      <c r="AG532" s="189"/>
      <c r="AH532" s="189"/>
      <c r="AI532" s="189"/>
      <c r="AJ532" s="189"/>
      <c r="AK532" s="189"/>
      <c r="AL532" s="189"/>
      <c r="AM532" s="189"/>
      <c r="AN532" s="189"/>
      <c r="AO532" s="189"/>
      <c r="AP532" s="189"/>
    </row>
    <row r="533" spans="1:42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  <c r="AB533" s="189"/>
      <c r="AC533" s="189"/>
      <c r="AD533" s="189"/>
      <c r="AE533" s="189"/>
      <c r="AF533" s="189"/>
      <c r="AG533" s="189"/>
      <c r="AH533" s="189"/>
      <c r="AI533" s="189"/>
      <c r="AJ533" s="189"/>
      <c r="AK533" s="189"/>
      <c r="AL533" s="189"/>
      <c r="AM533" s="189"/>
      <c r="AN533" s="189"/>
      <c r="AO533" s="189"/>
      <c r="AP533" s="189"/>
    </row>
    <row r="534" spans="1:42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  <c r="AB534" s="189"/>
      <c r="AC534" s="189"/>
      <c r="AD534" s="189"/>
      <c r="AE534" s="189"/>
      <c r="AF534" s="189"/>
      <c r="AG534" s="189"/>
      <c r="AH534" s="189"/>
      <c r="AI534" s="189"/>
      <c r="AJ534" s="189"/>
      <c r="AK534" s="189"/>
      <c r="AL534" s="189"/>
      <c r="AM534" s="189"/>
      <c r="AN534" s="189"/>
      <c r="AO534" s="189"/>
      <c r="AP534" s="189"/>
    </row>
    <row r="535" spans="1:42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  <c r="AB535" s="189"/>
      <c r="AC535" s="189"/>
      <c r="AD535" s="189"/>
      <c r="AE535" s="189"/>
      <c r="AF535" s="189"/>
      <c r="AG535" s="189"/>
      <c r="AH535" s="189"/>
      <c r="AI535" s="189"/>
      <c r="AJ535" s="189"/>
      <c r="AK535" s="189"/>
      <c r="AL535" s="189"/>
      <c r="AM535" s="189"/>
      <c r="AN535" s="189"/>
      <c r="AO535" s="189"/>
      <c r="AP535" s="189"/>
    </row>
    <row r="536" spans="1:42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  <c r="AB536" s="189"/>
      <c r="AC536" s="189"/>
      <c r="AD536" s="189"/>
      <c r="AE536" s="189"/>
      <c r="AF536" s="189"/>
      <c r="AG536" s="189"/>
      <c r="AH536" s="189"/>
      <c r="AI536" s="189"/>
      <c r="AJ536" s="189"/>
      <c r="AK536" s="189"/>
      <c r="AL536" s="189"/>
      <c r="AM536" s="189"/>
      <c r="AN536" s="189"/>
      <c r="AO536" s="189"/>
      <c r="AP536" s="189"/>
    </row>
    <row r="537" spans="1:42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  <c r="AC537" s="189"/>
      <c r="AD537" s="189"/>
      <c r="AE537" s="189"/>
      <c r="AF537" s="189"/>
      <c r="AG537" s="189"/>
      <c r="AH537" s="189"/>
      <c r="AI537" s="189"/>
      <c r="AJ537" s="189"/>
      <c r="AK537" s="189"/>
      <c r="AL537" s="189"/>
      <c r="AM537" s="189"/>
      <c r="AN537" s="189"/>
      <c r="AO537" s="189"/>
      <c r="AP537" s="189"/>
    </row>
    <row r="538" spans="1:42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  <c r="AB538" s="189"/>
      <c r="AC538" s="189"/>
      <c r="AD538" s="189"/>
      <c r="AE538" s="189"/>
      <c r="AF538" s="189"/>
      <c r="AG538" s="189"/>
      <c r="AH538" s="189"/>
      <c r="AI538" s="189"/>
      <c r="AJ538" s="189"/>
      <c r="AK538" s="189"/>
      <c r="AL538" s="189"/>
      <c r="AM538" s="189"/>
      <c r="AN538" s="189"/>
      <c r="AO538" s="189"/>
      <c r="AP538" s="189"/>
    </row>
    <row r="539" spans="1:42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  <c r="AB539" s="189"/>
      <c r="AC539" s="189"/>
      <c r="AD539" s="189"/>
      <c r="AE539" s="189"/>
      <c r="AF539" s="189"/>
      <c r="AG539" s="189"/>
      <c r="AH539" s="189"/>
      <c r="AI539" s="189"/>
      <c r="AJ539" s="189"/>
      <c r="AK539" s="189"/>
      <c r="AL539" s="189"/>
      <c r="AM539" s="189"/>
      <c r="AN539" s="189"/>
      <c r="AO539" s="189"/>
      <c r="AP539" s="189"/>
    </row>
    <row r="540" spans="1:42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  <c r="AB540" s="189"/>
      <c r="AC540" s="189"/>
      <c r="AD540" s="189"/>
      <c r="AE540" s="189"/>
      <c r="AF540" s="189"/>
      <c r="AG540" s="189"/>
      <c r="AH540" s="189"/>
      <c r="AI540" s="189"/>
      <c r="AJ540" s="189"/>
      <c r="AK540" s="189"/>
      <c r="AL540" s="189"/>
      <c r="AM540" s="189"/>
      <c r="AN540" s="189"/>
      <c r="AO540" s="189"/>
      <c r="AP540" s="189"/>
    </row>
    <row r="541" spans="1:42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  <c r="AB541" s="189"/>
      <c r="AC541" s="189"/>
      <c r="AD541" s="189"/>
      <c r="AE541" s="189"/>
      <c r="AF541" s="189"/>
      <c r="AG541" s="189"/>
      <c r="AH541" s="189"/>
      <c r="AI541" s="189"/>
      <c r="AJ541" s="189"/>
      <c r="AK541" s="189"/>
      <c r="AL541" s="189"/>
      <c r="AM541" s="189"/>
      <c r="AN541" s="189"/>
      <c r="AO541" s="189"/>
      <c r="AP541" s="189"/>
    </row>
    <row r="542" spans="1:42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  <c r="AB542" s="189"/>
      <c r="AC542" s="189"/>
      <c r="AD542" s="189"/>
      <c r="AE542" s="189"/>
      <c r="AF542" s="189"/>
      <c r="AG542" s="189"/>
      <c r="AH542" s="189"/>
      <c r="AI542" s="189"/>
      <c r="AJ542" s="189"/>
      <c r="AK542" s="189"/>
      <c r="AL542" s="189"/>
      <c r="AM542" s="189"/>
      <c r="AN542" s="189"/>
      <c r="AO542" s="189"/>
      <c r="AP542" s="189"/>
    </row>
    <row r="543" spans="1:42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  <c r="AB543" s="189"/>
      <c r="AC543" s="189"/>
      <c r="AD543" s="189"/>
      <c r="AE543" s="189"/>
      <c r="AF543" s="189"/>
      <c r="AG543" s="189"/>
      <c r="AH543" s="189"/>
      <c r="AI543" s="189"/>
      <c r="AJ543" s="189"/>
      <c r="AK543" s="189"/>
      <c r="AL543" s="189"/>
      <c r="AM543" s="189"/>
      <c r="AN543" s="189"/>
      <c r="AO543" s="189"/>
      <c r="AP543" s="189"/>
    </row>
    <row r="544" spans="1:42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  <c r="AB544" s="189"/>
      <c r="AC544" s="189"/>
      <c r="AD544" s="189"/>
      <c r="AE544" s="189"/>
      <c r="AF544" s="189"/>
      <c r="AG544" s="189"/>
      <c r="AH544" s="189"/>
      <c r="AI544" s="189"/>
      <c r="AJ544" s="189"/>
      <c r="AK544" s="189"/>
      <c r="AL544" s="189"/>
      <c r="AM544" s="189"/>
      <c r="AN544" s="189"/>
      <c r="AO544" s="189"/>
      <c r="AP544" s="189"/>
    </row>
    <row r="545" spans="1:42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  <c r="AB545" s="189"/>
      <c r="AC545" s="189"/>
      <c r="AD545" s="189"/>
      <c r="AE545" s="189"/>
      <c r="AF545" s="189"/>
      <c r="AG545" s="189"/>
      <c r="AH545" s="189"/>
      <c r="AI545" s="189"/>
      <c r="AJ545" s="189"/>
      <c r="AK545" s="189"/>
      <c r="AL545" s="189"/>
      <c r="AM545" s="189"/>
      <c r="AN545" s="189"/>
      <c r="AO545" s="189"/>
      <c r="AP545" s="189"/>
    </row>
    <row r="546" spans="1:42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  <c r="AB546" s="189"/>
      <c r="AC546" s="189"/>
      <c r="AD546" s="189"/>
      <c r="AE546" s="189"/>
      <c r="AF546" s="189"/>
      <c r="AG546" s="189"/>
      <c r="AH546" s="189"/>
      <c r="AI546" s="189"/>
      <c r="AJ546" s="189"/>
      <c r="AK546" s="189"/>
      <c r="AL546" s="189"/>
      <c r="AM546" s="189"/>
      <c r="AN546" s="189"/>
      <c r="AO546" s="189"/>
      <c r="AP546" s="189"/>
    </row>
    <row r="547" spans="1:42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  <c r="AB547" s="189"/>
      <c r="AC547" s="189"/>
      <c r="AD547" s="189"/>
      <c r="AE547" s="189"/>
      <c r="AF547" s="189"/>
      <c r="AG547" s="189"/>
      <c r="AH547" s="189"/>
      <c r="AI547" s="189"/>
      <c r="AJ547" s="189"/>
      <c r="AK547" s="189"/>
      <c r="AL547" s="189"/>
      <c r="AM547" s="189"/>
      <c r="AN547" s="189"/>
      <c r="AO547" s="189"/>
      <c r="AP547" s="189"/>
    </row>
    <row r="548" spans="1:42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  <c r="AB548" s="189"/>
      <c r="AC548" s="189"/>
      <c r="AD548" s="189"/>
      <c r="AE548" s="189"/>
      <c r="AF548" s="189"/>
      <c r="AG548" s="189"/>
      <c r="AH548" s="189"/>
      <c r="AI548" s="189"/>
      <c r="AJ548" s="189"/>
      <c r="AK548" s="189"/>
      <c r="AL548" s="189"/>
      <c r="AM548" s="189"/>
      <c r="AN548" s="189"/>
      <c r="AO548" s="189"/>
      <c r="AP548" s="189"/>
    </row>
    <row r="549" spans="1:42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  <c r="AB549" s="189"/>
      <c r="AC549" s="189"/>
      <c r="AD549" s="189"/>
      <c r="AE549" s="189"/>
      <c r="AF549" s="189"/>
      <c r="AG549" s="189"/>
      <c r="AH549" s="189"/>
      <c r="AI549" s="189"/>
      <c r="AJ549" s="189"/>
      <c r="AK549" s="189"/>
      <c r="AL549" s="189"/>
      <c r="AM549" s="189"/>
      <c r="AN549" s="189"/>
      <c r="AO549" s="189"/>
      <c r="AP549" s="189"/>
    </row>
    <row r="550" spans="1:42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  <c r="AB550" s="189"/>
      <c r="AC550" s="189"/>
      <c r="AD550" s="189"/>
      <c r="AE550" s="189"/>
      <c r="AF550" s="189"/>
      <c r="AG550" s="189"/>
      <c r="AH550" s="189"/>
      <c r="AI550" s="189"/>
      <c r="AJ550" s="189"/>
      <c r="AK550" s="189"/>
      <c r="AL550" s="189"/>
      <c r="AM550" s="189"/>
      <c r="AN550" s="189"/>
      <c r="AO550" s="189"/>
      <c r="AP550" s="189"/>
    </row>
    <row r="551" spans="1:42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  <c r="AB551" s="189"/>
      <c r="AC551" s="189"/>
      <c r="AD551" s="189"/>
      <c r="AE551" s="189"/>
      <c r="AF551" s="189"/>
      <c r="AG551" s="189"/>
      <c r="AH551" s="189"/>
      <c r="AI551" s="189"/>
      <c r="AJ551" s="189"/>
      <c r="AK551" s="189"/>
      <c r="AL551" s="189"/>
      <c r="AM551" s="189"/>
      <c r="AN551" s="189"/>
      <c r="AO551" s="189"/>
      <c r="AP551" s="189"/>
    </row>
    <row r="552" spans="1:42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  <c r="AB552" s="189"/>
      <c r="AC552" s="189"/>
      <c r="AD552" s="189"/>
      <c r="AE552" s="189"/>
      <c r="AF552" s="189"/>
      <c r="AG552" s="189"/>
      <c r="AH552" s="189"/>
      <c r="AI552" s="189"/>
      <c r="AJ552" s="189"/>
      <c r="AK552" s="189"/>
      <c r="AL552" s="189"/>
      <c r="AM552" s="189"/>
      <c r="AN552" s="189"/>
      <c r="AO552" s="189"/>
      <c r="AP552" s="189"/>
    </row>
    <row r="553" spans="1:42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  <c r="AB553" s="189"/>
      <c r="AC553" s="189"/>
      <c r="AD553" s="189"/>
      <c r="AE553" s="189"/>
      <c r="AF553" s="189"/>
      <c r="AG553" s="189"/>
      <c r="AH553" s="189"/>
      <c r="AI553" s="189"/>
      <c r="AJ553" s="189"/>
      <c r="AK553" s="189"/>
      <c r="AL553" s="189"/>
      <c r="AM553" s="189"/>
      <c r="AN553" s="189"/>
      <c r="AO553" s="189"/>
      <c r="AP553" s="189"/>
    </row>
    <row r="554" spans="1:42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  <c r="AB554" s="189"/>
      <c r="AC554" s="189"/>
      <c r="AD554" s="189"/>
      <c r="AE554" s="189"/>
      <c r="AF554" s="189"/>
      <c r="AG554" s="189"/>
      <c r="AH554" s="189"/>
      <c r="AI554" s="189"/>
      <c r="AJ554" s="189"/>
      <c r="AK554" s="189"/>
      <c r="AL554" s="189"/>
      <c r="AM554" s="189"/>
      <c r="AN554" s="189"/>
      <c r="AO554" s="189"/>
      <c r="AP554" s="189"/>
    </row>
    <row r="555" spans="1:42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  <c r="AB555" s="189"/>
      <c r="AC555" s="189"/>
      <c r="AD555" s="189"/>
      <c r="AE555" s="189"/>
      <c r="AF555" s="189"/>
      <c r="AG555" s="189"/>
      <c r="AH555" s="189"/>
      <c r="AI555" s="189"/>
      <c r="AJ555" s="189"/>
      <c r="AK555" s="189"/>
      <c r="AL555" s="189"/>
      <c r="AM555" s="189"/>
      <c r="AN555" s="189"/>
      <c r="AO555" s="189"/>
      <c r="AP555" s="189"/>
    </row>
    <row r="556" spans="1:42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  <c r="AB556" s="189"/>
      <c r="AC556" s="189"/>
      <c r="AD556" s="189"/>
      <c r="AE556" s="189"/>
      <c r="AF556" s="189"/>
      <c r="AG556" s="189"/>
      <c r="AH556" s="189"/>
      <c r="AI556" s="189"/>
      <c r="AJ556" s="189"/>
      <c r="AK556" s="189"/>
      <c r="AL556" s="189"/>
      <c r="AM556" s="189"/>
      <c r="AN556" s="189"/>
      <c r="AO556" s="189"/>
      <c r="AP556" s="189"/>
    </row>
    <row r="557" spans="1:42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  <c r="AB557" s="189"/>
      <c r="AC557" s="189"/>
      <c r="AD557" s="189"/>
      <c r="AE557" s="189"/>
      <c r="AF557" s="189"/>
      <c r="AG557" s="189"/>
      <c r="AH557" s="189"/>
      <c r="AI557" s="189"/>
      <c r="AJ557" s="189"/>
      <c r="AK557" s="189"/>
      <c r="AL557" s="189"/>
      <c r="AM557" s="189"/>
      <c r="AN557" s="189"/>
      <c r="AO557" s="189"/>
      <c r="AP557" s="189"/>
    </row>
    <row r="558" spans="1:42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  <c r="AB558" s="189"/>
      <c r="AC558" s="189"/>
      <c r="AD558" s="189"/>
      <c r="AE558" s="189"/>
      <c r="AF558" s="189"/>
      <c r="AG558" s="189"/>
      <c r="AH558" s="189"/>
      <c r="AI558" s="189"/>
      <c r="AJ558" s="189"/>
      <c r="AK558" s="189"/>
      <c r="AL558" s="189"/>
      <c r="AM558" s="189"/>
      <c r="AN558" s="189"/>
      <c r="AO558" s="189"/>
      <c r="AP558" s="189"/>
    </row>
    <row r="559" spans="1:42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  <c r="AB559" s="189"/>
      <c r="AC559" s="189"/>
      <c r="AD559" s="189"/>
      <c r="AE559" s="189"/>
      <c r="AF559" s="189"/>
      <c r="AG559" s="189"/>
      <c r="AH559" s="189"/>
      <c r="AI559" s="189"/>
      <c r="AJ559" s="189"/>
      <c r="AK559" s="189"/>
      <c r="AL559" s="189"/>
      <c r="AM559" s="189"/>
      <c r="AN559" s="189"/>
      <c r="AO559" s="189"/>
      <c r="AP559" s="189"/>
    </row>
    <row r="560" spans="1:42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  <c r="AB560" s="189"/>
      <c r="AC560" s="189"/>
      <c r="AD560" s="189"/>
      <c r="AE560" s="189"/>
      <c r="AF560" s="189"/>
      <c r="AG560" s="189"/>
      <c r="AH560" s="189"/>
      <c r="AI560" s="189"/>
      <c r="AJ560" s="189"/>
      <c r="AK560" s="189"/>
      <c r="AL560" s="189"/>
      <c r="AM560" s="189"/>
      <c r="AN560" s="189"/>
      <c r="AO560" s="189"/>
      <c r="AP560" s="189"/>
    </row>
    <row r="561" spans="1:42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  <c r="AB561" s="189"/>
      <c r="AC561" s="189"/>
      <c r="AD561" s="189"/>
      <c r="AE561" s="189"/>
      <c r="AF561" s="189"/>
      <c r="AG561" s="189"/>
      <c r="AH561" s="189"/>
      <c r="AI561" s="189"/>
      <c r="AJ561" s="189"/>
      <c r="AK561" s="189"/>
      <c r="AL561" s="189"/>
      <c r="AM561" s="189"/>
      <c r="AN561" s="189"/>
      <c r="AO561" s="189"/>
      <c r="AP561" s="189"/>
    </row>
    <row r="562" spans="1:42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  <c r="AB562" s="189"/>
      <c r="AC562" s="189"/>
      <c r="AD562" s="189"/>
      <c r="AE562" s="189"/>
      <c r="AF562" s="189"/>
      <c r="AG562" s="189"/>
      <c r="AH562" s="189"/>
      <c r="AI562" s="189"/>
      <c r="AJ562" s="189"/>
      <c r="AK562" s="189"/>
      <c r="AL562" s="189"/>
      <c r="AM562" s="189"/>
      <c r="AN562" s="189"/>
      <c r="AO562" s="189"/>
      <c r="AP562" s="189"/>
    </row>
    <row r="563" spans="1:42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  <c r="AB563" s="189"/>
      <c r="AC563" s="189"/>
      <c r="AD563" s="189"/>
      <c r="AE563" s="189"/>
      <c r="AF563" s="189"/>
      <c r="AG563" s="189"/>
      <c r="AH563" s="189"/>
      <c r="AI563" s="189"/>
      <c r="AJ563" s="189"/>
      <c r="AK563" s="189"/>
      <c r="AL563" s="189"/>
      <c r="AM563" s="189"/>
      <c r="AN563" s="189"/>
      <c r="AO563" s="189"/>
      <c r="AP563" s="189"/>
    </row>
    <row r="564" spans="1:42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  <c r="AB564" s="189"/>
      <c r="AC564" s="189"/>
      <c r="AD564" s="189"/>
      <c r="AE564" s="189"/>
      <c r="AF564" s="189"/>
      <c r="AG564" s="189"/>
      <c r="AH564" s="189"/>
      <c r="AI564" s="189"/>
      <c r="AJ564" s="189"/>
      <c r="AK564" s="189"/>
      <c r="AL564" s="189"/>
      <c r="AM564" s="189"/>
      <c r="AN564" s="189"/>
      <c r="AO564" s="189"/>
      <c r="AP564" s="189"/>
    </row>
    <row r="565" spans="1:42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  <c r="AB565" s="189"/>
      <c r="AC565" s="189"/>
      <c r="AD565" s="189"/>
      <c r="AE565" s="189"/>
      <c r="AF565" s="189"/>
      <c r="AG565" s="189"/>
      <c r="AH565" s="189"/>
      <c r="AI565" s="189"/>
      <c r="AJ565" s="189"/>
      <c r="AK565" s="189"/>
      <c r="AL565" s="189"/>
      <c r="AM565" s="189"/>
      <c r="AN565" s="189"/>
      <c r="AO565" s="189"/>
      <c r="AP565" s="189"/>
    </row>
    <row r="566" spans="1:42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  <c r="AB566" s="189"/>
      <c r="AC566" s="189"/>
      <c r="AD566" s="189"/>
      <c r="AE566" s="189"/>
      <c r="AF566" s="189"/>
      <c r="AG566" s="189"/>
      <c r="AH566" s="189"/>
      <c r="AI566" s="189"/>
      <c r="AJ566" s="189"/>
      <c r="AK566" s="189"/>
      <c r="AL566" s="189"/>
      <c r="AM566" s="189"/>
      <c r="AN566" s="189"/>
      <c r="AO566" s="189"/>
      <c r="AP566" s="189"/>
    </row>
    <row r="567" spans="1:42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  <c r="AC567" s="189"/>
      <c r="AD567" s="189"/>
      <c r="AE567" s="189"/>
      <c r="AF567" s="189"/>
      <c r="AG567" s="189"/>
      <c r="AH567" s="189"/>
      <c r="AI567" s="189"/>
      <c r="AJ567" s="189"/>
      <c r="AK567" s="189"/>
      <c r="AL567" s="189"/>
      <c r="AM567" s="189"/>
      <c r="AN567" s="189"/>
      <c r="AO567" s="189"/>
      <c r="AP567" s="189"/>
    </row>
    <row r="568" spans="1:42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  <c r="AC568" s="189"/>
      <c r="AD568" s="189"/>
      <c r="AE568" s="189"/>
      <c r="AF568" s="189"/>
      <c r="AG568" s="189"/>
      <c r="AH568" s="189"/>
      <c r="AI568" s="189"/>
      <c r="AJ568" s="189"/>
      <c r="AK568" s="189"/>
      <c r="AL568" s="189"/>
      <c r="AM568" s="189"/>
      <c r="AN568" s="189"/>
      <c r="AO568" s="189"/>
      <c r="AP568" s="189"/>
    </row>
    <row r="569" spans="1:42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  <c r="AC569" s="189"/>
      <c r="AD569" s="189"/>
      <c r="AE569" s="189"/>
      <c r="AF569" s="189"/>
      <c r="AG569" s="189"/>
      <c r="AH569" s="189"/>
      <c r="AI569" s="189"/>
      <c r="AJ569" s="189"/>
      <c r="AK569" s="189"/>
      <c r="AL569" s="189"/>
      <c r="AM569" s="189"/>
      <c r="AN569" s="189"/>
      <c r="AO569" s="189"/>
      <c r="AP569" s="189"/>
    </row>
    <row r="570" spans="1:42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  <c r="AC570" s="189"/>
      <c r="AD570" s="189"/>
      <c r="AE570" s="189"/>
      <c r="AF570" s="189"/>
      <c r="AG570" s="189"/>
      <c r="AH570" s="189"/>
      <c r="AI570" s="189"/>
      <c r="AJ570" s="189"/>
      <c r="AK570" s="189"/>
      <c r="AL570" s="189"/>
      <c r="AM570" s="189"/>
      <c r="AN570" s="189"/>
      <c r="AO570" s="189"/>
      <c r="AP570" s="189"/>
    </row>
    <row r="571" spans="1:42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  <c r="AC571" s="189"/>
      <c r="AD571" s="189"/>
      <c r="AE571" s="189"/>
      <c r="AF571" s="189"/>
      <c r="AG571" s="189"/>
      <c r="AH571" s="189"/>
      <c r="AI571" s="189"/>
      <c r="AJ571" s="189"/>
      <c r="AK571" s="189"/>
      <c r="AL571" s="189"/>
      <c r="AM571" s="189"/>
      <c r="AN571" s="189"/>
      <c r="AO571" s="189"/>
      <c r="AP571" s="189"/>
    </row>
    <row r="572" spans="1:42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  <c r="AC572" s="189"/>
      <c r="AD572" s="189"/>
      <c r="AE572" s="189"/>
      <c r="AF572" s="189"/>
      <c r="AG572" s="189"/>
      <c r="AH572" s="189"/>
      <c r="AI572" s="189"/>
      <c r="AJ572" s="189"/>
      <c r="AK572" s="189"/>
      <c r="AL572" s="189"/>
      <c r="AM572" s="189"/>
      <c r="AN572" s="189"/>
      <c r="AO572" s="189"/>
      <c r="AP572" s="189"/>
    </row>
    <row r="573" spans="1:42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  <c r="AC573" s="189"/>
      <c r="AD573" s="189"/>
      <c r="AE573" s="189"/>
      <c r="AF573" s="189"/>
      <c r="AG573" s="189"/>
      <c r="AH573" s="189"/>
      <c r="AI573" s="189"/>
      <c r="AJ573" s="189"/>
      <c r="AK573" s="189"/>
      <c r="AL573" s="189"/>
      <c r="AM573" s="189"/>
      <c r="AN573" s="189"/>
      <c r="AO573" s="189"/>
      <c r="AP573" s="189"/>
    </row>
    <row r="574" spans="1:42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  <c r="AC574" s="189"/>
      <c r="AD574" s="189"/>
      <c r="AE574" s="189"/>
      <c r="AF574" s="189"/>
      <c r="AG574" s="189"/>
      <c r="AH574" s="189"/>
      <c r="AI574" s="189"/>
      <c r="AJ574" s="189"/>
      <c r="AK574" s="189"/>
      <c r="AL574" s="189"/>
      <c r="AM574" s="189"/>
      <c r="AN574" s="189"/>
      <c r="AO574" s="189"/>
      <c r="AP574" s="189"/>
    </row>
    <row r="575" spans="1:42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  <c r="AC575" s="189"/>
      <c r="AD575" s="189"/>
      <c r="AE575" s="189"/>
      <c r="AF575" s="189"/>
      <c r="AG575" s="189"/>
      <c r="AH575" s="189"/>
      <c r="AI575" s="189"/>
      <c r="AJ575" s="189"/>
      <c r="AK575" s="189"/>
      <c r="AL575" s="189"/>
      <c r="AM575" s="189"/>
      <c r="AN575" s="189"/>
      <c r="AO575" s="189"/>
      <c r="AP575" s="189"/>
    </row>
    <row r="576" spans="1:42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  <c r="AC576" s="189"/>
      <c r="AD576" s="189"/>
      <c r="AE576" s="189"/>
      <c r="AF576" s="189"/>
      <c r="AG576" s="189"/>
      <c r="AH576" s="189"/>
      <c r="AI576" s="189"/>
      <c r="AJ576" s="189"/>
      <c r="AK576" s="189"/>
      <c r="AL576" s="189"/>
      <c r="AM576" s="189"/>
      <c r="AN576" s="189"/>
      <c r="AO576" s="189"/>
      <c r="AP576" s="189"/>
    </row>
    <row r="577" spans="1:42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  <c r="AC577" s="189"/>
      <c r="AD577" s="189"/>
      <c r="AE577" s="189"/>
      <c r="AF577" s="189"/>
      <c r="AG577" s="189"/>
      <c r="AH577" s="189"/>
      <c r="AI577" s="189"/>
      <c r="AJ577" s="189"/>
      <c r="AK577" s="189"/>
      <c r="AL577" s="189"/>
      <c r="AM577" s="189"/>
      <c r="AN577" s="189"/>
      <c r="AO577" s="189"/>
      <c r="AP577" s="189"/>
    </row>
    <row r="578" spans="1:42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  <c r="AC578" s="189"/>
      <c r="AD578" s="189"/>
      <c r="AE578" s="189"/>
      <c r="AF578" s="189"/>
      <c r="AG578" s="189"/>
      <c r="AH578" s="189"/>
      <c r="AI578" s="189"/>
      <c r="AJ578" s="189"/>
      <c r="AK578" s="189"/>
      <c r="AL578" s="189"/>
      <c r="AM578" s="189"/>
      <c r="AN578" s="189"/>
      <c r="AO578" s="189"/>
      <c r="AP578" s="189"/>
    </row>
    <row r="579" spans="1:42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  <c r="AC579" s="189"/>
      <c r="AD579" s="189"/>
      <c r="AE579" s="189"/>
      <c r="AF579" s="189"/>
      <c r="AG579" s="189"/>
      <c r="AH579" s="189"/>
      <c r="AI579" s="189"/>
      <c r="AJ579" s="189"/>
      <c r="AK579" s="189"/>
      <c r="AL579" s="189"/>
      <c r="AM579" s="189"/>
      <c r="AN579" s="189"/>
      <c r="AO579" s="189"/>
      <c r="AP579" s="189"/>
    </row>
    <row r="580" spans="1:42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  <c r="AC580" s="189"/>
      <c r="AD580" s="189"/>
      <c r="AE580" s="189"/>
      <c r="AF580" s="189"/>
      <c r="AG580" s="189"/>
      <c r="AH580" s="189"/>
      <c r="AI580" s="189"/>
      <c r="AJ580" s="189"/>
      <c r="AK580" s="189"/>
      <c r="AL580" s="189"/>
      <c r="AM580" s="189"/>
      <c r="AN580" s="189"/>
      <c r="AO580" s="189"/>
      <c r="AP580" s="189"/>
    </row>
    <row r="581" spans="1:42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  <c r="AC581" s="189"/>
      <c r="AD581" s="189"/>
      <c r="AE581" s="189"/>
      <c r="AF581" s="189"/>
      <c r="AG581" s="189"/>
      <c r="AH581" s="189"/>
      <c r="AI581" s="189"/>
      <c r="AJ581" s="189"/>
      <c r="AK581" s="189"/>
      <c r="AL581" s="189"/>
      <c r="AM581" s="189"/>
      <c r="AN581" s="189"/>
      <c r="AO581" s="189"/>
      <c r="AP581" s="189"/>
    </row>
    <row r="582" spans="1:42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  <c r="AC582" s="189"/>
      <c r="AD582" s="189"/>
      <c r="AE582" s="189"/>
      <c r="AF582" s="189"/>
      <c r="AG582" s="189"/>
      <c r="AH582" s="189"/>
      <c r="AI582" s="189"/>
      <c r="AJ582" s="189"/>
      <c r="AK582" s="189"/>
      <c r="AL582" s="189"/>
      <c r="AM582" s="189"/>
      <c r="AN582" s="189"/>
      <c r="AO582" s="189"/>
      <c r="AP582" s="189"/>
    </row>
    <row r="583" spans="1:42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  <c r="AC583" s="189"/>
      <c r="AD583" s="189"/>
      <c r="AE583" s="189"/>
      <c r="AF583" s="189"/>
      <c r="AG583" s="189"/>
      <c r="AH583" s="189"/>
      <c r="AI583" s="189"/>
      <c r="AJ583" s="189"/>
      <c r="AK583" s="189"/>
      <c r="AL583" s="189"/>
      <c r="AM583" s="189"/>
      <c r="AN583" s="189"/>
      <c r="AO583" s="189"/>
      <c r="AP583" s="189"/>
    </row>
    <row r="584" spans="1:42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  <c r="AC584" s="189"/>
      <c r="AD584" s="189"/>
      <c r="AE584" s="189"/>
      <c r="AF584" s="189"/>
      <c r="AG584" s="189"/>
      <c r="AH584" s="189"/>
      <c r="AI584" s="189"/>
      <c r="AJ584" s="189"/>
      <c r="AK584" s="189"/>
      <c r="AL584" s="189"/>
      <c r="AM584" s="189"/>
      <c r="AN584" s="189"/>
      <c r="AO584" s="189"/>
      <c r="AP584" s="189"/>
    </row>
    <row r="585" spans="1:42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  <c r="AC585" s="189"/>
      <c r="AD585" s="189"/>
      <c r="AE585" s="189"/>
      <c r="AF585" s="189"/>
      <c r="AG585" s="189"/>
      <c r="AH585" s="189"/>
      <c r="AI585" s="189"/>
      <c r="AJ585" s="189"/>
      <c r="AK585" s="189"/>
      <c r="AL585" s="189"/>
      <c r="AM585" s="189"/>
      <c r="AN585" s="189"/>
      <c r="AO585" s="189"/>
      <c r="AP585" s="189"/>
    </row>
    <row r="586" spans="1:42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  <c r="AC586" s="189"/>
      <c r="AD586" s="189"/>
      <c r="AE586" s="189"/>
      <c r="AF586" s="189"/>
      <c r="AG586" s="189"/>
      <c r="AH586" s="189"/>
      <c r="AI586" s="189"/>
      <c r="AJ586" s="189"/>
      <c r="AK586" s="189"/>
      <c r="AL586" s="189"/>
      <c r="AM586" s="189"/>
      <c r="AN586" s="189"/>
      <c r="AO586" s="189"/>
      <c r="AP586" s="189"/>
    </row>
    <row r="587" spans="1:42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  <c r="AC587" s="189"/>
      <c r="AD587" s="189"/>
      <c r="AE587" s="189"/>
      <c r="AF587" s="189"/>
      <c r="AG587" s="189"/>
      <c r="AH587" s="189"/>
      <c r="AI587" s="189"/>
      <c r="AJ587" s="189"/>
      <c r="AK587" s="189"/>
      <c r="AL587" s="189"/>
      <c r="AM587" s="189"/>
      <c r="AN587" s="189"/>
      <c r="AO587" s="189"/>
      <c r="AP587" s="189"/>
    </row>
    <row r="588" spans="1:42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  <c r="AD588" s="189"/>
      <c r="AE588" s="189"/>
      <c r="AF588" s="189"/>
      <c r="AG588" s="189"/>
      <c r="AH588" s="189"/>
      <c r="AI588" s="189"/>
      <c r="AJ588" s="189"/>
      <c r="AK588" s="189"/>
      <c r="AL588" s="189"/>
      <c r="AM588" s="189"/>
      <c r="AN588" s="189"/>
      <c r="AO588" s="189"/>
      <c r="AP588" s="189"/>
    </row>
    <row r="589" spans="1:42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  <c r="AD589" s="189"/>
      <c r="AE589" s="189"/>
      <c r="AF589" s="189"/>
      <c r="AG589" s="189"/>
      <c r="AH589" s="189"/>
      <c r="AI589" s="189"/>
      <c r="AJ589" s="189"/>
      <c r="AK589" s="189"/>
      <c r="AL589" s="189"/>
      <c r="AM589" s="189"/>
      <c r="AN589" s="189"/>
      <c r="AO589" s="189"/>
      <c r="AP589" s="189"/>
    </row>
    <row r="590" spans="1:42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  <c r="AC590" s="189"/>
      <c r="AD590" s="189"/>
      <c r="AE590" s="189"/>
      <c r="AF590" s="189"/>
      <c r="AG590" s="189"/>
      <c r="AH590" s="189"/>
      <c r="AI590" s="189"/>
      <c r="AJ590" s="189"/>
      <c r="AK590" s="189"/>
      <c r="AL590" s="189"/>
      <c r="AM590" s="189"/>
      <c r="AN590" s="189"/>
      <c r="AO590" s="189"/>
      <c r="AP590" s="189"/>
    </row>
    <row r="591" spans="1:42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  <c r="AC591" s="189"/>
      <c r="AD591" s="189"/>
      <c r="AE591" s="189"/>
      <c r="AF591" s="189"/>
      <c r="AG591" s="189"/>
      <c r="AH591" s="189"/>
      <c r="AI591" s="189"/>
      <c r="AJ591" s="189"/>
      <c r="AK591" s="189"/>
      <c r="AL591" s="189"/>
      <c r="AM591" s="189"/>
      <c r="AN591" s="189"/>
      <c r="AO591" s="189"/>
      <c r="AP591" s="189"/>
    </row>
    <row r="592" spans="1:42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  <c r="AC592" s="189"/>
      <c r="AD592" s="189"/>
      <c r="AE592" s="189"/>
      <c r="AF592" s="189"/>
      <c r="AG592" s="189"/>
      <c r="AH592" s="189"/>
      <c r="AI592" s="189"/>
      <c r="AJ592" s="189"/>
      <c r="AK592" s="189"/>
      <c r="AL592" s="189"/>
      <c r="AM592" s="189"/>
      <c r="AN592" s="189"/>
      <c r="AO592" s="189"/>
      <c r="AP592" s="189"/>
    </row>
    <row r="593" spans="1:42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  <c r="AC593" s="189"/>
      <c r="AD593" s="189"/>
      <c r="AE593" s="189"/>
      <c r="AF593" s="189"/>
      <c r="AG593" s="189"/>
      <c r="AH593" s="189"/>
      <c r="AI593" s="189"/>
      <c r="AJ593" s="189"/>
      <c r="AK593" s="189"/>
      <c r="AL593" s="189"/>
      <c r="AM593" s="189"/>
      <c r="AN593" s="189"/>
      <c r="AO593" s="189"/>
      <c r="AP593" s="189"/>
    </row>
    <row r="594" spans="1:42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  <c r="AC594" s="189"/>
      <c r="AD594" s="189"/>
      <c r="AE594" s="189"/>
      <c r="AF594" s="189"/>
      <c r="AG594" s="189"/>
      <c r="AH594" s="189"/>
      <c r="AI594" s="189"/>
      <c r="AJ594" s="189"/>
      <c r="AK594" s="189"/>
      <c r="AL594" s="189"/>
      <c r="AM594" s="189"/>
      <c r="AN594" s="189"/>
      <c r="AO594" s="189"/>
      <c r="AP594" s="189"/>
    </row>
    <row r="595" spans="1:42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  <c r="AC595" s="189"/>
      <c r="AD595" s="189"/>
      <c r="AE595" s="189"/>
      <c r="AF595" s="189"/>
      <c r="AG595" s="189"/>
      <c r="AH595" s="189"/>
      <c r="AI595" s="189"/>
      <c r="AJ595" s="189"/>
      <c r="AK595" s="189"/>
      <c r="AL595" s="189"/>
      <c r="AM595" s="189"/>
      <c r="AN595" s="189"/>
      <c r="AO595" s="189"/>
      <c r="AP595" s="189"/>
    </row>
    <row r="596" spans="1:42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  <c r="AC596" s="189"/>
      <c r="AD596" s="189"/>
      <c r="AE596" s="189"/>
      <c r="AF596" s="189"/>
      <c r="AG596" s="189"/>
      <c r="AH596" s="189"/>
      <c r="AI596" s="189"/>
      <c r="AJ596" s="189"/>
      <c r="AK596" s="189"/>
      <c r="AL596" s="189"/>
      <c r="AM596" s="189"/>
      <c r="AN596" s="189"/>
      <c r="AO596" s="189"/>
      <c r="AP596" s="189"/>
    </row>
    <row r="597" spans="1:42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  <c r="AC597" s="189"/>
      <c r="AD597" s="189"/>
      <c r="AE597" s="189"/>
      <c r="AF597" s="189"/>
      <c r="AG597" s="189"/>
      <c r="AH597" s="189"/>
      <c r="AI597" s="189"/>
      <c r="AJ597" s="189"/>
      <c r="AK597" s="189"/>
      <c r="AL597" s="189"/>
      <c r="AM597" s="189"/>
      <c r="AN597" s="189"/>
      <c r="AO597" s="189"/>
      <c r="AP597" s="189"/>
    </row>
    <row r="598" spans="1:42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  <c r="AC598" s="189"/>
      <c r="AD598" s="189"/>
      <c r="AE598" s="189"/>
      <c r="AF598" s="189"/>
      <c r="AG598" s="189"/>
      <c r="AH598" s="189"/>
      <c r="AI598" s="189"/>
      <c r="AJ598" s="189"/>
      <c r="AK598" s="189"/>
      <c r="AL598" s="189"/>
      <c r="AM598" s="189"/>
      <c r="AN598" s="189"/>
      <c r="AO598" s="189"/>
      <c r="AP598" s="189"/>
    </row>
    <row r="599" spans="1:42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  <c r="AC599" s="189"/>
      <c r="AD599" s="189"/>
      <c r="AE599" s="189"/>
      <c r="AF599" s="189"/>
      <c r="AG599" s="189"/>
      <c r="AH599" s="189"/>
      <c r="AI599" s="189"/>
      <c r="AJ599" s="189"/>
      <c r="AK599" s="189"/>
      <c r="AL599" s="189"/>
      <c r="AM599" s="189"/>
      <c r="AN599" s="189"/>
      <c r="AO599" s="189"/>
      <c r="AP599" s="189"/>
    </row>
    <row r="600" spans="1:42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  <c r="AC600" s="189"/>
      <c r="AD600" s="189"/>
      <c r="AE600" s="189"/>
      <c r="AF600" s="189"/>
      <c r="AG600" s="189"/>
      <c r="AH600" s="189"/>
      <c r="AI600" s="189"/>
      <c r="AJ600" s="189"/>
      <c r="AK600" s="189"/>
      <c r="AL600" s="189"/>
      <c r="AM600" s="189"/>
      <c r="AN600" s="189"/>
      <c r="AO600" s="189"/>
      <c r="AP600" s="189"/>
    </row>
    <row r="601" spans="1:42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  <c r="AC601" s="189"/>
      <c r="AD601" s="189"/>
      <c r="AE601" s="189"/>
      <c r="AF601" s="189"/>
      <c r="AG601" s="189"/>
      <c r="AH601" s="189"/>
      <c r="AI601" s="189"/>
      <c r="AJ601" s="189"/>
      <c r="AK601" s="189"/>
      <c r="AL601" s="189"/>
      <c r="AM601" s="189"/>
      <c r="AN601" s="189"/>
      <c r="AO601" s="189"/>
      <c r="AP601" s="189"/>
    </row>
    <row r="602" spans="1:42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  <c r="AC602" s="189"/>
      <c r="AD602" s="189"/>
      <c r="AE602" s="189"/>
      <c r="AF602" s="189"/>
      <c r="AG602" s="189"/>
      <c r="AH602" s="189"/>
      <c r="AI602" s="189"/>
      <c r="AJ602" s="189"/>
      <c r="AK602" s="189"/>
      <c r="AL602" s="189"/>
      <c r="AM602" s="189"/>
      <c r="AN602" s="189"/>
      <c r="AO602" s="189"/>
      <c r="AP602" s="189"/>
    </row>
    <row r="603" spans="1:42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  <c r="AC603" s="189"/>
      <c r="AD603" s="189"/>
      <c r="AE603" s="189"/>
      <c r="AF603" s="189"/>
      <c r="AG603" s="189"/>
      <c r="AH603" s="189"/>
      <c r="AI603" s="189"/>
      <c r="AJ603" s="189"/>
      <c r="AK603" s="189"/>
      <c r="AL603" s="189"/>
      <c r="AM603" s="189"/>
      <c r="AN603" s="189"/>
      <c r="AO603" s="189"/>
      <c r="AP603" s="189"/>
    </row>
    <row r="604" spans="1:42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  <c r="AC604" s="189"/>
      <c r="AD604" s="189"/>
      <c r="AE604" s="189"/>
      <c r="AF604" s="189"/>
      <c r="AG604" s="189"/>
      <c r="AH604" s="189"/>
      <c r="AI604" s="189"/>
      <c r="AJ604" s="189"/>
      <c r="AK604" s="189"/>
      <c r="AL604" s="189"/>
      <c r="AM604" s="189"/>
      <c r="AN604" s="189"/>
      <c r="AO604" s="189"/>
      <c r="AP604" s="189"/>
    </row>
    <row r="605" spans="1:42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  <c r="AC605" s="189"/>
      <c r="AD605" s="189"/>
      <c r="AE605" s="189"/>
      <c r="AF605" s="189"/>
      <c r="AG605" s="189"/>
      <c r="AH605" s="189"/>
      <c r="AI605" s="189"/>
      <c r="AJ605" s="189"/>
      <c r="AK605" s="189"/>
      <c r="AL605" s="189"/>
      <c r="AM605" s="189"/>
      <c r="AN605" s="189"/>
      <c r="AO605" s="189"/>
      <c r="AP605" s="189"/>
    </row>
    <row r="606" spans="1:42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  <c r="AC606" s="189"/>
      <c r="AD606" s="189"/>
      <c r="AE606" s="189"/>
      <c r="AF606" s="189"/>
      <c r="AG606" s="189"/>
      <c r="AH606" s="189"/>
      <c r="AI606" s="189"/>
      <c r="AJ606" s="189"/>
      <c r="AK606" s="189"/>
      <c r="AL606" s="189"/>
      <c r="AM606" s="189"/>
      <c r="AN606" s="189"/>
      <c r="AO606" s="189"/>
      <c r="AP606" s="189"/>
    </row>
    <row r="607" spans="1:42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  <c r="AC607" s="189"/>
      <c r="AD607" s="189"/>
      <c r="AE607" s="189"/>
      <c r="AF607" s="189"/>
      <c r="AG607" s="189"/>
      <c r="AH607" s="189"/>
      <c r="AI607" s="189"/>
      <c r="AJ607" s="189"/>
      <c r="AK607" s="189"/>
      <c r="AL607" s="189"/>
      <c r="AM607" s="189"/>
      <c r="AN607" s="189"/>
      <c r="AO607" s="189"/>
      <c r="AP607" s="189"/>
    </row>
    <row r="608" spans="1:42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  <c r="AC608" s="189"/>
      <c r="AD608" s="189"/>
      <c r="AE608" s="189"/>
      <c r="AF608" s="189"/>
      <c r="AG608" s="189"/>
      <c r="AH608" s="189"/>
      <c r="AI608" s="189"/>
      <c r="AJ608" s="189"/>
      <c r="AK608" s="189"/>
      <c r="AL608" s="189"/>
      <c r="AM608" s="189"/>
      <c r="AN608" s="189"/>
      <c r="AO608" s="189"/>
      <c r="AP608" s="189"/>
    </row>
    <row r="609" spans="1:42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  <c r="AC609" s="189"/>
      <c r="AD609" s="189"/>
      <c r="AE609" s="189"/>
      <c r="AF609" s="189"/>
      <c r="AG609" s="189"/>
      <c r="AH609" s="189"/>
      <c r="AI609" s="189"/>
      <c r="AJ609" s="189"/>
      <c r="AK609" s="189"/>
      <c r="AL609" s="189"/>
      <c r="AM609" s="189"/>
      <c r="AN609" s="189"/>
      <c r="AO609" s="189"/>
      <c r="AP609" s="189"/>
    </row>
    <row r="610" spans="1:42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  <c r="AC610" s="189"/>
      <c r="AD610" s="189"/>
      <c r="AE610" s="189"/>
      <c r="AF610" s="189"/>
      <c r="AG610" s="189"/>
      <c r="AH610" s="189"/>
      <c r="AI610" s="189"/>
      <c r="AJ610" s="189"/>
      <c r="AK610" s="189"/>
      <c r="AL610" s="189"/>
      <c r="AM610" s="189"/>
      <c r="AN610" s="189"/>
      <c r="AO610" s="189"/>
      <c r="AP610" s="189"/>
    </row>
    <row r="611" spans="1:42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  <c r="AC611" s="189"/>
      <c r="AD611" s="189"/>
      <c r="AE611" s="189"/>
      <c r="AF611" s="189"/>
      <c r="AG611" s="189"/>
      <c r="AH611" s="189"/>
      <c r="AI611" s="189"/>
      <c r="AJ611" s="189"/>
      <c r="AK611" s="189"/>
      <c r="AL611" s="189"/>
      <c r="AM611" s="189"/>
      <c r="AN611" s="189"/>
      <c r="AO611" s="189"/>
      <c r="AP611" s="189"/>
    </row>
    <row r="612" spans="1:42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  <c r="AC612" s="189"/>
      <c r="AD612" s="189"/>
      <c r="AE612" s="189"/>
      <c r="AF612" s="189"/>
      <c r="AG612" s="189"/>
      <c r="AH612" s="189"/>
      <c r="AI612" s="189"/>
      <c r="AJ612" s="189"/>
      <c r="AK612" s="189"/>
      <c r="AL612" s="189"/>
      <c r="AM612" s="189"/>
      <c r="AN612" s="189"/>
      <c r="AO612" s="189"/>
      <c r="AP612" s="189"/>
    </row>
    <row r="613" spans="1:42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  <c r="AC613" s="189"/>
      <c r="AD613" s="189"/>
      <c r="AE613" s="189"/>
      <c r="AF613" s="189"/>
      <c r="AG613" s="189"/>
      <c r="AH613" s="189"/>
      <c r="AI613" s="189"/>
      <c r="AJ613" s="189"/>
      <c r="AK613" s="189"/>
      <c r="AL613" s="189"/>
      <c r="AM613" s="189"/>
      <c r="AN613" s="189"/>
      <c r="AO613" s="189"/>
      <c r="AP613" s="189"/>
    </row>
    <row r="614" spans="1:42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  <c r="AC614" s="189"/>
      <c r="AD614" s="189"/>
      <c r="AE614" s="189"/>
      <c r="AF614" s="189"/>
      <c r="AG614" s="189"/>
      <c r="AH614" s="189"/>
      <c r="AI614" s="189"/>
      <c r="AJ614" s="189"/>
      <c r="AK614" s="189"/>
      <c r="AL614" s="189"/>
      <c r="AM614" s="189"/>
      <c r="AN614" s="189"/>
      <c r="AO614" s="189"/>
      <c r="AP614" s="189"/>
    </row>
    <row r="615" spans="1:42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  <c r="AC615" s="189"/>
      <c r="AD615" s="189"/>
      <c r="AE615" s="189"/>
      <c r="AF615" s="189"/>
      <c r="AG615" s="189"/>
      <c r="AH615" s="189"/>
      <c r="AI615" s="189"/>
      <c r="AJ615" s="189"/>
      <c r="AK615" s="189"/>
      <c r="AL615" s="189"/>
      <c r="AM615" s="189"/>
      <c r="AN615" s="189"/>
      <c r="AO615" s="189"/>
      <c r="AP615" s="189"/>
    </row>
    <row r="616" spans="1:42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  <c r="AC616" s="189"/>
      <c r="AD616" s="189"/>
      <c r="AE616" s="189"/>
      <c r="AF616" s="189"/>
      <c r="AG616" s="189"/>
      <c r="AH616" s="189"/>
      <c r="AI616" s="189"/>
      <c r="AJ616" s="189"/>
      <c r="AK616" s="189"/>
      <c r="AL616" s="189"/>
      <c r="AM616" s="189"/>
      <c r="AN616" s="189"/>
      <c r="AO616" s="189"/>
      <c r="AP616" s="189"/>
    </row>
    <row r="617" spans="1:42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  <c r="AC617" s="189"/>
      <c r="AD617" s="189"/>
      <c r="AE617" s="189"/>
      <c r="AF617" s="189"/>
      <c r="AG617" s="189"/>
      <c r="AH617" s="189"/>
      <c r="AI617" s="189"/>
      <c r="AJ617" s="189"/>
      <c r="AK617" s="189"/>
      <c r="AL617" s="189"/>
      <c r="AM617" s="189"/>
      <c r="AN617" s="189"/>
      <c r="AO617" s="189"/>
      <c r="AP617" s="189"/>
    </row>
    <row r="618" spans="1:42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  <c r="AC618" s="189"/>
      <c r="AD618" s="189"/>
      <c r="AE618" s="189"/>
      <c r="AF618" s="189"/>
      <c r="AG618" s="189"/>
      <c r="AH618" s="189"/>
      <c r="AI618" s="189"/>
      <c r="AJ618" s="189"/>
      <c r="AK618" s="189"/>
      <c r="AL618" s="189"/>
      <c r="AM618" s="189"/>
      <c r="AN618" s="189"/>
      <c r="AO618" s="189"/>
      <c r="AP618" s="189"/>
    </row>
    <row r="619" spans="1:42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  <c r="AC619" s="189"/>
      <c r="AD619" s="189"/>
      <c r="AE619" s="189"/>
      <c r="AF619" s="189"/>
      <c r="AG619" s="189"/>
      <c r="AH619" s="189"/>
      <c r="AI619" s="189"/>
      <c r="AJ619" s="189"/>
      <c r="AK619" s="189"/>
      <c r="AL619" s="189"/>
      <c r="AM619" s="189"/>
      <c r="AN619" s="189"/>
      <c r="AO619" s="189"/>
      <c r="AP619" s="189"/>
    </row>
    <row r="620" spans="1:42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  <c r="AC620" s="189"/>
      <c r="AD620" s="189"/>
      <c r="AE620" s="189"/>
      <c r="AF620" s="189"/>
      <c r="AG620" s="189"/>
      <c r="AH620" s="189"/>
      <c r="AI620" s="189"/>
      <c r="AJ620" s="189"/>
      <c r="AK620" s="189"/>
      <c r="AL620" s="189"/>
      <c r="AM620" s="189"/>
      <c r="AN620" s="189"/>
      <c r="AO620" s="189"/>
      <c r="AP620" s="189"/>
    </row>
    <row r="621" spans="1:42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  <c r="AC621" s="189"/>
      <c r="AD621" s="189"/>
      <c r="AE621" s="189"/>
      <c r="AF621" s="189"/>
      <c r="AG621" s="189"/>
      <c r="AH621" s="189"/>
      <c r="AI621" s="189"/>
      <c r="AJ621" s="189"/>
      <c r="AK621" s="189"/>
      <c r="AL621" s="189"/>
      <c r="AM621" s="189"/>
      <c r="AN621" s="189"/>
      <c r="AO621" s="189"/>
      <c r="AP621" s="189"/>
    </row>
    <row r="622" spans="1:42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  <c r="AC622" s="189"/>
      <c r="AD622" s="189"/>
      <c r="AE622" s="189"/>
      <c r="AF622" s="189"/>
      <c r="AG622" s="189"/>
      <c r="AH622" s="189"/>
      <c r="AI622" s="189"/>
      <c r="AJ622" s="189"/>
      <c r="AK622" s="189"/>
      <c r="AL622" s="189"/>
      <c r="AM622" s="189"/>
      <c r="AN622" s="189"/>
      <c r="AO622" s="189"/>
      <c r="AP622" s="189"/>
    </row>
    <row r="623" spans="1:42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  <c r="AC623" s="189"/>
      <c r="AD623" s="189"/>
      <c r="AE623" s="189"/>
      <c r="AF623" s="189"/>
      <c r="AG623" s="189"/>
      <c r="AH623" s="189"/>
      <c r="AI623" s="189"/>
      <c r="AJ623" s="189"/>
      <c r="AK623" s="189"/>
      <c r="AL623" s="189"/>
      <c r="AM623" s="189"/>
      <c r="AN623" s="189"/>
      <c r="AO623" s="189"/>
      <c r="AP623" s="189"/>
    </row>
    <row r="624" spans="1:42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  <c r="AC624" s="189"/>
      <c r="AD624" s="189"/>
      <c r="AE624" s="189"/>
      <c r="AF624" s="189"/>
      <c r="AG624" s="189"/>
      <c r="AH624" s="189"/>
      <c r="AI624" s="189"/>
      <c r="AJ624" s="189"/>
      <c r="AK624" s="189"/>
      <c r="AL624" s="189"/>
      <c r="AM624" s="189"/>
      <c r="AN624" s="189"/>
      <c r="AO624" s="189"/>
      <c r="AP624" s="189"/>
    </row>
    <row r="625" spans="1:42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  <c r="AC625" s="189"/>
      <c r="AD625" s="189"/>
      <c r="AE625" s="189"/>
      <c r="AF625" s="189"/>
      <c r="AG625" s="189"/>
      <c r="AH625" s="189"/>
      <c r="AI625" s="189"/>
      <c r="AJ625" s="189"/>
      <c r="AK625" s="189"/>
      <c r="AL625" s="189"/>
      <c r="AM625" s="189"/>
      <c r="AN625" s="189"/>
      <c r="AO625" s="189"/>
      <c r="AP625" s="189"/>
    </row>
    <row r="626" spans="1:42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189"/>
      <c r="AD626" s="189"/>
      <c r="AE626" s="189"/>
      <c r="AF626" s="189"/>
      <c r="AG626" s="189"/>
      <c r="AH626" s="189"/>
      <c r="AI626" s="189"/>
      <c r="AJ626" s="189"/>
      <c r="AK626" s="189"/>
      <c r="AL626" s="189"/>
      <c r="AM626" s="189"/>
      <c r="AN626" s="189"/>
      <c r="AO626" s="189"/>
      <c r="AP626" s="189"/>
    </row>
    <row r="627" spans="1:42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  <c r="AC627" s="189"/>
      <c r="AD627" s="189"/>
      <c r="AE627" s="189"/>
      <c r="AF627" s="189"/>
      <c r="AG627" s="189"/>
      <c r="AH627" s="189"/>
      <c r="AI627" s="189"/>
      <c r="AJ627" s="189"/>
      <c r="AK627" s="189"/>
      <c r="AL627" s="189"/>
      <c r="AM627" s="189"/>
      <c r="AN627" s="189"/>
      <c r="AO627" s="189"/>
      <c r="AP627" s="189"/>
    </row>
    <row r="628" spans="1:42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  <c r="AC628" s="189"/>
      <c r="AD628" s="189"/>
      <c r="AE628" s="189"/>
      <c r="AF628" s="189"/>
      <c r="AG628" s="189"/>
      <c r="AH628" s="189"/>
      <c r="AI628" s="189"/>
      <c r="AJ628" s="189"/>
      <c r="AK628" s="189"/>
      <c r="AL628" s="189"/>
      <c r="AM628" s="189"/>
      <c r="AN628" s="189"/>
      <c r="AO628" s="189"/>
      <c r="AP628" s="189"/>
    </row>
    <row r="629" spans="1:42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  <c r="AB629" s="189"/>
      <c r="AC629" s="189"/>
      <c r="AD629" s="189"/>
      <c r="AE629" s="189"/>
      <c r="AF629" s="189"/>
      <c r="AG629" s="189"/>
      <c r="AH629" s="189"/>
      <c r="AI629" s="189"/>
      <c r="AJ629" s="189"/>
      <c r="AK629" s="189"/>
      <c r="AL629" s="189"/>
      <c r="AM629" s="189"/>
      <c r="AN629" s="189"/>
      <c r="AO629" s="189"/>
      <c r="AP629" s="189"/>
    </row>
    <row r="630" spans="1:42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  <c r="AB630" s="189"/>
      <c r="AC630" s="189"/>
      <c r="AD630" s="189"/>
      <c r="AE630" s="189"/>
      <c r="AF630" s="189"/>
      <c r="AG630" s="189"/>
      <c r="AH630" s="189"/>
      <c r="AI630" s="189"/>
      <c r="AJ630" s="189"/>
      <c r="AK630" s="189"/>
      <c r="AL630" s="189"/>
      <c r="AM630" s="189"/>
      <c r="AN630" s="189"/>
      <c r="AO630" s="189"/>
      <c r="AP630" s="189"/>
    </row>
    <row r="631" spans="1:42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  <c r="AB631" s="189"/>
      <c r="AC631" s="189"/>
      <c r="AD631" s="189"/>
      <c r="AE631" s="189"/>
      <c r="AF631" s="189"/>
      <c r="AG631" s="189"/>
      <c r="AH631" s="189"/>
      <c r="AI631" s="189"/>
      <c r="AJ631" s="189"/>
      <c r="AK631" s="189"/>
      <c r="AL631" s="189"/>
      <c r="AM631" s="189"/>
      <c r="AN631" s="189"/>
      <c r="AO631" s="189"/>
      <c r="AP631" s="189"/>
    </row>
    <row r="632" spans="1:42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  <c r="AC632" s="189"/>
      <c r="AD632" s="189"/>
      <c r="AE632" s="189"/>
      <c r="AF632" s="189"/>
      <c r="AG632" s="189"/>
      <c r="AH632" s="189"/>
      <c r="AI632" s="189"/>
      <c r="AJ632" s="189"/>
      <c r="AK632" s="189"/>
      <c r="AL632" s="189"/>
      <c r="AM632" s="189"/>
      <c r="AN632" s="189"/>
      <c r="AO632" s="189"/>
      <c r="AP632" s="189"/>
    </row>
    <row r="633" spans="1:42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  <c r="AB633" s="189"/>
      <c r="AC633" s="189"/>
      <c r="AD633" s="189"/>
      <c r="AE633" s="189"/>
      <c r="AF633" s="189"/>
      <c r="AG633" s="189"/>
      <c r="AH633" s="189"/>
      <c r="AI633" s="189"/>
      <c r="AJ633" s="189"/>
      <c r="AK633" s="189"/>
      <c r="AL633" s="189"/>
      <c r="AM633" s="189"/>
      <c r="AN633" s="189"/>
      <c r="AO633" s="189"/>
      <c r="AP633" s="189"/>
    </row>
    <row r="634" spans="1:42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  <c r="AB634" s="189"/>
      <c r="AC634" s="189"/>
      <c r="AD634" s="189"/>
      <c r="AE634" s="189"/>
      <c r="AF634" s="189"/>
      <c r="AG634" s="189"/>
      <c r="AH634" s="189"/>
      <c r="AI634" s="189"/>
      <c r="AJ634" s="189"/>
      <c r="AK634" s="189"/>
      <c r="AL634" s="189"/>
      <c r="AM634" s="189"/>
      <c r="AN634" s="189"/>
      <c r="AO634" s="189"/>
      <c r="AP634" s="189"/>
    </row>
    <row r="635" spans="1:42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  <c r="AC635" s="189"/>
      <c r="AD635" s="189"/>
      <c r="AE635" s="189"/>
      <c r="AF635" s="189"/>
      <c r="AG635" s="189"/>
      <c r="AH635" s="189"/>
      <c r="AI635" s="189"/>
      <c r="AJ635" s="189"/>
      <c r="AK635" s="189"/>
      <c r="AL635" s="189"/>
      <c r="AM635" s="189"/>
      <c r="AN635" s="189"/>
      <c r="AO635" s="189"/>
      <c r="AP635" s="189"/>
    </row>
    <row r="636" spans="1:42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  <c r="AB636" s="189"/>
      <c r="AC636" s="189"/>
      <c r="AD636" s="189"/>
      <c r="AE636" s="189"/>
      <c r="AF636" s="189"/>
      <c r="AG636" s="189"/>
      <c r="AH636" s="189"/>
      <c r="AI636" s="189"/>
      <c r="AJ636" s="189"/>
      <c r="AK636" s="189"/>
      <c r="AL636" s="189"/>
      <c r="AM636" s="189"/>
      <c r="AN636" s="189"/>
      <c r="AO636" s="189"/>
      <c r="AP636" s="189"/>
    </row>
    <row r="637" spans="1:42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  <c r="AB637" s="189"/>
      <c r="AC637" s="189"/>
      <c r="AD637" s="189"/>
      <c r="AE637" s="189"/>
      <c r="AF637" s="189"/>
      <c r="AG637" s="189"/>
      <c r="AH637" s="189"/>
      <c r="AI637" s="189"/>
      <c r="AJ637" s="189"/>
      <c r="AK637" s="189"/>
      <c r="AL637" s="189"/>
      <c r="AM637" s="189"/>
      <c r="AN637" s="189"/>
      <c r="AO637" s="189"/>
      <c r="AP637" s="189"/>
    </row>
    <row r="638" spans="1:42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  <c r="AB638" s="189"/>
      <c r="AC638" s="189"/>
      <c r="AD638" s="189"/>
      <c r="AE638" s="189"/>
      <c r="AF638" s="189"/>
      <c r="AG638" s="189"/>
      <c r="AH638" s="189"/>
      <c r="AI638" s="189"/>
      <c r="AJ638" s="189"/>
      <c r="AK638" s="189"/>
      <c r="AL638" s="189"/>
      <c r="AM638" s="189"/>
      <c r="AN638" s="189"/>
      <c r="AO638" s="189"/>
      <c r="AP638" s="189"/>
    </row>
    <row r="639" spans="1:42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  <c r="AB639" s="189"/>
      <c r="AC639" s="189"/>
      <c r="AD639" s="189"/>
      <c r="AE639" s="189"/>
      <c r="AF639" s="189"/>
      <c r="AG639" s="189"/>
      <c r="AH639" s="189"/>
      <c r="AI639" s="189"/>
      <c r="AJ639" s="189"/>
      <c r="AK639" s="189"/>
      <c r="AL639" s="189"/>
      <c r="AM639" s="189"/>
      <c r="AN639" s="189"/>
      <c r="AO639" s="189"/>
      <c r="AP639" s="189"/>
    </row>
    <row r="640" spans="1:42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  <c r="AB640" s="189"/>
      <c r="AC640" s="189"/>
      <c r="AD640" s="189"/>
      <c r="AE640" s="189"/>
      <c r="AF640" s="189"/>
      <c r="AG640" s="189"/>
      <c r="AH640" s="189"/>
      <c r="AI640" s="189"/>
      <c r="AJ640" s="189"/>
      <c r="AK640" s="189"/>
      <c r="AL640" s="189"/>
      <c r="AM640" s="189"/>
      <c r="AN640" s="189"/>
      <c r="AO640" s="189"/>
      <c r="AP640" s="189"/>
    </row>
    <row r="641" spans="1:42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  <c r="AB641" s="189"/>
      <c r="AC641" s="189"/>
      <c r="AD641" s="189"/>
      <c r="AE641" s="189"/>
      <c r="AF641" s="189"/>
      <c r="AG641" s="189"/>
      <c r="AH641" s="189"/>
      <c r="AI641" s="189"/>
      <c r="AJ641" s="189"/>
      <c r="AK641" s="189"/>
      <c r="AL641" s="189"/>
      <c r="AM641" s="189"/>
      <c r="AN641" s="189"/>
      <c r="AO641" s="189"/>
      <c r="AP641" s="189"/>
    </row>
    <row r="642" spans="1:42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  <c r="AB642" s="189"/>
      <c r="AC642" s="189"/>
      <c r="AD642" s="189"/>
      <c r="AE642" s="189"/>
      <c r="AF642" s="189"/>
      <c r="AG642" s="189"/>
      <c r="AH642" s="189"/>
      <c r="AI642" s="189"/>
      <c r="AJ642" s="189"/>
      <c r="AK642" s="189"/>
      <c r="AL642" s="189"/>
      <c r="AM642" s="189"/>
      <c r="AN642" s="189"/>
      <c r="AO642" s="189"/>
      <c r="AP642" s="189"/>
    </row>
    <row r="643" spans="1:42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  <c r="AB643" s="189"/>
      <c r="AC643" s="189"/>
      <c r="AD643" s="189"/>
      <c r="AE643" s="189"/>
      <c r="AF643" s="189"/>
      <c r="AG643" s="189"/>
      <c r="AH643" s="189"/>
      <c r="AI643" s="189"/>
      <c r="AJ643" s="189"/>
      <c r="AK643" s="189"/>
      <c r="AL643" s="189"/>
      <c r="AM643" s="189"/>
      <c r="AN643" s="189"/>
      <c r="AO643" s="189"/>
      <c r="AP643" s="189"/>
    </row>
    <row r="644" spans="1:42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  <c r="AB644" s="189"/>
      <c r="AC644" s="189"/>
      <c r="AD644" s="189"/>
      <c r="AE644" s="189"/>
      <c r="AF644" s="189"/>
      <c r="AG644" s="189"/>
      <c r="AH644" s="189"/>
      <c r="AI644" s="189"/>
      <c r="AJ644" s="189"/>
      <c r="AK644" s="189"/>
      <c r="AL644" s="189"/>
      <c r="AM644" s="189"/>
      <c r="AN644" s="189"/>
      <c r="AO644" s="189"/>
      <c r="AP644" s="189"/>
    </row>
    <row r="645" spans="1:42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  <c r="AB645" s="189"/>
      <c r="AC645" s="189"/>
      <c r="AD645" s="189"/>
      <c r="AE645" s="189"/>
      <c r="AF645" s="189"/>
      <c r="AG645" s="189"/>
      <c r="AH645" s="189"/>
      <c r="AI645" s="189"/>
      <c r="AJ645" s="189"/>
      <c r="AK645" s="189"/>
      <c r="AL645" s="189"/>
      <c r="AM645" s="189"/>
      <c r="AN645" s="189"/>
      <c r="AO645" s="189"/>
      <c r="AP645" s="189"/>
    </row>
    <row r="646" spans="1:42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  <c r="AB646" s="189"/>
      <c r="AC646" s="189"/>
      <c r="AD646" s="189"/>
      <c r="AE646" s="189"/>
      <c r="AF646" s="189"/>
      <c r="AG646" s="189"/>
      <c r="AH646" s="189"/>
      <c r="AI646" s="189"/>
      <c r="AJ646" s="189"/>
      <c r="AK646" s="189"/>
      <c r="AL646" s="189"/>
      <c r="AM646" s="189"/>
      <c r="AN646" s="189"/>
      <c r="AO646" s="189"/>
      <c r="AP646" s="189"/>
    </row>
    <row r="647" spans="1:42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  <c r="AC647" s="189"/>
      <c r="AD647" s="189"/>
      <c r="AE647" s="189"/>
      <c r="AF647" s="189"/>
      <c r="AG647" s="189"/>
      <c r="AH647" s="189"/>
      <c r="AI647" s="189"/>
      <c r="AJ647" s="189"/>
      <c r="AK647" s="189"/>
      <c r="AL647" s="189"/>
      <c r="AM647" s="189"/>
      <c r="AN647" s="189"/>
      <c r="AO647" s="189"/>
      <c r="AP647" s="189"/>
    </row>
    <row r="648" spans="1:42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  <c r="AB648" s="189"/>
      <c r="AC648" s="189"/>
      <c r="AD648" s="189"/>
      <c r="AE648" s="189"/>
      <c r="AF648" s="189"/>
      <c r="AG648" s="189"/>
      <c r="AH648" s="189"/>
      <c r="AI648" s="189"/>
      <c r="AJ648" s="189"/>
      <c r="AK648" s="189"/>
      <c r="AL648" s="189"/>
      <c r="AM648" s="189"/>
      <c r="AN648" s="189"/>
      <c r="AO648" s="189"/>
      <c r="AP648" s="189"/>
    </row>
    <row r="649" spans="1:42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  <c r="AB649" s="189"/>
      <c r="AC649" s="189"/>
      <c r="AD649" s="189"/>
      <c r="AE649" s="189"/>
      <c r="AF649" s="189"/>
      <c r="AG649" s="189"/>
      <c r="AH649" s="189"/>
      <c r="AI649" s="189"/>
      <c r="AJ649" s="189"/>
      <c r="AK649" s="189"/>
      <c r="AL649" s="189"/>
      <c r="AM649" s="189"/>
      <c r="AN649" s="189"/>
      <c r="AO649" s="189"/>
      <c r="AP649" s="189"/>
    </row>
    <row r="650" spans="1:42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  <c r="AB650" s="189"/>
      <c r="AC650" s="189"/>
      <c r="AD650" s="189"/>
      <c r="AE650" s="189"/>
      <c r="AF650" s="189"/>
      <c r="AG650" s="189"/>
      <c r="AH650" s="189"/>
      <c r="AI650" s="189"/>
      <c r="AJ650" s="189"/>
      <c r="AK650" s="189"/>
      <c r="AL650" s="189"/>
      <c r="AM650" s="189"/>
      <c r="AN650" s="189"/>
      <c r="AO650" s="189"/>
      <c r="AP650" s="189"/>
    </row>
    <row r="651" spans="1:42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  <c r="AB651" s="189"/>
      <c r="AC651" s="189"/>
      <c r="AD651" s="189"/>
      <c r="AE651" s="189"/>
      <c r="AF651" s="189"/>
      <c r="AG651" s="189"/>
      <c r="AH651" s="189"/>
      <c r="AI651" s="189"/>
      <c r="AJ651" s="189"/>
      <c r="AK651" s="189"/>
      <c r="AL651" s="189"/>
      <c r="AM651" s="189"/>
      <c r="AN651" s="189"/>
      <c r="AO651" s="189"/>
      <c r="AP651" s="189"/>
    </row>
    <row r="652" spans="1:42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  <c r="AB652" s="189"/>
      <c r="AC652" s="189"/>
      <c r="AD652" s="189"/>
      <c r="AE652" s="189"/>
      <c r="AF652" s="189"/>
      <c r="AG652" s="189"/>
      <c r="AH652" s="189"/>
      <c r="AI652" s="189"/>
      <c r="AJ652" s="189"/>
      <c r="AK652" s="189"/>
      <c r="AL652" s="189"/>
      <c r="AM652" s="189"/>
      <c r="AN652" s="189"/>
      <c r="AO652" s="189"/>
      <c r="AP652" s="189"/>
    </row>
    <row r="653" spans="1:42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  <c r="AB653" s="189"/>
      <c r="AC653" s="189"/>
      <c r="AD653" s="189"/>
      <c r="AE653" s="189"/>
      <c r="AF653" s="189"/>
      <c r="AG653" s="189"/>
      <c r="AH653" s="189"/>
      <c r="AI653" s="189"/>
      <c r="AJ653" s="189"/>
      <c r="AK653" s="189"/>
      <c r="AL653" s="189"/>
      <c r="AM653" s="189"/>
      <c r="AN653" s="189"/>
      <c r="AO653" s="189"/>
      <c r="AP653" s="189"/>
    </row>
    <row r="654" spans="1:42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  <c r="AB654" s="189"/>
      <c r="AC654" s="189"/>
      <c r="AD654" s="189"/>
      <c r="AE654" s="189"/>
      <c r="AF654" s="189"/>
      <c r="AG654" s="189"/>
      <c r="AH654" s="189"/>
      <c r="AI654" s="189"/>
      <c r="AJ654" s="189"/>
      <c r="AK654" s="189"/>
      <c r="AL654" s="189"/>
      <c r="AM654" s="189"/>
      <c r="AN654" s="189"/>
      <c r="AO654" s="189"/>
      <c r="AP654" s="189"/>
    </row>
    <row r="655" spans="1:42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  <c r="AB655" s="189"/>
      <c r="AC655" s="189"/>
      <c r="AD655" s="189"/>
      <c r="AE655" s="189"/>
      <c r="AF655" s="189"/>
      <c r="AG655" s="189"/>
      <c r="AH655" s="189"/>
      <c r="AI655" s="189"/>
      <c r="AJ655" s="189"/>
      <c r="AK655" s="189"/>
      <c r="AL655" s="189"/>
      <c r="AM655" s="189"/>
      <c r="AN655" s="189"/>
      <c r="AO655" s="189"/>
      <c r="AP655" s="189"/>
    </row>
    <row r="656" spans="1:42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  <c r="AB656" s="189"/>
      <c r="AC656" s="189"/>
      <c r="AD656" s="189"/>
      <c r="AE656" s="189"/>
      <c r="AF656" s="189"/>
      <c r="AG656" s="189"/>
      <c r="AH656" s="189"/>
      <c r="AI656" s="189"/>
      <c r="AJ656" s="189"/>
      <c r="AK656" s="189"/>
      <c r="AL656" s="189"/>
      <c r="AM656" s="189"/>
      <c r="AN656" s="189"/>
      <c r="AO656" s="189"/>
      <c r="AP656" s="189"/>
    </row>
    <row r="657" spans="1:42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  <c r="AB657" s="189"/>
      <c r="AC657" s="189"/>
      <c r="AD657" s="189"/>
      <c r="AE657" s="189"/>
      <c r="AF657" s="189"/>
      <c r="AG657" s="189"/>
      <c r="AH657" s="189"/>
      <c r="AI657" s="189"/>
      <c r="AJ657" s="189"/>
      <c r="AK657" s="189"/>
      <c r="AL657" s="189"/>
      <c r="AM657" s="189"/>
      <c r="AN657" s="189"/>
      <c r="AO657" s="189"/>
      <c r="AP657" s="189"/>
    </row>
    <row r="658" spans="1:42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  <c r="AB658" s="189"/>
      <c r="AC658" s="189"/>
      <c r="AD658" s="189"/>
      <c r="AE658" s="189"/>
      <c r="AF658" s="189"/>
      <c r="AG658" s="189"/>
      <c r="AH658" s="189"/>
      <c r="AI658" s="189"/>
      <c r="AJ658" s="189"/>
      <c r="AK658" s="189"/>
      <c r="AL658" s="189"/>
      <c r="AM658" s="189"/>
      <c r="AN658" s="189"/>
      <c r="AO658" s="189"/>
      <c r="AP658" s="189"/>
    </row>
    <row r="659" spans="1:42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  <c r="AB659" s="189"/>
      <c r="AC659" s="189"/>
      <c r="AD659" s="189"/>
      <c r="AE659" s="189"/>
      <c r="AF659" s="189"/>
      <c r="AG659" s="189"/>
      <c r="AH659" s="189"/>
      <c r="AI659" s="189"/>
      <c r="AJ659" s="189"/>
      <c r="AK659" s="189"/>
      <c r="AL659" s="189"/>
      <c r="AM659" s="189"/>
      <c r="AN659" s="189"/>
      <c r="AO659" s="189"/>
      <c r="AP659" s="189"/>
    </row>
    <row r="660" spans="1:42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  <c r="AB660" s="189"/>
      <c r="AC660" s="189"/>
      <c r="AD660" s="189"/>
      <c r="AE660" s="189"/>
      <c r="AF660" s="189"/>
      <c r="AG660" s="189"/>
      <c r="AH660" s="189"/>
      <c r="AI660" s="189"/>
      <c r="AJ660" s="189"/>
      <c r="AK660" s="189"/>
      <c r="AL660" s="189"/>
      <c r="AM660" s="189"/>
      <c r="AN660" s="189"/>
      <c r="AO660" s="189"/>
      <c r="AP660" s="189"/>
    </row>
    <row r="661" spans="1:42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  <c r="AB661" s="189"/>
      <c r="AC661" s="189"/>
      <c r="AD661" s="189"/>
      <c r="AE661" s="189"/>
      <c r="AF661" s="189"/>
      <c r="AG661" s="189"/>
      <c r="AH661" s="189"/>
      <c r="AI661" s="189"/>
      <c r="AJ661" s="189"/>
      <c r="AK661" s="189"/>
      <c r="AL661" s="189"/>
      <c r="AM661" s="189"/>
      <c r="AN661" s="189"/>
      <c r="AO661" s="189"/>
      <c r="AP661" s="189"/>
    </row>
    <row r="662" spans="1:42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  <c r="AB662" s="189"/>
      <c r="AC662" s="189"/>
      <c r="AD662" s="189"/>
      <c r="AE662" s="189"/>
      <c r="AF662" s="189"/>
      <c r="AG662" s="189"/>
      <c r="AH662" s="189"/>
      <c r="AI662" s="189"/>
      <c r="AJ662" s="189"/>
      <c r="AK662" s="189"/>
      <c r="AL662" s="189"/>
      <c r="AM662" s="189"/>
      <c r="AN662" s="189"/>
      <c r="AO662" s="189"/>
      <c r="AP662" s="189"/>
    </row>
    <row r="663" spans="1:42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  <c r="AB663" s="189"/>
      <c r="AC663" s="189"/>
      <c r="AD663" s="189"/>
      <c r="AE663" s="189"/>
      <c r="AF663" s="189"/>
      <c r="AG663" s="189"/>
      <c r="AH663" s="189"/>
      <c r="AI663" s="189"/>
      <c r="AJ663" s="189"/>
      <c r="AK663" s="189"/>
      <c r="AL663" s="189"/>
      <c r="AM663" s="189"/>
      <c r="AN663" s="189"/>
      <c r="AO663" s="189"/>
      <c r="AP663" s="189"/>
    </row>
    <row r="664" spans="1:42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  <c r="AB664" s="189"/>
      <c r="AC664" s="189"/>
      <c r="AD664" s="189"/>
      <c r="AE664" s="189"/>
      <c r="AF664" s="189"/>
      <c r="AG664" s="189"/>
      <c r="AH664" s="189"/>
      <c r="AI664" s="189"/>
      <c r="AJ664" s="189"/>
      <c r="AK664" s="189"/>
      <c r="AL664" s="189"/>
      <c r="AM664" s="189"/>
      <c r="AN664" s="189"/>
      <c r="AO664" s="189"/>
      <c r="AP664" s="189"/>
    </row>
    <row r="665" spans="1:42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  <c r="AB665" s="189"/>
      <c r="AC665" s="189"/>
      <c r="AD665" s="189"/>
      <c r="AE665" s="189"/>
      <c r="AF665" s="189"/>
      <c r="AG665" s="189"/>
      <c r="AH665" s="189"/>
      <c r="AI665" s="189"/>
      <c r="AJ665" s="189"/>
      <c r="AK665" s="189"/>
      <c r="AL665" s="189"/>
      <c r="AM665" s="189"/>
      <c r="AN665" s="189"/>
      <c r="AO665" s="189"/>
      <c r="AP665" s="189"/>
    </row>
    <row r="666" spans="1:42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  <c r="AB666" s="189"/>
      <c r="AC666" s="189"/>
      <c r="AD666" s="189"/>
      <c r="AE666" s="189"/>
      <c r="AF666" s="189"/>
      <c r="AG666" s="189"/>
      <c r="AH666" s="189"/>
      <c r="AI666" s="189"/>
      <c r="AJ666" s="189"/>
      <c r="AK666" s="189"/>
      <c r="AL666" s="189"/>
      <c r="AM666" s="189"/>
      <c r="AN666" s="189"/>
      <c r="AO666" s="189"/>
      <c r="AP666" s="189"/>
    </row>
    <row r="667" spans="1:42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  <c r="AB667" s="189"/>
      <c r="AC667" s="189"/>
      <c r="AD667" s="189"/>
      <c r="AE667" s="189"/>
      <c r="AF667" s="189"/>
      <c r="AG667" s="189"/>
      <c r="AH667" s="189"/>
      <c r="AI667" s="189"/>
      <c r="AJ667" s="189"/>
      <c r="AK667" s="189"/>
      <c r="AL667" s="189"/>
      <c r="AM667" s="189"/>
      <c r="AN667" s="189"/>
      <c r="AO667" s="189"/>
      <c r="AP667" s="189"/>
    </row>
    <row r="668" spans="1:42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  <c r="AB668" s="189"/>
      <c r="AC668" s="189"/>
      <c r="AD668" s="189"/>
      <c r="AE668" s="189"/>
      <c r="AF668" s="189"/>
      <c r="AG668" s="189"/>
      <c r="AH668" s="189"/>
      <c r="AI668" s="189"/>
      <c r="AJ668" s="189"/>
      <c r="AK668" s="189"/>
      <c r="AL668" s="189"/>
      <c r="AM668" s="189"/>
      <c r="AN668" s="189"/>
      <c r="AO668" s="189"/>
      <c r="AP668" s="189"/>
    </row>
    <row r="669" spans="1:42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  <c r="AB669" s="189"/>
      <c r="AC669" s="189"/>
      <c r="AD669" s="189"/>
      <c r="AE669" s="189"/>
      <c r="AF669" s="189"/>
      <c r="AG669" s="189"/>
      <c r="AH669" s="189"/>
      <c r="AI669" s="189"/>
      <c r="AJ669" s="189"/>
      <c r="AK669" s="189"/>
      <c r="AL669" s="189"/>
      <c r="AM669" s="189"/>
      <c r="AN669" s="189"/>
      <c r="AO669" s="189"/>
      <c r="AP669" s="189"/>
    </row>
    <row r="670" spans="1:42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  <c r="AB670" s="189"/>
      <c r="AC670" s="189"/>
      <c r="AD670" s="189"/>
      <c r="AE670" s="189"/>
      <c r="AF670" s="189"/>
      <c r="AG670" s="189"/>
      <c r="AH670" s="189"/>
      <c r="AI670" s="189"/>
      <c r="AJ670" s="189"/>
      <c r="AK670" s="189"/>
      <c r="AL670" s="189"/>
      <c r="AM670" s="189"/>
      <c r="AN670" s="189"/>
      <c r="AO670" s="189"/>
      <c r="AP670" s="189"/>
    </row>
    <row r="671" spans="1:42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  <c r="AB671" s="189"/>
      <c r="AC671" s="189"/>
      <c r="AD671" s="189"/>
      <c r="AE671" s="189"/>
      <c r="AF671" s="189"/>
      <c r="AG671" s="189"/>
      <c r="AH671" s="189"/>
      <c r="AI671" s="189"/>
      <c r="AJ671" s="189"/>
      <c r="AK671" s="189"/>
      <c r="AL671" s="189"/>
      <c r="AM671" s="189"/>
      <c r="AN671" s="189"/>
      <c r="AO671" s="189"/>
      <c r="AP671" s="189"/>
    </row>
    <row r="672" spans="1:42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  <c r="AB672" s="189"/>
      <c r="AC672" s="189"/>
      <c r="AD672" s="189"/>
      <c r="AE672" s="189"/>
      <c r="AF672" s="189"/>
      <c r="AG672" s="189"/>
      <c r="AH672" s="189"/>
      <c r="AI672" s="189"/>
      <c r="AJ672" s="189"/>
      <c r="AK672" s="189"/>
      <c r="AL672" s="189"/>
      <c r="AM672" s="189"/>
      <c r="AN672" s="189"/>
      <c r="AO672" s="189"/>
      <c r="AP672" s="189"/>
    </row>
    <row r="673" spans="1:42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  <c r="AB673" s="189"/>
      <c r="AC673" s="189"/>
      <c r="AD673" s="189"/>
      <c r="AE673" s="189"/>
      <c r="AF673" s="189"/>
      <c r="AG673" s="189"/>
      <c r="AH673" s="189"/>
      <c r="AI673" s="189"/>
      <c r="AJ673" s="189"/>
      <c r="AK673" s="189"/>
      <c r="AL673" s="189"/>
      <c r="AM673" s="189"/>
      <c r="AN673" s="189"/>
      <c r="AO673" s="189"/>
      <c r="AP673" s="189"/>
    </row>
    <row r="674" spans="1:42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  <c r="AB674" s="189"/>
      <c r="AC674" s="189"/>
      <c r="AD674" s="189"/>
      <c r="AE674" s="189"/>
      <c r="AF674" s="189"/>
      <c r="AG674" s="189"/>
      <c r="AH674" s="189"/>
      <c r="AI674" s="189"/>
      <c r="AJ674" s="189"/>
      <c r="AK674" s="189"/>
      <c r="AL674" s="189"/>
      <c r="AM674" s="189"/>
      <c r="AN674" s="189"/>
      <c r="AO674" s="189"/>
      <c r="AP674" s="189"/>
    </row>
    <row r="675" spans="1:42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  <c r="AB675" s="189"/>
      <c r="AC675" s="189"/>
      <c r="AD675" s="189"/>
      <c r="AE675" s="189"/>
      <c r="AF675" s="189"/>
      <c r="AG675" s="189"/>
      <c r="AH675" s="189"/>
      <c r="AI675" s="189"/>
      <c r="AJ675" s="189"/>
      <c r="AK675" s="189"/>
      <c r="AL675" s="189"/>
      <c r="AM675" s="189"/>
      <c r="AN675" s="189"/>
      <c r="AO675" s="189"/>
      <c r="AP675" s="189"/>
    </row>
    <row r="676" spans="1:42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  <c r="AB676" s="189"/>
      <c r="AC676" s="189"/>
      <c r="AD676" s="189"/>
      <c r="AE676" s="189"/>
      <c r="AF676" s="189"/>
      <c r="AG676" s="189"/>
      <c r="AH676" s="189"/>
      <c r="AI676" s="189"/>
      <c r="AJ676" s="189"/>
      <c r="AK676" s="189"/>
      <c r="AL676" s="189"/>
      <c r="AM676" s="189"/>
      <c r="AN676" s="189"/>
      <c r="AO676" s="189"/>
      <c r="AP676" s="189"/>
    </row>
    <row r="677" spans="1:42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  <c r="AB677" s="189"/>
      <c r="AC677" s="189"/>
      <c r="AD677" s="189"/>
      <c r="AE677" s="189"/>
      <c r="AF677" s="189"/>
      <c r="AG677" s="189"/>
      <c r="AH677" s="189"/>
      <c r="AI677" s="189"/>
      <c r="AJ677" s="189"/>
      <c r="AK677" s="189"/>
      <c r="AL677" s="189"/>
      <c r="AM677" s="189"/>
      <c r="AN677" s="189"/>
      <c r="AO677" s="189"/>
      <c r="AP677" s="189"/>
    </row>
    <row r="678" spans="1:42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  <c r="AB678" s="189"/>
      <c r="AC678" s="189"/>
      <c r="AD678" s="189"/>
      <c r="AE678" s="189"/>
      <c r="AF678" s="189"/>
      <c r="AG678" s="189"/>
      <c r="AH678" s="189"/>
      <c r="AI678" s="189"/>
      <c r="AJ678" s="189"/>
      <c r="AK678" s="189"/>
      <c r="AL678" s="189"/>
      <c r="AM678" s="189"/>
      <c r="AN678" s="189"/>
      <c r="AO678" s="189"/>
      <c r="AP678" s="189"/>
    </row>
    <row r="679" spans="1:42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  <c r="AB679" s="189"/>
      <c r="AC679" s="189"/>
      <c r="AD679" s="189"/>
      <c r="AE679" s="189"/>
      <c r="AF679" s="189"/>
      <c r="AG679" s="189"/>
      <c r="AH679" s="189"/>
      <c r="AI679" s="189"/>
      <c r="AJ679" s="189"/>
      <c r="AK679" s="189"/>
      <c r="AL679" s="189"/>
      <c r="AM679" s="189"/>
      <c r="AN679" s="189"/>
      <c r="AO679" s="189"/>
      <c r="AP679" s="189"/>
    </row>
    <row r="680" spans="1:42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  <c r="AB680" s="189"/>
      <c r="AC680" s="189"/>
      <c r="AD680" s="189"/>
      <c r="AE680" s="189"/>
      <c r="AF680" s="189"/>
      <c r="AG680" s="189"/>
      <c r="AH680" s="189"/>
      <c r="AI680" s="189"/>
      <c r="AJ680" s="189"/>
      <c r="AK680" s="189"/>
      <c r="AL680" s="189"/>
      <c r="AM680" s="189"/>
      <c r="AN680" s="189"/>
      <c r="AO680" s="189"/>
      <c r="AP680" s="189"/>
    </row>
    <row r="681" spans="1:42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  <c r="AB681" s="189"/>
      <c r="AC681" s="189"/>
      <c r="AD681" s="189"/>
      <c r="AE681" s="189"/>
      <c r="AF681" s="189"/>
      <c r="AG681" s="189"/>
      <c r="AH681" s="189"/>
      <c r="AI681" s="189"/>
      <c r="AJ681" s="189"/>
      <c r="AK681" s="189"/>
      <c r="AL681" s="189"/>
      <c r="AM681" s="189"/>
      <c r="AN681" s="189"/>
      <c r="AO681" s="189"/>
      <c r="AP681" s="189"/>
    </row>
    <row r="682" spans="1:42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  <c r="AB682" s="189"/>
      <c r="AC682" s="189"/>
      <c r="AD682" s="189"/>
      <c r="AE682" s="189"/>
      <c r="AF682" s="189"/>
      <c r="AG682" s="189"/>
      <c r="AH682" s="189"/>
      <c r="AI682" s="189"/>
      <c r="AJ682" s="189"/>
      <c r="AK682" s="189"/>
      <c r="AL682" s="189"/>
      <c r="AM682" s="189"/>
      <c r="AN682" s="189"/>
      <c r="AO682" s="189"/>
      <c r="AP682" s="189"/>
    </row>
    <row r="683" spans="1:42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  <c r="AB683" s="189"/>
      <c r="AC683" s="189"/>
      <c r="AD683" s="189"/>
      <c r="AE683" s="189"/>
      <c r="AF683" s="189"/>
      <c r="AG683" s="189"/>
      <c r="AH683" s="189"/>
      <c r="AI683" s="189"/>
      <c r="AJ683" s="189"/>
      <c r="AK683" s="189"/>
      <c r="AL683" s="189"/>
      <c r="AM683" s="189"/>
      <c r="AN683" s="189"/>
      <c r="AO683" s="189"/>
      <c r="AP683" s="189"/>
    </row>
    <row r="684" spans="1:42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  <c r="AB684" s="189"/>
      <c r="AC684" s="189"/>
      <c r="AD684" s="189"/>
      <c r="AE684" s="189"/>
      <c r="AF684" s="189"/>
      <c r="AG684" s="189"/>
      <c r="AH684" s="189"/>
      <c r="AI684" s="189"/>
      <c r="AJ684" s="189"/>
      <c r="AK684" s="189"/>
      <c r="AL684" s="189"/>
      <c r="AM684" s="189"/>
      <c r="AN684" s="189"/>
      <c r="AO684" s="189"/>
      <c r="AP684" s="189"/>
    </row>
    <row r="685" spans="1:42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  <c r="AB685" s="189"/>
      <c r="AC685" s="189"/>
      <c r="AD685" s="189"/>
      <c r="AE685" s="189"/>
      <c r="AF685" s="189"/>
      <c r="AG685" s="189"/>
      <c r="AH685" s="189"/>
      <c r="AI685" s="189"/>
      <c r="AJ685" s="189"/>
      <c r="AK685" s="189"/>
      <c r="AL685" s="189"/>
      <c r="AM685" s="189"/>
      <c r="AN685" s="189"/>
      <c r="AO685" s="189"/>
      <c r="AP685" s="189"/>
    </row>
    <row r="686" spans="1:42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  <c r="AB686" s="189"/>
      <c r="AC686" s="189"/>
      <c r="AD686" s="189"/>
      <c r="AE686" s="189"/>
      <c r="AF686" s="189"/>
      <c r="AG686" s="189"/>
      <c r="AH686" s="189"/>
      <c r="AI686" s="189"/>
      <c r="AJ686" s="189"/>
      <c r="AK686" s="189"/>
      <c r="AL686" s="189"/>
      <c r="AM686" s="189"/>
      <c r="AN686" s="189"/>
      <c r="AO686" s="189"/>
      <c r="AP686" s="189"/>
    </row>
    <row r="687" spans="1:42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  <c r="AB687" s="189"/>
      <c r="AC687" s="189"/>
      <c r="AD687" s="189"/>
      <c r="AE687" s="189"/>
      <c r="AF687" s="189"/>
      <c r="AG687" s="189"/>
      <c r="AH687" s="189"/>
      <c r="AI687" s="189"/>
      <c r="AJ687" s="189"/>
      <c r="AK687" s="189"/>
      <c r="AL687" s="189"/>
      <c r="AM687" s="189"/>
      <c r="AN687" s="189"/>
      <c r="AO687" s="189"/>
      <c r="AP687" s="189"/>
    </row>
    <row r="688" spans="1:42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  <c r="AB688" s="189"/>
      <c r="AC688" s="189"/>
      <c r="AD688" s="189"/>
      <c r="AE688" s="189"/>
      <c r="AF688" s="189"/>
      <c r="AG688" s="189"/>
      <c r="AH688" s="189"/>
      <c r="AI688" s="189"/>
      <c r="AJ688" s="189"/>
      <c r="AK688" s="189"/>
      <c r="AL688" s="189"/>
      <c r="AM688" s="189"/>
      <c r="AN688" s="189"/>
      <c r="AO688" s="189"/>
      <c r="AP688" s="189"/>
    </row>
    <row r="689" spans="1:42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  <c r="AB689" s="189"/>
      <c r="AC689" s="189"/>
      <c r="AD689" s="189"/>
      <c r="AE689" s="189"/>
      <c r="AF689" s="189"/>
      <c r="AG689" s="189"/>
      <c r="AH689" s="189"/>
      <c r="AI689" s="189"/>
      <c r="AJ689" s="189"/>
      <c r="AK689" s="189"/>
      <c r="AL689" s="189"/>
      <c r="AM689" s="189"/>
      <c r="AN689" s="189"/>
      <c r="AO689" s="189"/>
      <c r="AP689" s="189"/>
    </row>
    <row r="690" spans="1:42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  <c r="AB690" s="189"/>
      <c r="AC690" s="189"/>
      <c r="AD690" s="189"/>
      <c r="AE690" s="189"/>
      <c r="AF690" s="189"/>
      <c r="AG690" s="189"/>
      <c r="AH690" s="189"/>
      <c r="AI690" s="189"/>
      <c r="AJ690" s="189"/>
      <c r="AK690" s="189"/>
      <c r="AL690" s="189"/>
      <c r="AM690" s="189"/>
      <c r="AN690" s="189"/>
      <c r="AO690" s="189"/>
      <c r="AP690" s="189"/>
    </row>
    <row r="691" spans="1:42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  <c r="AB691" s="189"/>
      <c r="AC691" s="189"/>
      <c r="AD691" s="189"/>
      <c r="AE691" s="189"/>
      <c r="AF691" s="189"/>
      <c r="AG691" s="189"/>
      <c r="AH691" s="189"/>
      <c r="AI691" s="189"/>
      <c r="AJ691" s="189"/>
      <c r="AK691" s="189"/>
      <c r="AL691" s="189"/>
      <c r="AM691" s="189"/>
      <c r="AN691" s="189"/>
      <c r="AO691" s="189"/>
      <c r="AP691" s="189"/>
    </row>
    <row r="692" spans="1:42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  <c r="AB692" s="189"/>
      <c r="AC692" s="189"/>
      <c r="AD692" s="189"/>
      <c r="AE692" s="189"/>
      <c r="AF692" s="189"/>
      <c r="AG692" s="189"/>
      <c r="AH692" s="189"/>
      <c r="AI692" s="189"/>
      <c r="AJ692" s="189"/>
      <c r="AK692" s="189"/>
      <c r="AL692" s="189"/>
      <c r="AM692" s="189"/>
      <c r="AN692" s="189"/>
      <c r="AO692" s="189"/>
      <c r="AP692" s="189"/>
    </row>
    <row r="693" spans="1:42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  <c r="AB693" s="189"/>
      <c r="AC693" s="189"/>
      <c r="AD693" s="189"/>
      <c r="AE693" s="189"/>
      <c r="AF693" s="189"/>
      <c r="AG693" s="189"/>
      <c r="AH693" s="189"/>
      <c r="AI693" s="189"/>
      <c r="AJ693" s="189"/>
      <c r="AK693" s="189"/>
      <c r="AL693" s="189"/>
      <c r="AM693" s="189"/>
      <c r="AN693" s="189"/>
      <c r="AO693" s="189"/>
      <c r="AP693" s="189"/>
    </row>
    <row r="694" spans="1:42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  <c r="AB694" s="189"/>
      <c r="AC694" s="189"/>
      <c r="AD694" s="189"/>
      <c r="AE694" s="189"/>
      <c r="AF694" s="189"/>
      <c r="AG694" s="189"/>
      <c r="AH694" s="189"/>
      <c r="AI694" s="189"/>
      <c r="AJ694" s="189"/>
      <c r="AK694" s="189"/>
      <c r="AL694" s="189"/>
      <c r="AM694" s="189"/>
      <c r="AN694" s="189"/>
      <c r="AO694" s="189"/>
      <c r="AP694" s="189"/>
    </row>
    <row r="695" spans="1:42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  <c r="AB695" s="189"/>
      <c r="AC695" s="189"/>
      <c r="AD695" s="189"/>
      <c r="AE695" s="189"/>
      <c r="AF695" s="189"/>
      <c r="AG695" s="189"/>
      <c r="AH695" s="189"/>
      <c r="AI695" s="189"/>
      <c r="AJ695" s="189"/>
      <c r="AK695" s="189"/>
      <c r="AL695" s="189"/>
      <c r="AM695" s="189"/>
      <c r="AN695" s="189"/>
      <c r="AO695" s="189"/>
      <c r="AP695" s="189"/>
    </row>
    <row r="696" spans="1:42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  <c r="AB696" s="189"/>
      <c r="AC696" s="189"/>
      <c r="AD696" s="189"/>
      <c r="AE696" s="189"/>
      <c r="AF696" s="189"/>
      <c r="AG696" s="189"/>
      <c r="AH696" s="189"/>
      <c r="AI696" s="189"/>
      <c r="AJ696" s="189"/>
      <c r="AK696" s="189"/>
      <c r="AL696" s="189"/>
      <c r="AM696" s="189"/>
      <c r="AN696" s="189"/>
      <c r="AO696" s="189"/>
      <c r="AP696" s="189"/>
    </row>
    <row r="697" spans="1:42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  <c r="AB697" s="189"/>
      <c r="AC697" s="189"/>
      <c r="AD697" s="189"/>
      <c r="AE697" s="189"/>
      <c r="AF697" s="189"/>
      <c r="AG697" s="189"/>
      <c r="AH697" s="189"/>
      <c r="AI697" s="189"/>
      <c r="AJ697" s="189"/>
      <c r="AK697" s="189"/>
      <c r="AL697" s="189"/>
      <c r="AM697" s="189"/>
      <c r="AN697" s="189"/>
      <c r="AO697" s="189"/>
      <c r="AP697" s="189"/>
    </row>
    <row r="698" spans="1:42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  <c r="AB698" s="189"/>
      <c r="AC698" s="189"/>
      <c r="AD698" s="189"/>
      <c r="AE698" s="189"/>
      <c r="AF698" s="189"/>
      <c r="AG698" s="189"/>
      <c r="AH698" s="189"/>
      <c r="AI698" s="189"/>
      <c r="AJ698" s="189"/>
      <c r="AK698" s="189"/>
      <c r="AL698" s="189"/>
      <c r="AM698" s="189"/>
      <c r="AN698" s="189"/>
      <c r="AO698" s="189"/>
      <c r="AP698" s="189"/>
    </row>
    <row r="699" spans="1:42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  <c r="AB699" s="189"/>
      <c r="AC699" s="189"/>
      <c r="AD699" s="189"/>
      <c r="AE699" s="189"/>
      <c r="AF699" s="189"/>
      <c r="AG699" s="189"/>
      <c r="AH699" s="189"/>
      <c r="AI699" s="189"/>
      <c r="AJ699" s="189"/>
      <c r="AK699" s="189"/>
      <c r="AL699" s="189"/>
      <c r="AM699" s="189"/>
      <c r="AN699" s="189"/>
      <c r="AO699" s="189"/>
      <c r="AP699" s="189"/>
    </row>
    <row r="700" spans="1:42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  <c r="AB700" s="189"/>
      <c r="AC700" s="189"/>
      <c r="AD700" s="189"/>
      <c r="AE700" s="189"/>
      <c r="AF700" s="189"/>
      <c r="AG700" s="189"/>
      <c r="AH700" s="189"/>
      <c r="AI700" s="189"/>
      <c r="AJ700" s="189"/>
      <c r="AK700" s="189"/>
      <c r="AL700" s="189"/>
      <c r="AM700" s="189"/>
      <c r="AN700" s="189"/>
      <c r="AO700" s="189"/>
      <c r="AP700" s="189"/>
    </row>
    <row r="701" spans="1:42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  <c r="AB701" s="189"/>
      <c r="AC701" s="189"/>
      <c r="AD701" s="189"/>
      <c r="AE701" s="189"/>
      <c r="AF701" s="189"/>
      <c r="AG701" s="189"/>
      <c r="AH701" s="189"/>
      <c r="AI701" s="189"/>
      <c r="AJ701" s="189"/>
      <c r="AK701" s="189"/>
      <c r="AL701" s="189"/>
      <c r="AM701" s="189"/>
      <c r="AN701" s="189"/>
      <c r="AO701" s="189"/>
      <c r="AP701" s="189"/>
    </row>
    <row r="702" spans="1:42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  <c r="AB702" s="189"/>
      <c r="AC702" s="189"/>
      <c r="AD702" s="189"/>
      <c r="AE702" s="189"/>
      <c r="AF702" s="189"/>
      <c r="AG702" s="189"/>
      <c r="AH702" s="189"/>
      <c r="AI702" s="189"/>
      <c r="AJ702" s="189"/>
      <c r="AK702" s="189"/>
      <c r="AL702" s="189"/>
      <c r="AM702" s="189"/>
      <c r="AN702" s="189"/>
      <c r="AO702" s="189"/>
      <c r="AP702" s="189"/>
    </row>
    <row r="703" spans="1:42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  <c r="AB703" s="189"/>
      <c r="AC703" s="189"/>
      <c r="AD703" s="189"/>
      <c r="AE703" s="189"/>
      <c r="AF703" s="189"/>
      <c r="AG703" s="189"/>
      <c r="AH703" s="189"/>
      <c r="AI703" s="189"/>
      <c r="AJ703" s="189"/>
      <c r="AK703" s="189"/>
      <c r="AL703" s="189"/>
      <c r="AM703" s="189"/>
      <c r="AN703" s="189"/>
      <c r="AO703" s="189"/>
      <c r="AP703" s="189"/>
    </row>
    <row r="704" spans="1:42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  <c r="AB704" s="189"/>
      <c r="AC704" s="189"/>
      <c r="AD704" s="189"/>
      <c r="AE704" s="189"/>
      <c r="AF704" s="189"/>
      <c r="AG704" s="189"/>
      <c r="AH704" s="189"/>
      <c r="AI704" s="189"/>
      <c r="AJ704" s="189"/>
      <c r="AK704" s="189"/>
      <c r="AL704" s="189"/>
      <c r="AM704" s="189"/>
      <c r="AN704" s="189"/>
      <c r="AO704" s="189"/>
      <c r="AP704" s="189"/>
    </row>
    <row r="705" spans="1:42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  <c r="AB705" s="189"/>
      <c r="AC705" s="189"/>
      <c r="AD705" s="189"/>
      <c r="AE705" s="189"/>
      <c r="AF705" s="189"/>
      <c r="AG705" s="189"/>
      <c r="AH705" s="189"/>
      <c r="AI705" s="189"/>
      <c r="AJ705" s="189"/>
      <c r="AK705" s="189"/>
      <c r="AL705" s="189"/>
      <c r="AM705" s="189"/>
      <c r="AN705" s="189"/>
      <c r="AO705" s="189"/>
      <c r="AP705" s="189"/>
    </row>
    <row r="706" spans="1:42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  <c r="AB706" s="189"/>
      <c r="AC706" s="189"/>
      <c r="AD706" s="189"/>
      <c r="AE706" s="189"/>
      <c r="AF706" s="189"/>
      <c r="AG706" s="189"/>
      <c r="AH706" s="189"/>
      <c r="AI706" s="189"/>
      <c r="AJ706" s="189"/>
      <c r="AK706" s="189"/>
      <c r="AL706" s="189"/>
      <c r="AM706" s="189"/>
      <c r="AN706" s="189"/>
      <c r="AO706" s="189"/>
      <c r="AP706" s="189"/>
    </row>
    <row r="707" spans="1:42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  <c r="AB707" s="189"/>
      <c r="AC707" s="189"/>
      <c r="AD707" s="189"/>
      <c r="AE707" s="189"/>
      <c r="AF707" s="189"/>
      <c r="AG707" s="189"/>
      <c r="AH707" s="189"/>
      <c r="AI707" s="189"/>
      <c r="AJ707" s="189"/>
      <c r="AK707" s="189"/>
      <c r="AL707" s="189"/>
      <c r="AM707" s="189"/>
      <c r="AN707" s="189"/>
      <c r="AO707" s="189"/>
      <c r="AP707" s="189"/>
    </row>
    <row r="708" spans="1:42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  <c r="AB708" s="189"/>
      <c r="AC708" s="189"/>
      <c r="AD708" s="189"/>
      <c r="AE708" s="189"/>
      <c r="AF708" s="189"/>
      <c r="AG708" s="189"/>
      <c r="AH708" s="189"/>
      <c r="AI708" s="189"/>
      <c r="AJ708" s="189"/>
      <c r="AK708" s="189"/>
      <c r="AL708" s="189"/>
      <c r="AM708" s="189"/>
      <c r="AN708" s="189"/>
      <c r="AO708" s="189"/>
      <c r="AP708" s="189"/>
    </row>
    <row r="709" spans="1:42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  <c r="AB709" s="189"/>
      <c r="AC709" s="189"/>
      <c r="AD709" s="189"/>
      <c r="AE709" s="189"/>
      <c r="AF709" s="189"/>
      <c r="AG709" s="189"/>
      <c r="AH709" s="189"/>
      <c r="AI709" s="189"/>
      <c r="AJ709" s="189"/>
      <c r="AK709" s="189"/>
      <c r="AL709" s="189"/>
      <c r="AM709" s="189"/>
      <c r="AN709" s="189"/>
      <c r="AO709" s="189"/>
      <c r="AP709" s="189"/>
    </row>
    <row r="710" spans="1:42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  <c r="AB710" s="189"/>
      <c r="AC710" s="189"/>
      <c r="AD710" s="189"/>
      <c r="AE710" s="189"/>
      <c r="AF710" s="189"/>
      <c r="AG710" s="189"/>
      <c r="AH710" s="189"/>
      <c r="AI710" s="189"/>
      <c r="AJ710" s="189"/>
      <c r="AK710" s="189"/>
      <c r="AL710" s="189"/>
      <c r="AM710" s="189"/>
      <c r="AN710" s="189"/>
      <c r="AO710" s="189"/>
      <c r="AP710" s="189"/>
    </row>
    <row r="711" spans="1:42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  <c r="AC711" s="189"/>
      <c r="AD711" s="189"/>
      <c r="AE711" s="189"/>
      <c r="AF711" s="189"/>
      <c r="AG711" s="189"/>
      <c r="AH711" s="189"/>
      <c r="AI711" s="189"/>
      <c r="AJ711" s="189"/>
      <c r="AK711" s="189"/>
      <c r="AL711" s="189"/>
      <c r="AM711" s="189"/>
      <c r="AN711" s="189"/>
      <c r="AO711" s="189"/>
      <c r="AP711" s="189"/>
    </row>
    <row r="712" spans="1:42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  <c r="AG712" s="189"/>
      <c r="AH712" s="189"/>
      <c r="AI712" s="189"/>
      <c r="AJ712" s="189"/>
      <c r="AK712" s="189"/>
      <c r="AL712" s="189"/>
      <c r="AM712" s="189"/>
      <c r="AN712" s="189"/>
      <c r="AO712" s="189"/>
      <c r="AP712" s="189"/>
    </row>
    <row r="713" spans="1:42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  <c r="AB713" s="189"/>
      <c r="AC713" s="189"/>
      <c r="AD713" s="189"/>
      <c r="AE713" s="189"/>
      <c r="AF713" s="189"/>
      <c r="AG713" s="189"/>
      <c r="AH713" s="189"/>
      <c r="AI713" s="189"/>
      <c r="AJ713" s="189"/>
      <c r="AK713" s="189"/>
      <c r="AL713" s="189"/>
      <c r="AM713" s="189"/>
      <c r="AN713" s="189"/>
      <c r="AO713" s="189"/>
      <c r="AP713" s="189"/>
    </row>
    <row r="714" spans="1:42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  <c r="AB714" s="189"/>
      <c r="AC714" s="189"/>
      <c r="AD714" s="189"/>
      <c r="AE714" s="189"/>
      <c r="AF714" s="189"/>
      <c r="AG714" s="189"/>
      <c r="AH714" s="189"/>
      <c r="AI714" s="189"/>
      <c r="AJ714" s="189"/>
      <c r="AK714" s="189"/>
      <c r="AL714" s="189"/>
      <c r="AM714" s="189"/>
      <c r="AN714" s="189"/>
      <c r="AO714" s="189"/>
      <c r="AP714" s="189"/>
    </row>
    <row r="715" spans="1:42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  <c r="AB715" s="189"/>
      <c r="AC715" s="189"/>
      <c r="AD715" s="189"/>
      <c r="AE715" s="189"/>
      <c r="AF715" s="189"/>
      <c r="AG715" s="189"/>
      <c r="AH715" s="189"/>
      <c r="AI715" s="189"/>
      <c r="AJ715" s="189"/>
      <c r="AK715" s="189"/>
      <c r="AL715" s="189"/>
      <c r="AM715" s="189"/>
      <c r="AN715" s="189"/>
      <c r="AO715" s="189"/>
      <c r="AP715" s="189"/>
    </row>
    <row r="716" spans="1:42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  <c r="AB716" s="189"/>
      <c r="AC716" s="189"/>
      <c r="AD716" s="189"/>
      <c r="AE716" s="189"/>
      <c r="AF716" s="189"/>
      <c r="AG716" s="189"/>
      <c r="AH716" s="189"/>
      <c r="AI716" s="189"/>
      <c r="AJ716" s="189"/>
      <c r="AK716" s="189"/>
      <c r="AL716" s="189"/>
      <c r="AM716" s="189"/>
      <c r="AN716" s="189"/>
      <c r="AO716" s="189"/>
      <c r="AP716" s="189"/>
    </row>
    <row r="717" spans="1:42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  <c r="AB717" s="189"/>
      <c r="AC717" s="189"/>
      <c r="AD717" s="189"/>
      <c r="AE717" s="189"/>
      <c r="AF717" s="189"/>
      <c r="AG717" s="189"/>
      <c r="AH717" s="189"/>
      <c r="AI717" s="189"/>
      <c r="AJ717" s="189"/>
      <c r="AK717" s="189"/>
      <c r="AL717" s="189"/>
      <c r="AM717" s="189"/>
      <c r="AN717" s="189"/>
      <c r="AO717" s="189"/>
      <c r="AP717" s="189"/>
    </row>
    <row r="718" spans="1:42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  <c r="AB718" s="189"/>
      <c r="AC718" s="189"/>
      <c r="AD718" s="189"/>
      <c r="AE718" s="189"/>
      <c r="AF718" s="189"/>
      <c r="AG718" s="189"/>
      <c r="AH718" s="189"/>
      <c r="AI718" s="189"/>
      <c r="AJ718" s="189"/>
      <c r="AK718" s="189"/>
      <c r="AL718" s="189"/>
      <c r="AM718" s="189"/>
      <c r="AN718" s="189"/>
      <c r="AO718" s="189"/>
      <c r="AP718" s="189"/>
    </row>
    <row r="719" spans="1:42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  <c r="AB719" s="189"/>
      <c r="AC719" s="189"/>
      <c r="AD719" s="189"/>
      <c r="AE719" s="189"/>
      <c r="AF719" s="189"/>
      <c r="AG719" s="189"/>
      <c r="AH719" s="189"/>
      <c r="AI719" s="189"/>
      <c r="AJ719" s="189"/>
      <c r="AK719" s="189"/>
      <c r="AL719" s="189"/>
      <c r="AM719" s="189"/>
      <c r="AN719" s="189"/>
      <c r="AO719" s="189"/>
      <c r="AP719" s="189"/>
    </row>
    <row r="720" spans="1:42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  <c r="AC720" s="189"/>
      <c r="AD720" s="189"/>
      <c r="AE720" s="189"/>
      <c r="AF720" s="189"/>
      <c r="AG720" s="189"/>
      <c r="AH720" s="189"/>
      <c r="AI720" s="189"/>
      <c r="AJ720" s="189"/>
      <c r="AK720" s="189"/>
      <c r="AL720" s="189"/>
      <c r="AM720" s="189"/>
      <c r="AN720" s="189"/>
      <c r="AO720" s="189"/>
      <c r="AP720" s="189"/>
    </row>
    <row r="721" spans="1:42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  <c r="AB721" s="189"/>
      <c r="AC721" s="189"/>
      <c r="AD721" s="189"/>
      <c r="AE721" s="189"/>
      <c r="AF721" s="189"/>
      <c r="AG721" s="189"/>
      <c r="AH721" s="189"/>
      <c r="AI721" s="189"/>
      <c r="AJ721" s="189"/>
      <c r="AK721" s="189"/>
      <c r="AL721" s="189"/>
      <c r="AM721" s="189"/>
      <c r="AN721" s="189"/>
      <c r="AO721" s="189"/>
      <c r="AP721" s="189"/>
    </row>
    <row r="722" spans="1:42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  <c r="AB722" s="189"/>
      <c r="AC722" s="189"/>
      <c r="AD722" s="189"/>
      <c r="AE722" s="189"/>
      <c r="AF722" s="189"/>
      <c r="AG722" s="189"/>
      <c r="AH722" s="189"/>
      <c r="AI722" s="189"/>
      <c r="AJ722" s="189"/>
      <c r="AK722" s="189"/>
      <c r="AL722" s="189"/>
      <c r="AM722" s="189"/>
      <c r="AN722" s="189"/>
      <c r="AO722" s="189"/>
      <c r="AP722" s="189"/>
    </row>
    <row r="723" spans="1:42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  <c r="AB723" s="189"/>
      <c r="AC723" s="189"/>
      <c r="AD723" s="189"/>
      <c r="AE723" s="189"/>
      <c r="AF723" s="189"/>
      <c r="AG723" s="189"/>
      <c r="AH723" s="189"/>
      <c r="AI723" s="189"/>
      <c r="AJ723" s="189"/>
      <c r="AK723" s="189"/>
      <c r="AL723" s="189"/>
      <c r="AM723" s="189"/>
      <c r="AN723" s="189"/>
      <c r="AO723" s="189"/>
      <c r="AP723" s="189"/>
    </row>
    <row r="724" spans="1:42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  <c r="AB724" s="189"/>
      <c r="AC724" s="189"/>
      <c r="AD724" s="189"/>
      <c r="AE724" s="189"/>
      <c r="AF724" s="189"/>
      <c r="AG724" s="189"/>
      <c r="AH724" s="189"/>
      <c r="AI724" s="189"/>
      <c r="AJ724" s="189"/>
      <c r="AK724" s="189"/>
      <c r="AL724" s="189"/>
      <c r="AM724" s="189"/>
      <c r="AN724" s="189"/>
      <c r="AO724" s="189"/>
      <c r="AP724" s="189"/>
    </row>
    <row r="725" spans="1:42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  <c r="AB725" s="189"/>
      <c r="AC725" s="189"/>
      <c r="AD725" s="189"/>
      <c r="AE725" s="189"/>
      <c r="AF725" s="189"/>
      <c r="AG725" s="189"/>
      <c r="AH725" s="189"/>
      <c r="AI725" s="189"/>
      <c r="AJ725" s="189"/>
      <c r="AK725" s="189"/>
      <c r="AL725" s="189"/>
      <c r="AM725" s="189"/>
      <c r="AN725" s="189"/>
      <c r="AO725" s="189"/>
      <c r="AP725" s="189"/>
    </row>
    <row r="726" spans="1:42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  <c r="AB726" s="189"/>
      <c r="AC726" s="189"/>
      <c r="AD726" s="189"/>
      <c r="AE726" s="189"/>
      <c r="AF726" s="189"/>
      <c r="AG726" s="189"/>
      <c r="AH726" s="189"/>
      <c r="AI726" s="189"/>
      <c r="AJ726" s="189"/>
      <c r="AK726" s="189"/>
      <c r="AL726" s="189"/>
      <c r="AM726" s="189"/>
      <c r="AN726" s="189"/>
      <c r="AO726" s="189"/>
      <c r="AP726" s="189"/>
    </row>
    <row r="727" spans="1:42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  <c r="AB727" s="189"/>
      <c r="AC727" s="189"/>
      <c r="AD727" s="189"/>
      <c r="AE727" s="189"/>
      <c r="AF727" s="189"/>
      <c r="AG727" s="189"/>
      <c r="AH727" s="189"/>
      <c r="AI727" s="189"/>
      <c r="AJ727" s="189"/>
      <c r="AK727" s="189"/>
      <c r="AL727" s="189"/>
      <c r="AM727" s="189"/>
      <c r="AN727" s="189"/>
      <c r="AO727" s="189"/>
      <c r="AP727" s="189"/>
    </row>
    <row r="728" spans="1:42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  <c r="AB728" s="189"/>
      <c r="AC728" s="189"/>
      <c r="AD728" s="189"/>
      <c r="AE728" s="189"/>
      <c r="AF728" s="189"/>
      <c r="AG728" s="189"/>
      <c r="AH728" s="189"/>
      <c r="AI728" s="189"/>
      <c r="AJ728" s="189"/>
      <c r="AK728" s="189"/>
      <c r="AL728" s="189"/>
      <c r="AM728" s="189"/>
      <c r="AN728" s="189"/>
      <c r="AO728" s="189"/>
      <c r="AP728" s="189"/>
    </row>
    <row r="729" spans="1:42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  <c r="AB729" s="189"/>
      <c r="AC729" s="189"/>
      <c r="AD729" s="189"/>
      <c r="AE729" s="189"/>
      <c r="AF729" s="189"/>
      <c r="AG729" s="189"/>
      <c r="AH729" s="189"/>
      <c r="AI729" s="189"/>
      <c r="AJ729" s="189"/>
      <c r="AK729" s="189"/>
      <c r="AL729" s="189"/>
      <c r="AM729" s="189"/>
      <c r="AN729" s="189"/>
      <c r="AO729" s="189"/>
      <c r="AP729" s="189"/>
    </row>
    <row r="730" spans="1:42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  <c r="AB730" s="189"/>
      <c r="AC730" s="189"/>
      <c r="AD730" s="189"/>
      <c r="AE730" s="189"/>
      <c r="AF730" s="189"/>
      <c r="AG730" s="189"/>
      <c r="AH730" s="189"/>
      <c r="AI730" s="189"/>
      <c r="AJ730" s="189"/>
      <c r="AK730" s="189"/>
      <c r="AL730" s="189"/>
      <c r="AM730" s="189"/>
      <c r="AN730" s="189"/>
      <c r="AO730" s="189"/>
      <c r="AP730" s="189"/>
    </row>
    <row r="731" spans="1:42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  <c r="AB731" s="189"/>
      <c r="AC731" s="189"/>
      <c r="AD731" s="189"/>
      <c r="AE731" s="189"/>
      <c r="AF731" s="189"/>
      <c r="AG731" s="189"/>
      <c r="AH731" s="189"/>
      <c r="AI731" s="189"/>
      <c r="AJ731" s="189"/>
      <c r="AK731" s="189"/>
      <c r="AL731" s="189"/>
      <c r="AM731" s="189"/>
      <c r="AN731" s="189"/>
      <c r="AO731" s="189"/>
      <c r="AP731" s="189"/>
    </row>
    <row r="732" spans="1:42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  <c r="AB732" s="189"/>
      <c r="AC732" s="189"/>
      <c r="AD732" s="189"/>
      <c r="AE732" s="189"/>
      <c r="AF732" s="189"/>
      <c r="AG732" s="189"/>
      <c r="AH732" s="189"/>
      <c r="AI732" s="189"/>
      <c r="AJ732" s="189"/>
      <c r="AK732" s="189"/>
      <c r="AL732" s="189"/>
      <c r="AM732" s="189"/>
      <c r="AN732" s="189"/>
      <c r="AO732" s="189"/>
      <c r="AP732" s="189"/>
    </row>
    <row r="733" spans="1:42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  <c r="AB733" s="189"/>
      <c r="AC733" s="189"/>
      <c r="AD733" s="189"/>
      <c r="AE733" s="189"/>
      <c r="AF733" s="189"/>
      <c r="AG733" s="189"/>
      <c r="AH733" s="189"/>
      <c r="AI733" s="189"/>
      <c r="AJ733" s="189"/>
      <c r="AK733" s="189"/>
      <c r="AL733" s="189"/>
      <c r="AM733" s="189"/>
      <c r="AN733" s="189"/>
      <c r="AO733" s="189"/>
      <c r="AP733" s="189"/>
    </row>
    <row r="734" spans="1:42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  <c r="AB734" s="189"/>
      <c r="AC734" s="189"/>
      <c r="AD734" s="189"/>
      <c r="AE734" s="189"/>
      <c r="AF734" s="189"/>
      <c r="AG734" s="189"/>
      <c r="AH734" s="189"/>
      <c r="AI734" s="189"/>
      <c r="AJ734" s="189"/>
      <c r="AK734" s="189"/>
      <c r="AL734" s="189"/>
      <c r="AM734" s="189"/>
      <c r="AN734" s="189"/>
      <c r="AO734" s="189"/>
      <c r="AP734" s="189"/>
    </row>
    <row r="735" spans="1:42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  <c r="AB735" s="189"/>
      <c r="AC735" s="189"/>
      <c r="AD735" s="189"/>
      <c r="AE735" s="189"/>
      <c r="AF735" s="189"/>
      <c r="AG735" s="189"/>
      <c r="AH735" s="189"/>
      <c r="AI735" s="189"/>
      <c r="AJ735" s="189"/>
      <c r="AK735" s="189"/>
      <c r="AL735" s="189"/>
      <c r="AM735" s="189"/>
      <c r="AN735" s="189"/>
      <c r="AO735" s="189"/>
      <c r="AP735" s="189"/>
    </row>
    <row r="736" spans="1:42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  <c r="AB736" s="189"/>
      <c r="AC736" s="189"/>
      <c r="AD736" s="189"/>
      <c r="AE736" s="189"/>
      <c r="AF736" s="189"/>
      <c r="AG736" s="189"/>
      <c r="AH736" s="189"/>
      <c r="AI736" s="189"/>
      <c r="AJ736" s="189"/>
      <c r="AK736" s="189"/>
      <c r="AL736" s="189"/>
      <c r="AM736" s="189"/>
      <c r="AN736" s="189"/>
      <c r="AO736" s="189"/>
      <c r="AP736" s="189"/>
    </row>
    <row r="737" spans="1:42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  <c r="AB737" s="189"/>
      <c r="AC737" s="189"/>
      <c r="AD737" s="189"/>
      <c r="AE737" s="189"/>
      <c r="AF737" s="189"/>
      <c r="AG737" s="189"/>
      <c r="AH737" s="189"/>
      <c r="AI737" s="189"/>
      <c r="AJ737" s="189"/>
      <c r="AK737" s="189"/>
      <c r="AL737" s="189"/>
      <c r="AM737" s="189"/>
      <c r="AN737" s="189"/>
      <c r="AO737" s="189"/>
      <c r="AP737" s="189"/>
    </row>
    <row r="738" spans="1:42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  <c r="AB738" s="189"/>
      <c r="AC738" s="189"/>
      <c r="AD738" s="189"/>
      <c r="AE738" s="189"/>
      <c r="AF738" s="189"/>
      <c r="AG738" s="189"/>
      <c r="AH738" s="189"/>
      <c r="AI738" s="189"/>
      <c r="AJ738" s="189"/>
      <c r="AK738" s="189"/>
      <c r="AL738" s="189"/>
      <c r="AM738" s="189"/>
      <c r="AN738" s="189"/>
      <c r="AO738" s="189"/>
      <c r="AP738" s="189"/>
    </row>
    <row r="739" spans="1:42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  <c r="AB739" s="189"/>
      <c r="AC739" s="189"/>
      <c r="AD739" s="189"/>
      <c r="AE739" s="189"/>
      <c r="AF739" s="189"/>
      <c r="AG739" s="189"/>
      <c r="AH739" s="189"/>
      <c r="AI739" s="189"/>
      <c r="AJ739" s="189"/>
      <c r="AK739" s="189"/>
      <c r="AL739" s="189"/>
      <c r="AM739" s="189"/>
      <c r="AN739" s="189"/>
      <c r="AO739" s="189"/>
      <c r="AP739" s="189"/>
    </row>
    <row r="740" spans="1:42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  <c r="AB740" s="189"/>
      <c r="AC740" s="189"/>
      <c r="AD740" s="189"/>
      <c r="AE740" s="189"/>
      <c r="AF740" s="189"/>
      <c r="AG740" s="189"/>
      <c r="AH740" s="189"/>
      <c r="AI740" s="189"/>
      <c r="AJ740" s="189"/>
      <c r="AK740" s="189"/>
      <c r="AL740" s="189"/>
      <c r="AM740" s="189"/>
      <c r="AN740" s="189"/>
      <c r="AO740" s="189"/>
      <c r="AP740" s="189"/>
    </row>
    <row r="741" spans="1:42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  <c r="AC741" s="189"/>
      <c r="AD741" s="189"/>
      <c r="AE741" s="189"/>
      <c r="AF741" s="189"/>
      <c r="AG741" s="189"/>
      <c r="AH741" s="189"/>
      <c r="AI741" s="189"/>
      <c r="AJ741" s="189"/>
      <c r="AK741" s="189"/>
      <c r="AL741" s="189"/>
      <c r="AM741" s="189"/>
      <c r="AN741" s="189"/>
      <c r="AO741" s="189"/>
      <c r="AP741" s="189"/>
    </row>
    <row r="742" spans="1:42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  <c r="AB742" s="189"/>
      <c r="AC742" s="189"/>
      <c r="AD742" s="189"/>
      <c r="AE742" s="189"/>
      <c r="AF742" s="189"/>
      <c r="AG742" s="189"/>
      <c r="AH742" s="189"/>
      <c r="AI742" s="189"/>
      <c r="AJ742" s="189"/>
      <c r="AK742" s="189"/>
      <c r="AL742" s="189"/>
      <c r="AM742" s="189"/>
      <c r="AN742" s="189"/>
      <c r="AO742" s="189"/>
      <c r="AP742" s="189"/>
    </row>
    <row r="743" spans="1:42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  <c r="AB743" s="189"/>
      <c r="AC743" s="189"/>
      <c r="AD743" s="189"/>
      <c r="AE743" s="189"/>
      <c r="AF743" s="189"/>
      <c r="AG743" s="189"/>
      <c r="AH743" s="189"/>
      <c r="AI743" s="189"/>
      <c r="AJ743" s="189"/>
      <c r="AK743" s="189"/>
      <c r="AL743" s="189"/>
      <c r="AM743" s="189"/>
      <c r="AN743" s="189"/>
      <c r="AO743" s="189"/>
      <c r="AP743" s="189"/>
    </row>
    <row r="744" spans="1:42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  <c r="AB744" s="189"/>
      <c r="AC744" s="189"/>
      <c r="AD744" s="189"/>
      <c r="AE744" s="189"/>
      <c r="AF744" s="189"/>
      <c r="AG744" s="189"/>
      <c r="AH744" s="189"/>
      <c r="AI744" s="189"/>
      <c r="AJ744" s="189"/>
      <c r="AK744" s="189"/>
      <c r="AL744" s="189"/>
      <c r="AM744" s="189"/>
      <c r="AN744" s="189"/>
      <c r="AO744" s="189"/>
      <c r="AP744" s="189"/>
    </row>
    <row r="745" spans="1:42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  <c r="AB745" s="189"/>
      <c r="AC745" s="189"/>
      <c r="AD745" s="189"/>
      <c r="AE745" s="189"/>
      <c r="AF745" s="189"/>
      <c r="AG745" s="189"/>
      <c r="AH745" s="189"/>
      <c r="AI745" s="189"/>
      <c r="AJ745" s="189"/>
      <c r="AK745" s="189"/>
      <c r="AL745" s="189"/>
      <c r="AM745" s="189"/>
      <c r="AN745" s="189"/>
      <c r="AO745" s="189"/>
      <c r="AP745" s="189"/>
    </row>
    <row r="746" spans="1:42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  <c r="AB746" s="189"/>
      <c r="AC746" s="189"/>
      <c r="AD746" s="189"/>
      <c r="AE746" s="189"/>
      <c r="AF746" s="189"/>
      <c r="AG746" s="189"/>
      <c r="AH746" s="189"/>
      <c r="AI746" s="189"/>
      <c r="AJ746" s="189"/>
      <c r="AK746" s="189"/>
      <c r="AL746" s="189"/>
      <c r="AM746" s="189"/>
      <c r="AN746" s="189"/>
      <c r="AO746" s="189"/>
      <c r="AP746" s="189"/>
    </row>
    <row r="747" spans="1:42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  <c r="AB747" s="189"/>
      <c r="AC747" s="189"/>
      <c r="AD747" s="189"/>
      <c r="AE747" s="189"/>
      <c r="AF747" s="189"/>
      <c r="AG747" s="189"/>
      <c r="AH747" s="189"/>
      <c r="AI747" s="189"/>
      <c r="AJ747" s="189"/>
      <c r="AK747" s="189"/>
      <c r="AL747" s="189"/>
      <c r="AM747" s="189"/>
      <c r="AN747" s="189"/>
      <c r="AO747" s="189"/>
      <c r="AP747" s="189"/>
    </row>
    <row r="748" spans="1:42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  <c r="AB748" s="189"/>
      <c r="AC748" s="189"/>
      <c r="AD748" s="189"/>
      <c r="AE748" s="189"/>
      <c r="AF748" s="189"/>
      <c r="AG748" s="189"/>
      <c r="AH748" s="189"/>
      <c r="AI748" s="189"/>
      <c r="AJ748" s="189"/>
      <c r="AK748" s="189"/>
      <c r="AL748" s="189"/>
      <c r="AM748" s="189"/>
      <c r="AN748" s="189"/>
      <c r="AO748" s="189"/>
      <c r="AP748" s="189"/>
    </row>
    <row r="749" spans="1:42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  <c r="AB749" s="189"/>
      <c r="AC749" s="189"/>
      <c r="AD749" s="189"/>
      <c r="AE749" s="189"/>
      <c r="AF749" s="189"/>
      <c r="AG749" s="189"/>
      <c r="AH749" s="189"/>
      <c r="AI749" s="189"/>
      <c r="AJ749" s="189"/>
      <c r="AK749" s="189"/>
      <c r="AL749" s="189"/>
      <c r="AM749" s="189"/>
      <c r="AN749" s="189"/>
      <c r="AO749" s="189"/>
      <c r="AP749" s="189"/>
    </row>
    <row r="750" spans="1:42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  <c r="AB750" s="189"/>
      <c r="AC750" s="189"/>
      <c r="AD750" s="189"/>
      <c r="AE750" s="189"/>
      <c r="AF750" s="189"/>
      <c r="AG750" s="189"/>
      <c r="AH750" s="189"/>
      <c r="AI750" s="189"/>
      <c r="AJ750" s="189"/>
      <c r="AK750" s="189"/>
      <c r="AL750" s="189"/>
      <c r="AM750" s="189"/>
      <c r="AN750" s="189"/>
      <c r="AO750" s="189"/>
      <c r="AP750" s="189"/>
    </row>
    <row r="751" spans="1:42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  <c r="AB751" s="189"/>
      <c r="AC751" s="189"/>
      <c r="AD751" s="189"/>
      <c r="AE751" s="189"/>
      <c r="AF751" s="189"/>
      <c r="AG751" s="189"/>
      <c r="AH751" s="189"/>
      <c r="AI751" s="189"/>
      <c r="AJ751" s="189"/>
      <c r="AK751" s="189"/>
      <c r="AL751" s="189"/>
      <c r="AM751" s="189"/>
      <c r="AN751" s="189"/>
      <c r="AO751" s="189"/>
      <c r="AP751" s="189"/>
    </row>
    <row r="752" spans="1:42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  <c r="AB752" s="189"/>
      <c r="AC752" s="189"/>
      <c r="AD752" s="189"/>
      <c r="AE752" s="189"/>
      <c r="AF752" s="189"/>
      <c r="AG752" s="189"/>
      <c r="AH752" s="189"/>
      <c r="AI752" s="189"/>
      <c r="AJ752" s="189"/>
      <c r="AK752" s="189"/>
      <c r="AL752" s="189"/>
      <c r="AM752" s="189"/>
      <c r="AN752" s="189"/>
      <c r="AO752" s="189"/>
      <c r="AP752" s="189"/>
    </row>
    <row r="753" spans="1:42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  <c r="AB753" s="189"/>
      <c r="AC753" s="189"/>
      <c r="AD753" s="189"/>
      <c r="AE753" s="189"/>
      <c r="AF753" s="189"/>
      <c r="AG753" s="189"/>
      <c r="AH753" s="189"/>
      <c r="AI753" s="189"/>
      <c r="AJ753" s="189"/>
      <c r="AK753" s="189"/>
      <c r="AL753" s="189"/>
      <c r="AM753" s="189"/>
      <c r="AN753" s="189"/>
      <c r="AO753" s="189"/>
      <c r="AP753" s="189"/>
    </row>
    <row r="754" spans="1:42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  <c r="AB754" s="189"/>
      <c r="AC754" s="189"/>
      <c r="AD754" s="189"/>
      <c r="AE754" s="189"/>
      <c r="AF754" s="189"/>
      <c r="AG754" s="189"/>
      <c r="AH754" s="189"/>
      <c r="AI754" s="189"/>
      <c r="AJ754" s="189"/>
      <c r="AK754" s="189"/>
      <c r="AL754" s="189"/>
      <c r="AM754" s="189"/>
      <c r="AN754" s="189"/>
      <c r="AO754" s="189"/>
      <c r="AP754" s="189"/>
    </row>
    <row r="755" spans="1:42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  <c r="AB755" s="189"/>
      <c r="AC755" s="189"/>
      <c r="AD755" s="189"/>
      <c r="AE755" s="189"/>
      <c r="AF755" s="189"/>
      <c r="AG755" s="189"/>
      <c r="AH755" s="189"/>
      <c r="AI755" s="189"/>
      <c r="AJ755" s="189"/>
      <c r="AK755" s="189"/>
      <c r="AL755" s="189"/>
      <c r="AM755" s="189"/>
      <c r="AN755" s="189"/>
      <c r="AO755" s="189"/>
      <c r="AP755" s="189"/>
    </row>
    <row r="756" spans="1:42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  <c r="AB756" s="189"/>
      <c r="AC756" s="189"/>
      <c r="AD756" s="189"/>
      <c r="AE756" s="189"/>
      <c r="AF756" s="189"/>
      <c r="AG756" s="189"/>
      <c r="AH756" s="189"/>
      <c r="AI756" s="189"/>
      <c r="AJ756" s="189"/>
      <c r="AK756" s="189"/>
      <c r="AL756" s="189"/>
      <c r="AM756" s="189"/>
      <c r="AN756" s="189"/>
      <c r="AO756" s="189"/>
      <c r="AP756" s="189"/>
    </row>
    <row r="757" spans="1:42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  <c r="AB757" s="189"/>
      <c r="AC757" s="189"/>
      <c r="AD757" s="189"/>
      <c r="AE757" s="189"/>
      <c r="AF757" s="189"/>
      <c r="AG757" s="189"/>
      <c r="AH757" s="189"/>
      <c r="AI757" s="189"/>
      <c r="AJ757" s="189"/>
      <c r="AK757" s="189"/>
      <c r="AL757" s="189"/>
      <c r="AM757" s="189"/>
      <c r="AN757" s="189"/>
      <c r="AO757" s="189"/>
      <c r="AP757" s="189"/>
    </row>
    <row r="758" spans="1:42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  <c r="AC758" s="189"/>
      <c r="AD758" s="189"/>
      <c r="AE758" s="189"/>
      <c r="AF758" s="189"/>
      <c r="AG758" s="189"/>
      <c r="AH758" s="189"/>
      <c r="AI758" s="189"/>
      <c r="AJ758" s="189"/>
      <c r="AK758" s="189"/>
      <c r="AL758" s="189"/>
      <c r="AM758" s="189"/>
      <c r="AN758" s="189"/>
      <c r="AO758" s="189"/>
      <c r="AP758" s="189"/>
    </row>
    <row r="759" spans="1:42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  <c r="AB759" s="189"/>
      <c r="AC759" s="189"/>
      <c r="AD759" s="189"/>
      <c r="AE759" s="189"/>
      <c r="AF759" s="189"/>
      <c r="AG759" s="189"/>
      <c r="AH759" s="189"/>
      <c r="AI759" s="189"/>
      <c r="AJ759" s="189"/>
      <c r="AK759" s="189"/>
      <c r="AL759" s="189"/>
      <c r="AM759" s="189"/>
      <c r="AN759" s="189"/>
      <c r="AO759" s="189"/>
      <c r="AP759" s="189"/>
    </row>
    <row r="760" spans="1:42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  <c r="AB760" s="189"/>
      <c r="AC760" s="189"/>
      <c r="AD760" s="189"/>
      <c r="AE760" s="189"/>
      <c r="AF760" s="189"/>
      <c r="AG760" s="189"/>
      <c r="AH760" s="189"/>
      <c r="AI760" s="189"/>
      <c r="AJ760" s="189"/>
      <c r="AK760" s="189"/>
      <c r="AL760" s="189"/>
      <c r="AM760" s="189"/>
      <c r="AN760" s="189"/>
      <c r="AO760" s="189"/>
      <c r="AP760" s="189"/>
    </row>
    <row r="761" spans="1:42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  <c r="AB761" s="189"/>
      <c r="AC761" s="189"/>
      <c r="AD761" s="189"/>
      <c r="AE761" s="189"/>
      <c r="AF761" s="189"/>
      <c r="AG761" s="189"/>
      <c r="AH761" s="189"/>
      <c r="AI761" s="189"/>
      <c r="AJ761" s="189"/>
      <c r="AK761" s="189"/>
      <c r="AL761" s="189"/>
      <c r="AM761" s="189"/>
      <c r="AN761" s="189"/>
      <c r="AO761" s="189"/>
      <c r="AP761" s="189"/>
    </row>
    <row r="762" spans="1:42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  <c r="AB762" s="189"/>
      <c r="AC762" s="189"/>
      <c r="AD762" s="189"/>
      <c r="AE762" s="189"/>
      <c r="AF762" s="189"/>
      <c r="AG762" s="189"/>
      <c r="AH762" s="189"/>
      <c r="AI762" s="189"/>
      <c r="AJ762" s="189"/>
      <c r="AK762" s="189"/>
      <c r="AL762" s="189"/>
      <c r="AM762" s="189"/>
      <c r="AN762" s="189"/>
      <c r="AO762" s="189"/>
      <c r="AP762" s="189"/>
    </row>
    <row r="763" spans="1:42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  <c r="AC763" s="189"/>
      <c r="AD763" s="189"/>
      <c r="AE763" s="189"/>
      <c r="AF763" s="189"/>
      <c r="AG763" s="189"/>
      <c r="AH763" s="189"/>
      <c r="AI763" s="189"/>
      <c r="AJ763" s="189"/>
      <c r="AK763" s="189"/>
      <c r="AL763" s="189"/>
      <c r="AM763" s="189"/>
      <c r="AN763" s="189"/>
      <c r="AO763" s="189"/>
      <c r="AP763" s="189"/>
    </row>
    <row r="764" spans="1:42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  <c r="AB764" s="189"/>
      <c r="AC764" s="189"/>
      <c r="AD764" s="189"/>
      <c r="AE764" s="189"/>
      <c r="AF764" s="189"/>
      <c r="AG764" s="189"/>
      <c r="AH764" s="189"/>
      <c r="AI764" s="189"/>
      <c r="AJ764" s="189"/>
      <c r="AK764" s="189"/>
      <c r="AL764" s="189"/>
      <c r="AM764" s="189"/>
      <c r="AN764" s="189"/>
      <c r="AO764" s="189"/>
      <c r="AP764" s="189"/>
    </row>
    <row r="765" spans="1:42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  <c r="AB765" s="189"/>
      <c r="AC765" s="189"/>
      <c r="AD765" s="189"/>
      <c r="AE765" s="189"/>
      <c r="AF765" s="189"/>
      <c r="AG765" s="189"/>
      <c r="AH765" s="189"/>
      <c r="AI765" s="189"/>
      <c r="AJ765" s="189"/>
      <c r="AK765" s="189"/>
      <c r="AL765" s="189"/>
      <c r="AM765" s="189"/>
      <c r="AN765" s="189"/>
      <c r="AO765" s="189"/>
      <c r="AP765" s="189"/>
    </row>
    <row r="766" spans="1:42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  <c r="AB766" s="189"/>
      <c r="AC766" s="189"/>
      <c r="AD766" s="189"/>
      <c r="AE766" s="189"/>
      <c r="AF766" s="189"/>
      <c r="AG766" s="189"/>
      <c r="AH766" s="189"/>
      <c r="AI766" s="189"/>
      <c r="AJ766" s="189"/>
      <c r="AK766" s="189"/>
      <c r="AL766" s="189"/>
      <c r="AM766" s="189"/>
      <c r="AN766" s="189"/>
      <c r="AO766" s="189"/>
      <c r="AP766" s="189"/>
    </row>
    <row r="767" spans="1:42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  <c r="AB767" s="189"/>
      <c r="AC767" s="189"/>
      <c r="AD767" s="189"/>
      <c r="AE767" s="189"/>
      <c r="AF767" s="189"/>
      <c r="AG767" s="189"/>
      <c r="AH767" s="189"/>
      <c r="AI767" s="189"/>
      <c r="AJ767" s="189"/>
      <c r="AK767" s="189"/>
      <c r="AL767" s="189"/>
      <c r="AM767" s="189"/>
      <c r="AN767" s="189"/>
      <c r="AO767" s="189"/>
      <c r="AP767" s="189"/>
    </row>
    <row r="768" spans="1:42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  <c r="AB768" s="189"/>
      <c r="AC768" s="189"/>
      <c r="AD768" s="189"/>
      <c r="AE768" s="189"/>
      <c r="AF768" s="189"/>
      <c r="AG768" s="189"/>
      <c r="AH768" s="189"/>
      <c r="AI768" s="189"/>
      <c r="AJ768" s="189"/>
      <c r="AK768" s="189"/>
      <c r="AL768" s="189"/>
      <c r="AM768" s="189"/>
      <c r="AN768" s="189"/>
      <c r="AO768" s="189"/>
      <c r="AP768" s="189"/>
    </row>
    <row r="769" spans="1:42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  <c r="AB769" s="189"/>
      <c r="AC769" s="189"/>
      <c r="AD769" s="189"/>
      <c r="AE769" s="189"/>
      <c r="AF769" s="189"/>
      <c r="AG769" s="189"/>
      <c r="AH769" s="189"/>
      <c r="AI769" s="189"/>
      <c r="AJ769" s="189"/>
      <c r="AK769" s="189"/>
      <c r="AL769" s="189"/>
      <c r="AM769" s="189"/>
      <c r="AN769" s="189"/>
      <c r="AO769" s="189"/>
      <c r="AP769" s="189"/>
    </row>
    <row r="770" spans="1:42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  <c r="AB770" s="189"/>
      <c r="AC770" s="189"/>
      <c r="AD770" s="189"/>
      <c r="AE770" s="189"/>
      <c r="AF770" s="189"/>
      <c r="AG770" s="189"/>
      <c r="AH770" s="189"/>
      <c r="AI770" s="189"/>
      <c r="AJ770" s="189"/>
      <c r="AK770" s="189"/>
      <c r="AL770" s="189"/>
      <c r="AM770" s="189"/>
      <c r="AN770" s="189"/>
      <c r="AO770" s="189"/>
      <c r="AP770" s="189"/>
    </row>
    <row r="771" spans="1:42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  <c r="AB771" s="189"/>
      <c r="AC771" s="189"/>
      <c r="AD771" s="189"/>
      <c r="AE771" s="189"/>
      <c r="AF771" s="189"/>
      <c r="AG771" s="189"/>
      <c r="AH771" s="189"/>
      <c r="AI771" s="189"/>
      <c r="AJ771" s="189"/>
      <c r="AK771" s="189"/>
      <c r="AL771" s="189"/>
      <c r="AM771" s="189"/>
      <c r="AN771" s="189"/>
      <c r="AO771" s="189"/>
      <c r="AP771" s="189"/>
    </row>
    <row r="772" spans="1:42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  <c r="AB772" s="189"/>
      <c r="AC772" s="189"/>
      <c r="AD772" s="189"/>
      <c r="AE772" s="189"/>
      <c r="AF772" s="189"/>
      <c r="AG772" s="189"/>
      <c r="AH772" s="189"/>
      <c r="AI772" s="189"/>
      <c r="AJ772" s="189"/>
      <c r="AK772" s="189"/>
      <c r="AL772" s="189"/>
      <c r="AM772" s="189"/>
      <c r="AN772" s="189"/>
      <c r="AO772" s="189"/>
      <c r="AP772" s="189"/>
    </row>
    <row r="773" spans="1:42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  <c r="AB773" s="189"/>
      <c r="AC773" s="189"/>
      <c r="AD773" s="189"/>
      <c r="AE773" s="189"/>
      <c r="AF773" s="189"/>
      <c r="AG773" s="189"/>
      <c r="AH773" s="189"/>
      <c r="AI773" s="189"/>
      <c r="AJ773" s="189"/>
      <c r="AK773" s="189"/>
      <c r="AL773" s="189"/>
      <c r="AM773" s="189"/>
      <c r="AN773" s="189"/>
      <c r="AO773" s="189"/>
      <c r="AP773" s="189"/>
    </row>
    <row r="774" spans="1:42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  <c r="AB774" s="189"/>
      <c r="AC774" s="189"/>
      <c r="AD774" s="189"/>
      <c r="AE774" s="189"/>
      <c r="AF774" s="189"/>
      <c r="AG774" s="189"/>
      <c r="AH774" s="189"/>
      <c r="AI774" s="189"/>
      <c r="AJ774" s="189"/>
      <c r="AK774" s="189"/>
      <c r="AL774" s="189"/>
      <c r="AM774" s="189"/>
      <c r="AN774" s="189"/>
      <c r="AO774" s="189"/>
      <c r="AP774" s="189"/>
    </row>
    <row r="775" spans="1:42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  <c r="AB775" s="189"/>
      <c r="AC775" s="189"/>
      <c r="AD775" s="189"/>
      <c r="AE775" s="189"/>
      <c r="AF775" s="189"/>
      <c r="AG775" s="189"/>
      <c r="AH775" s="189"/>
      <c r="AI775" s="189"/>
      <c r="AJ775" s="189"/>
      <c r="AK775" s="189"/>
      <c r="AL775" s="189"/>
      <c r="AM775" s="189"/>
      <c r="AN775" s="189"/>
      <c r="AO775" s="189"/>
      <c r="AP775" s="189"/>
    </row>
    <row r="776" spans="1:42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  <c r="AB776" s="189"/>
      <c r="AC776" s="189"/>
      <c r="AD776" s="189"/>
      <c r="AE776" s="189"/>
      <c r="AF776" s="189"/>
      <c r="AG776" s="189"/>
      <c r="AH776" s="189"/>
      <c r="AI776" s="189"/>
      <c r="AJ776" s="189"/>
      <c r="AK776" s="189"/>
      <c r="AL776" s="189"/>
      <c r="AM776" s="189"/>
      <c r="AN776" s="189"/>
      <c r="AO776" s="189"/>
      <c r="AP776" s="189"/>
    </row>
    <row r="777" spans="1:42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  <c r="AB777" s="189"/>
      <c r="AC777" s="189"/>
      <c r="AD777" s="189"/>
      <c r="AE777" s="189"/>
      <c r="AF777" s="189"/>
      <c r="AG777" s="189"/>
      <c r="AH777" s="189"/>
      <c r="AI777" s="189"/>
      <c r="AJ777" s="189"/>
      <c r="AK777" s="189"/>
      <c r="AL777" s="189"/>
      <c r="AM777" s="189"/>
      <c r="AN777" s="189"/>
      <c r="AO777" s="189"/>
      <c r="AP777" s="189"/>
    </row>
    <row r="778" spans="1:42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  <c r="AB778" s="189"/>
      <c r="AC778" s="189"/>
      <c r="AD778" s="189"/>
      <c r="AE778" s="189"/>
      <c r="AF778" s="189"/>
      <c r="AG778" s="189"/>
      <c r="AH778" s="189"/>
      <c r="AI778" s="189"/>
      <c r="AJ778" s="189"/>
      <c r="AK778" s="189"/>
      <c r="AL778" s="189"/>
      <c r="AM778" s="189"/>
      <c r="AN778" s="189"/>
      <c r="AO778" s="189"/>
      <c r="AP778" s="189"/>
    </row>
    <row r="779" spans="1:42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  <c r="AB779" s="189"/>
      <c r="AC779" s="189"/>
      <c r="AD779" s="189"/>
      <c r="AE779" s="189"/>
      <c r="AF779" s="189"/>
      <c r="AG779" s="189"/>
      <c r="AH779" s="189"/>
      <c r="AI779" s="189"/>
      <c r="AJ779" s="189"/>
      <c r="AK779" s="189"/>
      <c r="AL779" s="189"/>
      <c r="AM779" s="189"/>
      <c r="AN779" s="189"/>
      <c r="AO779" s="189"/>
      <c r="AP779" s="189"/>
    </row>
    <row r="780" spans="1:42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  <c r="AB780" s="189"/>
      <c r="AC780" s="189"/>
      <c r="AD780" s="189"/>
      <c r="AE780" s="189"/>
      <c r="AF780" s="189"/>
      <c r="AG780" s="189"/>
      <c r="AH780" s="189"/>
      <c r="AI780" s="189"/>
      <c r="AJ780" s="189"/>
      <c r="AK780" s="189"/>
      <c r="AL780" s="189"/>
      <c r="AM780" s="189"/>
      <c r="AN780" s="189"/>
      <c r="AO780" s="189"/>
      <c r="AP780" s="189"/>
    </row>
    <row r="781" spans="1:42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  <c r="AB781" s="189"/>
      <c r="AC781" s="189"/>
      <c r="AD781" s="189"/>
      <c r="AE781" s="189"/>
      <c r="AF781" s="189"/>
      <c r="AG781" s="189"/>
      <c r="AH781" s="189"/>
      <c r="AI781" s="189"/>
      <c r="AJ781" s="189"/>
      <c r="AK781" s="189"/>
      <c r="AL781" s="189"/>
      <c r="AM781" s="189"/>
      <c r="AN781" s="189"/>
      <c r="AO781" s="189"/>
      <c r="AP781" s="189"/>
    </row>
    <row r="782" spans="1:42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  <c r="AB782" s="189"/>
      <c r="AC782" s="189"/>
      <c r="AD782" s="189"/>
      <c r="AE782" s="189"/>
      <c r="AF782" s="189"/>
      <c r="AG782" s="189"/>
      <c r="AH782" s="189"/>
      <c r="AI782" s="189"/>
      <c r="AJ782" s="189"/>
      <c r="AK782" s="189"/>
      <c r="AL782" s="189"/>
      <c r="AM782" s="189"/>
      <c r="AN782" s="189"/>
      <c r="AO782" s="189"/>
      <c r="AP782" s="189"/>
    </row>
    <row r="783" spans="1:42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  <c r="AB783" s="189"/>
      <c r="AC783" s="189"/>
      <c r="AD783" s="189"/>
      <c r="AE783" s="189"/>
      <c r="AF783" s="189"/>
      <c r="AG783" s="189"/>
      <c r="AH783" s="189"/>
      <c r="AI783" s="189"/>
      <c r="AJ783" s="189"/>
      <c r="AK783" s="189"/>
      <c r="AL783" s="189"/>
      <c r="AM783" s="189"/>
      <c r="AN783" s="189"/>
      <c r="AO783" s="189"/>
      <c r="AP783" s="189"/>
    </row>
    <row r="784" spans="1:42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  <c r="AB784" s="189"/>
      <c r="AC784" s="189"/>
      <c r="AD784" s="189"/>
      <c r="AE784" s="189"/>
      <c r="AF784" s="189"/>
      <c r="AG784" s="189"/>
      <c r="AH784" s="189"/>
      <c r="AI784" s="189"/>
      <c r="AJ784" s="189"/>
      <c r="AK784" s="189"/>
      <c r="AL784" s="189"/>
      <c r="AM784" s="189"/>
      <c r="AN784" s="189"/>
      <c r="AO784" s="189"/>
      <c r="AP784" s="189"/>
    </row>
    <row r="785" spans="1:42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  <c r="AB785" s="189"/>
      <c r="AC785" s="189"/>
      <c r="AD785" s="189"/>
      <c r="AE785" s="189"/>
      <c r="AF785" s="189"/>
      <c r="AG785" s="189"/>
      <c r="AH785" s="189"/>
      <c r="AI785" s="189"/>
      <c r="AJ785" s="189"/>
      <c r="AK785" s="189"/>
      <c r="AL785" s="189"/>
      <c r="AM785" s="189"/>
      <c r="AN785" s="189"/>
      <c r="AO785" s="189"/>
      <c r="AP785" s="189"/>
    </row>
    <row r="786" spans="1:42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  <c r="AB786" s="189"/>
      <c r="AC786" s="189"/>
      <c r="AD786" s="189"/>
      <c r="AE786" s="189"/>
      <c r="AF786" s="189"/>
      <c r="AG786" s="189"/>
      <c r="AH786" s="189"/>
      <c r="AI786" s="189"/>
      <c r="AJ786" s="189"/>
      <c r="AK786" s="189"/>
      <c r="AL786" s="189"/>
      <c r="AM786" s="189"/>
      <c r="AN786" s="189"/>
      <c r="AO786" s="189"/>
      <c r="AP786" s="189"/>
    </row>
    <row r="787" spans="1:42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  <c r="AB787" s="189"/>
      <c r="AC787" s="189"/>
      <c r="AD787" s="189"/>
      <c r="AE787" s="189"/>
      <c r="AF787" s="189"/>
      <c r="AG787" s="189"/>
      <c r="AH787" s="189"/>
      <c r="AI787" s="189"/>
      <c r="AJ787" s="189"/>
      <c r="AK787" s="189"/>
      <c r="AL787" s="189"/>
      <c r="AM787" s="189"/>
      <c r="AN787" s="189"/>
      <c r="AO787" s="189"/>
      <c r="AP787" s="189"/>
    </row>
    <row r="788" spans="1:42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  <c r="AB788" s="189"/>
      <c r="AC788" s="189"/>
      <c r="AD788" s="189"/>
      <c r="AE788" s="189"/>
      <c r="AF788" s="189"/>
      <c r="AG788" s="189"/>
      <c r="AH788" s="189"/>
      <c r="AI788" s="189"/>
      <c r="AJ788" s="189"/>
      <c r="AK788" s="189"/>
      <c r="AL788" s="189"/>
      <c r="AM788" s="189"/>
      <c r="AN788" s="189"/>
      <c r="AO788" s="189"/>
      <c r="AP788" s="189"/>
    </row>
    <row r="789" spans="1:42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  <c r="AB789" s="189"/>
      <c r="AC789" s="189"/>
      <c r="AD789" s="189"/>
      <c r="AE789" s="189"/>
      <c r="AF789" s="189"/>
      <c r="AG789" s="189"/>
      <c r="AH789" s="189"/>
      <c r="AI789" s="189"/>
      <c r="AJ789" s="189"/>
      <c r="AK789" s="189"/>
      <c r="AL789" s="189"/>
      <c r="AM789" s="189"/>
      <c r="AN789" s="189"/>
      <c r="AO789" s="189"/>
      <c r="AP789" s="189"/>
    </row>
    <row r="790" spans="1:42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  <c r="AB790" s="189"/>
      <c r="AC790" s="189"/>
      <c r="AD790" s="189"/>
      <c r="AE790" s="189"/>
      <c r="AF790" s="189"/>
      <c r="AG790" s="189"/>
      <c r="AH790" s="189"/>
      <c r="AI790" s="189"/>
      <c r="AJ790" s="189"/>
      <c r="AK790" s="189"/>
      <c r="AL790" s="189"/>
      <c r="AM790" s="189"/>
      <c r="AN790" s="189"/>
      <c r="AO790" s="189"/>
      <c r="AP790" s="189"/>
    </row>
    <row r="791" spans="1:42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  <c r="AB791" s="189"/>
      <c r="AC791" s="189"/>
      <c r="AD791" s="189"/>
      <c r="AE791" s="189"/>
      <c r="AF791" s="189"/>
      <c r="AG791" s="189"/>
      <c r="AH791" s="189"/>
      <c r="AI791" s="189"/>
      <c r="AJ791" s="189"/>
      <c r="AK791" s="189"/>
      <c r="AL791" s="189"/>
      <c r="AM791" s="189"/>
      <c r="AN791" s="189"/>
      <c r="AO791" s="189"/>
      <c r="AP791" s="189"/>
    </row>
    <row r="792" spans="1:42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  <c r="AB792" s="189"/>
      <c r="AC792" s="189"/>
      <c r="AD792" s="189"/>
      <c r="AE792" s="189"/>
      <c r="AF792" s="189"/>
      <c r="AG792" s="189"/>
      <c r="AH792" s="189"/>
      <c r="AI792" s="189"/>
      <c r="AJ792" s="189"/>
      <c r="AK792" s="189"/>
      <c r="AL792" s="189"/>
      <c r="AM792" s="189"/>
      <c r="AN792" s="189"/>
      <c r="AO792" s="189"/>
      <c r="AP792" s="189"/>
    </row>
    <row r="793" spans="1:42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  <c r="AC793" s="189"/>
      <c r="AD793" s="189"/>
      <c r="AE793" s="189"/>
      <c r="AF793" s="189"/>
      <c r="AG793" s="189"/>
      <c r="AH793" s="189"/>
      <c r="AI793" s="189"/>
      <c r="AJ793" s="189"/>
      <c r="AK793" s="189"/>
      <c r="AL793" s="189"/>
      <c r="AM793" s="189"/>
      <c r="AN793" s="189"/>
      <c r="AO793" s="189"/>
      <c r="AP793" s="189"/>
    </row>
    <row r="794" spans="1:42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  <c r="AB794" s="189"/>
      <c r="AC794" s="189"/>
      <c r="AD794" s="189"/>
      <c r="AE794" s="189"/>
      <c r="AF794" s="189"/>
      <c r="AG794" s="189"/>
      <c r="AH794" s="189"/>
      <c r="AI794" s="189"/>
      <c r="AJ794" s="189"/>
      <c r="AK794" s="189"/>
      <c r="AL794" s="189"/>
      <c r="AM794" s="189"/>
      <c r="AN794" s="189"/>
      <c r="AO794" s="189"/>
      <c r="AP794" s="189"/>
    </row>
    <row r="795" spans="1:42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  <c r="AB795" s="189"/>
      <c r="AC795" s="189"/>
      <c r="AD795" s="189"/>
      <c r="AE795" s="189"/>
      <c r="AF795" s="189"/>
      <c r="AG795" s="189"/>
      <c r="AH795" s="189"/>
      <c r="AI795" s="189"/>
      <c r="AJ795" s="189"/>
      <c r="AK795" s="189"/>
      <c r="AL795" s="189"/>
      <c r="AM795" s="189"/>
      <c r="AN795" s="189"/>
      <c r="AO795" s="189"/>
      <c r="AP795" s="189"/>
    </row>
    <row r="796" spans="1:42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  <c r="AB796" s="189"/>
      <c r="AC796" s="189"/>
      <c r="AD796" s="189"/>
      <c r="AE796" s="189"/>
      <c r="AF796" s="189"/>
      <c r="AG796" s="189"/>
      <c r="AH796" s="189"/>
      <c r="AI796" s="189"/>
      <c r="AJ796" s="189"/>
      <c r="AK796" s="189"/>
      <c r="AL796" s="189"/>
      <c r="AM796" s="189"/>
      <c r="AN796" s="189"/>
      <c r="AO796" s="189"/>
      <c r="AP796" s="189"/>
    </row>
    <row r="797" spans="1:42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  <c r="AB797" s="189"/>
      <c r="AC797" s="189"/>
      <c r="AD797" s="189"/>
      <c r="AE797" s="189"/>
      <c r="AF797" s="189"/>
      <c r="AG797" s="189"/>
      <c r="AH797" s="189"/>
      <c r="AI797" s="189"/>
      <c r="AJ797" s="189"/>
      <c r="AK797" s="189"/>
      <c r="AL797" s="189"/>
      <c r="AM797" s="189"/>
      <c r="AN797" s="189"/>
      <c r="AO797" s="189"/>
      <c r="AP797" s="189"/>
    </row>
    <row r="798" spans="1:42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  <c r="AB798" s="189"/>
      <c r="AC798" s="189"/>
      <c r="AD798" s="189"/>
      <c r="AE798" s="189"/>
      <c r="AF798" s="189"/>
      <c r="AG798" s="189"/>
      <c r="AH798" s="189"/>
      <c r="AI798" s="189"/>
      <c r="AJ798" s="189"/>
      <c r="AK798" s="189"/>
      <c r="AL798" s="189"/>
      <c r="AM798" s="189"/>
      <c r="AN798" s="189"/>
      <c r="AO798" s="189"/>
      <c r="AP798" s="189"/>
    </row>
    <row r="799" spans="1:42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  <c r="AB799" s="189"/>
      <c r="AC799" s="189"/>
      <c r="AD799" s="189"/>
      <c r="AE799" s="189"/>
      <c r="AF799" s="189"/>
      <c r="AG799" s="189"/>
      <c r="AH799" s="189"/>
      <c r="AI799" s="189"/>
      <c r="AJ799" s="189"/>
      <c r="AK799" s="189"/>
      <c r="AL799" s="189"/>
      <c r="AM799" s="189"/>
      <c r="AN799" s="189"/>
      <c r="AO799" s="189"/>
      <c r="AP799" s="189"/>
    </row>
    <row r="800" spans="1:42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189"/>
    </row>
    <row r="801" spans="1:42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  <c r="AB801" s="189"/>
      <c r="AC801" s="189"/>
      <c r="AD801" s="189"/>
      <c r="AE801" s="189"/>
      <c r="AF801" s="189"/>
      <c r="AG801" s="189"/>
      <c r="AH801" s="189"/>
      <c r="AI801" s="189"/>
      <c r="AJ801" s="189"/>
      <c r="AK801" s="189"/>
      <c r="AL801" s="189"/>
      <c r="AM801" s="189"/>
      <c r="AN801" s="189"/>
      <c r="AO801" s="189"/>
      <c r="AP801" s="189"/>
    </row>
    <row r="802" spans="1:42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  <c r="AB802" s="189"/>
      <c r="AC802" s="189"/>
      <c r="AD802" s="189"/>
      <c r="AE802" s="189"/>
      <c r="AF802" s="189"/>
      <c r="AG802" s="189"/>
      <c r="AH802" s="189"/>
      <c r="AI802" s="189"/>
      <c r="AJ802" s="189"/>
      <c r="AK802" s="189"/>
      <c r="AL802" s="189"/>
      <c r="AM802" s="189"/>
      <c r="AN802" s="189"/>
      <c r="AO802" s="189"/>
      <c r="AP802" s="189"/>
    </row>
    <row r="803" spans="1:42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  <c r="AB803" s="189"/>
      <c r="AC803" s="189"/>
      <c r="AD803" s="189"/>
      <c r="AE803" s="189"/>
      <c r="AF803" s="189"/>
      <c r="AG803" s="189"/>
      <c r="AH803" s="189"/>
      <c r="AI803" s="189"/>
      <c r="AJ803" s="189"/>
      <c r="AK803" s="189"/>
      <c r="AL803" s="189"/>
      <c r="AM803" s="189"/>
      <c r="AN803" s="189"/>
      <c r="AO803" s="189"/>
      <c r="AP803" s="189"/>
    </row>
    <row r="804" spans="1:42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  <c r="AB804" s="189"/>
      <c r="AC804" s="189"/>
      <c r="AD804" s="189"/>
      <c r="AE804" s="189"/>
      <c r="AF804" s="189"/>
      <c r="AG804" s="189"/>
      <c r="AH804" s="189"/>
      <c r="AI804" s="189"/>
      <c r="AJ804" s="189"/>
      <c r="AK804" s="189"/>
      <c r="AL804" s="189"/>
      <c r="AM804" s="189"/>
      <c r="AN804" s="189"/>
      <c r="AO804" s="189"/>
      <c r="AP804" s="189"/>
    </row>
    <row r="805" spans="1:42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  <c r="AB805" s="189"/>
      <c r="AC805" s="189"/>
      <c r="AD805" s="189"/>
      <c r="AE805" s="189"/>
      <c r="AF805" s="189"/>
      <c r="AG805" s="189"/>
      <c r="AH805" s="189"/>
      <c r="AI805" s="189"/>
      <c r="AJ805" s="189"/>
      <c r="AK805" s="189"/>
      <c r="AL805" s="189"/>
      <c r="AM805" s="189"/>
      <c r="AN805" s="189"/>
      <c r="AO805" s="189"/>
      <c r="AP805" s="189"/>
    </row>
    <row r="806" spans="1:42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  <c r="AB806" s="189"/>
      <c r="AC806" s="189"/>
      <c r="AD806" s="189"/>
      <c r="AE806" s="189"/>
      <c r="AF806" s="189"/>
      <c r="AG806" s="189"/>
      <c r="AH806" s="189"/>
      <c r="AI806" s="189"/>
      <c r="AJ806" s="189"/>
      <c r="AK806" s="189"/>
      <c r="AL806" s="189"/>
      <c r="AM806" s="189"/>
      <c r="AN806" s="189"/>
      <c r="AO806" s="189"/>
      <c r="AP806" s="189"/>
    </row>
    <row r="807" spans="1:42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  <c r="AB807" s="189"/>
      <c r="AC807" s="189"/>
      <c r="AD807" s="189"/>
      <c r="AE807" s="189"/>
      <c r="AF807" s="189"/>
      <c r="AG807" s="189"/>
      <c r="AH807" s="189"/>
      <c r="AI807" s="189"/>
      <c r="AJ807" s="189"/>
      <c r="AK807" s="189"/>
      <c r="AL807" s="189"/>
      <c r="AM807" s="189"/>
      <c r="AN807" s="189"/>
      <c r="AO807" s="189"/>
      <c r="AP807" s="189"/>
    </row>
    <row r="808" spans="1:42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  <c r="AB808" s="189"/>
      <c r="AC808" s="189"/>
      <c r="AD808" s="189"/>
      <c r="AE808" s="189"/>
      <c r="AF808" s="189"/>
      <c r="AG808" s="189"/>
      <c r="AH808" s="189"/>
      <c r="AI808" s="189"/>
      <c r="AJ808" s="189"/>
      <c r="AK808" s="189"/>
      <c r="AL808" s="189"/>
      <c r="AM808" s="189"/>
      <c r="AN808" s="189"/>
      <c r="AO808" s="189"/>
      <c r="AP808" s="189"/>
    </row>
    <row r="809" spans="1:42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  <c r="AB809" s="189"/>
      <c r="AC809" s="189"/>
      <c r="AD809" s="189"/>
      <c r="AE809" s="189"/>
      <c r="AF809" s="189"/>
      <c r="AG809" s="189"/>
      <c r="AH809" s="189"/>
      <c r="AI809" s="189"/>
      <c r="AJ809" s="189"/>
      <c r="AK809" s="189"/>
      <c r="AL809" s="189"/>
      <c r="AM809" s="189"/>
      <c r="AN809" s="189"/>
      <c r="AO809" s="189"/>
      <c r="AP809" s="189"/>
    </row>
    <row r="810" spans="1:42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  <c r="AB810" s="189"/>
      <c r="AC810" s="189"/>
      <c r="AD810" s="189"/>
      <c r="AE810" s="189"/>
      <c r="AF810" s="189"/>
      <c r="AG810" s="189"/>
      <c r="AH810" s="189"/>
      <c r="AI810" s="189"/>
      <c r="AJ810" s="189"/>
      <c r="AK810" s="189"/>
      <c r="AL810" s="189"/>
      <c r="AM810" s="189"/>
      <c r="AN810" s="189"/>
      <c r="AO810" s="189"/>
      <c r="AP810" s="189"/>
    </row>
    <row r="811" spans="1:42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  <c r="AB811" s="189"/>
      <c r="AC811" s="189"/>
      <c r="AD811" s="189"/>
      <c r="AE811" s="189"/>
      <c r="AF811" s="189"/>
      <c r="AG811" s="189"/>
      <c r="AH811" s="189"/>
      <c r="AI811" s="189"/>
      <c r="AJ811" s="189"/>
      <c r="AK811" s="189"/>
      <c r="AL811" s="189"/>
      <c r="AM811" s="189"/>
      <c r="AN811" s="189"/>
      <c r="AO811" s="189"/>
      <c r="AP811" s="189"/>
    </row>
    <row r="812" spans="1:42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  <c r="AB812" s="189"/>
      <c r="AC812" s="189"/>
      <c r="AD812" s="189"/>
      <c r="AE812" s="189"/>
      <c r="AF812" s="189"/>
      <c r="AG812" s="189"/>
      <c r="AH812" s="189"/>
      <c r="AI812" s="189"/>
      <c r="AJ812" s="189"/>
      <c r="AK812" s="189"/>
      <c r="AL812" s="189"/>
      <c r="AM812" s="189"/>
      <c r="AN812" s="189"/>
      <c r="AO812" s="189"/>
      <c r="AP812" s="189"/>
    </row>
    <row r="813" spans="1:42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  <c r="AB813" s="189"/>
      <c r="AC813" s="189"/>
      <c r="AD813" s="189"/>
      <c r="AE813" s="189"/>
      <c r="AF813" s="189"/>
      <c r="AG813" s="189"/>
      <c r="AH813" s="189"/>
      <c r="AI813" s="189"/>
      <c r="AJ813" s="189"/>
      <c r="AK813" s="189"/>
      <c r="AL813" s="189"/>
      <c r="AM813" s="189"/>
      <c r="AN813" s="189"/>
      <c r="AO813" s="189"/>
      <c r="AP813" s="189"/>
    </row>
    <row r="814" spans="1:42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  <c r="AB814" s="189"/>
      <c r="AC814" s="189"/>
      <c r="AD814" s="189"/>
      <c r="AE814" s="189"/>
      <c r="AF814" s="189"/>
      <c r="AG814" s="189"/>
      <c r="AH814" s="189"/>
      <c r="AI814" s="189"/>
      <c r="AJ814" s="189"/>
      <c r="AK814" s="189"/>
      <c r="AL814" s="189"/>
      <c r="AM814" s="189"/>
      <c r="AN814" s="189"/>
      <c r="AO814" s="189"/>
      <c r="AP814" s="189"/>
    </row>
    <row r="815" spans="1:42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  <c r="AB815" s="189"/>
      <c r="AC815" s="189"/>
      <c r="AD815" s="189"/>
      <c r="AE815" s="189"/>
      <c r="AF815" s="189"/>
      <c r="AG815" s="189"/>
      <c r="AH815" s="189"/>
      <c r="AI815" s="189"/>
      <c r="AJ815" s="189"/>
      <c r="AK815" s="189"/>
      <c r="AL815" s="189"/>
      <c r="AM815" s="189"/>
      <c r="AN815" s="189"/>
      <c r="AO815" s="189"/>
      <c r="AP815" s="189"/>
    </row>
    <row r="816" spans="1:42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  <c r="AB816" s="189"/>
      <c r="AC816" s="189"/>
      <c r="AD816" s="189"/>
      <c r="AE816" s="189"/>
      <c r="AF816" s="189"/>
      <c r="AG816" s="189"/>
      <c r="AH816" s="189"/>
      <c r="AI816" s="189"/>
      <c r="AJ816" s="189"/>
      <c r="AK816" s="189"/>
      <c r="AL816" s="189"/>
      <c r="AM816" s="189"/>
      <c r="AN816" s="189"/>
      <c r="AO816" s="189"/>
      <c r="AP816" s="189"/>
    </row>
    <row r="817" spans="1:42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  <c r="AB817" s="189"/>
      <c r="AC817" s="189"/>
      <c r="AD817" s="189"/>
      <c r="AE817" s="189"/>
      <c r="AF817" s="189"/>
      <c r="AG817" s="189"/>
      <c r="AH817" s="189"/>
      <c r="AI817" s="189"/>
      <c r="AJ817" s="189"/>
      <c r="AK817" s="189"/>
      <c r="AL817" s="189"/>
      <c r="AM817" s="189"/>
      <c r="AN817" s="189"/>
      <c r="AO817" s="189"/>
      <c r="AP817" s="189"/>
    </row>
    <row r="818" spans="1:42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  <c r="AB818" s="189"/>
      <c r="AC818" s="189"/>
      <c r="AD818" s="189"/>
      <c r="AE818" s="189"/>
      <c r="AF818" s="189"/>
      <c r="AG818" s="189"/>
      <c r="AH818" s="189"/>
      <c r="AI818" s="189"/>
      <c r="AJ818" s="189"/>
      <c r="AK818" s="189"/>
      <c r="AL818" s="189"/>
      <c r="AM818" s="189"/>
      <c r="AN818" s="189"/>
      <c r="AO818" s="189"/>
      <c r="AP818" s="189"/>
    </row>
    <row r="819" spans="1:42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  <c r="AB819" s="189"/>
      <c r="AC819" s="189"/>
      <c r="AD819" s="189"/>
      <c r="AE819" s="189"/>
      <c r="AF819" s="189"/>
      <c r="AG819" s="189"/>
      <c r="AH819" s="189"/>
      <c r="AI819" s="189"/>
      <c r="AJ819" s="189"/>
      <c r="AK819" s="189"/>
      <c r="AL819" s="189"/>
      <c r="AM819" s="189"/>
      <c r="AN819" s="189"/>
      <c r="AO819" s="189"/>
      <c r="AP819" s="189"/>
    </row>
    <row r="820" spans="1:42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  <c r="AB820" s="189"/>
      <c r="AC820" s="189"/>
      <c r="AD820" s="189"/>
      <c r="AE820" s="189"/>
      <c r="AF820" s="189"/>
      <c r="AG820" s="189"/>
      <c r="AH820" s="189"/>
      <c r="AI820" s="189"/>
      <c r="AJ820" s="189"/>
      <c r="AK820" s="189"/>
      <c r="AL820" s="189"/>
      <c r="AM820" s="189"/>
      <c r="AN820" s="189"/>
      <c r="AO820" s="189"/>
      <c r="AP820" s="189"/>
    </row>
    <row r="821" spans="1:42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  <c r="AB821" s="189"/>
      <c r="AC821" s="189"/>
      <c r="AD821" s="189"/>
      <c r="AE821" s="189"/>
      <c r="AF821" s="189"/>
      <c r="AG821" s="189"/>
      <c r="AH821" s="189"/>
      <c r="AI821" s="189"/>
      <c r="AJ821" s="189"/>
      <c r="AK821" s="189"/>
      <c r="AL821" s="189"/>
      <c r="AM821" s="189"/>
      <c r="AN821" s="189"/>
      <c r="AO821" s="189"/>
      <c r="AP821" s="189"/>
    </row>
    <row r="822" spans="1:42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  <c r="AB822" s="189"/>
      <c r="AC822" s="189"/>
      <c r="AD822" s="189"/>
      <c r="AE822" s="189"/>
      <c r="AF822" s="189"/>
      <c r="AG822" s="189"/>
      <c r="AH822" s="189"/>
      <c r="AI822" s="189"/>
      <c r="AJ822" s="189"/>
      <c r="AK822" s="189"/>
      <c r="AL822" s="189"/>
      <c r="AM822" s="189"/>
      <c r="AN822" s="189"/>
      <c r="AO822" s="189"/>
      <c r="AP822" s="189"/>
    </row>
    <row r="823" spans="1:42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  <c r="AB823" s="189"/>
      <c r="AC823" s="189"/>
      <c r="AD823" s="189"/>
      <c r="AE823" s="189"/>
      <c r="AF823" s="189"/>
      <c r="AG823" s="189"/>
      <c r="AH823" s="189"/>
      <c r="AI823" s="189"/>
      <c r="AJ823" s="189"/>
      <c r="AK823" s="189"/>
      <c r="AL823" s="189"/>
      <c r="AM823" s="189"/>
      <c r="AN823" s="189"/>
      <c r="AO823" s="189"/>
      <c r="AP823" s="189"/>
    </row>
    <row r="824" spans="1:42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  <c r="AB824" s="189"/>
      <c r="AC824" s="189"/>
      <c r="AD824" s="189"/>
      <c r="AE824" s="189"/>
      <c r="AF824" s="189"/>
      <c r="AG824" s="189"/>
      <c r="AH824" s="189"/>
      <c r="AI824" s="189"/>
      <c r="AJ824" s="189"/>
      <c r="AK824" s="189"/>
      <c r="AL824" s="189"/>
      <c r="AM824" s="189"/>
      <c r="AN824" s="189"/>
      <c r="AO824" s="189"/>
      <c r="AP824" s="189"/>
    </row>
    <row r="825" spans="1:42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  <c r="AB825" s="189"/>
      <c r="AC825" s="189"/>
      <c r="AD825" s="189"/>
      <c r="AE825" s="189"/>
      <c r="AF825" s="189"/>
      <c r="AG825" s="189"/>
      <c r="AH825" s="189"/>
      <c r="AI825" s="189"/>
      <c r="AJ825" s="189"/>
      <c r="AK825" s="189"/>
      <c r="AL825" s="189"/>
      <c r="AM825" s="189"/>
      <c r="AN825" s="189"/>
      <c r="AO825" s="189"/>
      <c r="AP825" s="189"/>
    </row>
    <row r="826" spans="1:42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  <c r="AB826" s="189"/>
      <c r="AC826" s="189"/>
      <c r="AD826" s="189"/>
      <c r="AE826" s="189"/>
      <c r="AF826" s="189"/>
      <c r="AG826" s="189"/>
      <c r="AH826" s="189"/>
      <c r="AI826" s="189"/>
      <c r="AJ826" s="189"/>
      <c r="AK826" s="189"/>
      <c r="AL826" s="189"/>
      <c r="AM826" s="189"/>
      <c r="AN826" s="189"/>
      <c r="AO826" s="189"/>
      <c r="AP826" s="189"/>
    </row>
    <row r="827" spans="1:42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  <c r="AB827" s="189"/>
      <c r="AC827" s="189"/>
      <c r="AD827" s="189"/>
      <c r="AE827" s="189"/>
      <c r="AF827" s="189"/>
      <c r="AG827" s="189"/>
      <c r="AH827" s="189"/>
      <c r="AI827" s="189"/>
      <c r="AJ827" s="189"/>
      <c r="AK827" s="189"/>
      <c r="AL827" s="189"/>
      <c r="AM827" s="189"/>
      <c r="AN827" s="189"/>
      <c r="AO827" s="189"/>
      <c r="AP827" s="189"/>
    </row>
    <row r="828" spans="1:42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  <c r="AB828" s="189"/>
      <c r="AC828" s="189"/>
      <c r="AD828" s="189"/>
      <c r="AE828" s="189"/>
      <c r="AF828" s="189"/>
      <c r="AG828" s="189"/>
      <c r="AH828" s="189"/>
      <c r="AI828" s="189"/>
      <c r="AJ828" s="189"/>
      <c r="AK828" s="189"/>
      <c r="AL828" s="189"/>
      <c r="AM828" s="189"/>
      <c r="AN828" s="189"/>
      <c r="AO828" s="189"/>
      <c r="AP828" s="189"/>
    </row>
    <row r="829" spans="1:42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  <c r="AB829" s="189"/>
      <c r="AC829" s="189"/>
      <c r="AD829" s="189"/>
      <c r="AE829" s="189"/>
      <c r="AF829" s="189"/>
      <c r="AG829" s="189"/>
      <c r="AH829" s="189"/>
      <c r="AI829" s="189"/>
      <c r="AJ829" s="189"/>
      <c r="AK829" s="189"/>
      <c r="AL829" s="189"/>
      <c r="AM829" s="189"/>
      <c r="AN829" s="189"/>
      <c r="AO829" s="189"/>
      <c r="AP829" s="189"/>
    </row>
    <row r="830" spans="1:42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  <c r="AB830" s="189"/>
      <c r="AC830" s="189"/>
      <c r="AD830" s="189"/>
      <c r="AE830" s="189"/>
      <c r="AF830" s="189"/>
      <c r="AG830" s="189"/>
      <c r="AH830" s="189"/>
      <c r="AI830" s="189"/>
      <c r="AJ830" s="189"/>
      <c r="AK830" s="189"/>
      <c r="AL830" s="189"/>
      <c r="AM830" s="189"/>
      <c r="AN830" s="189"/>
      <c r="AO830" s="189"/>
      <c r="AP830" s="189"/>
    </row>
    <row r="831" spans="1:42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  <c r="AB831" s="189"/>
      <c r="AC831" s="189"/>
      <c r="AD831" s="189"/>
      <c r="AE831" s="189"/>
      <c r="AF831" s="189"/>
      <c r="AG831" s="189"/>
      <c r="AH831" s="189"/>
      <c r="AI831" s="189"/>
      <c r="AJ831" s="189"/>
      <c r="AK831" s="189"/>
      <c r="AL831" s="189"/>
      <c r="AM831" s="189"/>
      <c r="AN831" s="189"/>
      <c r="AO831" s="189"/>
      <c r="AP831" s="189"/>
    </row>
    <row r="832" spans="1:42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  <c r="AC832" s="189"/>
      <c r="AD832" s="189"/>
      <c r="AE832" s="189"/>
      <c r="AF832" s="189"/>
      <c r="AG832" s="189"/>
      <c r="AH832" s="189"/>
      <c r="AI832" s="189"/>
      <c r="AJ832" s="189"/>
      <c r="AK832" s="189"/>
      <c r="AL832" s="189"/>
      <c r="AM832" s="189"/>
      <c r="AN832" s="189"/>
      <c r="AO832" s="189"/>
      <c r="AP832" s="189"/>
    </row>
    <row r="833" spans="1:42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  <c r="AB833" s="189"/>
      <c r="AC833" s="189"/>
      <c r="AD833" s="189"/>
      <c r="AE833" s="189"/>
      <c r="AF833" s="189"/>
      <c r="AG833" s="189"/>
      <c r="AH833" s="189"/>
      <c r="AI833" s="189"/>
      <c r="AJ833" s="189"/>
      <c r="AK833" s="189"/>
      <c r="AL833" s="189"/>
      <c r="AM833" s="189"/>
      <c r="AN833" s="189"/>
      <c r="AO833" s="189"/>
      <c r="AP833" s="189"/>
    </row>
    <row r="834" spans="1:42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  <c r="AB834" s="189"/>
      <c r="AC834" s="189"/>
      <c r="AD834" s="189"/>
      <c r="AE834" s="189"/>
      <c r="AF834" s="189"/>
      <c r="AG834" s="189"/>
      <c r="AH834" s="189"/>
      <c r="AI834" s="189"/>
      <c r="AJ834" s="189"/>
      <c r="AK834" s="189"/>
      <c r="AL834" s="189"/>
      <c r="AM834" s="189"/>
      <c r="AN834" s="189"/>
      <c r="AO834" s="189"/>
      <c r="AP834" s="189"/>
    </row>
    <row r="835" spans="1:42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  <c r="AB835" s="189"/>
      <c r="AC835" s="189"/>
      <c r="AD835" s="189"/>
      <c r="AE835" s="189"/>
      <c r="AF835" s="189"/>
      <c r="AG835" s="189"/>
      <c r="AH835" s="189"/>
      <c r="AI835" s="189"/>
      <c r="AJ835" s="189"/>
      <c r="AK835" s="189"/>
      <c r="AL835" s="189"/>
      <c r="AM835" s="189"/>
      <c r="AN835" s="189"/>
      <c r="AO835" s="189"/>
      <c r="AP835" s="189"/>
    </row>
    <row r="836" spans="1:42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  <c r="AB836" s="189"/>
      <c r="AC836" s="189"/>
      <c r="AD836" s="189"/>
      <c r="AE836" s="189"/>
      <c r="AF836" s="189"/>
      <c r="AG836" s="189"/>
      <c r="AH836" s="189"/>
      <c r="AI836" s="189"/>
      <c r="AJ836" s="189"/>
      <c r="AK836" s="189"/>
      <c r="AL836" s="189"/>
      <c r="AM836" s="189"/>
      <c r="AN836" s="189"/>
      <c r="AO836" s="189"/>
      <c r="AP836" s="189"/>
    </row>
    <row r="837" spans="1:42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  <c r="AB837" s="189"/>
      <c r="AC837" s="189"/>
      <c r="AD837" s="189"/>
      <c r="AE837" s="189"/>
      <c r="AF837" s="189"/>
      <c r="AG837" s="189"/>
      <c r="AH837" s="189"/>
      <c r="AI837" s="189"/>
      <c r="AJ837" s="189"/>
      <c r="AK837" s="189"/>
      <c r="AL837" s="189"/>
      <c r="AM837" s="189"/>
      <c r="AN837" s="189"/>
      <c r="AO837" s="189"/>
      <c r="AP837" s="189"/>
    </row>
    <row r="838" spans="1:42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  <c r="AB838" s="189"/>
      <c r="AC838" s="189"/>
      <c r="AD838" s="189"/>
      <c r="AE838" s="189"/>
      <c r="AF838" s="189"/>
      <c r="AG838" s="189"/>
      <c r="AH838" s="189"/>
      <c r="AI838" s="189"/>
      <c r="AJ838" s="189"/>
      <c r="AK838" s="189"/>
      <c r="AL838" s="189"/>
      <c r="AM838" s="189"/>
      <c r="AN838" s="189"/>
      <c r="AO838" s="189"/>
      <c r="AP838" s="189"/>
    </row>
    <row r="839" spans="1:42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  <c r="AB839" s="189"/>
      <c r="AC839" s="189"/>
      <c r="AD839" s="189"/>
      <c r="AE839" s="189"/>
      <c r="AF839" s="189"/>
      <c r="AG839" s="189"/>
      <c r="AH839" s="189"/>
      <c r="AI839" s="189"/>
      <c r="AJ839" s="189"/>
      <c r="AK839" s="189"/>
      <c r="AL839" s="189"/>
      <c r="AM839" s="189"/>
      <c r="AN839" s="189"/>
      <c r="AO839" s="189"/>
      <c r="AP839" s="189"/>
    </row>
    <row r="840" spans="1:42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  <c r="AB840" s="189"/>
      <c r="AC840" s="189"/>
      <c r="AD840" s="189"/>
      <c r="AE840" s="189"/>
      <c r="AF840" s="189"/>
      <c r="AG840" s="189"/>
      <c r="AH840" s="189"/>
      <c r="AI840" s="189"/>
      <c r="AJ840" s="189"/>
      <c r="AK840" s="189"/>
      <c r="AL840" s="189"/>
      <c r="AM840" s="189"/>
      <c r="AN840" s="189"/>
      <c r="AO840" s="189"/>
      <c r="AP840" s="189"/>
    </row>
    <row r="841" spans="1:42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  <c r="AB841" s="189"/>
      <c r="AC841" s="189"/>
      <c r="AD841" s="189"/>
      <c r="AE841" s="189"/>
      <c r="AF841" s="189"/>
      <c r="AG841" s="189"/>
      <c r="AH841" s="189"/>
      <c r="AI841" s="189"/>
      <c r="AJ841" s="189"/>
      <c r="AK841" s="189"/>
      <c r="AL841" s="189"/>
      <c r="AM841" s="189"/>
      <c r="AN841" s="189"/>
      <c r="AO841" s="189"/>
      <c r="AP841" s="189"/>
    </row>
    <row r="842" spans="1:42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  <c r="AB842" s="189"/>
      <c r="AC842" s="189"/>
      <c r="AD842" s="189"/>
      <c r="AE842" s="189"/>
      <c r="AF842" s="189"/>
      <c r="AG842" s="189"/>
      <c r="AH842" s="189"/>
      <c r="AI842" s="189"/>
      <c r="AJ842" s="189"/>
      <c r="AK842" s="189"/>
      <c r="AL842" s="189"/>
      <c r="AM842" s="189"/>
      <c r="AN842" s="189"/>
      <c r="AO842" s="189"/>
      <c r="AP842" s="189"/>
    </row>
    <row r="843" spans="1:42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  <c r="AB843" s="189"/>
      <c r="AC843" s="189"/>
      <c r="AD843" s="189"/>
      <c r="AE843" s="189"/>
      <c r="AF843" s="189"/>
      <c r="AG843" s="189"/>
      <c r="AH843" s="189"/>
      <c r="AI843" s="189"/>
      <c r="AJ843" s="189"/>
      <c r="AK843" s="189"/>
      <c r="AL843" s="189"/>
      <c r="AM843" s="189"/>
      <c r="AN843" s="189"/>
      <c r="AO843" s="189"/>
      <c r="AP843" s="189"/>
    </row>
    <row r="844" spans="1:42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  <c r="AB844" s="189"/>
      <c r="AC844" s="189"/>
      <c r="AD844" s="189"/>
      <c r="AE844" s="189"/>
      <c r="AF844" s="189"/>
      <c r="AG844" s="189"/>
      <c r="AH844" s="189"/>
      <c r="AI844" s="189"/>
      <c r="AJ844" s="189"/>
      <c r="AK844" s="189"/>
      <c r="AL844" s="189"/>
      <c r="AM844" s="189"/>
      <c r="AN844" s="189"/>
      <c r="AO844" s="189"/>
      <c r="AP844" s="189"/>
    </row>
    <row r="845" spans="1:42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  <c r="AB845" s="189"/>
      <c r="AC845" s="189"/>
      <c r="AD845" s="189"/>
      <c r="AE845" s="189"/>
      <c r="AF845" s="189"/>
      <c r="AG845" s="189"/>
      <c r="AH845" s="189"/>
      <c r="AI845" s="189"/>
      <c r="AJ845" s="189"/>
      <c r="AK845" s="189"/>
      <c r="AL845" s="189"/>
      <c r="AM845" s="189"/>
      <c r="AN845" s="189"/>
      <c r="AO845" s="189"/>
      <c r="AP845" s="189"/>
    </row>
    <row r="846" spans="1:42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  <c r="AB846" s="189"/>
      <c r="AC846" s="189"/>
      <c r="AD846" s="189"/>
      <c r="AE846" s="189"/>
      <c r="AF846" s="189"/>
      <c r="AG846" s="189"/>
      <c r="AH846" s="189"/>
      <c r="AI846" s="189"/>
      <c r="AJ846" s="189"/>
      <c r="AK846" s="189"/>
      <c r="AL846" s="189"/>
      <c r="AM846" s="189"/>
      <c r="AN846" s="189"/>
      <c r="AO846" s="189"/>
      <c r="AP846" s="189"/>
    </row>
    <row r="847" spans="1:42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  <c r="AB847" s="189"/>
      <c r="AC847" s="189"/>
      <c r="AD847" s="189"/>
      <c r="AE847" s="189"/>
      <c r="AF847" s="189"/>
      <c r="AG847" s="189"/>
      <c r="AH847" s="189"/>
      <c r="AI847" s="189"/>
      <c r="AJ847" s="189"/>
      <c r="AK847" s="189"/>
      <c r="AL847" s="189"/>
      <c r="AM847" s="189"/>
      <c r="AN847" s="189"/>
      <c r="AO847" s="189"/>
      <c r="AP847" s="189"/>
    </row>
    <row r="848" spans="1:42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  <c r="AB848" s="189"/>
      <c r="AC848" s="189"/>
      <c r="AD848" s="189"/>
      <c r="AE848" s="189"/>
      <c r="AF848" s="189"/>
      <c r="AG848" s="189"/>
      <c r="AH848" s="189"/>
      <c r="AI848" s="189"/>
      <c r="AJ848" s="189"/>
      <c r="AK848" s="189"/>
      <c r="AL848" s="189"/>
      <c r="AM848" s="189"/>
      <c r="AN848" s="189"/>
      <c r="AO848" s="189"/>
      <c r="AP848" s="189"/>
    </row>
    <row r="849" spans="1:42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  <c r="AB849" s="189"/>
      <c r="AC849" s="189"/>
      <c r="AD849" s="189"/>
      <c r="AE849" s="189"/>
      <c r="AF849" s="189"/>
      <c r="AG849" s="189"/>
      <c r="AH849" s="189"/>
      <c r="AI849" s="189"/>
      <c r="AJ849" s="189"/>
      <c r="AK849" s="189"/>
      <c r="AL849" s="189"/>
      <c r="AM849" s="189"/>
      <c r="AN849" s="189"/>
      <c r="AO849" s="189"/>
      <c r="AP849" s="189"/>
    </row>
    <row r="850" spans="1:42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  <c r="AB850" s="189"/>
      <c r="AC850" s="189"/>
      <c r="AD850" s="189"/>
      <c r="AE850" s="189"/>
      <c r="AF850" s="189"/>
      <c r="AG850" s="189"/>
      <c r="AH850" s="189"/>
      <c r="AI850" s="189"/>
      <c r="AJ850" s="189"/>
      <c r="AK850" s="189"/>
      <c r="AL850" s="189"/>
      <c r="AM850" s="189"/>
      <c r="AN850" s="189"/>
      <c r="AO850" s="189"/>
      <c r="AP850" s="189"/>
    </row>
    <row r="851" spans="1:42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  <c r="AB851" s="189"/>
      <c r="AC851" s="189"/>
      <c r="AD851" s="189"/>
      <c r="AE851" s="189"/>
      <c r="AF851" s="189"/>
      <c r="AG851" s="189"/>
      <c r="AH851" s="189"/>
      <c r="AI851" s="189"/>
      <c r="AJ851" s="189"/>
      <c r="AK851" s="189"/>
      <c r="AL851" s="189"/>
      <c r="AM851" s="189"/>
      <c r="AN851" s="189"/>
      <c r="AO851" s="189"/>
      <c r="AP851" s="189"/>
    </row>
    <row r="852" spans="1:42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  <c r="AB852" s="189"/>
      <c r="AC852" s="189"/>
      <c r="AD852" s="189"/>
      <c r="AE852" s="189"/>
      <c r="AF852" s="189"/>
      <c r="AG852" s="189"/>
      <c r="AH852" s="189"/>
      <c r="AI852" s="189"/>
      <c r="AJ852" s="189"/>
      <c r="AK852" s="189"/>
      <c r="AL852" s="189"/>
      <c r="AM852" s="189"/>
      <c r="AN852" s="189"/>
      <c r="AO852" s="189"/>
      <c r="AP852" s="189"/>
    </row>
    <row r="853" spans="1:42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  <c r="AA853" s="189"/>
      <c r="AB853" s="189"/>
      <c r="AC853" s="189"/>
      <c r="AD853" s="189"/>
      <c r="AE853" s="189"/>
      <c r="AF853" s="189"/>
      <c r="AG853" s="189"/>
      <c r="AH853" s="189"/>
      <c r="AI853" s="189"/>
      <c r="AJ853" s="189"/>
      <c r="AK853" s="189"/>
      <c r="AL853" s="189"/>
      <c r="AM853" s="189"/>
      <c r="AN853" s="189"/>
      <c r="AO853" s="189"/>
      <c r="AP853" s="189"/>
    </row>
    <row r="854" spans="1:42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  <c r="AA854" s="189"/>
      <c r="AB854" s="189"/>
      <c r="AC854" s="189"/>
      <c r="AD854" s="189"/>
      <c r="AE854" s="189"/>
      <c r="AF854" s="189"/>
      <c r="AG854" s="189"/>
      <c r="AH854" s="189"/>
      <c r="AI854" s="189"/>
      <c r="AJ854" s="189"/>
      <c r="AK854" s="189"/>
      <c r="AL854" s="189"/>
      <c r="AM854" s="189"/>
      <c r="AN854" s="189"/>
      <c r="AO854" s="189"/>
      <c r="AP854" s="189"/>
    </row>
    <row r="855" spans="1:42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  <c r="AA855" s="189"/>
      <c r="AB855" s="189"/>
      <c r="AC855" s="189"/>
      <c r="AD855" s="189"/>
      <c r="AE855" s="189"/>
      <c r="AF855" s="189"/>
      <c r="AG855" s="189"/>
      <c r="AH855" s="189"/>
      <c r="AI855" s="189"/>
      <c r="AJ855" s="189"/>
      <c r="AK855" s="189"/>
      <c r="AL855" s="189"/>
      <c r="AM855" s="189"/>
      <c r="AN855" s="189"/>
      <c r="AO855" s="189"/>
      <c r="AP855" s="189"/>
    </row>
    <row r="856" spans="1:42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  <c r="AB856" s="189"/>
      <c r="AC856" s="189"/>
      <c r="AD856" s="189"/>
      <c r="AE856" s="189"/>
      <c r="AF856" s="189"/>
      <c r="AG856" s="189"/>
      <c r="AH856" s="189"/>
      <c r="AI856" s="189"/>
      <c r="AJ856" s="189"/>
      <c r="AK856" s="189"/>
      <c r="AL856" s="189"/>
      <c r="AM856" s="189"/>
      <c r="AN856" s="189"/>
      <c r="AO856" s="189"/>
      <c r="AP856" s="189"/>
    </row>
    <row r="857" spans="1:42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  <c r="AA857" s="189"/>
      <c r="AB857" s="189"/>
      <c r="AC857" s="189"/>
      <c r="AD857" s="189"/>
      <c r="AE857" s="189"/>
      <c r="AF857" s="189"/>
      <c r="AG857" s="189"/>
      <c r="AH857" s="189"/>
      <c r="AI857" s="189"/>
      <c r="AJ857" s="189"/>
      <c r="AK857" s="189"/>
      <c r="AL857" s="189"/>
      <c r="AM857" s="189"/>
      <c r="AN857" s="189"/>
      <c r="AO857" s="189"/>
      <c r="AP857" s="189"/>
    </row>
    <row r="858" spans="1:42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  <c r="AA858" s="189"/>
      <c r="AB858" s="189"/>
      <c r="AC858" s="189"/>
      <c r="AD858" s="189"/>
      <c r="AE858" s="189"/>
      <c r="AF858" s="189"/>
      <c r="AG858" s="189"/>
      <c r="AH858" s="189"/>
      <c r="AI858" s="189"/>
      <c r="AJ858" s="189"/>
      <c r="AK858" s="189"/>
      <c r="AL858" s="189"/>
      <c r="AM858" s="189"/>
      <c r="AN858" s="189"/>
      <c r="AO858" s="189"/>
      <c r="AP858" s="189"/>
    </row>
    <row r="859" spans="1:42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  <c r="AA859" s="189"/>
      <c r="AB859" s="189"/>
      <c r="AC859" s="189"/>
      <c r="AD859" s="189"/>
      <c r="AE859" s="189"/>
      <c r="AF859" s="189"/>
      <c r="AG859" s="189"/>
      <c r="AH859" s="189"/>
      <c r="AI859" s="189"/>
      <c r="AJ859" s="189"/>
      <c r="AK859" s="189"/>
      <c r="AL859" s="189"/>
      <c r="AM859" s="189"/>
      <c r="AN859" s="189"/>
      <c r="AO859" s="189"/>
      <c r="AP859" s="189"/>
    </row>
    <row r="860" spans="1:42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  <c r="AA860" s="189"/>
      <c r="AB860" s="189"/>
      <c r="AC860" s="189"/>
      <c r="AD860" s="189"/>
      <c r="AE860" s="189"/>
      <c r="AF860" s="189"/>
      <c r="AG860" s="189"/>
      <c r="AH860" s="189"/>
      <c r="AI860" s="189"/>
      <c r="AJ860" s="189"/>
      <c r="AK860" s="189"/>
      <c r="AL860" s="189"/>
      <c r="AM860" s="189"/>
      <c r="AN860" s="189"/>
      <c r="AO860" s="189"/>
      <c r="AP860" s="189"/>
    </row>
    <row r="861" spans="1:42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  <c r="AA861" s="189"/>
      <c r="AB861" s="189"/>
      <c r="AC861" s="189"/>
      <c r="AD861" s="189"/>
      <c r="AE861" s="189"/>
      <c r="AF861" s="189"/>
      <c r="AG861" s="189"/>
      <c r="AH861" s="189"/>
      <c r="AI861" s="189"/>
      <c r="AJ861" s="189"/>
      <c r="AK861" s="189"/>
      <c r="AL861" s="189"/>
      <c r="AM861" s="189"/>
      <c r="AN861" s="189"/>
      <c r="AO861" s="189"/>
      <c r="AP861" s="189"/>
    </row>
    <row r="862" spans="1:42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  <c r="AA862" s="189"/>
      <c r="AB862" s="189"/>
      <c r="AC862" s="189"/>
      <c r="AD862" s="189"/>
      <c r="AE862" s="189"/>
      <c r="AF862" s="189"/>
      <c r="AG862" s="189"/>
      <c r="AH862" s="189"/>
      <c r="AI862" s="189"/>
      <c r="AJ862" s="189"/>
      <c r="AK862" s="189"/>
      <c r="AL862" s="189"/>
      <c r="AM862" s="189"/>
      <c r="AN862" s="189"/>
      <c r="AO862" s="189"/>
      <c r="AP862" s="189"/>
    </row>
    <row r="863" spans="1:42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  <c r="AA863" s="189"/>
      <c r="AB863" s="189"/>
      <c r="AC863" s="189"/>
      <c r="AD863" s="189"/>
      <c r="AE863" s="189"/>
      <c r="AF863" s="189"/>
      <c r="AG863" s="189"/>
      <c r="AH863" s="189"/>
      <c r="AI863" s="189"/>
      <c r="AJ863" s="189"/>
      <c r="AK863" s="189"/>
      <c r="AL863" s="189"/>
      <c r="AM863" s="189"/>
      <c r="AN863" s="189"/>
      <c r="AO863" s="189"/>
      <c r="AP863" s="189"/>
    </row>
    <row r="864" spans="1:42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  <c r="AA864" s="189"/>
      <c r="AB864" s="189"/>
      <c r="AC864" s="189"/>
      <c r="AD864" s="189"/>
      <c r="AE864" s="189"/>
      <c r="AF864" s="189"/>
      <c r="AG864" s="189"/>
      <c r="AH864" s="189"/>
      <c r="AI864" s="189"/>
      <c r="AJ864" s="189"/>
      <c r="AK864" s="189"/>
      <c r="AL864" s="189"/>
      <c r="AM864" s="189"/>
      <c r="AN864" s="189"/>
      <c r="AO864" s="189"/>
      <c r="AP864" s="189"/>
    </row>
    <row r="865" spans="1:42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  <c r="AA865" s="189"/>
      <c r="AB865" s="189"/>
      <c r="AC865" s="189"/>
      <c r="AD865" s="189"/>
      <c r="AE865" s="189"/>
      <c r="AF865" s="189"/>
      <c r="AG865" s="189"/>
      <c r="AH865" s="189"/>
      <c r="AI865" s="189"/>
      <c r="AJ865" s="189"/>
      <c r="AK865" s="189"/>
      <c r="AL865" s="189"/>
      <c r="AM865" s="189"/>
      <c r="AN865" s="189"/>
      <c r="AO865" s="189"/>
      <c r="AP865" s="189"/>
    </row>
    <row r="866" spans="1:42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  <c r="AB866" s="189"/>
      <c r="AC866" s="189"/>
      <c r="AD866" s="189"/>
      <c r="AE866" s="189"/>
      <c r="AF866" s="189"/>
      <c r="AG866" s="189"/>
      <c r="AH866" s="189"/>
      <c r="AI866" s="189"/>
      <c r="AJ866" s="189"/>
      <c r="AK866" s="189"/>
      <c r="AL866" s="189"/>
      <c r="AM866" s="189"/>
      <c r="AN866" s="189"/>
      <c r="AO866" s="189"/>
      <c r="AP866" s="189"/>
    </row>
    <row r="867" spans="1:42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  <c r="AA867" s="189"/>
      <c r="AB867" s="189"/>
      <c r="AC867" s="189"/>
      <c r="AD867" s="189"/>
      <c r="AE867" s="189"/>
      <c r="AF867" s="189"/>
      <c r="AG867" s="189"/>
      <c r="AH867" s="189"/>
      <c r="AI867" s="189"/>
      <c r="AJ867" s="189"/>
      <c r="AK867" s="189"/>
      <c r="AL867" s="189"/>
      <c r="AM867" s="189"/>
      <c r="AN867" s="189"/>
      <c r="AO867" s="189"/>
      <c r="AP867" s="189"/>
    </row>
    <row r="868" spans="1:42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  <c r="AA868" s="189"/>
      <c r="AB868" s="189"/>
      <c r="AC868" s="189"/>
      <c r="AD868" s="189"/>
      <c r="AE868" s="189"/>
      <c r="AF868" s="189"/>
      <c r="AG868" s="189"/>
      <c r="AH868" s="189"/>
      <c r="AI868" s="189"/>
      <c r="AJ868" s="189"/>
      <c r="AK868" s="189"/>
      <c r="AL868" s="189"/>
      <c r="AM868" s="189"/>
      <c r="AN868" s="189"/>
      <c r="AO868" s="189"/>
      <c r="AP868" s="189"/>
    </row>
    <row r="869" spans="1:42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  <c r="AA869" s="189"/>
      <c r="AB869" s="189"/>
      <c r="AC869" s="189"/>
      <c r="AD869" s="189"/>
      <c r="AE869" s="189"/>
      <c r="AF869" s="189"/>
      <c r="AG869" s="189"/>
      <c r="AH869" s="189"/>
      <c r="AI869" s="189"/>
      <c r="AJ869" s="189"/>
      <c r="AK869" s="189"/>
      <c r="AL869" s="189"/>
      <c r="AM869" s="189"/>
      <c r="AN869" s="189"/>
      <c r="AO869" s="189"/>
      <c r="AP869" s="189"/>
    </row>
    <row r="870" spans="1:42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  <c r="AA870" s="189"/>
      <c r="AB870" s="189"/>
      <c r="AC870" s="189"/>
      <c r="AD870" s="189"/>
      <c r="AE870" s="189"/>
      <c r="AF870" s="189"/>
      <c r="AG870" s="189"/>
      <c r="AH870" s="189"/>
      <c r="AI870" s="189"/>
      <c r="AJ870" s="189"/>
      <c r="AK870" s="189"/>
      <c r="AL870" s="189"/>
      <c r="AM870" s="189"/>
      <c r="AN870" s="189"/>
      <c r="AO870" s="189"/>
      <c r="AP870" s="189"/>
    </row>
    <row r="871" spans="1:42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  <c r="AA871" s="189"/>
      <c r="AB871" s="189"/>
      <c r="AC871" s="189"/>
      <c r="AD871" s="189"/>
      <c r="AE871" s="189"/>
      <c r="AF871" s="189"/>
      <c r="AG871" s="189"/>
      <c r="AH871" s="189"/>
      <c r="AI871" s="189"/>
      <c r="AJ871" s="189"/>
      <c r="AK871" s="189"/>
      <c r="AL871" s="189"/>
      <c r="AM871" s="189"/>
      <c r="AN871" s="189"/>
      <c r="AO871" s="189"/>
      <c r="AP871" s="189"/>
    </row>
    <row r="872" spans="1:42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  <c r="AA872" s="189"/>
      <c r="AB872" s="189"/>
      <c r="AC872" s="189"/>
      <c r="AD872" s="189"/>
      <c r="AE872" s="189"/>
      <c r="AF872" s="189"/>
      <c r="AG872" s="189"/>
      <c r="AH872" s="189"/>
      <c r="AI872" s="189"/>
      <c r="AJ872" s="189"/>
      <c r="AK872" s="189"/>
      <c r="AL872" s="189"/>
      <c r="AM872" s="189"/>
      <c r="AN872" s="189"/>
      <c r="AO872" s="189"/>
      <c r="AP872" s="189"/>
    </row>
    <row r="873" spans="1:42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  <c r="AA873" s="189"/>
      <c r="AB873" s="189"/>
      <c r="AC873" s="189"/>
      <c r="AD873" s="189"/>
      <c r="AE873" s="189"/>
      <c r="AF873" s="189"/>
      <c r="AG873" s="189"/>
      <c r="AH873" s="189"/>
      <c r="AI873" s="189"/>
      <c r="AJ873" s="189"/>
      <c r="AK873" s="189"/>
      <c r="AL873" s="189"/>
      <c r="AM873" s="189"/>
      <c r="AN873" s="189"/>
      <c r="AO873" s="189"/>
      <c r="AP873" s="189"/>
    </row>
    <row r="874" spans="1:42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  <c r="AB874" s="189"/>
      <c r="AC874" s="189"/>
      <c r="AD874" s="189"/>
      <c r="AE874" s="189"/>
      <c r="AF874" s="189"/>
      <c r="AG874" s="189"/>
      <c r="AH874" s="189"/>
      <c r="AI874" s="189"/>
      <c r="AJ874" s="189"/>
      <c r="AK874" s="189"/>
      <c r="AL874" s="189"/>
      <c r="AM874" s="189"/>
      <c r="AN874" s="189"/>
      <c r="AO874" s="189"/>
      <c r="AP874" s="189"/>
    </row>
    <row r="875" spans="1:42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  <c r="AA875" s="189"/>
      <c r="AB875" s="189"/>
      <c r="AC875" s="189"/>
      <c r="AD875" s="189"/>
      <c r="AE875" s="189"/>
      <c r="AF875" s="189"/>
      <c r="AG875" s="189"/>
      <c r="AH875" s="189"/>
      <c r="AI875" s="189"/>
      <c r="AJ875" s="189"/>
      <c r="AK875" s="189"/>
      <c r="AL875" s="189"/>
      <c r="AM875" s="189"/>
      <c r="AN875" s="189"/>
      <c r="AO875" s="189"/>
      <c r="AP875" s="189"/>
    </row>
    <row r="876" spans="1:42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  <c r="AA876" s="189"/>
      <c r="AB876" s="189"/>
      <c r="AC876" s="189"/>
      <c r="AD876" s="189"/>
      <c r="AE876" s="189"/>
      <c r="AF876" s="189"/>
      <c r="AG876" s="189"/>
      <c r="AH876" s="189"/>
      <c r="AI876" s="189"/>
      <c r="AJ876" s="189"/>
      <c r="AK876" s="189"/>
      <c r="AL876" s="189"/>
      <c r="AM876" s="189"/>
      <c r="AN876" s="189"/>
      <c r="AO876" s="189"/>
      <c r="AP876" s="189"/>
    </row>
    <row r="877" spans="1:42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  <c r="AA877" s="189"/>
      <c r="AB877" s="189"/>
      <c r="AC877" s="189"/>
      <c r="AD877" s="189"/>
      <c r="AE877" s="189"/>
      <c r="AF877" s="189"/>
      <c r="AG877" s="189"/>
      <c r="AH877" s="189"/>
      <c r="AI877" s="189"/>
      <c r="AJ877" s="189"/>
      <c r="AK877" s="189"/>
      <c r="AL877" s="189"/>
      <c r="AM877" s="189"/>
      <c r="AN877" s="189"/>
      <c r="AO877" s="189"/>
      <c r="AP877" s="189"/>
    </row>
    <row r="878" spans="1:42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  <c r="AA878" s="189"/>
      <c r="AB878" s="189"/>
      <c r="AC878" s="189"/>
      <c r="AD878" s="189"/>
      <c r="AE878" s="189"/>
      <c r="AF878" s="189"/>
      <c r="AG878" s="189"/>
      <c r="AH878" s="189"/>
      <c r="AI878" s="189"/>
      <c r="AJ878" s="189"/>
      <c r="AK878" s="189"/>
      <c r="AL878" s="189"/>
      <c r="AM878" s="189"/>
      <c r="AN878" s="189"/>
      <c r="AO878" s="189"/>
      <c r="AP878" s="189"/>
    </row>
    <row r="879" spans="1:42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  <c r="AA879" s="189"/>
      <c r="AB879" s="189"/>
      <c r="AC879" s="189"/>
      <c r="AD879" s="189"/>
      <c r="AE879" s="189"/>
      <c r="AF879" s="189"/>
      <c r="AG879" s="189"/>
      <c r="AH879" s="189"/>
      <c r="AI879" s="189"/>
      <c r="AJ879" s="189"/>
      <c r="AK879" s="189"/>
      <c r="AL879" s="189"/>
      <c r="AM879" s="189"/>
      <c r="AN879" s="189"/>
      <c r="AO879" s="189"/>
      <c r="AP879" s="189"/>
    </row>
    <row r="880" spans="1:42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  <c r="AA880" s="189"/>
      <c r="AB880" s="189"/>
      <c r="AC880" s="189"/>
      <c r="AD880" s="189"/>
      <c r="AE880" s="189"/>
      <c r="AF880" s="189"/>
      <c r="AG880" s="189"/>
      <c r="AH880" s="189"/>
      <c r="AI880" s="189"/>
      <c r="AJ880" s="189"/>
      <c r="AK880" s="189"/>
      <c r="AL880" s="189"/>
      <c r="AM880" s="189"/>
      <c r="AN880" s="189"/>
      <c r="AO880" s="189"/>
      <c r="AP880" s="189"/>
    </row>
    <row r="881" spans="1:42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  <c r="AA881" s="189"/>
      <c r="AB881" s="189"/>
      <c r="AC881" s="189"/>
      <c r="AD881" s="189"/>
      <c r="AE881" s="189"/>
      <c r="AF881" s="189"/>
      <c r="AG881" s="189"/>
      <c r="AH881" s="189"/>
      <c r="AI881" s="189"/>
      <c r="AJ881" s="189"/>
      <c r="AK881" s="189"/>
      <c r="AL881" s="189"/>
      <c r="AM881" s="189"/>
      <c r="AN881" s="189"/>
      <c r="AO881" s="189"/>
      <c r="AP881" s="189"/>
    </row>
    <row r="882" spans="1:42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  <c r="AA882" s="189"/>
      <c r="AB882" s="189"/>
      <c r="AC882" s="189"/>
      <c r="AD882" s="189"/>
      <c r="AE882" s="189"/>
      <c r="AF882" s="189"/>
      <c r="AG882" s="189"/>
      <c r="AH882" s="189"/>
      <c r="AI882" s="189"/>
      <c r="AJ882" s="189"/>
      <c r="AK882" s="189"/>
      <c r="AL882" s="189"/>
      <c r="AM882" s="189"/>
      <c r="AN882" s="189"/>
      <c r="AO882" s="189"/>
      <c r="AP882" s="189"/>
    </row>
    <row r="883" spans="1:42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  <c r="AA883" s="189"/>
      <c r="AB883" s="189"/>
      <c r="AC883" s="189"/>
      <c r="AD883" s="189"/>
      <c r="AE883" s="189"/>
      <c r="AF883" s="189"/>
      <c r="AG883" s="189"/>
      <c r="AH883" s="189"/>
      <c r="AI883" s="189"/>
      <c r="AJ883" s="189"/>
      <c r="AK883" s="189"/>
      <c r="AL883" s="189"/>
      <c r="AM883" s="189"/>
      <c r="AN883" s="189"/>
      <c r="AO883" s="189"/>
      <c r="AP883" s="189"/>
    </row>
    <row r="884" spans="1:42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  <c r="AA884" s="189"/>
      <c r="AB884" s="189"/>
      <c r="AC884" s="189"/>
      <c r="AD884" s="189"/>
      <c r="AE884" s="189"/>
      <c r="AF884" s="189"/>
      <c r="AG884" s="189"/>
      <c r="AH884" s="189"/>
      <c r="AI884" s="189"/>
      <c r="AJ884" s="189"/>
      <c r="AK884" s="189"/>
      <c r="AL884" s="189"/>
      <c r="AM884" s="189"/>
      <c r="AN884" s="189"/>
      <c r="AO884" s="189"/>
      <c r="AP884" s="189"/>
    </row>
    <row r="885" spans="1:42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  <c r="AB885" s="189"/>
      <c r="AC885" s="189"/>
      <c r="AD885" s="189"/>
      <c r="AE885" s="189"/>
      <c r="AF885" s="189"/>
      <c r="AG885" s="189"/>
      <c r="AH885" s="189"/>
      <c r="AI885" s="189"/>
      <c r="AJ885" s="189"/>
      <c r="AK885" s="189"/>
      <c r="AL885" s="189"/>
      <c r="AM885" s="189"/>
      <c r="AN885" s="189"/>
      <c r="AO885" s="189"/>
      <c r="AP885" s="189"/>
    </row>
    <row r="886" spans="1:42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  <c r="AB886" s="189"/>
      <c r="AC886" s="189"/>
      <c r="AD886" s="189"/>
      <c r="AE886" s="189"/>
      <c r="AF886" s="189"/>
      <c r="AG886" s="189"/>
      <c r="AH886" s="189"/>
      <c r="AI886" s="189"/>
      <c r="AJ886" s="189"/>
      <c r="AK886" s="189"/>
      <c r="AL886" s="189"/>
      <c r="AM886" s="189"/>
      <c r="AN886" s="189"/>
      <c r="AO886" s="189"/>
      <c r="AP886" s="189"/>
    </row>
    <row r="887" spans="1:42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  <c r="AD887" s="189"/>
      <c r="AE887" s="189"/>
      <c r="AF887" s="189"/>
      <c r="AG887" s="189"/>
      <c r="AH887" s="189"/>
      <c r="AI887" s="189"/>
      <c r="AJ887" s="189"/>
      <c r="AK887" s="189"/>
      <c r="AL887" s="189"/>
      <c r="AM887" s="189"/>
      <c r="AN887" s="189"/>
      <c r="AO887" s="189"/>
      <c r="AP887" s="189"/>
    </row>
    <row r="888" spans="1:42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  <c r="AA888" s="189"/>
      <c r="AB888" s="189"/>
      <c r="AC888" s="189"/>
      <c r="AD888" s="189"/>
      <c r="AE888" s="189"/>
      <c r="AF888" s="189"/>
      <c r="AG888" s="189"/>
      <c r="AH888" s="189"/>
      <c r="AI888" s="189"/>
      <c r="AJ888" s="189"/>
      <c r="AK888" s="189"/>
      <c r="AL888" s="189"/>
      <c r="AM888" s="189"/>
      <c r="AN888" s="189"/>
      <c r="AO888" s="189"/>
      <c r="AP888" s="189"/>
    </row>
    <row r="889" spans="1:42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  <c r="AA889" s="189"/>
      <c r="AB889" s="189"/>
      <c r="AC889" s="189"/>
      <c r="AD889" s="189"/>
      <c r="AE889" s="189"/>
      <c r="AF889" s="189"/>
      <c r="AG889" s="189"/>
      <c r="AH889" s="189"/>
      <c r="AI889" s="189"/>
      <c r="AJ889" s="189"/>
      <c r="AK889" s="189"/>
      <c r="AL889" s="189"/>
      <c r="AM889" s="189"/>
      <c r="AN889" s="189"/>
      <c r="AO889" s="189"/>
      <c r="AP889" s="189"/>
    </row>
    <row r="890" spans="1:42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  <c r="AA890" s="189"/>
      <c r="AB890" s="189"/>
      <c r="AC890" s="189"/>
      <c r="AD890" s="189"/>
      <c r="AE890" s="189"/>
      <c r="AF890" s="189"/>
      <c r="AG890" s="189"/>
      <c r="AH890" s="189"/>
      <c r="AI890" s="189"/>
      <c r="AJ890" s="189"/>
      <c r="AK890" s="189"/>
      <c r="AL890" s="189"/>
      <c r="AM890" s="189"/>
      <c r="AN890" s="189"/>
      <c r="AO890" s="189"/>
      <c r="AP890" s="189"/>
    </row>
    <row r="891" spans="1:42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  <c r="AB891" s="189"/>
      <c r="AC891" s="189"/>
      <c r="AD891" s="189"/>
      <c r="AE891" s="189"/>
      <c r="AF891" s="189"/>
      <c r="AG891" s="189"/>
      <c r="AH891" s="189"/>
      <c r="AI891" s="189"/>
      <c r="AJ891" s="189"/>
      <c r="AK891" s="189"/>
      <c r="AL891" s="189"/>
      <c r="AM891" s="189"/>
      <c r="AN891" s="189"/>
      <c r="AO891" s="189"/>
      <c r="AP891" s="189"/>
    </row>
    <row r="892" spans="1:42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  <c r="AA892" s="189"/>
      <c r="AB892" s="189"/>
      <c r="AC892" s="189"/>
      <c r="AD892" s="189"/>
      <c r="AE892" s="189"/>
      <c r="AF892" s="189"/>
      <c r="AG892" s="189"/>
      <c r="AH892" s="189"/>
      <c r="AI892" s="189"/>
      <c r="AJ892" s="189"/>
      <c r="AK892" s="189"/>
      <c r="AL892" s="189"/>
      <c r="AM892" s="189"/>
      <c r="AN892" s="189"/>
      <c r="AO892" s="189"/>
      <c r="AP892" s="189"/>
    </row>
    <row r="893" spans="1:42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  <c r="AA893" s="189"/>
      <c r="AB893" s="189"/>
      <c r="AC893" s="189"/>
      <c r="AD893" s="189"/>
      <c r="AE893" s="189"/>
      <c r="AF893" s="189"/>
      <c r="AG893" s="189"/>
      <c r="AH893" s="189"/>
      <c r="AI893" s="189"/>
      <c r="AJ893" s="189"/>
      <c r="AK893" s="189"/>
      <c r="AL893" s="189"/>
      <c r="AM893" s="189"/>
      <c r="AN893" s="189"/>
      <c r="AO893" s="189"/>
      <c r="AP893" s="189"/>
    </row>
    <row r="894" spans="1:42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  <c r="AA894" s="189"/>
      <c r="AB894" s="189"/>
      <c r="AC894" s="189"/>
      <c r="AD894" s="189"/>
      <c r="AE894" s="189"/>
      <c r="AF894" s="189"/>
      <c r="AG894" s="189"/>
      <c r="AH894" s="189"/>
      <c r="AI894" s="189"/>
      <c r="AJ894" s="189"/>
      <c r="AK894" s="189"/>
      <c r="AL894" s="189"/>
      <c r="AM894" s="189"/>
      <c r="AN894" s="189"/>
      <c r="AO894" s="189"/>
      <c r="AP894" s="189"/>
    </row>
    <row r="895" spans="1:42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  <c r="AA895" s="189"/>
      <c r="AB895" s="189"/>
      <c r="AC895" s="189"/>
      <c r="AD895" s="189"/>
      <c r="AE895" s="189"/>
      <c r="AF895" s="189"/>
      <c r="AG895" s="189"/>
      <c r="AH895" s="189"/>
      <c r="AI895" s="189"/>
      <c r="AJ895" s="189"/>
      <c r="AK895" s="189"/>
      <c r="AL895" s="189"/>
      <c r="AM895" s="189"/>
      <c r="AN895" s="189"/>
      <c r="AO895" s="189"/>
      <c r="AP895" s="189"/>
    </row>
    <row r="896" spans="1:42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  <c r="AA896" s="189"/>
      <c r="AB896" s="189"/>
      <c r="AC896" s="189"/>
      <c r="AD896" s="189"/>
      <c r="AE896" s="189"/>
      <c r="AF896" s="189"/>
      <c r="AG896" s="189"/>
      <c r="AH896" s="189"/>
      <c r="AI896" s="189"/>
      <c r="AJ896" s="189"/>
      <c r="AK896" s="189"/>
      <c r="AL896" s="189"/>
      <c r="AM896" s="189"/>
      <c r="AN896" s="189"/>
      <c r="AO896" s="189"/>
      <c r="AP896" s="189"/>
    </row>
    <row r="897" spans="1:42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  <c r="AA897" s="189"/>
      <c r="AB897" s="189"/>
      <c r="AC897" s="189"/>
      <c r="AD897" s="189"/>
      <c r="AE897" s="189"/>
      <c r="AF897" s="189"/>
      <c r="AG897" s="189"/>
      <c r="AH897" s="189"/>
      <c r="AI897" s="189"/>
      <c r="AJ897" s="189"/>
      <c r="AK897" s="189"/>
      <c r="AL897" s="189"/>
      <c r="AM897" s="189"/>
      <c r="AN897" s="189"/>
      <c r="AO897" s="189"/>
      <c r="AP897" s="189"/>
    </row>
    <row r="898" spans="1:42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  <c r="AA898" s="189"/>
      <c r="AB898" s="189"/>
      <c r="AC898" s="189"/>
      <c r="AD898" s="189"/>
      <c r="AE898" s="189"/>
      <c r="AF898" s="189"/>
      <c r="AG898" s="189"/>
      <c r="AH898" s="189"/>
      <c r="AI898" s="189"/>
      <c r="AJ898" s="189"/>
      <c r="AK898" s="189"/>
      <c r="AL898" s="189"/>
      <c r="AM898" s="189"/>
      <c r="AN898" s="189"/>
      <c r="AO898" s="189"/>
      <c r="AP898" s="189"/>
    </row>
    <row r="899" spans="1:42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  <c r="AA899" s="189"/>
      <c r="AB899" s="189"/>
      <c r="AC899" s="189"/>
      <c r="AD899" s="189"/>
      <c r="AE899" s="189"/>
      <c r="AF899" s="189"/>
      <c r="AG899" s="189"/>
      <c r="AH899" s="189"/>
      <c r="AI899" s="189"/>
      <c r="AJ899" s="189"/>
      <c r="AK899" s="189"/>
      <c r="AL899" s="189"/>
      <c r="AM899" s="189"/>
      <c r="AN899" s="189"/>
      <c r="AO899" s="189"/>
      <c r="AP899" s="189"/>
    </row>
    <row r="900" spans="1:42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  <c r="AA900" s="189"/>
      <c r="AB900" s="189"/>
      <c r="AC900" s="189"/>
      <c r="AD900" s="189"/>
      <c r="AE900" s="189"/>
      <c r="AF900" s="189"/>
      <c r="AG900" s="189"/>
      <c r="AH900" s="189"/>
      <c r="AI900" s="189"/>
      <c r="AJ900" s="189"/>
      <c r="AK900" s="189"/>
      <c r="AL900" s="189"/>
      <c r="AM900" s="189"/>
      <c r="AN900" s="189"/>
      <c r="AO900" s="189"/>
      <c r="AP900" s="189"/>
    </row>
    <row r="901" spans="1:42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  <c r="AA901" s="189"/>
      <c r="AB901" s="189"/>
      <c r="AC901" s="189"/>
      <c r="AD901" s="189"/>
      <c r="AE901" s="189"/>
      <c r="AF901" s="189"/>
      <c r="AG901" s="189"/>
      <c r="AH901" s="189"/>
      <c r="AI901" s="189"/>
      <c r="AJ901" s="189"/>
      <c r="AK901" s="189"/>
      <c r="AL901" s="189"/>
      <c r="AM901" s="189"/>
      <c r="AN901" s="189"/>
      <c r="AO901" s="189"/>
      <c r="AP901" s="189"/>
    </row>
    <row r="902" spans="1:42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  <c r="AA902" s="189"/>
      <c r="AB902" s="189"/>
      <c r="AC902" s="189"/>
      <c r="AD902" s="189"/>
      <c r="AE902" s="189"/>
      <c r="AF902" s="189"/>
      <c r="AG902" s="189"/>
      <c r="AH902" s="189"/>
      <c r="AI902" s="189"/>
      <c r="AJ902" s="189"/>
      <c r="AK902" s="189"/>
      <c r="AL902" s="189"/>
      <c r="AM902" s="189"/>
      <c r="AN902" s="189"/>
      <c r="AO902" s="189"/>
      <c r="AP902" s="189"/>
    </row>
    <row r="903" spans="1:42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  <c r="AA903" s="189"/>
      <c r="AB903" s="189"/>
      <c r="AC903" s="189"/>
      <c r="AD903" s="189"/>
      <c r="AE903" s="189"/>
      <c r="AF903" s="189"/>
      <c r="AG903" s="189"/>
      <c r="AH903" s="189"/>
      <c r="AI903" s="189"/>
      <c r="AJ903" s="189"/>
      <c r="AK903" s="189"/>
      <c r="AL903" s="189"/>
      <c r="AM903" s="189"/>
      <c r="AN903" s="189"/>
      <c r="AO903" s="189"/>
      <c r="AP903" s="189"/>
    </row>
    <row r="904" spans="1:42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  <c r="AA904" s="189"/>
      <c r="AB904" s="189"/>
      <c r="AC904" s="189"/>
      <c r="AD904" s="189"/>
      <c r="AE904" s="189"/>
      <c r="AF904" s="189"/>
      <c r="AG904" s="189"/>
      <c r="AH904" s="189"/>
      <c r="AI904" s="189"/>
      <c r="AJ904" s="189"/>
      <c r="AK904" s="189"/>
      <c r="AL904" s="189"/>
      <c r="AM904" s="189"/>
      <c r="AN904" s="189"/>
      <c r="AO904" s="189"/>
      <c r="AP904" s="189"/>
    </row>
    <row r="905" spans="1:42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89"/>
    </row>
    <row r="906" spans="1:42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  <c r="AA906" s="189"/>
      <c r="AB906" s="189"/>
      <c r="AC906" s="189"/>
      <c r="AD906" s="189"/>
      <c r="AE906" s="189"/>
      <c r="AF906" s="189"/>
      <c r="AG906" s="189"/>
      <c r="AH906" s="189"/>
      <c r="AI906" s="189"/>
      <c r="AJ906" s="189"/>
      <c r="AK906" s="189"/>
      <c r="AL906" s="189"/>
      <c r="AM906" s="189"/>
      <c r="AN906" s="189"/>
      <c r="AO906" s="189"/>
      <c r="AP906" s="189"/>
    </row>
    <row r="907" spans="1:42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  <c r="AA907" s="189"/>
      <c r="AB907" s="189"/>
      <c r="AC907" s="189"/>
      <c r="AD907" s="189"/>
      <c r="AE907" s="189"/>
      <c r="AF907" s="189"/>
      <c r="AG907" s="189"/>
      <c r="AH907" s="189"/>
      <c r="AI907" s="189"/>
      <c r="AJ907" s="189"/>
      <c r="AK907" s="189"/>
      <c r="AL907" s="189"/>
      <c r="AM907" s="189"/>
      <c r="AN907" s="189"/>
      <c r="AO907" s="189"/>
      <c r="AP907" s="189"/>
    </row>
    <row r="908" spans="1:42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  <c r="AA908" s="189"/>
      <c r="AB908" s="189"/>
      <c r="AC908" s="189"/>
      <c r="AD908" s="189"/>
      <c r="AE908" s="189"/>
      <c r="AF908" s="189"/>
      <c r="AG908" s="189"/>
      <c r="AH908" s="189"/>
      <c r="AI908" s="189"/>
      <c r="AJ908" s="189"/>
      <c r="AK908" s="189"/>
      <c r="AL908" s="189"/>
      <c r="AM908" s="189"/>
      <c r="AN908" s="189"/>
      <c r="AO908" s="189"/>
      <c r="AP908" s="189"/>
    </row>
    <row r="909" spans="1:42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  <c r="AA909" s="189"/>
      <c r="AB909" s="189"/>
      <c r="AC909" s="189"/>
      <c r="AD909" s="189"/>
      <c r="AE909" s="189"/>
      <c r="AF909" s="189"/>
      <c r="AG909" s="189"/>
      <c r="AH909" s="189"/>
      <c r="AI909" s="189"/>
      <c r="AJ909" s="189"/>
      <c r="AK909" s="189"/>
      <c r="AL909" s="189"/>
      <c r="AM909" s="189"/>
      <c r="AN909" s="189"/>
      <c r="AO909" s="189"/>
      <c r="AP909" s="189"/>
    </row>
    <row r="910" spans="1:42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  <c r="AA910" s="189"/>
      <c r="AB910" s="189"/>
      <c r="AC910" s="189"/>
      <c r="AD910" s="189"/>
      <c r="AE910" s="189"/>
      <c r="AF910" s="189"/>
      <c r="AG910" s="189"/>
      <c r="AH910" s="189"/>
      <c r="AI910" s="189"/>
      <c r="AJ910" s="189"/>
      <c r="AK910" s="189"/>
      <c r="AL910" s="189"/>
      <c r="AM910" s="189"/>
      <c r="AN910" s="189"/>
      <c r="AO910" s="189"/>
      <c r="AP910" s="189"/>
    </row>
    <row r="911" spans="1:42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  <c r="AA911" s="189"/>
      <c r="AB911" s="189"/>
      <c r="AC911" s="189"/>
      <c r="AD911" s="189"/>
      <c r="AE911" s="189"/>
      <c r="AF911" s="189"/>
      <c r="AG911" s="189"/>
      <c r="AH911" s="189"/>
      <c r="AI911" s="189"/>
      <c r="AJ911" s="189"/>
      <c r="AK911" s="189"/>
      <c r="AL911" s="189"/>
      <c r="AM911" s="189"/>
      <c r="AN911" s="189"/>
      <c r="AO911" s="189"/>
      <c r="AP911" s="189"/>
    </row>
    <row r="912" spans="1:42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  <c r="AA912" s="189"/>
      <c r="AB912" s="189"/>
      <c r="AC912" s="189"/>
      <c r="AD912" s="189"/>
      <c r="AE912" s="189"/>
      <c r="AF912" s="189"/>
      <c r="AG912" s="189"/>
      <c r="AH912" s="189"/>
      <c r="AI912" s="189"/>
      <c r="AJ912" s="189"/>
      <c r="AK912" s="189"/>
      <c r="AL912" s="189"/>
      <c r="AM912" s="189"/>
      <c r="AN912" s="189"/>
      <c r="AO912" s="189"/>
      <c r="AP912" s="189"/>
    </row>
    <row r="913" spans="1:42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  <c r="AA913" s="189"/>
      <c r="AB913" s="189"/>
      <c r="AC913" s="189"/>
      <c r="AD913" s="189"/>
      <c r="AE913" s="189"/>
      <c r="AF913" s="189"/>
      <c r="AG913" s="189"/>
      <c r="AH913" s="189"/>
      <c r="AI913" s="189"/>
      <c r="AJ913" s="189"/>
      <c r="AK913" s="189"/>
      <c r="AL913" s="189"/>
      <c r="AM913" s="189"/>
      <c r="AN913" s="189"/>
      <c r="AO913" s="189"/>
      <c r="AP913" s="189"/>
    </row>
    <row r="914" spans="1:42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  <c r="AA914" s="189"/>
      <c r="AB914" s="189"/>
      <c r="AC914" s="189"/>
      <c r="AD914" s="189"/>
      <c r="AE914" s="189"/>
      <c r="AF914" s="189"/>
      <c r="AG914" s="189"/>
      <c r="AH914" s="189"/>
      <c r="AI914" s="189"/>
      <c r="AJ914" s="189"/>
      <c r="AK914" s="189"/>
      <c r="AL914" s="189"/>
      <c r="AM914" s="189"/>
      <c r="AN914" s="189"/>
      <c r="AO914" s="189"/>
      <c r="AP914" s="189"/>
    </row>
    <row r="915" spans="1:42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  <c r="AA915" s="189"/>
      <c r="AB915" s="189"/>
      <c r="AC915" s="189"/>
      <c r="AD915" s="189"/>
      <c r="AE915" s="189"/>
      <c r="AF915" s="189"/>
      <c r="AG915" s="189"/>
      <c r="AH915" s="189"/>
      <c r="AI915" s="189"/>
      <c r="AJ915" s="189"/>
      <c r="AK915" s="189"/>
      <c r="AL915" s="189"/>
      <c r="AM915" s="189"/>
      <c r="AN915" s="189"/>
      <c r="AO915" s="189"/>
      <c r="AP915" s="189"/>
    </row>
    <row r="916" spans="1:42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  <c r="AA916" s="189"/>
      <c r="AB916" s="189"/>
      <c r="AC916" s="189"/>
      <c r="AD916" s="189"/>
      <c r="AE916" s="189"/>
      <c r="AF916" s="189"/>
      <c r="AG916" s="189"/>
      <c r="AH916" s="189"/>
      <c r="AI916" s="189"/>
      <c r="AJ916" s="189"/>
      <c r="AK916" s="189"/>
      <c r="AL916" s="189"/>
      <c r="AM916" s="189"/>
      <c r="AN916" s="189"/>
      <c r="AO916" s="189"/>
      <c r="AP916" s="189"/>
    </row>
    <row r="917" spans="1:42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  <c r="AA917" s="189"/>
      <c r="AB917" s="189"/>
      <c r="AC917" s="189"/>
      <c r="AD917" s="189"/>
      <c r="AE917" s="189"/>
      <c r="AF917" s="189"/>
      <c r="AG917" s="189"/>
      <c r="AH917" s="189"/>
      <c r="AI917" s="189"/>
      <c r="AJ917" s="189"/>
      <c r="AK917" s="189"/>
      <c r="AL917" s="189"/>
      <c r="AM917" s="189"/>
      <c r="AN917" s="189"/>
      <c r="AO917" s="189"/>
      <c r="AP917" s="189"/>
    </row>
    <row r="918" spans="1:42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  <c r="AA918" s="189"/>
      <c r="AB918" s="189"/>
      <c r="AC918" s="189"/>
      <c r="AD918" s="189"/>
      <c r="AE918" s="189"/>
      <c r="AF918" s="189"/>
      <c r="AG918" s="189"/>
      <c r="AH918" s="189"/>
      <c r="AI918" s="189"/>
      <c r="AJ918" s="189"/>
      <c r="AK918" s="189"/>
      <c r="AL918" s="189"/>
      <c r="AM918" s="189"/>
      <c r="AN918" s="189"/>
      <c r="AO918" s="189"/>
      <c r="AP918" s="189"/>
    </row>
    <row r="919" spans="1:42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  <c r="AA919" s="189"/>
      <c r="AB919" s="189"/>
      <c r="AC919" s="189"/>
      <c r="AD919" s="189"/>
      <c r="AE919" s="189"/>
      <c r="AF919" s="189"/>
      <c r="AG919" s="189"/>
      <c r="AH919" s="189"/>
      <c r="AI919" s="189"/>
      <c r="AJ919" s="189"/>
      <c r="AK919" s="189"/>
      <c r="AL919" s="189"/>
      <c r="AM919" s="189"/>
      <c r="AN919" s="189"/>
      <c r="AO919" s="189"/>
      <c r="AP919" s="189"/>
    </row>
    <row r="920" spans="1:42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  <c r="AA920" s="189"/>
      <c r="AB920" s="189"/>
      <c r="AC920" s="189"/>
      <c r="AD920" s="189"/>
      <c r="AE920" s="189"/>
      <c r="AF920" s="189"/>
      <c r="AG920" s="189"/>
      <c r="AH920" s="189"/>
      <c r="AI920" s="189"/>
      <c r="AJ920" s="189"/>
      <c r="AK920" s="189"/>
      <c r="AL920" s="189"/>
      <c r="AM920" s="189"/>
      <c r="AN920" s="189"/>
      <c r="AO920" s="189"/>
      <c r="AP920" s="189"/>
    </row>
    <row r="921" spans="1:42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  <c r="AA921" s="189"/>
      <c r="AB921" s="189"/>
      <c r="AC921" s="189"/>
      <c r="AD921" s="189"/>
      <c r="AE921" s="189"/>
      <c r="AF921" s="189"/>
      <c r="AG921" s="189"/>
      <c r="AH921" s="189"/>
      <c r="AI921" s="189"/>
      <c r="AJ921" s="189"/>
      <c r="AK921" s="189"/>
      <c r="AL921" s="189"/>
      <c r="AM921" s="189"/>
      <c r="AN921" s="189"/>
      <c r="AO921" s="189"/>
      <c r="AP921" s="189"/>
    </row>
    <row r="922" spans="1:42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  <c r="AA922" s="189"/>
      <c r="AB922" s="189"/>
      <c r="AC922" s="189"/>
      <c r="AD922" s="189"/>
      <c r="AE922" s="189"/>
      <c r="AF922" s="189"/>
      <c r="AG922" s="189"/>
      <c r="AH922" s="189"/>
      <c r="AI922" s="189"/>
      <c r="AJ922" s="189"/>
      <c r="AK922" s="189"/>
      <c r="AL922" s="189"/>
      <c r="AM922" s="189"/>
      <c r="AN922" s="189"/>
      <c r="AO922" s="189"/>
      <c r="AP922" s="189"/>
    </row>
    <row r="923" spans="1:42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  <c r="AA923" s="189"/>
      <c r="AB923" s="189"/>
      <c r="AC923" s="189"/>
      <c r="AD923" s="189"/>
      <c r="AE923" s="189"/>
      <c r="AF923" s="189"/>
      <c r="AG923" s="189"/>
      <c r="AH923" s="189"/>
      <c r="AI923" s="189"/>
      <c r="AJ923" s="189"/>
      <c r="AK923" s="189"/>
      <c r="AL923" s="189"/>
      <c r="AM923" s="189"/>
      <c r="AN923" s="189"/>
      <c r="AO923" s="189"/>
      <c r="AP923" s="189"/>
    </row>
    <row r="924" spans="1:42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  <c r="AA924" s="189"/>
      <c r="AB924" s="189"/>
      <c r="AC924" s="189"/>
      <c r="AD924" s="189"/>
      <c r="AE924" s="189"/>
      <c r="AF924" s="189"/>
      <c r="AG924" s="189"/>
      <c r="AH924" s="189"/>
      <c r="AI924" s="189"/>
      <c r="AJ924" s="189"/>
      <c r="AK924" s="189"/>
      <c r="AL924" s="189"/>
      <c r="AM924" s="189"/>
      <c r="AN924" s="189"/>
      <c r="AO924" s="189"/>
      <c r="AP924" s="189"/>
    </row>
    <row r="925" spans="1:42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  <c r="AA925" s="189"/>
      <c r="AB925" s="189"/>
      <c r="AC925" s="189"/>
      <c r="AD925" s="189"/>
      <c r="AE925" s="189"/>
      <c r="AF925" s="189"/>
      <c r="AG925" s="189"/>
      <c r="AH925" s="189"/>
      <c r="AI925" s="189"/>
      <c r="AJ925" s="189"/>
      <c r="AK925" s="189"/>
      <c r="AL925" s="189"/>
      <c r="AM925" s="189"/>
      <c r="AN925" s="189"/>
      <c r="AO925" s="189"/>
      <c r="AP925" s="189"/>
    </row>
    <row r="926" spans="1:42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  <c r="AA926" s="189"/>
      <c r="AB926" s="189"/>
      <c r="AC926" s="189"/>
      <c r="AD926" s="189"/>
      <c r="AE926" s="189"/>
      <c r="AF926" s="189"/>
      <c r="AG926" s="189"/>
      <c r="AH926" s="189"/>
      <c r="AI926" s="189"/>
      <c r="AJ926" s="189"/>
      <c r="AK926" s="189"/>
      <c r="AL926" s="189"/>
      <c r="AM926" s="189"/>
      <c r="AN926" s="189"/>
      <c r="AO926" s="189"/>
      <c r="AP926" s="189"/>
    </row>
    <row r="927" spans="1:42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  <c r="AA927" s="189"/>
      <c r="AB927" s="189"/>
      <c r="AC927" s="189"/>
      <c r="AD927" s="189"/>
      <c r="AE927" s="189"/>
      <c r="AF927" s="189"/>
      <c r="AG927" s="189"/>
      <c r="AH927" s="189"/>
      <c r="AI927" s="189"/>
      <c r="AJ927" s="189"/>
      <c r="AK927" s="189"/>
      <c r="AL927" s="189"/>
      <c r="AM927" s="189"/>
      <c r="AN927" s="189"/>
      <c r="AO927" s="189"/>
      <c r="AP927" s="189"/>
    </row>
    <row r="928" spans="1:42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  <c r="AA928" s="189"/>
      <c r="AB928" s="189"/>
      <c r="AC928" s="189"/>
      <c r="AD928" s="189"/>
      <c r="AE928" s="189"/>
      <c r="AF928" s="189"/>
      <c r="AG928" s="189"/>
      <c r="AH928" s="189"/>
      <c r="AI928" s="189"/>
      <c r="AJ928" s="189"/>
      <c r="AK928" s="189"/>
      <c r="AL928" s="189"/>
      <c r="AM928" s="189"/>
      <c r="AN928" s="189"/>
      <c r="AO928" s="189"/>
      <c r="AP928" s="189"/>
    </row>
    <row r="929" spans="1:42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  <c r="AA929" s="189"/>
      <c r="AB929" s="189"/>
      <c r="AC929" s="189"/>
      <c r="AD929" s="189"/>
      <c r="AE929" s="189"/>
      <c r="AF929" s="189"/>
      <c r="AG929" s="189"/>
      <c r="AH929" s="189"/>
      <c r="AI929" s="189"/>
      <c r="AJ929" s="189"/>
      <c r="AK929" s="189"/>
      <c r="AL929" s="189"/>
      <c r="AM929" s="189"/>
      <c r="AN929" s="189"/>
      <c r="AO929" s="189"/>
      <c r="AP929" s="189"/>
    </row>
    <row r="930" spans="1:42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  <c r="AA930" s="189"/>
      <c r="AB930" s="189"/>
      <c r="AC930" s="189"/>
      <c r="AD930" s="189"/>
      <c r="AE930" s="189"/>
      <c r="AF930" s="189"/>
      <c r="AG930" s="189"/>
      <c r="AH930" s="189"/>
      <c r="AI930" s="189"/>
      <c r="AJ930" s="189"/>
      <c r="AK930" s="189"/>
      <c r="AL930" s="189"/>
      <c r="AM930" s="189"/>
      <c r="AN930" s="189"/>
      <c r="AO930" s="189"/>
      <c r="AP930" s="189"/>
    </row>
    <row r="931" spans="1:42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  <c r="AA931" s="189"/>
      <c r="AB931" s="189"/>
      <c r="AC931" s="189"/>
      <c r="AD931" s="189"/>
      <c r="AE931" s="189"/>
      <c r="AF931" s="189"/>
      <c r="AG931" s="189"/>
      <c r="AH931" s="189"/>
      <c r="AI931" s="189"/>
      <c r="AJ931" s="189"/>
      <c r="AK931" s="189"/>
      <c r="AL931" s="189"/>
      <c r="AM931" s="189"/>
      <c r="AN931" s="189"/>
      <c r="AO931" s="189"/>
      <c r="AP931" s="189"/>
    </row>
    <row r="932" spans="1:42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  <c r="AA932" s="189"/>
      <c r="AB932" s="189"/>
      <c r="AC932" s="189"/>
      <c r="AD932" s="189"/>
      <c r="AE932" s="189"/>
      <c r="AF932" s="189"/>
      <c r="AG932" s="189"/>
      <c r="AH932" s="189"/>
      <c r="AI932" s="189"/>
      <c r="AJ932" s="189"/>
      <c r="AK932" s="189"/>
      <c r="AL932" s="189"/>
      <c r="AM932" s="189"/>
      <c r="AN932" s="189"/>
      <c r="AO932" s="189"/>
      <c r="AP932" s="189"/>
    </row>
    <row r="933" spans="1:42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  <c r="AA933" s="189"/>
      <c r="AB933" s="189"/>
      <c r="AC933" s="189"/>
      <c r="AD933" s="189"/>
      <c r="AE933" s="189"/>
      <c r="AF933" s="189"/>
      <c r="AG933" s="189"/>
      <c r="AH933" s="189"/>
      <c r="AI933" s="189"/>
      <c r="AJ933" s="189"/>
      <c r="AK933" s="189"/>
      <c r="AL933" s="189"/>
      <c r="AM933" s="189"/>
      <c r="AN933" s="189"/>
      <c r="AO933" s="189"/>
      <c r="AP933" s="189"/>
    </row>
    <row r="934" spans="1:42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  <c r="AA934" s="189"/>
      <c r="AB934" s="189"/>
      <c r="AC934" s="189"/>
      <c r="AD934" s="189"/>
      <c r="AE934" s="189"/>
      <c r="AF934" s="189"/>
      <c r="AG934" s="189"/>
      <c r="AH934" s="189"/>
      <c r="AI934" s="189"/>
      <c r="AJ934" s="189"/>
      <c r="AK934" s="189"/>
      <c r="AL934" s="189"/>
      <c r="AM934" s="189"/>
      <c r="AN934" s="189"/>
      <c r="AO934" s="189"/>
      <c r="AP934" s="189"/>
    </row>
    <row r="935" spans="1:42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  <c r="AA935" s="189"/>
      <c r="AB935" s="189"/>
      <c r="AC935" s="189"/>
      <c r="AD935" s="189"/>
      <c r="AE935" s="189"/>
      <c r="AF935" s="189"/>
      <c r="AG935" s="189"/>
      <c r="AH935" s="189"/>
      <c r="AI935" s="189"/>
      <c r="AJ935" s="189"/>
      <c r="AK935" s="189"/>
      <c r="AL935" s="189"/>
      <c r="AM935" s="189"/>
      <c r="AN935" s="189"/>
      <c r="AO935" s="189"/>
      <c r="AP935" s="189"/>
    </row>
    <row r="936" spans="1:42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  <c r="AA936" s="189"/>
      <c r="AB936" s="189"/>
      <c r="AC936" s="189"/>
      <c r="AD936" s="189"/>
      <c r="AE936" s="189"/>
      <c r="AF936" s="189"/>
      <c r="AG936" s="189"/>
      <c r="AH936" s="189"/>
      <c r="AI936" s="189"/>
      <c r="AJ936" s="189"/>
      <c r="AK936" s="189"/>
      <c r="AL936" s="189"/>
      <c r="AM936" s="189"/>
      <c r="AN936" s="189"/>
      <c r="AO936" s="189"/>
      <c r="AP936" s="189"/>
    </row>
    <row r="937" spans="1:42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  <c r="AB937" s="189"/>
      <c r="AC937" s="189"/>
      <c r="AD937" s="189"/>
      <c r="AE937" s="189"/>
      <c r="AF937" s="189"/>
      <c r="AG937" s="189"/>
      <c r="AH937" s="189"/>
      <c r="AI937" s="189"/>
      <c r="AJ937" s="189"/>
      <c r="AK937" s="189"/>
      <c r="AL937" s="189"/>
      <c r="AM937" s="189"/>
      <c r="AN937" s="189"/>
      <c r="AO937" s="189"/>
      <c r="AP937" s="189"/>
    </row>
    <row r="938" spans="1:42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  <c r="AA938" s="189"/>
      <c r="AB938" s="189"/>
      <c r="AC938" s="189"/>
      <c r="AD938" s="189"/>
      <c r="AE938" s="189"/>
      <c r="AF938" s="189"/>
      <c r="AG938" s="189"/>
      <c r="AH938" s="189"/>
      <c r="AI938" s="189"/>
      <c r="AJ938" s="189"/>
      <c r="AK938" s="189"/>
      <c r="AL938" s="189"/>
      <c r="AM938" s="189"/>
      <c r="AN938" s="189"/>
      <c r="AO938" s="189"/>
      <c r="AP938" s="189"/>
    </row>
    <row r="939" spans="1:42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  <c r="AA939" s="189"/>
      <c r="AB939" s="189"/>
      <c r="AC939" s="189"/>
      <c r="AD939" s="189"/>
      <c r="AE939" s="189"/>
      <c r="AF939" s="189"/>
      <c r="AG939" s="189"/>
      <c r="AH939" s="189"/>
      <c r="AI939" s="189"/>
      <c r="AJ939" s="189"/>
      <c r="AK939" s="189"/>
      <c r="AL939" s="189"/>
      <c r="AM939" s="189"/>
      <c r="AN939" s="189"/>
      <c r="AO939" s="189"/>
      <c r="AP939" s="189"/>
    </row>
    <row r="940" spans="1:42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  <c r="AA940" s="189"/>
      <c r="AB940" s="189"/>
      <c r="AC940" s="189"/>
      <c r="AD940" s="189"/>
      <c r="AE940" s="189"/>
      <c r="AF940" s="189"/>
      <c r="AG940" s="189"/>
      <c r="AH940" s="189"/>
      <c r="AI940" s="189"/>
      <c r="AJ940" s="189"/>
      <c r="AK940" s="189"/>
      <c r="AL940" s="189"/>
      <c r="AM940" s="189"/>
      <c r="AN940" s="189"/>
      <c r="AO940" s="189"/>
      <c r="AP940" s="189"/>
    </row>
    <row r="941" spans="1:42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  <c r="AA941" s="189"/>
      <c r="AB941" s="189"/>
      <c r="AC941" s="189"/>
      <c r="AD941" s="189"/>
      <c r="AE941" s="189"/>
      <c r="AF941" s="189"/>
      <c r="AG941" s="189"/>
      <c r="AH941" s="189"/>
      <c r="AI941" s="189"/>
      <c r="AJ941" s="189"/>
      <c r="AK941" s="189"/>
      <c r="AL941" s="189"/>
      <c r="AM941" s="189"/>
      <c r="AN941" s="189"/>
      <c r="AO941" s="189"/>
      <c r="AP941" s="189"/>
    </row>
    <row r="942" spans="1:42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  <c r="AA942" s="189"/>
      <c r="AB942" s="189"/>
      <c r="AC942" s="189"/>
      <c r="AD942" s="189"/>
      <c r="AE942" s="189"/>
      <c r="AF942" s="189"/>
      <c r="AG942" s="189"/>
      <c r="AH942" s="189"/>
      <c r="AI942" s="189"/>
      <c r="AJ942" s="189"/>
      <c r="AK942" s="189"/>
      <c r="AL942" s="189"/>
      <c r="AM942" s="189"/>
      <c r="AN942" s="189"/>
      <c r="AO942" s="189"/>
      <c r="AP942" s="189"/>
    </row>
    <row r="943" spans="1:42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  <c r="AA943" s="189"/>
      <c r="AB943" s="189"/>
      <c r="AC943" s="189"/>
      <c r="AD943" s="189"/>
      <c r="AE943" s="189"/>
      <c r="AF943" s="189"/>
      <c r="AG943" s="189"/>
      <c r="AH943" s="189"/>
      <c r="AI943" s="189"/>
      <c r="AJ943" s="189"/>
      <c r="AK943" s="189"/>
      <c r="AL943" s="189"/>
      <c r="AM943" s="189"/>
      <c r="AN943" s="189"/>
      <c r="AO943" s="189"/>
      <c r="AP943" s="189"/>
    </row>
    <row r="944" spans="1:42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  <c r="AA944" s="189"/>
      <c r="AB944" s="189"/>
      <c r="AC944" s="189"/>
      <c r="AD944" s="189"/>
      <c r="AE944" s="189"/>
      <c r="AF944" s="189"/>
      <c r="AG944" s="189"/>
      <c r="AH944" s="189"/>
      <c r="AI944" s="189"/>
      <c r="AJ944" s="189"/>
      <c r="AK944" s="189"/>
      <c r="AL944" s="189"/>
      <c r="AM944" s="189"/>
      <c r="AN944" s="189"/>
      <c r="AO944" s="189"/>
      <c r="AP944" s="189"/>
    </row>
    <row r="945" spans="1:42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  <c r="AA945" s="189"/>
      <c r="AB945" s="189"/>
      <c r="AC945" s="189"/>
      <c r="AD945" s="189"/>
      <c r="AE945" s="189"/>
      <c r="AF945" s="189"/>
      <c r="AG945" s="189"/>
      <c r="AH945" s="189"/>
      <c r="AI945" s="189"/>
      <c r="AJ945" s="189"/>
      <c r="AK945" s="189"/>
      <c r="AL945" s="189"/>
      <c r="AM945" s="189"/>
      <c r="AN945" s="189"/>
      <c r="AO945" s="189"/>
      <c r="AP945" s="189"/>
    </row>
    <row r="946" spans="1:42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  <c r="AA946" s="189"/>
      <c r="AB946" s="189"/>
      <c r="AC946" s="189"/>
      <c r="AD946" s="189"/>
      <c r="AE946" s="189"/>
      <c r="AF946" s="189"/>
      <c r="AG946" s="189"/>
      <c r="AH946" s="189"/>
      <c r="AI946" s="189"/>
      <c r="AJ946" s="189"/>
      <c r="AK946" s="189"/>
      <c r="AL946" s="189"/>
      <c r="AM946" s="189"/>
      <c r="AN946" s="189"/>
      <c r="AO946" s="189"/>
      <c r="AP946" s="189"/>
    </row>
    <row r="947" spans="1:42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  <c r="AA947" s="189"/>
      <c r="AB947" s="189"/>
      <c r="AC947" s="189"/>
      <c r="AD947" s="189"/>
      <c r="AE947" s="189"/>
      <c r="AF947" s="189"/>
      <c r="AG947" s="189"/>
      <c r="AH947" s="189"/>
      <c r="AI947" s="189"/>
      <c r="AJ947" s="189"/>
      <c r="AK947" s="189"/>
      <c r="AL947" s="189"/>
      <c r="AM947" s="189"/>
      <c r="AN947" s="189"/>
      <c r="AO947" s="189"/>
      <c r="AP947" s="189"/>
    </row>
    <row r="948" spans="1:42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  <c r="AA948" s="189"/>
      <c r="AB948" s="189"/>
      <c r="AC948" s="189"/>
      <c r="AD948" s="189"/>
      <c r="AE948" s="189"/>
      <c r="AF948" s="189"/>
      <c r="AG948" s="189"/>
      <c r="AH948" s="189"/>
      <c r="AI948" s="189"/>
      <c r="AJ948" s="189"/>
      <c r="AK948" s="189"/>
      <c r="AL948" s="189"/>
      <c r="AM948" s="189"/>
      <c r="AN948" s="189"/>
      <c r="AO948" s="189"/>
      <c r="AP948" s="189"/>
    </row>
    <row r="949" spans="1:42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  <c r="AA949" s="189"/>
      <c r="AB949" s="189"/>
      <c r="AC949" s="189"/>
      <c r="AD949" s="189"/>
      <c r="AE949" s="189"/>
      <c r="AF949" s="189"/>
      <c r="AG949" s="189"/>
      <c r="AH949" s="189"/>
      <c r="AI949" s="189"/>
      <c r="AJ949" s="189"/>
      <c r="AK949" s="189"/>
      <c r="AL949" s="189"/>
      <c r="AM949" s="189"/>
      <c r="AN949" s="189"/>
      <c r="AO949" s="189"/>
      <c r="AP949" s="189"/>
    </row>
    <row r="950" spans="1:42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  <c r="AA950" s="189"/>
      <c r="AB950" s="189"/>
      <c r="AC950" s="189"/>
      <c r="AD950" s="189"/>
      <c r="AE950" s="189"/>
      <c r="AF950" s="189"/>
      <c r="AG950" s="189"/>
      <c r="AH950" s="189"/>
      <c r="AI950" s="189"/>
      <c r="AJ950" s="189"/>
      <c r="AK950" s="189"/>
      <c r="AL950" s="189"/>
      <c r="AM950" s="189"/>
      <c r="AN950" s="189"/>
      <c r="AO950" s="189"/>
      <c r="AP950" s="189"/>
    </row>
    <row r="951" spans="1:42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  <c r="AA951" s="189"/>
      <c r="AB951" s="189"/>
      <c r="AC951" s="189"/>
      <c r="AD951" s="189"/>
      <c r="AE951" s="189"/>
      <c r="AF951" s="189"/>
      <c r="AG951" s="189"/>
      <c r="AH951" s="189"/>
      <c r="AI951" s="189"/>
      <c r="AJ951" s="189"/>
      <c r="AK951" s="189"/>
      <c r="AL951" s="189"/>
      <c r="AM951" s="189"/>
      <c r="AN951" s="189"/>
      <c r="AO951" s="189"/>
      <c r="AP951" s="189"/>
    </row>
    <row r="952" spans="1:42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  <c r="AA952" s="189"/>
      <c r="AB952" s="189"/>
      <c r="AC952" s="189"/>
      <c r="AD952" s="189"/>
      <c r="AE952" s="189"/>
      <c r="AF952" s="189"/>
      <c r="AG952" s="189"/>
      <c r="AH952" s="189"/>
      <c r="AI952" s="189"/>
      <c r="AJ952" s="189"/>
      <c r="AK952" s="189"/>
      <c r="AL952" s="189"/>
      <c r="AM952" s="189"/>
      <c r="AN952" s="189"/>
      <c r="AO952" s="189"/>
      <c r="AP952" s="189"/>
    </row>
    <row r="953" spans="1:42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  <c r="AA953" s="189"/>
      <c r="AB953" s="189"/>
      <c r="AC953" s="189"/>
      <c r="AD953" s="189"/>
      <c r="AE953" s="189"/>
      <c r="AF953" s="189"/>
      <c r="AG953" s="189"/>
      <c r="AH953" s="189"/>
      <c r="AI953" s="189"/>
      <c r="AJ953" s="189"/>
      <c r="AK953" s="189"/>
      <c r="AL953" s="189"/>
      <c r="AM953" s="189"/>
      <c r="AN953" s="189"/>
      <c r="AO953" s="189"/>
      <c r="AP953" s="189"/>
    </row>
    <row r="954" spans="1:42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  <c r="AA954" s="189"/>
      <c r="AB954" s="189"/>
      <c r="AC954" s="189"/>
      <c r="AD954" s="189"/>
      <c r="AE954" s="189"/>
      <c r="AF954" s="189"/>
      <c r="AG954" s="189"/>
      <c r="AH954" s="189"/>
      <c r="AI954" s="189"/>
      <c r="AJ954" s="189"/>
      <c r="AK954" s="189"/>
      <c r="AL954" s="189"/>
      <c r="AM954" s="189"/>
      <c r="AN954" s="189"/>
      <c r="AO954" s="189"/>
      <c r="AP954" s="189"/>
    </row>
    <row r="955" spans="1:42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  <c r="AA955" s="189"/>
      <c r="AB955" s="189"/>
      <c r="AC955" s="189"/>
      <c r="AD955" s="189"/>
      <c r="AE955" s="189"/>
      <c r="AF955" s="189"/>
      <c r="AG955" s="189"/>
      <c r="AH955" s="189"/>
      <c r="AI955" s="189"/>
      <c r="AJ955" s="189"/>
      <c r="AK955" s="189"/>
      <c r="AL955" s="189"/>
      <c r="AM955" s="189"/>
      <c r="AN955" s="189"/>
      <c r="AO955" s="189"/>
      <c r="AP955" s="189"/>
    </row>
    <row r="956" spans="1:42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  <c r="AA956" s="189"/>
      <c r="AB956" s="189"/>
      <c r="AC956" s="189"/>
      <c r="AD956" s="189"/>
      <c r="AE956" s="189"/>
      <c r="AF956" s="189"/>
      <c r="AG956" s="189"/>
      <c r="AH956" s="189"/>
      <c r="AI956" s="189"/>
      <c r="AJ956" s="189"/>
      <c r="AK956" s="189"/>
      <c r="AL956" s="189"/>
      <c r="AM956" s="189"/>
      <c r="AN956" s="189"/>
      <c r="AO956" s="189"/>
      <c r="AP956" s="189"/>
    </row>
    <row r="957" spans="1:42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  <c r="AA957" s="189"/>
      <c r="AB957" s="189"/>
      <c r="AC957" s="189"/>
      <c r="AD957" s="189"/>
      <c r="AE957" s="189"/>
      <c r="AF957" s="189"/>
      <c r="AG957" s="189"/>
      <c r="AH957" s="189"/>
      <c r="AI957" s="189"/>
      <c r="AJ957" s="189"/>
      <c r="AK957" s="189"/>
      <c r="AL957" s="189"/>
      <c r="AM957" s="189"/>
      <c r="AN957" s="189"/>
      <c r="AO957" s="189"/>
      <c r="AP957" s="189"/>
    </row>
    <row r="958" spans="1:42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  <c r="AA958" s="189"/>
      <c r="AB958" s="189"/>
      <c r="AC958" s="189"/>
      <c r="AD958" s="189"/>
      <c r="AE958" s="189"/>
      <c r="AF958" s="189"/>
      <c r="AG958" s="189"/>
      <c r="AH958" s="189"/>
      <c r="AI958" s="189"/>
      <c r="AJ958" s="189"/>
      <c r="AK958" s="189"/>
      <c r="AL958" s="189"/>
      <c r="AM958" s="189"/>
      <c r="AN958" s="189"/>
      <c r="AO958" s="189"/>
      <c r="AP958" s="189"/>
    </row>
    <row r="959" spans="1:42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  <c r="AA959" s="189"/>
      <c r="AB959" s="189"/>
      <c r="AC959" s="189"/>
      <c r="AD959" s="189"/>
      <c r="AE959" s="189"/>
      <c r="AF959" s="189"/>
      <c r="AG959" s="189"/>
      <c r="AH959" s="189"/>
      <c r="AI959" s="189"/>
      <c r="AJ959" s="189"/>
      <c r="AK959" s="189"/>
      <c r="AL959" s="189"/>
      <c r="AM959" s="189"/>
      <c r="AN959" s="189"/>
      <c r="AO959" s="189"/>
      <c r="AP959" s="189"/>
    </row>
    <row r="960" spans="1:42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  <c r="AA960" s="189"/>
      <c r="AB960" s="189"/>
      <c r="AC960" s="189"/>
      <c r="AD960" s="189"/>
      <c r="AE960" s="189"/>
      <c r="AF960" s="189"/>
      <c r="AG960" s="189"/>
      <c r="AH960" s="189"/>
      <c r="AI960" s="189"/>
      <c r="AJ960" s="189"/>
      <c r="AK960" s="189"/>
      <c r="AL960" s="189"/>
      <c r="AM960" s="189"/>
      <c r="AN960" s="189"/>
      <c r="AO960" s="189"/>
      <c r="AP960" s="189"/>
    </row>
    <row r="961" spans="1:42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  <c r="AA961" s="189"/>
      <c r="AB961" s="189"/>
      <c r="AC961" s="189"/>
      <c r="AD961" s="189"/>
      <c r="AE961" s="189"/>
      <c r="AF961" s="189"/>
      <c r="AG961" s="189"/>
      <c r="AH961" s="189"/>
      <c r="AI961" s="189"/>
      <c r="AJ961" s="189"/>
      <c r="AK961" s="189"/>
      <c r="AL961" s="189"/>
      <c r="AM961" s="189"/>
      <c r="AN961" s="189"/>
      <c r="AO961" s="189"/>
      <c r="AP961" s="189"/>
    </row>
    <row r="962" spans="1:42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  <c r="AA962" s="189"/>
      <c r="AB962" s="189"/>
      <c r="AC962" s="189"/>
      <c r="AD962" s="189"/>
      <c r="AE962" s="189"/>
      <c r="AF962" s="189"/>
      <c r="AG962" s="189"/>
      <c r="AH962" s="189"/>
      <c r="AI962" s="189"/>
      <c r="AJ962" s="189"/>
      <c r="AK962" s="189"/>
      <c r="AL962" s="189"/>
      <c r="AM962" s="189"/>
      <c r="AN962" s="189"/>
      <c r="AO962" s="189"/>
      <c r="AP962" s="189"/>
    </row>
    <row r="963" spans="1:42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  <c r="AA963" s="189"/>
      <c r="AB963" s="189"/>
      <c r="AC963" s="189"/>
      <c r="AD963" s="189"/>
      <c r="AE963" s="189"/>
      <c r="AF963" s="189"/>
      <c r="AG963" s="189"/>
      <c r="AH963" s="189"/>
      <c r="AI963" s="189"/>
      <c r="AJ963" s="189"/>
      <c r="AK963" s="189"/>
      <c r="AL963" s="189"/>
      <c r="AM963" s="189"/>
      <c r="AN963" s="189"/>
      <c r="AO963" s="189"/>
      <c r="AP963" s="189"/>
    </row>
    <row r="964" spans="1:42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  <c r="AA964" s="189"/>
      <c r="AB964" s="189"/>
      <c r="AC964" s="189"/>
      <c r="AD964" s="189"/>
      <c r="AE964" s="189"/>
      <c r="AF964" s="189"/>
      <c r="AG964" s="189"/>
      <c r="AH964" s="189"/>
      <c r="AI964" s="189"/>
      <c r="AJ964" s="189"/>
      <c r="AK964" s="189"/>
      <c r="AL964" s="189"/>
      <c r="AM964" s="189"/>
      <c r="AN964" s="189"/>
      <c r="AO964" s="189"/>
      <c r="AP964" s="189"/>
    </row>
    <row r="965" spans="1:42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  <c r="AA965" s="189"/>
      <c r="AB965" s="189"/>
      <c r="AC965" s="189"/>
      <c r="AD965" s="189"/>
      <c r="AE965" s="189"/>
      <c r="AF965" s="189"/>
      <c r="AG965" s="189"/>
      <c r="AH965" s="189"/>
      <c r="AI965" s="189"/>
      <c r="AJ965" s="189"/>
      <c r="AK965" s="189"/>
      <c r="AL965" s="189"/>
      <c r="AM965" s="189"/>
      <c r="AN965" s="189"/>
      <c r="AO965" s="189"/>
      <c r="AP965" s="189"/>
    </row>
    <row r="966" spans="1:42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  <c r="AA966" s="189"/>
      <c r="AB966" s="189"/>
      <c r="AC966" s="189"/>
      <c r="AD966" s="189"/>
      <c r="AE966" s="189"/>
      <c r="AF966" s="189"/>
      <c r="AG966" s="189"/>
      <c r="AH966" s="189"/>
      <c r="AI966" s="189"/>
      <c r="AJ966" s="189"/>
      <c r="AK966" s="189"/>
      <c r="AL966" s="189"/>
      <c r="AM966" s="189"/>
      <c r="AN966" s="189"/>
      <c r="AO966" s="189"/>
      <c r="AP966" s="189"/>
    </row>
    <row r="967" spans="1:42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  <c r="AA967" s="189"/>
      <c r="AB967" s="189"/>
      <c r="AC967" s="189"/>
      <c r="AD967" s="189"/>
      <c r="AE967" s="189"/>
      <c r="AF967" s="189"/>
      <c r="AG967" s="189"/>
      <c r="AH967" s="189"/>
      <c r="AI967" s="189"/>
      <c r="AJ967" s="189"/>
      <c r="AK967" s="189"/>
      <c r="AL967" s="189"/>
      <c r="AM967" s="189"/>
      <c r="AN967" s="189"/>
      <c r="AO967" s="189"/>
      <c r="AP967" s="189"/>
    </row>
    <row r="968" spans="1:42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  <c r="AA968" s="189"/>
      <c r="AB968" s="189"/>
      <c r="AC968" s="189"/>
      <c r="AD968" s="189"/>
      <c r="AE968" s="189"/>
      <c r="AF968" s="189"/>
      <c r="AG968" s="189"/>
      <c r="AH968" s="189"/>
      <c r="AI968" s="189"/>
      <c r="AJ968" s="189"/>
      <c r="AK968" s="189"/>
      <c r="AL968" s="189"/>
      <c r="AM968" s="189"/>
      <c r="AN968" s="189"/>
      <c r="AO968" s="189"/>
      <c r="AP968" s="189"/>
    </row>
    <row r="969" spans="1:42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  <c r="AA969" s="189"/>
      <c r="AB969" s="189"/>
      <c r="AC969" s="189"/>
      <c r="AD969" s="189"/>
      <c r="AE969" s="189"/>
      <c r="AF969" s="189"/>
      <c r="AG969" s="189"/>
      <c r="AH969" s="189"/>
      <c r="AI969" s="189"/>
      <c r="AJ969" s="189"/>
      <c r="AK969" s="189"/>
      <c r="AL969" s="189"/>
      <c r="AM969" s="189"/>
      <c r="AN969" s="189"/>
      <c r="AO969" s="189"/>
      <c r="AP969" s="189"/>
    </row>
    <row r="970" spans="1:42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  <c r="AA970" s="189"/>
      <c r="AB970" s="189"/>
      <c r="AC970" s="189"/>
      <c r="AD970" s="189"/>
      <c r="AE970" s="189"/>
      <c r="AF970" s="189"/>
      <c r="AG970" s="189"/>
      <c r="AH970" s="189"/>
      <c r="AI970" s="189"/>
      <c r="AJ970" s="189"/>
      <c r="AK970" s="189"/>
      <c r="AL970" s="189"/>
      <c r="AM970" s="189"/>
      <c r="AN970" s="189"/>
      <c r="AO970" s="189"/>
      <c r="AP970" s="189"/>
    </row>
    <row r="971" spans="1:42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  <c r="AA971" s="189"/>
      <c r="AB971" s="189"/>
      <c r="AC971" s="189"/>
      <c r="AD971" s="189"/>
      <c r="AE971" s="189"/>
      <c r="AF971" s="189"/>
      <c r="AG971" s="189"/>
      <c r="AH971" s="189"/>
      <c r="AI971" s="189"/>
      <c r="AJ971" s="189"/>
      <c r="AK971" s="189"/>
      <c r="AL971" s="189"/>
      <c r="AM971" s="189"/>
      <c r="AN971" s="189"/>
      <c r="AO971" s="189"/>
      <c r="AP971" s="189"/>
    </row>
    <row r="972" spans="1:42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  <c r="AA972" s="189"/>
      <c r="AB972" s="189"/>
      <c r="AC972" s="189"/>
      <c r="AD972" s="189"/>
      <c r="AE972" s="189"/>
      <c r="AF972" s="189"/>
      <c r="AG972" s="189"/>
      <c r="AH972" s="189"/>
      <c r="AI972" s="189"/>
      <c r="AJ972" s="189"/>
      <c r="AK972" s="189"/>
      <c r="AL972" s="189"/>
      <c r="AM972" s="189"/>
      <c r="AN972" s="189"/>
      <c r="AO972" s="189"/>
      <c r="AP972" s="189"/>
    </row>
    <row r="973" spans="1:42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  <c r="AA973" s="189"/>
      <c r="AB973" s="189"/>
      <c r="AC973" s="189"/>
      <c r="AD973" s="189"/>
      <c r="AE973" s="189"/>
      <c r="AF973" s="189"/>
      <c r="AG973" s="189"/>
      <c r="AH973" s="189"/>
      <c r="AI973" s="189"/>
      <c r="AJ973" s="189"/>
      <c r="AK973" s="189"/>
      <c r="AL973" s="189"/>
      <c r="AM973" s="189"/>
      <c r="AN973" s="189"/>
      <c r="AO973" s="189"/>
      <c r="AP973" s="189"/>
    </row>
    <row r="974" spans="1:42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  <c r="AA974" s="189"/>
      <c r="AB974" s="189"/>
      <c r="AC974" s="189"/>
      <c r="AD974" s="189"/>
      <c r="AE974" s="189"/>
      <c r="AF974" s="189"/>
      <c r="AG974" s="189"/>
      <c r="AH974" s="189"/>
      <c r="AI974" s="189"/>
      <c r="AJ974" s="189"/>
      <c r="AK974" s="189"/>
      <c r="AL974" s="189"/>
      <c r="AM974" s="189"/>
      <c r="AN974" s="189"/>
      <c r="AO974" s="189"/>
      <c r="AP974" s="189"/>
    </row>
    <row r="975" spans="1:42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  <c r="AA975" s="189"/>
      <c r="AB975" s="189"/>
      <c r="AC975" s="189"/>
      <c r="AD975" s="189"/>
      <c r="AE975" s="189"/>
      <c r="AF975" s="189"/>
      <c r="AG975" s="189"/>
      <c r="AH975" s="189"/>
      <c r="AI975" s="189"/>
      <c r="AJ975" s="189"/>
      <c r="AK975" s="189"/>
      <c r="AL975" s="189"/>
      <c r="AM975" s="189"/>
      <c r="AN975" s="189"/>
      <c r="AO975" s="189"/>
      <c r="AP975" s="189"/>
    </row>
    <row r="976" spans="1:42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  <c r="AA976" s="189"/>
      <c r="AB976" s="189"/>
      <c r="AC976" s="189"/>
      <c r="AD976" s="189"/>
      <c r="AE976" s="189"/>
      <c r="AF976" s="189"/>
      <c r="AG976" s="189"/>
      <c r="AH976" s="189"/>
      <c r="AI976" s="189"/>
      <c r="AJ976" s="189"/>
      <c r="AK976" s="189"/>
      <c r="AL976" s="189"/>
      <c r="AM976" s="189"/>
      <c r="AN976" s="189"/>
      <c r="AO976" s="189"/>
      <c r="AP976" s="189"/>
    </row>
    <row r="977" spans="1:42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  <c r="AA977" s="189"/>
      <c r="AB977" s="189"/>
      <c r="AC977" s="189"/>
      <c r="AD977" s="189"/>
      <c r="AE977" s="189"/>
      <c r="AF977" s="189"/>
      <c r="AG977" s="189"/>
      <c r="AH977" s="189"/>
      <c r="AI977" s="189"/>
      <c r="AJ977" s="189"/>
      <c r="AK977" s="189"/>
      <c r="AL977" s="189"/>
      <c r="AM977" s="189"/>
      <c r="AN977" s="189"/>
      <c r="AO977" s="189"/>
      <c r="AP977" s="189"/>
    </row>
    <row r="978" spans="1:42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  <c r="AA978" s="189"/>
      <c r="AB978" s="189"/>
      <c r="AC978" s="189"/>
      <c r="AD978" s="189"/>
      <c r="AE978" s="189"/>
      <c r="AF978" s="189"/>
      <c r="AG978" s="189"/>
      <c r="AH978" s="189"/>
      <c r="AI978" s="189"/>
      <c r="AJ978" s="189"/>
      <c r="AK978" s="189"/>
      <c r="AL978" s="189"/>
      <c r="AM978" s="189"/>
      <c r="AN978" s="189"/>
      <c r="AO978" s="189"/>
      <c r="AP978" s="189"/>
    </row>
    <row r="979" spans="1:42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  <c r="AA979" s="189"/>
      <c r="AB979" s="189"/>
      <c r="AC979" s="189"/>
      <c r="AD979" s="189"/>
      <c r="AE979" s="189"/>
      <c r="AF979" s="189"/>
      <c r="AG979" s="189"/>
      <c r="AH979" s="189"/>
      <c r="AI979" s="189"/>
      <c r="AJ979" s="189"/>
      <c r="AK979" s="189"/>
      <c r="AL979" s="189"/>
      <c r="AM979" s="189"/>
      <c r="AN979" s="189"/>
      <c r="AO979" s="189"/>
      <c r="AP979" s="189"/>
    </row>
    <row r="980" spans="1:42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  <c r="AA980" s="189"/>
      <c r="AB980" s="189"/>
      <c r="AC980" s="189"/>
      <c r="AD980" s="189"/>
      <c r="AE980" s="189"/>
      <c r="AF980" s="189"/>
      <c r="AG980" s="189"/>
      <c r="AH980" s="189"/>
      <c r="AI980" s="189"/>
      <c r="AJ980" s="189"/>
      <c r="AK980" s="189"/>
      <c r="AL980" s="189"/>
      <c r="AM980" s="189"/>
      <c r="AN980" s="189"/>
      <c r="AO980" s="189"/>
      <c r="AP980" s="189"/>
    </row>
    <row r="981" spans="1:42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  <c r="AA981" s="189"/>
      <c r="AB981" s="189"/>
      <c r="AC981" s="189"/>
      <c r="AD981" s="189"/>
      <c r="AE981" s="189"/>
      <c r="AF981" s="189"/>
      <c r="AG981" s="189"/>
      <c r="AH981" s="189"/>
      <c r="AI981" s="189"/>
      <c r="AJ981" s="189"/>
      <c r="AK981" s="189"/>
      <c r="AL981" s="189"/>
      <c r="AM981" s="189"/>
      <c r="AN981" s="189"/>
      <c r="AO981" s="189"/>
      <c r="AP981" s="189"/>
    </row>
    <row r="982" spans="1:42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  <c r="AA982" s="189"/>
      <c r="AB982" s="189"/>
      <c r="AC982" s="189"/>
      <c r="AD982" s="189"/>
      <c r="AE982" s="189"/>
      <c r="AF982" s="189"/>
      <c r="AG982" s="189"/>
      <c r="AH982" s="189"/>
      <c r="AI982" s="189"/>
      <c r="AJ982" s="189"/>
      <c r="AK982" s="189"/>
      <c r="AL982" s="189"/>
      <c r="AM982" s="189"/>
      <c r="AN982" s="189"/>
      <c r="AO982" s="189"/>
      <c r="AP982" s="189"/>
    </row>
    <row r="983" spans="1:42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  <c r="AA983" s="189"/>
      <c r="AB983" s="189"/>
      <c r="AC983" s="189"/>
      <c r="AD983" s="189"/>
      <c r="AE983" s="189"/>
      <c r="AF983" s="189"/>
      <c r="AG983" s="189"/>
      <c r="AH983" s="189"/>
      <c r="AI983" s="189"/>
      <c r="AJ983" s="189"/>
      <c r="AK983" s="189"/>
      <c r="AL983" s="189"/>
      <c r="AM983" s="189"/>
      <c r="AN983" s="189"/>
      <c r="AO983" s="189"/>
      <c r="AP983" s="189"/>
    </row>
    <row r="984" spans="1:42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  <c r="AA984" s="189"/>
      <c r="AB984" s="189"/>
      <c r="AC984" s="189"/>
      <c r="AD984" s="189"/>
      <c r="AE984" s="189"/>
      <c r="AF984" s="189"/>
      <c r="AG984" s="189"/>
      <c r="AH984" s="189"/>
      <c r="AI984" s="189"/>
      <c r="AJ984" s="189"/>
      <c r="AK984" s="189"/>
      <c r="AL984" s="189"/>
      <c r="AM984" s="189"/>
      <c r="AN984" s="189"/>
      <c r="AO984" s="189"/>
      <c r="AP984" s="189"/>
    </row>
    <row r="985" spans="1:42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  <c r="AA985" s="189"/>
      <c r="AB985" s="189"/>
      <c r="AC985" s="189"/>
      <c r="AD985" s="189"/>
      <c r="AE985" s="189"/>
      <c r="AF985" s="189"/>
      <c r="AG985" s="189"/>
      <c r="AH985" s="189"/>
      <c r="AI985" s="189"/>
      <c r="AJ985" s="189"/>
      <c r="AK985" s="189"/>
      <c r="AL985" s="189"/>
      <c r="AM985" s="189"/>
      <c r="AN985" s="189"/>
      <c r="AO985" s="189"/>
      <c r="AP985" s="189"/>
    </row>
    <row r="986" spans="1:42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  <c r="AA986" s="189"/>
      <c r="AB986" s="189"/>
      <c r="AC986" s="189"/>
      <c r="AD986" s="189"/>
      <c r="AE986" s="189"/>
      <c r="AF986" s="189"/>
      <c r="AG986" s="189"/>
      <c r="AH986" s="189"/>
      <c r="AI986" s="189"/>
      <c r="AJ986" s="189"/>
      <c r="AK986" s="189"/>
      <c r="AL986" s="189"/>
      <c r="AM986" s="189"/>
      <c r="AN986" s="189"/>
      <c r="AO986" s="189"/>
      <c r="AP986" s="189"/>
    </row>
    <row r="987" spans="1:42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  <c r="AA987" s="189"/>
      <c r="AB987" s="189"/>
      <c r="AC987" s="189"/>
      <c r="AD987" s="189"/>
      <c r="AE987" s="189"/>
      <c r="AF987" s="189"/>
      <c r="AG987" s="189"/>
      <c r="AH987" s="189"/>
      <c r="AI987" s="189"/>
      <c r="AJ987" s="189"/>
      <c r="AK987" s="189"/>
      <c r="AL987" s="189"/>
      <c r="AM987" s="189"/>
      <c r="AN987" s="189"/>
      <c r="AO987" s="189"/>
      <c r="AP987" s="189"/>
    </row>
    <row r="988" spans="1:42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  <c r="AA988" s="189"/>
      <c r="AB988" s="189"/>
      <c r="AC988" s="189"/>
      <c r="AD988" s="189"/>
      <c r="AE988" s="189"/>
      <c r="AF988" s="189"/>
      <c r="AG988" s="189"/>
      <c r="AH988" s="189"/>
      <c r="AI988" s="189"/>
      <c r="AJ988" s="189"/>
      <c r="AK988" s="189"/>
      <c r="AL988" s="189"/>
      <c r="AM988" s="189"/>
      <c r="AN988" s="189"/>
      <c r="AO988" s="189"/>
      <c r="AP988" s="189"/>
    </row>
    <row r="989" spans="1:42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  <c r="AA989" s="189"/>
      <c r="AB989" s="189"/>
      <c r="AC989" s="189"/>
      <c r="AD989" s="189"/>
      <c r="AE989" s="189"/>
      <c r="AF989" s="189"/>
      <c r="AG989" s="189"/>
      <c r="AH989" s="189"/>
      <c r="AI989" s="189"/>
      <c r="AJ989" s="189"/>
      <c r="AK989" s="189"/>
      <c r="AL989" s="189"/>
      <c r="AM989" s="189"/>
      <c r="AN989" s="189"/>
      <c r="AO989" s="189"/>
      <c r="AP989" s="189"/>
    </row>
    <row r="990" spans="1:42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  <c r="AA990" s="189"/>
      <c r="AB990" s="189"/>
      <c r="AC990" s="189"/>
      <c r="AD990" s="189"/>
      <c r="AE990" s="189"/>
      <c r="AF990" s="189"/>
      <c r="AG990" s="189"/>
      <c r="AH990" s="189"/>
      <c r="AI990" s="189"/>
      <c r="AJ990" s="189"/>
      <c r="AK990" s="189"/>
      <c r="AL990" s="189"/>
      <c r="AM990" s="189"/>
      <c r="AN990" s="189"/>
      <c r="AO990" s="189"/>
      <c r="AP990" s="189"/>
    </row>
    <row r="991" spans="1:42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  <c r="AA991" s="189"/>
      <c r="AB991" s="189"/>
      <c r="AC991" s="189"/>
      <c r="AD991" s="189"/>
      <c r="AE991" s="189"/>
      <c r="AF991" s="189"/>
      <c r="AG991" s="189"/>
      <c r="AH991" s="189"/>
      <c r="AI991" s="189"/>
      <c r="AJ991" s="189"/>
      <c r="AK991" s="189"/>
      <c r="AL991" s="189"/>
      <c r="AM991" s="189"/>
      <c r="AN991" s="189"/>
      <c r="AO991" s="189"/>
      <c r="AP991" s="189"/>
    </row>
  </sheetData>
  <mergeCells count="9">
    <mergeCell ref="O2:R2"/>
    <mergeCell ref="W2:Z2"/>
    <mergeCell ref="AA2:AD2"/>
    <mergeCell ref="S2:V2"/>
    <mergeCell ref="A2:A3"/>
    <mergeCell ref="B2:B3"/>
    <mergeCell ref="C2:F2"/>
    <mergeCell ref="G2:J2"/>
    <mergeCell ref="K2:N2"/>
  </mergeCells>
  <pageMargins left="0.7" right="0.7" top="0.75" bottom="0.75" header="0.3" footer="0.3"/>
  <pageSetup paperSize="9" orientation="portrait" horizont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49F4-D6D6-4209-BB53-8A576E441FA8}">
  <dimension ref="A1:W996"/>
  <sheetViews>
    <sheetView workbookViewId="0">
      <selection activeCell="H3" sqref="H3"/>
    </sheetView>
  </sheetViews>
  <sheetFormatPr defaultColWidth="12.58203125" defaultRowHeight="14"/>
  <cols>
    <col min="2" max="2" width="18.25" customWidth="1"/>
    <col min="3" max="3" width="43.33203125" customWidth="1"/>
  </cols>
  <sheetData>
    <row r="1" spans="1:23">
      <c r="A1" s="197" t="s">
        <v>228</v>
      </c>
      <c r="B1" s="198"/>
      <c r="C1" s="199"/>
      <c r="D1" s="19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</row>
    <row r="2" spans="1:23">
      <c r="A2" s="200" t="s">
        <v>115</v>
      </c>
      <c r="B2" s="201" t="s">
        <v>2</v>
      </c>
      <c r="C2" s="201" t="s">
        <v>229</v>
      </c>
      <c r="D2" s="202" t="s">
        <v>230</v>
      </c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</row>
    <row r="3" spans="1:23">
      <c r="A3" s="203">
        <v>1</v>
      </c>
      <c r="B3" s="204" t="s">
        <v>3</v>
      </c>
      <c r="C3" s="205" t="s">
        <v>231</v>
      </c>
      <c r="D3" s="206"/>
      <c r="E3" s="189"/>
      <c r="F3" s="189"/>
      <c r="G3" s="223">
        <v>46055</v>
      </c>
      <c r="H3" s="223">
        <f>G3+210</f>
        <v>46265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</row>
    <row r="4" spans="1:23">
      <c r="A4" s="203">
        <v>2</v>
      </c>
      <c r="B4" s="203" t="s">
        <v>232</v>
      </c>
      <c r="C4" s="206" t="s">
        <v>233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</row>
    <row r="5" spans="1:23">
      <c r="A5" s="203">
        <v>3</v>
      </c>
      <c r="B5" s="203" t="s">
        <v>225</v>
      </c>
      <c r="C5" s="206" t="s">
        <v>234</v>
      </c>
      <c r="D5" s="206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</row>
    <row r="6" spans="1:23">
      <c r="A6" s="203">
        <v>4</v>
      </c>
      <c r="B6" s="203" t="s">
        <v>225</v>
      </c>
      <c r="C6" s="206" t="s">
        <v>235</v>
      </c>
      <c r="D6" s="206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</row>
    <row r="7" spans="1:23">
      <c r="A7" s="203">
        <v>5</v>
      </c>
      <c r="B7" s="203" t="s">
        <v>225</v>
      </c>
      <c r="C7" s="206" t="s">
        <v>236</v>
      </c>
      <c r="D7" s="206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</row>
    <row r="8" spans="1:23">
      <c r="A8" s="203">
        <v>6</v>
      </c>
      <c r="B8" s="203" t="s">
        <v>225</v>
      </c>
      <c r="C8" s="206" t="s">
        <v>237</v>
      </c>
      <c r="D8" s="206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</row>
    <row r="9" spans="1:23">
      <c r="A9" s="203">
        <v>7</v>
      </c>
      <c r="B9" s="203" t="s">
        <v>225</v>
      </c>
      <c r="C9" s="206" t="s">
        <v>238</v>
      </c>
      <c r="D9" s="206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</row>
    <row r="10" spans="1:23">
      <c r="A10" s="203">
        <v>8</v>
      </c>
      <c r="B10" s="203" t="s">
        <v>225</v>
      </c>
      <c r="C10" s="206" t="s">
        <v>239</v>
      </c>
      <c r="D10" s="206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</row>
    <row r="11" spans="1:23">
      <c r="A11" s="203">
        <v>9</v>
      </c>
      <c r="B11" s="203" t="s">
        <v>225</v>
      </c>
      <c r="C11" s="206" t="s">
        <v>240</v>
      </c>
      <c r="D11" s="206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23">
      <c r="A12" s="203">
        <v>10</v>
      </c>
      <c r="B12" s="203" t="s">
        <v>0</v>
      </c>
      <c r="C12" s="206" t="s">
        <v>241</v>
      </c>
      <c r="D12" s="206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</row>
    <row r="13" spans="1:23">
      <c r="A13" s="203">
        <v>11</v>
      </c>
      <c r="B13" s="203" t="s">
        <v>0</v>
      </c>
      <c r="C13" s="206" t="s">
        <v>242</v>
      </c>
      <c r="D13" s="206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</row>
    <row r="14" spans="1:23">
      <c r="A14" s="203">
        <v>12</v>
      </c>
      <c r="B14" s="203" t="s">
        <v>0</v>
      </c>
      <c r="C14" s="206" t="s">
        <v>243</v>
      </c>
      <c r="D14" s="207" t="s">
        <v>244</v>
      </c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</row>
    <row r="15" spans="1:23">
      <c r="A15" s="203">
        <v>13</v>
      </c>
      <c r="B15" s="203" t="s">
        <v>0</v>
      </c>
      <c r="C15" s="206" t="s">
        <v>245</v>
      </c>
      <c r="D15" s="206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</row>
    <row r="16" spans="1:23">
      <c r="A16" s="203">
        <v>14</v>
      </c>
      <c r="B16" s="203" t="s">
        <v>0</v>
      </c>
      <c r="C16" s="206" t="s">
        <v>246</v>
      </c>
      <c r="D16" s="206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</row>
    <row r="17" spans="1:23">
      <c r="A17" s="203">
        <v>15</v>
      </c>
      <c r="B17" s="203" t="s">
        <v>0</v>
      </c>
      <c r="C17" s="206" t="s">
        <v>247</v>
      </c>
      <c r="D17" s="206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</row>
    <row r="18" spans="1:23">
      <c r="A18" s="203">
        <v>16</v>
      </c>
      <c r="B18" s="203" t="s">
        <v>0</v>
      </c>
      <c r="C18" s="206" t="s">
        <v>248</v>
      </c>
      <c r="D18" s="206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</row>
    <row r="19" spans="1:23">
      <c r="A19" s="203">
        <v>17</v>
      </c>
      <c r="B19" s="203" t="s">
        <v>74</v>
      </c>
      <c r="C19" s="206" t="s">
        <v>74</v>
      </c>
      <c r="D19" s="206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</row>
    <row r="20" spans="1:23">
      <c r="A20" s="203">
        <v>18</v>
      </c>
      <c r="B20" s="203" t="s">
        <v>74</v>
      </c>
      <c r="C20" s="206" t="s">
        <v>249</v>
      </c>
      <c r="D20" s="206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</row>
    <row r="21" spans="1:23">
      <c r="A21" s="203">
        <v>19</v>
      </c>
      <c r="B21" s="203" t="s">
        <v>250</v>
      </c>
      <c r="C21" s="206" t="s">
        <v>251</v>
      </c>
      <c r="D21" s="206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</row>
    <row r="22" spans="1:23">
      <c r="A22" s="203">
        <v>20</v>
      </c>
      <c r="B22" s="203" t="s">
        <v>250</v>
      </c>
      <c r="C22" s="206" t="s">
        <v>252</v>
      </c>
      <c r="D22" s="206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</row>
    <row r="23" spans="1:23">
      <c r="A23" s="203">
        <v>21</v>
      </c>
      <c r="B23" s="203" t="s">
        <v>250</v>
      </c>
      <c r="C23" s="206" t="s">
        <v>253</v>
      </c>
      <c r="D23" s="206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</row>
    <row r="24" spans="1:23">
      <c r="A24" s="203">
        <v>22</v>
      </c>
      <c r="B24" s="203" t="s">
        <v>250</v>
      </c>
      <c r="C24" s="206" t="s">
        <v>254</v>
      </c>
      <c r="D24" s="206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</row>
    <row r="25" spans="1:23">
      <c r="A25" s="203">
        <v>23</v>
      </c>
      <c r="B25" s="203" t="s">
        <v>250</v>
      </c>
      <c r="C25" s="206" t="s">
        <v>255</v>
      </c>
      <c r="D25" s="206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</row>
    <row r="26" spans="1:23">
      <c r="A26" s="203">
        <v>24</v>
      </c>
      <c r="B26" s="203" t="s">
        <v>250</v>
      </c>
      <c r="C26" s="206" t="s">
        <v>256</v>
      </c>
      <c r="D26" s="207" t="s">
        <v>244</v>
      </c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</row>
    <row r="27" spans="1:23">
      <c r="A27" s="203">
        <v>25</v>
      </c>
      <c r="B27" s="203" t="s">
        <v>250</v>
      </c>
      <c r="C27" s="206" t="s">
        <v>257</v>
      </c>
      <c r="D27" s="206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</row>
    <row r="28" spans="1:23">
      <c r="A28" s="203">
        <v>26</v>
      </c>
      <c r="B28" s="203" t="s">
        <v>250</v>
      </c>
      <c r="C28" s="206" t="s">
        <v>258</v>
      </c>
      <c r="D28" s="206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</row>
    <row r="29" spans="1:23">
      <c r="A29" s="203">
        <v>27</v>
      </c>
      <c r="B29" s="203" t="s">
        <v>259</v>
      </c>
      <c r="C29" s="206" t="s">
        <v>260</v>
      </c>
      <c r="D29" s="207" t="s">
        <v>244</v>
      </c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</row>
    <row r="30" spans="1:23">
      <c r="A30" s="203">
        <v>28</v>
      </c>
      <c r="B30" s="203" t="s">
        <v>259</v>
      </c>
      <c r="C30" s="206" t="s">
        <v>261</v>
      </c>
      <c r="D30" s="207" t="s">
        <v>244</v>
      </c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</row>
    <row r="31" spans="1:23">
      <c r="A31" s="204">
        <v>29</v>
      </c>
      <c r="B31" s="203" t="s">
        <v>259</v>
      </c>
      <c r="C31" s="206" t="s">
        <v>262</v>
      </c>
      <c r="D31" s="206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</row>
    <row r="32" spans="1:23">
      <c r="A32" s="204">
        <v>30</v>
      </c>
      <c r="B32" s="203" t="s">
        <v>259</v>
      </c>
      <c r="C32" s="206" t="s">
        <v>263</v>
      </c>
      <c r="D32" s="206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</row>
    <row r="33" spans="1:23">
      <c r="A33" s="204">
        <v>31</v>
      </c>
      <c r="B33" s="203" t="s">
        <v>259</v>
      </c>
      <c r="C33" s="206" t="s">
        <v>264</v>
      </c>
      <c r="D33" s="206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</row>
    <row r="34" spans="1:23">
      <c r="A34" s="204">
        <v>32</v>
      </c>
      <c r="B34" s="203" t="s">
        <v>259</v>
      </c>
      <c r="C34" s="206" t="s">
        <v>259</v>
      </c>
      <c r="D34" s="206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</row>
    <row r="35" spans="1:23">
      <c r="A35" s="204">
        <v>33</v>
      </c>
      <c r="B35" s="203" t="s">
        <v>265</v>
      </c>
      <c r="C35" s="206" t="s">
        <v>265</v>
      </c>
      <c r="D35" s="206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</row>
    <row r="36" spans="1:23">
      <c r="A36" s="204">
        <v>34</v>
      </c>
      <c r="B36" s="203" t="s">
        <v>265</v>
      </c>
      <c r="C36" s="206" t="s">
        <v>266</v>
      </c>
      <c r="D36" s="206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</row>
    <row r="37" spans="1:23">
      <c r="A37" s="204">
        <v>35</v>
      </c>
      <c r="B37" s="203" t="s">
        <v>267</v>
      </c>
      <c r="C37" s="206" t="s">
        <v>267</v>
      </c>
      <c r="D37" s="206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</row>
    <row r="38" spans="1:23">
      <c r="A38" s="204">
        <v>36</v>
      </c>
      <c r="B38" s="203" t="s">
        <v>267</v>
      </c>
      <c r="C38" s="206" t="s">
        <v>51</v>
      </c>
      <c r="D38" s="206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</row>
    <row r="39" spans="1:23">
      <c r="A39" s="204">
        <v>37</v>
      </c>
      <c r="B39" s="203" t="s">
        <v>267</v>
      </c>
      <c r="C39" s="206" t="s">
        <v>268</v>
      </c>
      <c r="D39" s="206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</row>
    <row r="40" spans="1:23">
      <c r="A40" s="204">
        <v>38</v>
      </c>
      <c r="B40" s="203" t="s">
        <v>267</v>
      </c>
      <c r="C40" s="206" t="s">
        <v>268</v>
      </c>
      <c r="D40" s="206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</row>
    <row r="41" spans="1:23" ht="14.5" thickBot="1">
      <c r="A41" s="189"/>
      <c r="B41" s="189"/>
      <c r="C41" s="189"/>
      <c r="D41" s="208" t="s">
        <v>269</v>
      </c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</row>
    <row r="42" spans="1:23" ht="14.5" thickTop="1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</row>
    <row r="43" spans="1:23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</row>
    <row r="44" spans="1:23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</row>
    <row r="45" spans="1:23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</row>
    <row r="46" spans="1:23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</row>
    <row r="47" spans="1:23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</row>
    <row r="48" spans="1:23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</row>
    <row r="49" spans="1:23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</row>
    <row r="50" spans="1:23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</row>
    <row r="51" spans="1:23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</row>
    <row r="52" spans="1:23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</row>
    <row r="53" spans="1:23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</row>
    <row r="54" spans="1:23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</row>
    <row r="55" spans="1:23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</row>
    <row r="56" spans="1:23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</row>
    <row r="57" spans="1:23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</row>
    <row r="58" spans="1:23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</row>
    <row r="59" spans="1:23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</row>
    <row r="60" spans="1:23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</row>
    <row r="61" spans="1:23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</row>
    <row r="62" spans="1:23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</row>
    <row r="63" spans="1:23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</row>
    <row r="64" spans="1:23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</row>
    <row r="65" spans="1:23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</row>
    <row r="66" spans="1:23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</row>
    <row r="67" spans="1:23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</row>
    <row r="68" spans="1:23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</row>
    <row r="69" spans="1:23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</row>
    <row r="70" spans="1:23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</row>
    <row r="71" spans="1:23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</row>
    <row r="72" spans="1:23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</row>
    <row r="73" spans="1:23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</row>
    <row r="74" spans="1:23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</row>
    <row r="75" spans="1:23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</row>
    <row r="76" spans="1:23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</row>
    <row r="77" spans="1:23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</row>
    <row r="78" spans="1:23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</row>
    <row r="79" spans="1:23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</row>
    <row r="80" spans="1:23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</row>
    <row r="81" spans="1:23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</row>
    <row r="82" spans="1:23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</row>
    <row r="83" spans="1:23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</row>
    <row r="84" spans="1:23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</row>
    <row r="85" spans="1:23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</row>
    <row r="86" spans="1:23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</row>
    <row r="87" spans="1:23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</row>
    <row r="88" spans="1:23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</row>
    <row r="89" spans="1:23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</row>
    <row r="90" spans="1:23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</row>
    <row r="91" spans="1:23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</row>
    <row r="92" spans="1:23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</row>
    <row r="93" spans="1:23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</row>
    <row r="94" spans="1:23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</row>
    <row r="95" spans="1:23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</row>
    <row r="96" spans="1:23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</row>
    <row r="97" spans="1:23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</row>
    <row r="98" spans="1:23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</row>
    <row r="99" spans="1:23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</row>
    <row r="100" spans="1:23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</row>
    <row r="101" spans="1:23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</row>
    <row r="102" spans="1:23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</row>
    <row r="103" spans="1:23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</row>
    <row r="104" spans="1:23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</row>
    <row r="105" spans="1:23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</row>
    <row r="106" spans="1:23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</row>
    <row r="107" spans="1:23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</row>
    <row r="108" spans="1:23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</row>
    <row r="109" spans="1:23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</row>
    <row r="110" spans="1:23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</row>
    <row r="111" spans="1:23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</row>
    <row r="112" spans="1:23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</row>
    <row r="113" spans="1:23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</row>
    <row r="114" spans="1:23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</row>
    <row r="115" spans="1:23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</row>
    <row r="116" spans="1:23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</row>
    <row r="117" spans="1:23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</row>
    <row r="118" spans="1:23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</row>
    <row r="119" spans="1:23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</row>
    <row r="120" spans="1:23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</row>
    <row r="121" spans="1:23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</row>
    <row r="122" spans="1:23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</row>
    <row r="123" spans="1:23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</row>
    <row r="124" spans="1:23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</row>
    <row r="125" spans="1:23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</row>
    <row r="126" spans="1:23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</row>
    <row r="127" spans="1:23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</row>
    <row r="128" spans="1:23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</row>
    <row r="129" spans="1:23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</row>
    <row r="130" spans="1:23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</row>
    <row r="131" spans="1:23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</row>
    <row r="132" spans="1:23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</row>
    <row r="133" spans="1:23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</row>
    <row r="134" spans="1:23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</row>
    <row r="135" spans="1:23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</row>
    <row r="136" spans="1:23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</row>
    <row r="137" spans="1:23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</row>
    <row r="138" spans="1:23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</row>
    <row r="139" spans="1:23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</row>
    <row r="140" spans="1:23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</row>
    <row r="141" spans="1:23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</row>
    <row r="142" spans="1:23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</row>
    <row r="143" spans="1:23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</row>
    <row r="144" spans="1:23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</row>
    <row r="145" spans="1:23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</row>
    <row r="146" spans="1:23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</row>
    <row r="147" spans="1:23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</row>
    <row r="148" spans="1:23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</row>
    <row r="149" spans="1:23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</row>
    <row r="150" spans="1:23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</row>
    <row r="151" spans="1:23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</row>
    <row r="152" spans="1:23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</row>
    <row r="153" spans="1:23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</row>
    <row r="154" spans="1:23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</row>
    <row r="155" spans="1:23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</row>
    <row r="156" spans="1:23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</row>
    <row r="157" spans="1:23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</row>
    <row r="158" spans="1:23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</row>
    <row r="159" spans="1:23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</row>
    <row r="160" spans="1:23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</row>
    <row r="161" spans="1:23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</row>
    <row r="162" spans="1:23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</row>
    <row r="163" spans="1:23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</row>
    <row r="164" spans="1:23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</row>
    <row r="165" spans="1:23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</row>
    <row r="166" spans="1:23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</row>
    <row r="167" spans="1:23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</row>
    <row r="168" spans="1:23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</row>
    <row r="169" spans="1:23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</row>
    <row r="170" spans="1:23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</row>
    <row r="171" spans="1:23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</row>
    <row r="172" spans="1:23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</row>
    <row r="173" spans="1:23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</row>
    <row r="174" spans="1:23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</row>
    <row r="175" spans="1:23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</row>
    <row r="176" spans="1:23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</row>
    <row r="177" spans="1:23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</row>
    <row r="178" spans="1:23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</row>
    <row r="179" spans="1:23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</row>
    <row r="180" spans="1:23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</row>
    <row r="181" spans="1:23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</row>
    <row r="182" spans="1:23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</row>
    <row r="183" spans="1:23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</row>
    <row r="184" spans="1:23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</row>
    <row r="185" spans="1:23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</row>
    <row r="186" spans="1:23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</row>
    <row r="187" spans="1:23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</row>
    <row r="188" spans="1:23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</row>
    <row r="189" spans="1:23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</row>
    <row r="190" spans="1:23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</row>
    <row r="191" spans="1:23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</row>
    <row r="192" spans="1:23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</row>
    <row r="193" spans="1:23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</row>
    <row r="194" spans="1:23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</row>
    <row r="195" spans="1:23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</row>
    <row r="196" spans="1:23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</row>
    <row r="197" spans="1:23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</row>
    <row r="198" spans="1:23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</row>
    <row r="199" spans="1:23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</row>
    <row r="200" spans="1:23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</row>
    <row r="201" spans="1:23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</row>
    <row r="202" spans="1:23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</row>
    <row r="203" spans="1:23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</row>
    <row r="204" spans="1:23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</row>
    <row r="205" spans="1:23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</row>
    <row r="206" spans="1:23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</row>
    <row r="207" spans="1:23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</row>
    <row r="208" spans="1:23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</row>
    <row r="209" spans="1:23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</row>
    <row r="210" spans="1:23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</row>
    <row r="211" spans="1:23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</row>
    <row r="212" spans="1:23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</row>
    <row r="213" spans="1:23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</row>
    <row r="214" spans="1:23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</row>
    <row r="215" spans="1:23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</row>
    <row r="216" spans="1:23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</row>
    <row r="217" spans="1:23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</row>
    <row r="218" spans="1:23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</row>
    <row r="219" spans="1:23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</row>
    <row r="220" spans="1:23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</row>
    <row r="221" spans="1:23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</row>
    <row r="222" spans="1:23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</row>
    <row r="223" spans="1:23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</row>
    <row r="224" spans="1:23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</row>
    <row r="225" spans="1:23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</row>
    <row r="226" spans="1:23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</row>
    <row r="227" spans="1:23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</row>
    <row r="228" spans="1:23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</row>
    <row r="229" spans="1:23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</row>
    <row r="230" spans="1:23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</row>
    <row r="231" spans="1:23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</row>
    <row r="232" spans="1:23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</row>
    <row r="233" spans="1:23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</row>
    <row r="234" spans="1:23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</row>
    <row r="235" spans="1:23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</row>
    <row r="236" spans="1:23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</row>
    <row r="237" spans="1:23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</row>
    <row r="238" spans="1:23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</row>
    <row r="239" spans="1:23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</row>
    <row r="240" spans="1:23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</row>
    <row r="241" spans="1:23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</row>
    <row r="242" spans="1:23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</row>
    <row r="243" spans="1:23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</row>
    <row r="244" spans="1:23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</row>
    <row r="245" spans="1:23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</row>
    <row r="246" spans="1:23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</row>
    <row r="247" spans="1:23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</row>
    <row r="248" spans="1:23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</row>
    <row r="249" spans="1:23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</row>
    <row r="250" spans="1:23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</row>
    <row r="251" spans="1:23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</row>
    <row r="252" spans="1:23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</row>
    <row r="253" spans="1:23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</row>
    <row r="254" spans="1:23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</row>
    <row r="255" spans="1:23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</row>
    <row r="256" spans="1:23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</row>
    <row r="257" spans="1:23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</row>
    <row r="258" spans="1:23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</row>
    <row r="259" spans="1:23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</row>
    <row r="260" spans="1:23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</row>
    <row r="261" spans="1:23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</row>
    <row r="262" spans="1:23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</row>
    <row r="263" spans="1:23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</row>
    <row r="264" spans="1:23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</row>
    <row r="265" spans="1:23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</row>
    <row r="266" spans="1:23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</row>
    <row r="267" spans="1:23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</row>
    <row r="268" spans="1:23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</row>
    <row r="269" spans="1:23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</row>
    <row r="270" spans="1:23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</row>
    <row r="271" spans="1:23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</row>
    <row r="272" spans="1:23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</row>
    <row r="273" spans="1:23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</row>
    <row r="274" spans="1:23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</row>
    <row r="275" spans="1:23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</row>
    <row r="276" spans="1:23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</row>
    <row r="277" spans="1:23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</row>
    <row r="278" spans="1:23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</row>
    <row r="279" spans="1:23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</row>
    <row r="280" spans="1:23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</row>
    <row r="281" spans="1:23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</row>
    <row r="282" spans="1:23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</row>
    <row r="283" spans="1:23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</row>
    <row r="284" spans="1:23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</row>
    <row r="285" spans="1:23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</row>
    <row r="286" spans="1:23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</row>
    <row r="287" spans="1:23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</row>
    <row r="288" spans="1:23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</row>
    <row r="289" spans="1:23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</row>
    <row r="290" spans="1:23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</row>
    <row r="291" spans="1:23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</row>
    <row r="292" spans="1:23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</row>
    <row r="293" spans="1:23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</row>
    <row r="294" spans="1:23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</row>
    <row r="295" spans="1:23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</row>
    <row r="296" spans="1:23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</row>
    <row r="297" spans="1:23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</row>
    <row r="298" spans="1:23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</row>
    <row r="299" spans="1:23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</row>
    <row r="300" spans="1:23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</row>
    <row r="301" spans="1:23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</row>
    <row r="302" spans="1:23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</row>
    <row r="303" spans="1:23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</row>
    <row r="304" spans="1:23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</row>
    <row r="305" spans="1:23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</row>
    <row r="306" spans="1:23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</row>
    <row r="307" spans="1:23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</row>
    <row r="308" spans="1:23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</row>
    <row r="309" spans="1:23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</row>
    <row r="310" spans="1:23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</row>
    <row r="311" spans="1:23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</row>
    <row r="312" spans="1:23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</row>
    <row r="313" spans="1:23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</row>
    <row r="314" spans="1:23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</row>
    <row r="315" spans="1:23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</row>
    <row r="316" spans="1:23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</row>
    <row r="317" spans="1:23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</row>
    <row r="318" spans="1:23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</row>
    <row r="319" spans="1:23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</row>
    <row r="320" spans="1:23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</row>
    <row r="321" spans="1:23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</row>
    <row r="322" spans="1:23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</row>
    <row r="323" spans="1:23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</row>
    <row r="324" spans="1:23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</row>
    <row r="325" spans="1:23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</row>
    <row r="326" spans="1:23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</row>
    <row r="327" spans="1:23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</row>
    <row r="328" spans="1:23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</row>
    <row r="329" spans="1:23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</row>
    <row r="330" spans="1:23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</row>
    <row r="331" spans="1:23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</row>
    <row r="332" spans="1:23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</row>
    <row r="333" spans="1:23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</row>
    <row r="334" spans="1:23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</row>
    <row r="335" spans="1:23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</row>
    <row r="336" spans="1:23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</row>
    <row r="337" spans="1:23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</row>
    <row r="338" spans="1:23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</row>
    <row r="339" spans="1:23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</row>
    <row r="340" spans="1:23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</row>
    <row r="341" spans="1:23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</row>
    <row r="342" spans="1:23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</row>
    <row r="343" spans="1:23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</row>
    <row r="344" spans="1:23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</row>
    <row r="345" spans="1:23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</row>
    <row r="346" spans="1:23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</row>
    <row r="347" spans="1:23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</row>
    <row r="348" spans="1:23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</row>
    <row r="349" spans="1:23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</row>
    <row r="350" spans="1:23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</row>
    <row r="351" spans="1:23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</row>
    <row r="352" spans="1:23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</row>
    <row r="353" spans="1:23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</row>
    <row r="354" spans="1:23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</row>
    <row r="355" spans="1:23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</row>
    <row r="356" spans="1:23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</row>
    <row r="357" spans="1:23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</row>
    <row r="358" spans="1:23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</row>
    <row r="359" spans="1:23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</row>
    <row r="360" spans="1:23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</row>
    <row r="361" spans="1:23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</row>
    <row r="362" spans="1:23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</row>
    <row r="363" spans="1:23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</row>
    <row r="364" spans="1:23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</row>
    <row r="365" spans="1:23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</row>
    <row r="366" spans="1:23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</row>
    <row r="367" spans="1:23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</row>
    <row r="368" spans="1:23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</row>
    <row r="369" spans="1:23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</row>
    <row r="370" spans="1:23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</row>
    <row r="371" spans="1:23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</row>
    <row r="372" spans="1:23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</row>
    <row r="373" spans="1:23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</row>
    <row r="374" spans="1:23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</row>
    <row r="375" spans="1:23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</row>
    <row r="376" spans="1:23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</row>
    <row r="377" spans="1:23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</row>
    <row r="378" spans="1:23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</row>
    <row r="379" spans="1:23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</row>
    <row r="380" spans="1:23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</row>
    <row r="381" spans="1:23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</row>
    <row r="382" spans="1:23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</row>
    <row r="383" spans="1:23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</row>
    <row r="384" spans="1:23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</row>
    <row r="385" spans="1:23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</row>
    <row r="386" spans="1:23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</row>
    <row r="387" spans="1:23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</row>
    <row r="388" spans="1:23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</row>
    <row r="389" spans="1:23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</row>
    <row r="390" spans="1:23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</row>
    <row r="391" spans="1:23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</row>
    <row r="392" spans="1:23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</row>
    <row r="393" spans="1:23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</row>
    <row r="394" spans="1:23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</row>
    <row r="395" spans="1:23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</row>
    <row r="396" spans="1:23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</row>
    <row r="397" spans="1:23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</row>
    <row r="398" spans="1:23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</row>
    <row r="399" spans="1:23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</row>
    <row r="400" spans="1:23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</row>
    <row r="401" spans="1:23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</row>
    <row r="402" spans="1:23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</row>
    <row r="403" spans="1:23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</row>
    <row r="404" spans="1:23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</row>
    <row r="405" spans="1:23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</row>
    <row r="406" spans="1:23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</row>
    <row r="407" spans="1:23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</row>
    <row r="408" spans="1:23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</row>
    <row r="409" spans="1:23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</row>
    <row r="410" spans="1:23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</row>
    <row r="411" spans="1:23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</row>
    <row r="412" spans="1:23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</row>
    <row r="413" spans="1:23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</row>
    <row r="414" spans="1:23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</row>
    <row r="415" spans="1:23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</row>
    <row r="416" spans="1:23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</row>
    <row r="417" spans="1:23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</row>
    <row r="418" spans="1:23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</row>
    <row r="419" spans="1:23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</row>
    <row r="420" spans="1:23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</row>
    <row r="421" spans="1:23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</row>
    <row r="422" spans="1:23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</row>
    <row r="423" spans="1:23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</row>
    <row r="424" spans="1:23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</row>
    <row r="425" spans="1:23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</row>
    <row r="426" spans="1:23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</row>
    <row r="427" spans="1:23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</row>
    <row r="428" spans="1:23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</row>
    <row r="429" spans="1:23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</row>
    <row r="430" spans="1:23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</row>
    <row r="431" spans="1:23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</row>
    <row r="432" spans="1:23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</row>
    <row r="433" spans="1:23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</row>
    <row r="434" spans="1:23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</row>
    <row r="435" spans="1:23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</row>
    <row r="436" spans="1:23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</row>
    <row r="437" spans="1:23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</row>
    <row r="438" spans="1:23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</row>
    <row r="439" spans="1:23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</row>
    <row r="440" spans="1:23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</row>
    <row r="441" spans="1:23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</row>
    <row r="442" spans="1:23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</row>
    <row r="443" spans="1:23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</row>
    <row r="444" spans="1:23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</row>
    <row r="445" spans="1:23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</row>
    <row r="446" spans="1:23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</row>
    <row r="447" spans="1:23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</row>
    <row r="448" spans="1:23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</row>
    <row r="449" spans="1:23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</row>
    <row r="450" spans="1:23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</row>
    <row r="451" spans="1:23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</row>
    <row r="452" spans="1:23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</row>
    <row r="453" spans="1:23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</row>
    <row r="454" spans="1:23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</row>
    <row r="455" spans="1:23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</row>
    <row r="456" spans="1:23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</row>
    <row r="457" spans="1:23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</row>
    <row r="458" spans="1:23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</row>
    <row r="459" spans="1:23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</row>
    <row r="460" spans="1:23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</row>
    <row r="461" spans="1:23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</row>
    <row r="462" spans="1:23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</row>
    <row r="463" spans="1:23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</row>
    <row r="464" spans="1:23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</row>
    <row r="465" spans="1:23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</row>
    <row r="466" spans="1:23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</row>
    <row r="467" spans="1:23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</row>
    <row r="468" spans="1:23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</row>
    <row r="469" spans="1:23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</row>
    <row r="470" spans="1:23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</row>
    <row r="471" spans="1:23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</row>
    <row r="472" spans="1:23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</row>
    <row r="473" spans="1:23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</row>
    <row r="474" spans="1:23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</row>
    <row r="475" spans="1:23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</row>
    <row r="476" spans="1:23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</row>
    <row r="477" spans="1:23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</row>
    <row r="478" spans="1:23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</row>
    <row r="479" spans="1:23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</row>
    <row r="480" spans="1:23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</row>
    <row r="481" spans="1:23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</row>
    <row r="482" spans="1:23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</row>
    <row r="483" spans="1:23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</row>
    <row r="484" spans="1:23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</row>
    <row r="485" spans="1:23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</row>
    <row r="486" spans="1:23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</row>
    <row r="487" spans="1:23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</row>
    <row r="488" spans="1:23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</row>
    <row r="489" spans="1:23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</row>
    <row r="490" spans="1:23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</row>
    <row r="491" spans="1:23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</row>
    <row r="492" spans="1:23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</row>
    <row r="493" spans="1:23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</row>
    <row r="494" spans="1:23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</row>
    <row r="495" spans="1:23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</row>
    <row r="496" spans="1:23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</row>
    <row r="497" spans="1:23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</row>
    <row r="498" spans="1:23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</row>
    <row r="499" spans="1:23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</row>
    <row r="500" spans="1:23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</row>
    <row r="501" spans="1:23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</row>
    <row r="502" spans="1:23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</row>
    <row r="503" spans="1:23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</row>
    <row r="504" spans="1:23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</row>
    <row r="505" spans="1:23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</row>
    <row r="506" spans="1:23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</row>
    <row r="507" spans="1:23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</row>
    <row r="508" spans="1:23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</row>
    <row r="509" spans="1:23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</row>
    <row r="510" spans="1:23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</row>
    <row r="511" spans="1:23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</row>
    <row r="512" spans="1:23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</row>
    <row r="513" spans="1:23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</row>
    <row r="514" spans="1:23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</row>
    <row r="515" spans="1:23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</row>
    <row r="516" spans="1:23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</row>
    <row r="517" spans="1:23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</row>
    <row r="518" spans="1:23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</row>
    <row r="519" spans="1:23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</row>
    <row r="520" spans="1:23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</row>
    <row r="521" spans="1:23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</row>
    <row r="522" spans="1:23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</row>
    <row r="523" spans="1:23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</row>
    <row r="524" spans="1:23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</row>
    <row r="525" spans="1:23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</row>
    <row r="526" spans="1:23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</row>
    <row r="527" spans="1:23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</row>
    <row r="528" spans="1:23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</row>
    <row r="529" spans="1:23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</row>
    <row r="530" spans="1:23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</row>
    <row r="531" spans="1:23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</row>
    <row r="532" spans="1:23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</row>
    <row r="533" spans="1:23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</row>
    <row r="534" spans="1:23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</row>
    <row r="535" spans="1:23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</row>
    <row r="536" spans="1:23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</row>
    <row r="537" spans="1:23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</row>
    <row r="538" spans="1:23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</row>
    <row r="539" spans="1:23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</row>
    <row r="540" spans="1:23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</row>
    <row r="541" spans="1:23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</row>
    <row r="542" spans="1:23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</row>
    <row r="543" spans="1:23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</row>
    <row r="544" spans="1:23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</row>
    <row r="545" spans="1:23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</row>
    <row r="546" spans="1:23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</row>
    <row r="547" spans="1:23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</row>
    <row r="548" spans="1:23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</row>
    <row r="549" spans="1:23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</row>
    <row r="550" spans="1:23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</row>
    <row r="551" spans="1:23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</row>
    <row r="552" spans="1:23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</row>
    <row r="553" spans="1:23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</row>
    <row r="554" spans="1:23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</row>
    <row r="555" spans="1:23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</row>
    <row r="556" spans="1:23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</row>
    <row r="557" spans="1:23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</row>
    <row r="558" spans="1:23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</row>
    <row r="559" spans="1:23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</row>
    <row r="560" spans="1:23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</row>
    <row r="561" spans="1:23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</row>
    <row r="562" spans="1:23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</row>
    <row r="563" spans="1:23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</row>
    <row r="564" spans="1:23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</row>
    <row r="565" spans="1:23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</row>
    <row r="566" spans="1:23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</row>
    <row r="567" spans="1:23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</row>
    <row r="568" spans="1:23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</row>
    <row r="569" spans="1:23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</row>
    <row r="570" spans="1:23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</row>
    <row r="571" spans="1:23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</row>
    <row r="572" spans="1:23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</row>
    <row r="573" spans="1:23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</row>
    <row r="574" spans="1:23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</row>
    <row r="575" spans="1:23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</row>
    <row r="576" spans="1:23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</row>
    <row r="577" spans="1:23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</row>
    <row r="578" spans="1:23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</row>
    <row r="579" spans="1:23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</row>
    <row r="580" spans="1:23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</row>
    <row r="581" spans="1:23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</row>
    <row r="582" spans="1:23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</row>
    <row r="583" spans="1:23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</row>
    <row r="584" spans="1:23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</row>
    <row r="585" spans="1:23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</row>
    <row r="586" spans="1:23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</row>
    <row r="587" spans="1:23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</row>
    <row r="588" spans="1:23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</row>
    <row r="589" spans="1:23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</row>
    <row r="590" spans="1:23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</row>
    <row r="591" spans="1:23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</row>
    <row r="592" spans="1:23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</row>
    <row r="593" spans="1:23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</row>
    <row r="594" spans="1:23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</row>
    <row r="595" spans="1:23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</row>
    <row r="596" spans="1:23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</row>
    <row r="597" spans="1:23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</row>
    <row r="598" spans="1:23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</row>
    <row r="599" spans="1:23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</row>
    <row r="600" spans="1:23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</row>
    <row r="601" spans="1:23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</row>
    <row r="602" spans="1:23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</row>
    <row r="603" spans="1:23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</row>
    <row r="604" spans="1:23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</row>
    <row r="605" spans="1:23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</row>
    <row r="606" spans="1:23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</row>
    <row r="607" spans="1:23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</row>
    <row r="608" spans="1:23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</row>
    <row r="609" spans="1:23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</row>
    <row r="610" spans="1:23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</row>
    <row r="611" spans="1:23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</row>
    <row r="612" spans="1:23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</row>
    <row r="613" spans="1:23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</row>
    <row r="614" spans="1:23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</row>
    <row r="615" spans="1:23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</row>
    <row r="616" spans="1:23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</row>
    <row r="617" spans="1:23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</row>
    <row r="618" spans="1:23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</row>
    <row r="619" spans="1:23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</row>
    <row r="620" spans="1:23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</row>
    <row r="621" spans="1:23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</row>
    <row r="622" spans="1:23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</row>
    <row r="623" spans="1:23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</row>
    <row r="624" spans="1:23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</row>
    <row r="625" spans="1:23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</row>
    <row r="626" spans="1:23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</row>
    <row r="627" spans="1:23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</row>
    <row r="628" spans="1:23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</row>
    <row r="629" spans="1:23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</row>
    <row r="630" spans="1:23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</row>
    <row r="631" spans="1:23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</row>
    <row r="632" spans="1:23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</row>
    <row r="633" spans="1:23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</row>
    <row r="634" spans="1:23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</row>
    <row r="635" spans="1:23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</row>
    <row r="636" spans="1:23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</row>
    <row r="637" spans="1:23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</row>
    <row r="638" spans="1:23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</row>
    <row r="639" spans="1:23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</row>
    <row r="640" spans="1:23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</row>
    <row r="641" spans="1:23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</row>
    <row r="642" spans="1:23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</row>
    <row r="643" spans="1:23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</row>
    <row r="644" spans="1:23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</row>
    <row r="645" spans="1:23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</row>
    <row r="646" spans="1:23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</row>
    <row r="647" spans="1:23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</row>
    <row r="648" spans="1:23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</row>
    <row r="649" spans="1:23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</row>
    <row r="650" spans="1:23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</row>
    <row r="651" spans="1:23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</row>
    <row r="652" spans="1:23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</row>
    <row r="653" spans="1:23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</row>
    <row r="654" spans="1:23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</row>
    <row r="655" spans="1:23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</row>
    <row r="656" spans="1:23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</row>
    <row r="657" spans="1:23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</row>
    <row r="658" spans="1:23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</row>
    <row r="659" spans="1:23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</row>
    <row r="660" spans="1:23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</row>
    <row r="661" spans="1:23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</row>
    <row r="662" spans="1:23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</row>
    <row r="663" spans="1:23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</row>
    <row r="664" spans="1:23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</row>
    <row r="665" spans="1:23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</row>
    <row r="666" spans="1:23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</row>
    <row r="667" spans="1:23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</row>
    <row r="668" spans="1:23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</row>
    <row r="669" spans="1:23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</row>
    <row r="670" spans="1:23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</row>
    <row r="671" spans="1:23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</row>
    <row r="672" spans="1:23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</row>
    <row r="673" spans="1:23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</row>
    <row r="674" spans="1:23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</row>
    <row r="675" spans="1:23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</row>
    <row r="676" spans="1:23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</row>
    <row r="677" spans="1:23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</row>
    <row r="678" spans="1:23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</row>
    <row r="679" spans="1:23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</row>
    <row r="680" spans="1:23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</row>
    <row r="681" spans="1:23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</row>
    <row r="682" spans="1:23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</row>
    <row r="683" spans="1:23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</row>
    <row r="684" spans="1:23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</row>
    <row r="685" spans="1:23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</row>
    <row r="686" spans="1:23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</row>
    <row r="687" spans="1:23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</row>
    <row r="688" spans="1:23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</row>
    <row r="689" spans="1:23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</row>
    <row r="690" spans="1:23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</row>
    <row r="691" spans="1:23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</row>
    <row r="692" spans="1:23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</row>
    <row r="693" spans="1:23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</row>
    <row r="694" spans="1:23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</row>
    <row r="695" spans="1:23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</row>
    <row r="696" spans="1:23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</row>
    <row r="697" spans="1:23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</row>
    <row r="698" spans="1:23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</row>
    <row r="699" spans="1:23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</row>
    <row r="700" spans="1:23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</row>
    <row r="701" spans="1:23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</row>
    <row r="702" spans="1:23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</row>
    <row r="703" spans="1:23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</row>
    <row r="704" spans="1:23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</row>
    <row r="705" spans="1:23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</row>
    <row r="706" spans="1:23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</row>
    <row r="707" spans="1:23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</row>
    <row r="708" spans="1:23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</row>
    <row r="709" spans="1:23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</row>
    <row r="710" spans="1:23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</row>
    <row r="711" spans="1:23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</row>
    <row r="712" spans="1:23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</row>
    <row r="713" spans="1:23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</row>
    <row r="714" spans="1:23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</row>
    <row r="715" spans="1:23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</row>
    <row r="716" spans="1:23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</row>
    <row r="717" spans="1:23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</row>
    <row r="718" spans="1:23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</row>
    <row r="719" spans="1:23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</row>
    <row r="720" spans="1:23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</row>
    <row r="721" spans="1:23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</row>
    <row r="722" spans="1:23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</row>
    <row r="723" spans="1:23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</row>
    <row r="724" spans="1:23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</row>
    <row r="725" spans="1:23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</row>
    <row r="726" spans="1:23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</row>
    <row r="727" spans="1:23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</row>
    <row r="728" spans="1:23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</row>
    <row r="729" spans="1:23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</row>
    <row r="730" spans="1:23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</row>
    <row r="731" spans="1:23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</row>
    <row r="732" spans="1:23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</row>
    <row r="733" spans="1:23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</row>
    <row r="734" spans="1:23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</row>
    <row r="735" spans="1:23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</row>
    <row r="736" spans="1:23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</row>
    <row r="737" spans="1:23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</row>
    <row r="738" spans="1:23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</row>
    <row r="739" spans="1:23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</row>
    <row r="740" spans="1:23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</row>
    <row r="741" spans="1:23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</row>
    <row r="742" spans="1:23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</row>
    <row r="743" spans="1:23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</row>
    <row r="744" spans="1:23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</row>
    <row r="745" spans="1:23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</row>
    <row r="746" spans="1:23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</row>
    <row r="747" spans="1:23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</row>
    <row r="748" spans="1:23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</row>
    <row r="749" spans="1:23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</row>
    <row r="750" spans="1:23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</row>
    <row r="751" spans="1:23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</row>
    <row r="752" spans="1:23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</row>
    <row r="753" spans="1:23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</row>
    <row r="754" spans="1:23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</row>
    <row r="755" spans="1:23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</row>
    <row r="756" spans="1:23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</row>
    <row r="757" spans="1:23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</row>
    <row r="758" spans="1:23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</row>
    <row r="759" spans="1:23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</row>
    <row r="760" spans="1:23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</row>
    <row r="761" spans="1:23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</row>
    <row r="762" spans="1:23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</row>
    <row r="763" spans="1:23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</row>
    <row r="764" spans="1:23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</row>
    <row r="765" spans="1:23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</row>
    <row r="766" spans="1:23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</row>
    <row r="767" spans="1:23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</row>
    <row r="768" spans="1:23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</row>
    <row r="769" spans="1:23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</row>
    <row r="770" spans="1:23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</row>
    <row r="771" spans="1:23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</row>
    <row r="772" spans="1:23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</row>
    <row r="773" spans="1:23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</row>
    <row r="774" spans="1:23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</row>
    <row r="775" spans="1:23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</row>
    <row r="776" spans="1:23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</row>
    <row r="777" spans="1:23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</row>
    <row r="778" spans="1:23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</row>
    <row r="779" spans="1:23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</row>
    <row r="780" spans="1:23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</row>
    <row r="781" spans="1:23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</row>
    <row r="782" spans="1:23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</row>
    <row r="783" spans="1:23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</row>
    <row r="784" spans="1:23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</row>
    <row r="785" spans="1:23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</row>
    <row r="786" spans="1:23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</row>
    <row r="787" spans="1:23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</row>
    <row r="788" spans="1:23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</row>
    <row r="789" spans="1:23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</row>
    <row r="790" spans="1:23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</row>
    <row r="791" spans="1:23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</row>
    <row r="792" spans="1:23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</row>
    <row r="793" spans="1:23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</row>
    <row r="794" spans="1:23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</row>
    <row r="795" spans="1:23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</row>
    <row r="796" spans="1:23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</row>
    <row r="797" spans="1:23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</row>
    <row r="798" spans="1:23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</row>
    <row r="799" spans="1:23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</row>
    <row r="800" spans="1:23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</row>
    <row r="801" spans="1:23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</row>
    <row r="802" spans="1:23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</row>
    <row r="803" spans="1:23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</row>
    <row r="804" spans="1:23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</row>
    <row r="805" spans="1:23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</row>
    <row r="806" spans="1:23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</row>
    <row r="807" spans="1:23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</row>
    <row r="808" spans="1:23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</row>
    <row r="809" spans="1:23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</row>
    <row r="810" spans="1:23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</row>
    <row r="811" spans="1:23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</row>
    <row r="812" spans="1:23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</row>
    <row r="813" spans="1:23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</row>
    <row r="814" spans="1:23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</row>
    <row r="815" spans="1:23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</row>
    <row r="816" spans="1:23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</row>
    <row r="817" spans="1:23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</row>
    <row r="818" spans="1:23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</row>
    <row r="819" spans="1:23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</row>
    <row r="820" spans="1:23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</row>
    <row r="821" spans="1:23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</row>
    <row r="822" spans="1:23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</row>
    <row r="823" spans="1:23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</row>
    <row r="824" spans="1:23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</row>
    <row r="825" spans="1:23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</row>
    <row r="826" spans="1:23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</row>
    <row r="827" spans="1:23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</row>
    <row r="828" spans="1:23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</row>
    <row r="829" spans="1:23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</row>
    <row r="830" spans="1:23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</row>
    <row r="831" spans="1:23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</row>
    <row r="832" spans="1:23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</row>
    <row r="833" spans="1:23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</row>
    <row r="834" spans="1:23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</row>
    <row r="835" spans="1:23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</row>
    <row r="836" spans="1:23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</row>
    <row r="837" spans="1:23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</row>
    <row r="838" spans="1:23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</row>
    <row r="839" spans="1:23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</row>
    <row r="840" spans="1:23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</row>
    <row r="841" spans="1:23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</row>
    <row r="842" spans="1:23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</row>
    <row r="843" spans="1:23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</row>
    <row r="844" spans="1:23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</row>
    <row r="845" spans="1:23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</row>
    <row r="846" spans="1:23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</row>
    <row r="847" spans="1:23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</row>
    <row r="848" spans="1:23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</row>
    <row r="849" spans="1:23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</row>
    <row r="850" spans="1:23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</row>
    <row r="851" spans="1:23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</row>
    <row r="852" spans="1:23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</row>
    <row r="853" spans="1:23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</row>
    <row r="854" spans="1:23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</row>
    <row r="855" spans="1:23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</row>
    <row r="856" spans="1:23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</row>
    <row r="857" spans="1:23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</row>
    <row r="858" spans="1:23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</row>
    <row r="859" spans="1:23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</row>
    <row r="860" spans="1:23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</row>
    <row r="861" spans="1:23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</row>
    <row r="862" spans="1:23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</row>
    <row r="863" spans="1:23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</row>
    <row r="864" spans="1:23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</row>
    <row r="865" spans="1:23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</row>
    <row r="866" spans="1:23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</row>
    <row r="867" spans="1:23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</row>
    <row r="868" spans="1:23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</row>
    <row r="869" spans="1:23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</row>
    <row r="870" spans="1:23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</row>
    <row r="871" spans="1:23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</row>
    <row r="872" spans="1:23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</row>
    <row r="873" spans="1:23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</row>
    <row r="874" spans="1:23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</row>
    <row r="875" spans="1:23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</row>
    <row r="876" spans="1:23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</row>
    <row r="877" spans="1:23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</row>
    <row r="878" spans="1:23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</row>
    <row r="879" spans="1:23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</row>
    <row r="880" spans="1:23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</row>
    <row r="881" spans="1:23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</row>
    <row r="882" spans="1:23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</row>
    <row r="883" spans="1:23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</row>
    <row r="884" spans="1:23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</row>
    <row r="885" spans="1:23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</row>
    <row r="886" spans="1:23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</row>
    <row r="887" spans="1:23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</row>
    <row r="888" spans="1:23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</row>
    <row r="889" spans="1:23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</row>
    <row r="890" spans="1:23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</row>
    <row r="891" spans="1:23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</row>
    <row r="892" spans="1:23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</row>
    <row r="893" spans="1:23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</row>
    <row r="894" spans="1:23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</row>
    <row r="895" spans="1:23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</row>
    <row r="896" spans="1:23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</row>
    <row r="897" spans="1:23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</row>
    <row r="898" spans="1:23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</row>
    <row r="899" spans="1:23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</row>
    <row r="900" spans="1:23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</row>
    <row r="901" spans="1:23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</row>
    <row r="902" spans="1:23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</row>
    <row r="903" spans="1:23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</row>
    <row r="904" spans="1:23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</row>
    <row r="905" spans="1:23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</row>
    <row r="906" spans="1:23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</row>
    <row r="907" spans="1:23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</row>
    <row r="908" spans="1:23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</row>
    <row r="909" spans="1:23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</row>
    <row r="910" spans="1:23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</row>
    <row r="911" spans="1:23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</row>
    <row r="912" spans="1:23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</row>
    <row r="913" spans="1:23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</row>
    <row r="914" spans="1:23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</row>
    <row r="915" spans="1:23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</row>
    <row r="916" spans="1:23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</row>
    <row r="917" spans="1:23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</row>
    <row r="918" spans="1:23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</row>
    <row r="919" spans="1:23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</row>
    <row r="920" spans="1:23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</row>
    <row r="921" spans="1:23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</row>
    <row r="922" spans="1:23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</row>
    <row r="923" spans="1:23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</row>
    <row r="924" spans="1:23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</row>
    <row r="925" spans="1:23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</row>
    <row r="926" spans="1:23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</row>
    <row r="927" spans="1:23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</row>
    <row r="928" spans="1:23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</row>
    <row r="929" spans="1:23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</row>
    <row r="930" spans="1:23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</row>
    <row r="931" spans="1:23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</row>
    <row r="932" spans="1:23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</row>
    <row r="933" spans="1:23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</row>
    <row r="934" spans="1:23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</row>
    <row r="935" spans="1:23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</row>
    <row r="936" spans="1:23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</row>
    <row r="937" spans="1:23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</row>
    <row r="938" spans="1:23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</row>
    <row r="939" spans="1:23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</row>
    <row r="940" spans="1:23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</row>
    <row r="941" spans="1:23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</row>
    <row r="942" spans="1:23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</row>
    <row r="943" spans="1:23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</row>
    <row r="944" spans="1:23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</row>
    <row r="945" spans="1:23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</row>
    <row r="946" spans="1:23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</row>
    <row r="947" spans="1:23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</row>
    <row r="948" spans="1:23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</row>
    <row r="949" spans="1:23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</row>
    <row r="950" spans="1:23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</row>
    <row r="951" spans="1:23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</row>
    <row r="952" spans="1:23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</row>
    <row r="953" spans="1:23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</row>
    <row r="954" spans="1:23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</row>
    <row r="955" spans="1:23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</row>
    <row r="956" spans="1:23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</row>
    <row r="957" spans="1:23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</row>
    <row r="958" spans="1:23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</row>
    <row r="959" spans="1:23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</row>
    <row r="960" spans="1:23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</row>
    <row r="961" spans="1:23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</row>
    <row r="962" spans="1:23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</row>
    <row r="963" spans="1:23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</row>
    <row r="964" spans="1:23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</row>
    <row r="965" spans="1:23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</row>
    <row r="966" spans="1:23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</row>
    <row r="967" spans="1:23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</row>
    <row r="968" spans="1:23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</row>
    <row r="969" spans="1:23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</row>
    <row r="970" spans="1:23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</row>
    <row r="971" spans="1:23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</row>
    <row r="972" spans="1:23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</row>
    <row r="973" spans="1:23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</row>
    <row r="974" spans="1:23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</row>
    <row r="975" spans="1:23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</row>
    <row r="976" spans="1:23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</row>
    <row r="977" spans="1:23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</row>
    <row r="978" spans="1:23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</row>
    <row r="979" spans="1:23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</row>
    <row r="980" spans="1:23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</row>
    <row r="981" spans="1:23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</row>
    <row r="982" spans="1:23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</row>
    <row r="983" spans="1:23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</row>
    <row r="984" spans="1:23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</row>
    <row r="985" spans="1:23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</row>
    <row r="986" spans="1:23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</row>
    <row r="987" spans="1:23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</row>
    <row r="988" spans="1:23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</row>
    <row r="989" spans="1:23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</row>
    <row r="990" spans="1:23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</row>
    <row r="991" spans="1:23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89"/>
    </row>
    <row r="992" spans="1:23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  <c r="W992" s="189"/>
    </row>
    <row r="993" spans="1:23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89"/>
      <c r="V993" s="189"/>
      <c r="W993" s="189"/>
    </row>
    <row r="994" spans="1:23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89"/>
      <c r="V994" s="189"/>
      <c r="W994" s="189"/>
    </row>
    <row r="995" spans="1:23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89"/>
      <c r="V995" s="189"/>
      <c r="W995" s="189"/>
    </row>
    <row r="996" spans="1:23">
      <c r="A996" s="189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89"/>
      <c r="V996" s="189"/>
      <c r="W996" s="18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95A0-DDD6-488C-A671-0EA23A735700}">
  <dimension ref="A1:I126"/>
  <sheetViews>
    <sheetView topLeftCell="A118" zoomScale="115" zoomScaleNormal="115" workbookViewId="0">
      <selection activeCell="B5" sqref="B5"/>
    </sheetView>
  </sheetViews>
  <sheetFormatPr defaultRowHeight="14"/>
  <cols>
    <col min="2" max="2" width="73.83203125" customWidth="1"/>
  </cols>
  <sheetData>
    <row r="1" spans="1:2">
      <c r="A1" s="142" t="s">
        <v>115</v>
      </c>
      <c r="B1" s="142" t="s">
        <v>116</v>
      </c>
    </row>
    <row r="2" spans="1:2" ht="30">
      <c r="A2" s="143">
        <v>1</v>
      </c>
      <c r="B2" s="144" t="s">
        <v>117</v>
      </c>
    </row>
    <row r="3" spans="1:2" ht="30">
      <c r="A3" s="143"/>
      <c r="B3" s="145" t="s">
        <v>118</v>
      </c>
    </row>
    <row r="4" spans="1:2" ht="30">
      <c r="A4" s="143"/>
      <c r="B4" s="145" t="s">
        <v>119</v>
      </c>
    </row>
    <row r="5" spans="1:2" ht="30">
      <c r="A5" s="143"/>
      <c r="B5" s="145" t="s">
        <v>120</v>
      </c>
    </row>
    <row r="6" spans="1:2" ht="30">
      <c r="A6" s="143"/>
      <c r="B6" s="145" t="s">
        <v>121</v>
      </c>
    </row>
    <row r="7" spans="1:2" ht="30">
      <c r="A7" s="143"/>
      <c r="B7" s="145" t="s">
        <v>122</v>
      </c>
    </row>
    <row r="8" spans="1:2" ht="45">
      <c r="A8" s="143"/>
      <c r="B8" s="145" t="s">
        <v>123</v>
      </c>
    </row>
    <row r="9" spans="1:2" ht="30">
      <c r="A9" s="143">
        <v>2</v>
      </c>
      <c r="B9" s="144" t="s">
        <v>124</v>
      </c>
    </row>
    <row r="10" spans="1:2" ht="30">
      <c r="A10" s="143"/>
      <c r="B10" s="145" t="s">
        <v>125</v>
      </c>
    </row>
    <row r="11" spans="1:2" ht="45">
      <c r="A11" s="143"/>
      <c r="B11" s="145" t="s">
        <v>126</v>
      </c>
    </row>
    <row r="12" spans="1:2" ht="98">
      <c r="A12" s="143">
        <v>3</v>
      </c>
      <c r="B12" s="146" t="s">
        <v>127</v>
      </c>
    </row>
    <row r="13" spans="1:2" ht="45">
      <c r="A13" s="143">
        <v>4</v>
      </c>
      <c r="B13" s="147" t="s">
        <v>128</v>
      </c>
    </row>
    <row r="14" spans="1:2">
      <c r="A14" s="143">
        <v>5</v>
      </c>
      <c r="B14" s="143" t="s">
        <v>212</v>
      </c>
    </row>
    <row r="15" spans="1:2">
      <c r="A15" s="143">
        <v>6</v>
      </c>
      <c r="B15" s="143" t="s">
        <v>309</v>
      </c>
    </row>
    <row r="16" spans="1:2" ht="42">
      <c r="A16" s="225">
        <v>7</v>
      </c>
      <c r="B16" s="226" t="s">
        <v>304</v>
      </c>
    </row>
    <row r="17" spans="2:2">
      <c r="B17" s="226"/>
    </row>
    <row r="18" spans="2:2">
      <c r="B18" t="s">
        <v>214</v>
      </c>
    </row>
    <row r="19" spans="2:2">
      <c r="B19" t="s">
        <v>216</v>
      </c>
    </row>
    <row r="32" spans="2:2">
      <c r="B32" t="s">
        <v>215</v>
      </c>
    </row>
    <row r="50" spans="2:2">
      <c r="B50" t="s">
        <v>214</v>
      </c>
    </row>
    <row r="51" spans="2:2">
      <c r="B51" t="s">
        <v>217</v>
      </c>
    </row>
    <row r="66" spans="2:9">
      <c r="B66" s="209"/>
      <c r="C66" s="209"/>
      <c r="D66" s="209"/>
      <c r="E66" s="209"/>
      <c r="F66" s="209"/>
      <c r="G66" s="209"/>
      <c r="H66" s="209"/>
      <c r="I66" s="209"/>
    </row>
    <row r="67" spans="2:9">
      <c r="B67" t="s">
        <v>270</v>
      </c>
    </row>
    <row r="69" spans="2:9">
      <c r="B69" t="s">
        <v>216</v>
      </c>
    </row>
    <row r="84" spans="2:2">
      <c r="B84" t="s">
        <v>215</v>
      </c>
    </row>
    <row r="111" spans="2:2">
      <c r="B111" t="s">
        <v>217</v>
      </c>
    </row>
    <row r="126" spans="2:2">
      <c r="B126" s="227" t="s">
        <v>310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2E5A-4353-4F09-90B5-0B098C0276A2}">
  <dimension ref="A1:B31"/>
  <sheetViews>
    <sheetView topLeftCell="A20" zoomScaleNormal="100" workbookViewId="0">
      <selection activeCell="B5" sqref="B5"/>
    </sheetView>
  </sheetViews>
  <sheetFormatPr defaultRowHeight="14"/>
  <cols>
    <col min="1" max="1" width="28.58203125" customWidth="1"/>
    <col min="2" max="2" width="82.08203125" customWidth="1"/>
  </cols>
  <sheetData>
    <row r="1" spans="1:2" ht="22" thickBot="1">
      <c r="A1" s="230" t="s">
        <v>313</v>
      </c>
      <c r="B1" s="231" t="s">
        <v>314</v>
      </c>
    </row>
    <row r="2" spans="1:2" ht="22" thickBot="1">
      <c r="A2" s="232" t="s">
        <v>315</v>
      </c>
      <c r="B2" s="233" t="s">
        <v>316</v>
      </c>
    </row>
    <row r="3" spans="1:2" ht="43">
      <c r="A3" s="234" t="s">
        <v>317</v>
      </c>
      <c r="B3" s="235" t="s">
        <v>318</v>
      </c>
    </row>
    <row r="4" spans="1:2" ht="21.5">
      <c r="A4" s="289" t="s">
        <v>282</v>
      </c>
      <c r="B4" s="235" t="s">
        <v>282</v>
      </c>
    </row>
    <row r="5" spans="1:2" ht="43">
      <c r="A5" s="289"/>
      <c r="B5" s="235" t="s">
        <v>319</v>
      </c>
    </row>
    <row r="6" spans="1:2" ht="21.5">
      <c r="A6" s="289"/>
      <c r="B6" s="235" t="s">
        <v>320</v>
      </c>
    </row>
    <row r="7" spans="1:2" ht="43">
      <c r="A7" s="289"/>
      <c r="B7" s="235" t="s">
        <v>321</v>
      </c>
    </row>
    <row r="8" spans="1:2" ht="21.5">
      <c r="A8" s="289"/>
      <c r="B8" s="235" t="s">
        <v>322</v>
      </c>
    </row>
    <row r="9" spans="1:2" ht="21.5">
      <c r="A9" s="289"/>
      <c r="B9" s="235"/>
    </row>
    <row r="10" spans="1:2" ht="21.5">
      <c r="A10" s="289" t="s">
        <v>323</v>
      </c>
      <c r="B10" s="235" t="s">
        <v>324</v>
      </c>
    </row>
    <row r="11" spans="1:2" ht="21.5">
      <c r="A11" s="289"/>
      <c r="B11" s="235" t="s">
        <v>325</v>
      </c>
    </row>
    <row r="12" spans="1:2" ht="43">
      <c r="A12" s="289"/>
      <c r="B12" s="235" t="s">
        <v>326</v>
      </c>
    </row>
    <row r="13" spans="1:2" ht="43">
      <c r="A13" s="289"/>
      <c r="B13" s="235" t="s">
        <v>327</v>
      </c>
    </row>
    <row r="14" spans="1:2" ht="21.5">
      <c r="A14" s="289"/>
      <c r="B14" s="235" t="s">
        <v>328</v>
      </c>
    </row>
    <row r="15" spans="1:2" ht="43">
      <c r="A15" s="289"/>
      <c r="B15" s="235" t="s">
        <v>329</v>
      </c>
    </row>
    <row r="16" spans="1:2" ht="43">
      <c r="A16" s="289"/>
      <c r="B16" s="235" t="s">
        <v>330</v>
      </c>
    </row>
    <row r="17" spans="1:2" ht="43">
      <c r="A17" s="289"/>
      <c r="B17" s="235" t="s">
        <v>331</v>
      </c>
    </row>
    <row r="18" spans="1:2" ht="64.5">
      <c r="A18" s="289"/>
      <c r="B18" s="235" t="s">
        <v>332</v>
      </c>
    </row>
    <row r="19" spans="1:2" ht="65" thickBot="1">
      <c r="A19" s="232" t="s">
        <v>333</v>
      </c>
      <c r="B19" s="236" t="s">
        <v>334</v>
      </c>
    </row>
    <row r="20" spans="1:2" ht="43.5" thickBot="1">
      <c r="A20" s="232" t="s">
        <v>352</v>
      </c>
      <c r="B20" s="236" t="s">
        <v>304</v>
      </c>
    </row>
    <row r="21" spans="1:2" ht="65" thickBot="1">
      <c r="A21" s="237" t="s">
        <v>335</v>
      </c>
      <c r="B21" s="242" t="s">
        <v>363</v>
      </c>
    </row>
    <row r="22" spans="1:2" ht="21.5">
      <c r="A22" s="290" t="s">
        <v>336</v>
      </c>
      <c r="B22" s="235" t="s">
        <v>337</v>
      </c>
    </row>
    <row r="23" spans="1:2" ht="22" thickBot="1">
      <c r="A23" s="291"/>
      <c r="B23" s="236" t="s">
        <v>338</v>
      </c>
    </row>
    <row r="24" spans="1:2" ht="22" thickBot="1">
      <c r="A24" s="232" t="s">
        <v>339</v>
      </c>
      <c r="B24" s="236" t="s">
        <v>340</v>
      </c>
    </row>
    <row r="25" spans="1:2" ht="22" thickBot="1">
      <c r="A25" s="232" t="s">
        <v>341</v>
      </c>
      <c r="B25" s="233" t="s">
        <v>342</v>
      </c>
    </row>
    <row r="26" spans="1:2" ht="22" thickBot="1">
      <c r="A26" s="232" t="s">
        <v>343</v>
      </c>
      <c r="B26" s="233" t="s">
        <v>344</v>
      </c>
    </row>
    <row r="27" spans="1:2" ht="22" thickBot="1">
      <c r="A27" s="232" t="s">
        <v>345</v>
      </c>
      <c r="B27" s="240">
        <v>3263500</v>
      </c>
    </row>
    <row r="28" spans="1:2" ht="22" thickBot="1">
      <c r="A28" s="232" t="s">
        <v>346</v>
      </c>
      <c r="B28" s="241">
        <v>46266</v>
      </c>
    </row>
    <row r="29" spans="1:2" ht="21.5">
      <c r="A29" s="290" t="s">
        <v>347</v>
      </c>
      <c r="B29" s="238" t="s">
        <v>348</v>
      </c>
    </row>
    <row r="30" spans="1:2" ht="22" thickBot="1">
      <c r="A30" s="291"/>
      <c r="B30" s="239" t="s">
        <v>349</v>
      </c>
    </row>
    <row r="31" spans="1:2" ht="22" thickBot="1">
      <c r="A31" s="232" t="s">
        <v>350</v>
      </c>
      <c r="B31" s="236" t="s">
        <v>351</v>
      </c>
    </row>
  </sheetData>
  <mergeCells count="4">
    <mergeCell ref="A4:A9"/>
    <mergeCell ref="A10:A18"/>
    <mergeCell ref="A22:A23"/>
    <mergeCell ref="A29:A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F994-8521-4849-9F5C-05084415D134}">
  <dimension ref="A1:I27"/>
  <sheetViews>
    <sheetView topLeftCell="A18" zoomScale="106" zoomScaleNormal="106" workbookViewId="0">
      <selection activeCell="B5" sqref="B5"/>
    </sheetView>
  </sheetViews>
  <sheetFormatPr defaultColWidth="47.33203125" defaultRowHeight="20"/>
  <cols>
    <col min="1" max="1" width="3.83203125" style="212" bestFit="1" customWidth="1"/>
    <col min="2" max="2" width="90.83203125" style="212" bestFit="1" customWidth="1"/>
    <col min="3" max="3" width="14.58203125" style="212" bestFit="1" customWidth="1"/>
    <col min="4" max="4" width="15.08203125" style="212" customWidth="1"/>
    <col min="5" max="5" width="11.25" style="212" customWidth="1"/>
    <col min="6" max="6" width="19.58203125" style="212" customWidth="1"/>
    <col min="7" max="7" width="12.58203125" style="212" bestFit="1" customWidth="1"/>
    <col min="8" max="8" width="16.58203125" style="212" customWidth="1"/>
    <col min="9" max="9" width="14.58203125" style="212" customWidth="1"/>
    <col min="10" max="16384" width="47.33203125" style="212"/>
  </cols>
  <sheetData>
    <row r="1" spans="1:9" ht="20.5">
      <c r="A1" s="210" t="s">
        <v>142</v>
      </c>
      <c r="B1" s="211" t="s">
        <v>274</v>
      </c>
      <c r="C1" s="210" t="s">
        <v>275</v>
      </c>
      <c r="D1" s="210" t="s">
        <v>312</v>
      </c>
      <c r="G1" s="213"/>
    </row>
    <row r="2" spans="1:9" ht="23">
      <c r="A2" s="214">
        <v>1.1000000000000001</v>
      </c>
      <c r="B2" s="211" t="s">
        <v>276</v>
      </c>
      <c r="C2" s="215">
        <v>434000</v>
      </c>
      <c r="D2" s="292">
        <f>SUM(C2:C3)/C27*100</f>
        <v>18.75287268270262</v>
      </c>
      <c r="E2" s="71"/>
      <c r="F2" s="77" t="s">
        <v>85</v>
      </c>
      <c r="G2" s="78" t="s">
        <v>86</v>
      </c>
      <c r="H2" s="77" t="s">
        <v>87</v>
      </c>
      <c r="I2" s="79" t="s">
        <v>1</v>
      </c>
    </row>
    <row r="3" spans="1:9" ht="23">
      <c r="A3" s="214">
        <v>1.2</v>
      </c>
      <c r="B3" s="211" t="s">
        <v>285</v>
      </c>
      <c r="C3" s="215">
        <v>178000</v>
      </c>
      <c r="D3" s="292"/>
      <c r="E3" s="78" t="s">
        <v>88</v>
      </c>
      <c r="F3" s="80">
        <f>SUM(C2:C3)</f>
        <v>612000</v>
      </c>
      <c r="G3" s="80">
        <f>SUM(C5:C22)</f>
        <v>2386000</v>
      </c>
      <c r="H3" s="80">
        <f>SUM(C23:C26)</f>
        <v>265500</v>
      </c>
      <c r="I3" s="80">
        <f>SUM(F3:H3)</f>
        <v>3263500</v>
      </c>
    </row>
    <row r="4" spans="1:9" ht="40.5">
      <c r="A4" s="214">
        <v>2</v>
      </c>
      <c r="B4" s="220" t="s">
        <v>289</v>
      </c>
      <c r="C4" s="216"/>
      <c r="D4" s="293">
        <f>SUM(C4:C22)/C27*100</f>
        <v>73.111689903477867</v>
      </c>
      <c r="E4" s="81" t="s">
        <v>89</v>
      </c>
      <c r="F4" s="82">
        <f>F3/I3</f>
        <v>0.1875287268270262</v>
      </c>
      <c r="G4" s="82">
        <f>G3/I3</f>
        <v>0.73111689903477861</v>
      </c>
      <c r="H4" s="82">
        <f>H3/I3</f>
        <v>8.1354374138195185E-2</v>
      </c>
      <c r="I4" s="71"/>
    </row>
    <row r="5" spans="1:9" ht="20.5">
      <c r="A5" s="214">
        <v>2.1</v>
      </c>
      <c r="B5" s="211" t="s">
        <v>282</v>
      </c>
      <c r="C5" s="215">
        <v>747500</v>
      </c>
      <c r="D5" s="293"/>
    </row>
    <row r="6" spans="1:9" ht="40">
      <c r="A6" s="214"/>
      <c r="B6" s="218" t="s">
        <v>293</v>
      </c>
      <c r="C6" s="216"/>
      <c r="D6" s="293"/>
    </row>
    <row r="7" spans="1:9">
      <c r="A7" s="214"/>
      <c r="B7" s="218" t="s">
        <v>294</v>
      </c>
      <c r="C7" s="216"/>
      <c r="D7" s="293"/>
    </row>
    <row r="8" spans="1:9" ht="40">
      <c r="A8" s="214"/>
      <c r="B8" s="218" t="s">
        <v>295</v>
      </c>
      <c r="C8" s="216"/>
      <c r="D8" s="293"/>
    </row>
    <row r="9" spans="1:9">
      <c r="A9" s="214"/>
      <c r="B9" s="218" t="s">
        <v>300</v>
      </c>
      <c r="C9" s="217"/>
      <c r="D9" s="293"/>
    </row>
    <row r="10" spans="1:9" ht="20.5">
      <c r="A10" s="214">
        <v>2.2000000000000002</v>
      </c>
      <c r="B10" s="220" t="s">
        <v>117</v>
      </c>
      <c r="C10" s="217">
        <v>220000.00000000003</v>
      </c>
      <c r="D10" s="293"/>
    </row>
    <row r="11" spans="1:9">
      <c r="A11" s="214"/>
      <c r="B11" s="218" t="s">
        <v>296</v>
      </c>
      <c r="C11" s="217"/>
      <c r="D11" s="293"/>
    </row>
    <row r="12" spans="1:9" ht="40">
      <c r="A12" s="214"/>
      <c r="B12" s="218" t="s">
        <v>297</v>
      </c>
      <c r="C12" s="217"/>
      <c r="D12" s="293"/>
    </row>
    <row r="13" spans="1:9" ht="40">
      <c r="A13" s="214"/>
      <c r="B13" s="218" t="s">
        <v>298</v>
      </c>
      <c r="C13" s="217"/>
      <c r="D13" s="293"/>
    </row>
    <row r="14" spans="1:9" ht="20.5">
      <c r="A14" s="214">
        <v>2.2999999999999998</v>
      </c>
      <c r="B14" s="220" t="s">
        <v>124</v>
      </c>
      <c r="C14" s="217">
        <v>220000.00000000003</v>
      </c>
      <c r="D14" s="293"/>
    </row>
    <row r="15" spans="1:9" ht="40">
      <c r="A15" s="214"/>
      <c r="B15" s="218" t="s">
        <v>299</v>
      </c>
      <c r="C15" s="217"/>
      <c r="D15" s="293"/>
    </row>
    <row r="16" spans="1:9" ht="61.5">
      <c r="A16" s="214">
        <v>2.4</v>
      </c>
      <c r="B16" s="220" t="s">
        <v>302</v>
      </c>
      <c r="C16" s="217">
        <v>176000</v>
      </c>
      <c r="D16" s="293"/>
    </row>
    <row r="17" spans="1:5" ht="41">
      <c r="A17" s="214">
        <v>2.5</v>
      </c>
      <c r="B17" s="220" t="s">
        <v>128</v>
      </c>
      <c r="C17" s="217">
        <v>154000</v>
      </c>
      <c r="D17" s="293"/>
    </row>
    <row r="18" spans="1:5" ht="41">
      <c r="A18" s="214">
        <v>2.6</v>
      </c>
      <c r="B18" s="220" t="s">
        <v>284</v>
      </c>
      <c r="C18" s="217">
        <v>88000</v>
      </c>
      <c r="D18" s="293"/>
    </row>
    <row r="19" spans="1:5" ht="61.5">
      <c r="A19" s="214">
        <v>2.7</v>
      </c>
      <c r="B19" s="220" t="s">
        <v>303</v>
      </c>
      <c r="C19" s="217">
        <v>88000</v>
      </c>
      <c r="D19" s="293"/>
    </row>
    <row r="20" spans="1:5" ht="41">
      <c r="A20" s="214">
        <v>2.8</v>
      </c>
      <c r="B20" s="220" t="s">
        <v>304</v>
      </c>
      <c r="C20" s="217">
        <v>573500</v>
      </c>
      <c r="D20" s="293"/>
    </row>
    <row r="21" spans="1:5" ht="20.5">
      <c r="A21" s="214">
        <v>3</v>
      </c>
      <c r="B21" s="211" t="s">
        <v>286</v>
      </c>
      <c r="C21" s="217">
        <v>93500</v>
      </c>
      <c r="D21" s="293"/>
    </row>
    <row r="22" spans="1:5" ht="20.5">
      <c r="A22" s="214">
        <v>4</v>
      </c>
      <c r="B22" s="211" t="s">
        <v>287</v>
      </c>
      <c r="C22" s="217">
        <v>25500</v>
      </c>
      <c r="D22" s="293"/>
      <c r="E22"/>
    </row>
    <row r="23" spans="1:5" ht="20.5">
      <c r="A23" s="214">
        <v>5</v>
      </c>
      <c r="B23" s="211" t="s">
        <v>291</v>
      </c>
      <c r="C23" s="217">
        <v>93500</v>
      </c>
      <c r="D23" s="292">
        <f>SUM(C23:C26)/C27*100</f>
        <v>8.1354374138195187</v>
      </c>
    </row>
    <row r="24" spans="1:5" ht="20.5">
      <c r="A24" s="214">
        <v>6</v>
      </c>
      <c r="B24" s="211" t="s">
        <v>290</v>
      </c>
      <c r="C24" s="217">
        <v>76500</v>
      </c>
      <c r="D24" s="292"/>
    </row>
    <row r="25" spans="1:5" ht="20.5">
      <c r="A25" s="214">
        <v>7</v>
      </c>
      <c r="B25" s="211" t="s">
        <v>301</v>
      </c>
      <c r="C25" s="217">
        <v>70000</v>
      </c>
      <c r="D25" s="292"/>
    </row>
    <row r="26" spans="1:5" ht="20.5">
      <c r="A26" s="214">
        <v>8</v>
      </c>
      <c r="B26" s="211" t="s">
        <v>288</v>
      </c>
      <c r="C26" s="217">
        <v>25500</v>
      </c>
      <c r="D26" s="292"/>
    </row>
    <row r="27" spans="1:5" ht="20.5">
      <c r="A27" s="214"/>
      <c r="B27" s="211" t="s">
        <v>1</v>
      </c>
      <c r="C27" s="253">
        <f>SUM(C2:C26)</f>
        <v>3263500</v>
      </c>
      <c r="D27" s="229">
        <f>SUM(D2:D23)</f>
        <v>100</v>
      </c>
    </row>
  </sheetData>
  <mergeCells count="3">
    <mergeCell ref="D2:D3"/>
    <mergeCell ref="D4:D22"/>
    <mergeCell ref="D23:D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3072-9D73-492B-8E5C-6365570830A1}">
  <dimension ref="A1:V47"/>
  <sheetViews>
    <sheetView topLeftCell="G1" zoomScale="55" zoomScaleNormal="55" workbookViewId="0">
      <selection activeCell="V26" sqref="V26"/>
    </sheetView>
  </sheetViews>
  <sheetFormatPr defaultColWidth="10.75" defaultRowHeight="24.5"/>
  <cols>
    <col min="1" max="1" width="27.58203125" style="70" customWidth="1"/>
    <col min="2" max="2" width="86.83203125" style="70" customWidth="1"/>
    <col min="3" max="3" width="28.58203125" style="70" customWidth="1"/>
    <col min="4" max="4" width="16.83203125" style="72" customWidth="1"/>
    <col min="5" max="5" width="15.33203125" style="72" customWidth="1"/>
    <col min="6" max="6" width="12.58203125" style="72" customWidth="1"/>
    <col min="7" max="7" width="13.25" style="72" customWidth="1"/>
    <col min="8" max="8" width="13.33203125" style="72" customWidth="1"/>
    <col min="9" max="9" width="14.58203125" style="72" customWidth="1"/>
    <col min="10" max="10" width="13.83203125" style="72" customWidth="1"/>
    <col min="11" max="11" width="15.58203125" style="72" customWidth="1"/>
    <col min="12" max="12" width="15.25" style="70" customWidth="1"/>
    <col min="13" max="13" width="19.08203125" style="70" customWidth="1"/>
    <col min="14" max="14" width="19.58203125" style="70" customWidth="1"/>
    <col min="15" max="15" width="18.33203125" style="70" customWidth="1"/>
    <col min="16" max="16" width="22.58203125" style="70" customWidth="1"/>
    <col min="17" max="17" width="10.75" style="74"/>
    <col min="18" max="18" width="25.08203125" style="70" bestFit="1" customWidth="1"/>
    <col min="19" max="19" width="18.83203125" style="70" customWidth="1"/>
    <col min="20" max="20" width="19.83203125" style="70" customWidth="1"/>
    <col min="21" max="21" width="21.33203125" style="70" customWidth="1"/>
    <col min="22" max="22" width="18.83203125" style="70" customWidth="1"/>
    <col min="23" max="16384" width="10.75" style="70"/>
  </cols>
  <sheetData>
    <row r="1" spans="1:22">
      <c r="B1" s="71"/>
      <c r="C1" s="71"/>
      <c r="D1" s="71"/>
      <c r="E1" s="71"/>
      <c r="F1" s="71"/>
      <c r="G1" s="71"/>
      <c r="K1" s="71"/>
      <c r="P1" s="73"/>
    </row>
    <row r="2" spans="1:22">
      <c r="B2" s="75"/>
      <c r="C2" s="75"/>
      <c r="D2" s="71"/>
      <c r="E2" s="71"/>
      <c r="F2" s="71"/>
      <c r="G2" s="71"/>
      <c r="H2" s="71"/>
      <c r="I2" s="71"/>
      <c r="J2" s="71"/>
      <c r="K2" s="71"/>
      <c r="L2" s="75"/>
      <c r="M2" s="75"/>
      <c r="N2" s="75"/>
      <c r="O2" s="75"/>
      <c r="P2" s="73"/>
      <c r="Q2" s="76"/>
      <c r="R2"/>
    </row>
    <row r="3" spans="1:22">
      <c r="B3" s="75"/>
      <c r="C3" s="75"/>
      <c r="D3" s="71"/>
      <c r="J3" s="71"/>
      <c r="L3" s="75"/>
      <c r="M3" s="75"/>
      <c r="N3" s="75"/>
      <c r="O3" s="75"/>
      <c r="P3" s="73"/>
      <c r="Q3" s="76"/>
      <c r="R3" s="71"/>
      <c r="S3" s="77" t="s">
        <v>85</v>
      </c>
      <c r="T3" s="78" t="s">
        <v>86</v>
      </c>
      <c r="U3" s="77" t="s">
        <v>87</v>
      </c>
      <c r="V3" s="79" t="s">
        <v>1</v>
      </c>
    </row>
    <row r="4" spans="1:22">
      <c r="B4" s="75"/>
      <c r="C4" s="75"/>
      <c r="D4" s="71"/>
      <c r="J4" s="71"/>
      <c r="L4" s="75"/>
      <c r="M4" s="75"/>
      <c r="N4" s="75"/>
      <c r="O4" s="75"/>
      <c r="P4" s="73"/>
      <c r="Q4" s="76"/>
      <c r="R4" s="78" t="s">
        <v>88</v>
      </c>
      <c r="S4" s="80">
        <f>P8</f>
        <v>595500</v>
      </c>
      <c r="T4" s="80">
        <f>P15</f>
        <v>2446000</v>
      </c>
      <c r="U4" s="80">
        <f>P35</f>
        <v>212000</v>
      </c>
      <c r="V4" s="80">
        <f>SUM(S4:U4)</f>
        <v>3253500</v>
      </c>
    </row>
    <row r="5" spans="1:22">
      <c r="B5" s="75"/>
      <c r="C5" s="75"/>
      <c r="D5" s="71"/>
      <c r="J5" s="71"/>
      <c r="K5" s="71"/>
      <c r="L5" s="75"/>
      <c r="M5" s="75"/>
      <c r="N5" s="75"/>
      <c r="O5" s="75"/>
      <c r="P5" s="73"/>
      <c r="Q5" s="76"/>
      <c r="R5" s="81" t="s">
        <v>89</v>
      </c>
      <c r="S5" s="228">
        <f>S4/V4</f>
        <v>0.18303365606270169</v>
      </c>
      <c r="T5" s="228">
        <f>T4/V4</f>
        <v>0.75180574765637009</v>
      </c>
      <c r="U5" s="228">
        <f>U4/V4</f>
        <v>6.5160596280928226E-2</v>
      </c>
      <c r="V5" s="71"/>
    </row>
    <row r="6" spans="1:22">
      <c r="B6" s="75"/>
      <c r="C6" s="75"/>
      <c r="D6" s="71"/>
      <c r="E6" s="71"/>
      <c r="F6" s="71"/>
      <c r="G6" s="71"/>
      <c r="H6" s="71"/>
      <c r="I6" s="71"/>
      <c r="J6" s="71"/>
      <c r="K6" s="71"/>
      <c r="L6" s="75"/>
      <c r="M6" s="75"/>
      <c r="N6" s="75"/>
      <c r="O6" s="75"/>
      <c r="P6" s="73"/>
      <c r="Q6" s="76"/>
      <c r="R6"/>
      <c r="S6"/>
      <c r="T6"/>
    </row>
    <row r="7" spans="1:22" ht="25" thickBot="1">
      <c r="D7" s="71"/>
      <c r="E7" s="71"/>
      <c r="F7" s="71"/>
      <c r="G7" s="71"/>
      <c r="H7" s="71"/>
      <c r="I7" s="71"/>
      <c r="J7" s="71"/>
      <c r="K7" s="71"/>
      <c r="S7"/>
      <c r="T7"/>
    </row>
    <row r="8" spans="1:22">
      <c r="A8" s="294" t="s">
        <v>85</v>
      </c>
      <c r="B8" s="83" t="s">
        <v>90</v>
      </c>
      <c r="C8" s="84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6">
        <f>SUM(P9:P10)</f>
        <v>595500</v>
      </c>
      <c r="R8" s="78" t="s">
        <v>91</v>
      </c>
      <c r="S8" s="39"/>
      <c r="T8"/>
    </row>
    <row r="9" spans="1:22">
      <c r="A9" s="294"/>
      <c r="B9" s="87" t="s">
        <v>6</v>
      </c>
      <c r="P9" s="88">
        <f>SUM(ICT_Manday!D55:D56)</f>
        <v>434000</v>
      </c>
      <c r="R9" s="81" t="s">
        <v>92</v>
      </c>
      <c r="S9" s="39"/>
      <c r="T9"/>
    </row>
    <row r="10" spans="1:22" ht="25" thickBot="1">
      <c r="A10" s="294"/>
      <c r="B10" s="89" t="s">
        <v>79</v>
      </c>
      <c r="C10" s="90"/>
      <c r="D10" s="91"/>
      <c r="E10" s="91"/>
      <c r="F10" s="91"/>
      <c r="G10" s="91"/>
      <c r="H10" s="91"/>
      <c r="I10" s="91"/>
      <c r="J10" s="91"/>
      <c r="K10" s="91"/>
      <c r="L10" s="90"/>
      <c r="M10" s="90"/>
      <c r="N10" s="90"/>
      <c r="O10" s="90"/>
      <c r="P10" s="92">
        <f>ICT_Manday!E57</f>
        <v>161500</v>
      </c>
      <c r="R10"/>
      <c r="S10"/>
      <c r="T10"/>
    </row>
    <row r="11" spans="1:22">
      <c r="R11"/>
      <c r="S11"/>
      <c r="T11"/>
    </row>
    <row r="12" spans="1:22" ht="25" thickBot="1">
      <c r="A12" s="93"/>
      <c r="B12" s="93"/>
      <c r="C12" s="93"/>
      <c r="P12" s="94"/>
      <c r="R12"/>
      <c r="S12"/>
      <c r="T12"/>
    </row>
    <row r="13" spans="1:22" s="93" customFormat="1">
      <c r="A13" s="294" t="s">
        <v>86</v>
      </c>
      <c r="B13" s="295" t="s">
        <v>93</v>
      </c>
      <c r="C13" s="297" t="s">
        <v>89</v>
      </c>
      <c r="D13" s="95" t="s">
        <v>94</v>
      </c>
      <c r="E13" s="95" t="s">
        <v>95</v>
      </c>
      <c r="F13" s="95" t="s">
        <v>96</v>
      </c>
      <c r="G13" s="95" t="s">
        <v>97</v>
      </c>
      <c r="H13" s="95" t="s">
        <v>98</v>
      </c>
      <c r="I13" s="96" t="s">
        <v>99</v>
      </c>
      <c r="J13" s="97" t="s">
        <v>100</v>
      </c>
      <c r="K13" s="97" t="s">
        <v>101</v>
      </c>
      <c r="L13" s="98" t="s">
        <v>98</v>
      </c>
      <c r="M13" s="99" t="s">
        <v>102</v>
      </c>
      <c r="N13" s="100" t="s">
        <v>103</v>
      </c>
      <c r="O13" s="101" t="s">
        <v>104</v>
      </c>
      <c r="P13" s="102" t="s">
        <v>1</v>
      </c>
      <c r="Q13" s="103"/>
      <c r="R13"/>
      <c r="S13"/>
      <c r="T13"/>
    </row>
    <row r="14" spans="1:22" s="110" customFormat="1">
      <c r="A14" s="294"/>
      <c r="B14" s="296"/>
      <c r="C14" s="298"/>
      <c r="D14" s="104"/>
      <c r="E14" s="104"/>
      <c r="F14" s="104"/>
      <c r="G14" s="104"/>
      <c r="H14" s="104"/>
      <c r="I14" s="104"/>
      <c r="J14" s="104"/>
      <c r="K14" s="104"/>
      <c r="L14" s="105">
        <f>SUM(L15:L16)</f>
        <v>841000</v>
      </c>
      <c r="M14" s="106">
        <f>SUM(M15:M16)</f>
        <v>0</v>
      </c>
      <c r="N14" s="107">
        <f>SUM(N21:N21)</f>
        <v>0</v>
      </c>
      <c r="O14" s="108">
        <f>SUM(O15:O16)</f>
        <v>0</v>
      </c>
      <c r="P14" s="109"/>
      <c r="Q14" s="103"/>
      <c r="R14"/>
      <c r="S14"/>
      <c r="T14"/>
      <c r="U14" s="93"/>
    </row>
    <row r="15" spans="1:22" s="72" customFormat="1">
      <c r="A15" s="111">
        <v>2.1</v>
      </c>
      <c r="B15" s="112" t="s">
        <v>105</v>
      </c>
      <c r="C15" s="113"/>
      <c r="D15" s="114"/>
      <c r="E15" s="115"/>
      <c r="F15" s="115"/>
      <c r="G15" s="115"/>
      <c r="H15" s="116"/>
      <c r="I15" s="114"/>
      <c r="J15" s="115"/>
      <c r="K15" s="115"/>
      <c r="L15" s="117"/>
      <c r="M15" s="117"/>
      <c r="N15" s="117"/>
      <c r="O15" s="117"/>
      <c r="P15" s="118">
        <f>SUM(P16:P33)</f>
        <v>2446000</v>
      </c>
      <c r="Q15" s="119"/>
      <c r="R15"/>
      <c r="S15"/>
      <c r="T15" s="120"/>
      <c r="U15" s="79"/>
    </row>
    <row r="16" spans="1:22" s="72" customFormat="1" ht="28" customHeight="1">
      <c r="A16" s="72">
        <v>1</v>
      </c>
      <c r="B16" s="219" t="s">
        <v>282</v>
      </c>
      <c r="C16" s="132"/>
      <c r="D16" s="126"/>
      <c r="E16" s="126"/>
      <c r="F16" s="130"/>
      <c r="G16" s="130"/>
      <c r="H16" s="254">
        <f>SUM(ICT_Manday!H57:M57)</f>
        <v>841000</v>
      </c>
      <c r="I16" s="126"/>
      <c r="J16" s="124"/>
      <c r="K16" s="124"/>
      <c r="L16" s="127">
        <f>SUM(E16:H16)</f>
        <v>841000</v>
      </c>
      <c r="M16" s="127"/>
      <c r="N16" s="127"/>
      <c r="O16" s="127"/>
      <c r="P16" s="256">
        <f>L16</f>
        <v>841000</v>
      </c>
      <c r="Q16" s="119"/>
      <c r="U16" s="129"/>
    </row>
    <row r="17" spans="1:21" s="72" customFormat="1" ht="49">
      <c r="B17" s="131" t="s">
        <v>118</v>
      </c>
      <c r="C17" s="132"/>
      <c r="D17" s="126"/>
      <c r="E17" s="126"/>
      <c r="F17" s="130"/>
      <c r="G17" s="130"/>
      <c r="H17" s="254"/>
      <c r="I17" s="126"/>
      <c r="J17" s="124"/>
      <c r="K17" s="124"/>
      <c r="L17" s="127"/>
      <c r="M17" s="127"/>
      <c r="N17" s="127"/>
      <c r="O17" s="127"/>
      <c r="P17" s="88"/>
      <c r="Q17" s="119"/>
      <c r="U17" s="129"/>
    </row>
    <row r="18" spans="1:21" s="72" customFormat="1" ht="28.5" customHeight="1">
      <c r="B18" s="131" t="s">
        <v>119</v>
      </c>
      <c r="C18" s="132"/>
      <c r="D18" s="126"/>
      <c r="E18" s="126"/>
      <c r="F18" s="130"/>
      <c r="G18" s="130"/>
      <c r="H18" s="254"/>
      <c r="I18" s="126"/>
      <c r="J18" s="124"/>
      <c r="K18" s="124"/>
      <c r="L18" s="127"/>
      <c r="M18" s="127"/>
      <c r="N18" s="127"/>
      <c r="O18" s="127"/>
      <c r="P18" s="88"/>
      <c r="Q18" s="119"/>
      <c r="U18" s="129"/>
    </row>
    <row r="19" spans="1:21" s="72" customFormat="1" ht="49">
      <c r="B19" s="131" t="s">
        <v>120</v>
      </c>
      <c r="C19" s="132"/>
      <c r="D19" s="126"/>
      <c r="E19" s="126"/>
      <c r="F19" s="130"/>
      <c r="G19" s="130"/>
      <c r="H19" s="254"/>
      <c r="I19" s="126"/>
      <c r="J19" s="124"/>
      <c r="K19" s="124"/>
      <c r="L19" s="127"/>
      <c r="M19" s="127"/>
      <c r="N19" s="127"/>
      <c r="O19" s="127"/>
      <c r="P19" s="88"/>
      <c r="Q19" s="119"/>
      <c r="U19" s="129"/>
    </row>
    <row r="20" spans="1:21" s="72" customFormat="1" ht="49">
      <c r="B20" s="131" t="s">
        <v>281</v>
      </c>
      <c r="C20" s="132"/>
      <c r="D20" s="126"/>
      <c r="E20" s="126"/>
      <c r="F20" s="130"/>
      <c r="G20" s="130"/>
      <c r="H20" s="254"/>
      <c r="I20" s="126"/>
      <c r="J20" s="124"/>
      <c r="K20" s="124"/>
      <c r="L20" s="127"/>
      <c r="M20" s="127"/>
      <c r="N20" s="127"/>
      <c r="O20" s="127"/>
      <c r="P20" s="88"/>
      <c r="Q20" s="119"/>
      <c r="U20" s="129"/>
    </row>
    <row r="21" spans="1:21" s="72" customFormat="1">
      <c r="A21" s="121">
        <v>2</v>
      </c>
      <c r="B21" s="122" t="s">
        <v>117</v>
      </c>
      <c r="C21" s="123"/>
      <c r="D21" s="124"/>
      <c r="E21" s="188"/>
      <c r="F21" s="124"/>
      <c r="G21" s="124"/>
      <c r="H21" s="254">
        <f>200000*110%</f>
        <v>220000.00000000003</v>
      </c>
      <c r="I21" s="126"/>
      <c r="J21" s="124"/>
      <c r="L21" s="127">
        <f>SUM(D21:H21)</f>
        <v>220000.00000000003</v>
      </c>
      <c r="M21" s="127"/>
      <c r="N21" s="127"/>
      <c r="O21" s="127"/>
      <c r="P21" s="88">
        <f>SUM(L21:M21)</f>
        <v>220000.00000000003</v>
      </c>
      <c r="Q21" s="119"/>
      <c r="R21"/>
      <c r="S21"/>
      <c r="T21" s="128"/>
      <c r="U21" s="129"/>
    </row>
    <row r="22" spans="1:21" s="72" customFormat="1" ht="49">
      <c r="A22" s="121"/>
      <c r="B22" s="122" t="s">
        <v>277</v>
      </c>
      <c r="C22" s="123"/>
      <c r="D22" s="124"/>
      <c r="E22" s="188"/>
      <c r="F22" s="124"/>
      <c r="G22" s="124"/>
      <c r="H22" s="254"/>
      <c r="I22" s="126"/>
      <c r="J22" s="124"/>
      <c r="K22" s="124"/>
      <c r="L22" s="127"/>
      <c r="M22" s="127"/>
      <c r="N22" s="127"/>
      <c r="O22" s="127"/>
      <c r="P22" s="88"/>
      <c r="Q22" s="119"/>
      <c r="R22"/>
      <c r="S22"/>
      <c r="T22" s="128"/>
      <c r="U22" s="129"/>
    </row>
    <row r="23" spans="1:21" s="72" customFormat="1" ht="49">
      <c r="A23" s="121"/>
      <c r="B23" s="122" t="s">
        <v>278</v>
      </c>
      <c r="C23" s="123"/>
      <c r="D23" s="124"/>
      <c r="E23" s="188"/>
      <c r="F23" s="124"/>
      <c r="G23" s="124"/>
      <c r="H23" s="254"/>
      <c r="I23" s="126"/>
      <c r="J23" s="124"/>
      <c r="K23" s="124"/>
      <c r="L23" s="127"/>
      <c r="M23" s="127"/>
      <c r="N23" s="127"/>
      <c r="O23" s="127"/>
      <c r="P23" s="88"/>
      <c r="Q23" s="119"/>
      <c r="R23"/>
      <c r="S23"/>
      <c r="T23" s="128"/>
      <c r="U23" s="129"/>
    </row>
    <row r="24" spans="1:21" s="72" customFormat="1" ht="49">
      <c r="A24" s="121"/>
      <c r="B24" s="122" t="s">
        <v>279</v>
      </c>
      <c r="C24" s="123"/>
      <c r="D24" s="124"/>
      <c r="E24" s="188"/>
      <c r="F24" s="124"/>
      <c r="G24" s="124"/>
      <c r="H24" s="254"/>
      <c r="I24" s="126"/>
      <c r="J24" s="124"/>
      <c r="K24" s="124"/>
      <c r="L24" s="127"/>
      <c r="M24" s="127"/>
      <c r="N24" s="127"/>
      <c r="O24" s="127"/>
      <c r="P24" s="88"/>
      <c r="Q24" s="119"/>
      <c r="R24"/>
      <c r="S24"/>
      <c r="T24" s="128"/>
      <c r="U24" s="129"/>
    </row>
    <row r="25" spans="1:21" s="72" customFormat="1">
      <c r="A25" s="121">
        <v>3</v>
      </c>
      <c r="B25" s="122" t="s">
        <v>124</v>
      </c>
      <c r="C25" s="123"/>
      <c r="D25" s="124"/>
      <c r="E25" s="188"/>
      <c r="F25" s="124"/>
      <c r="G25" s="124"/>
      <c r="H25" s="254">
        <f>200000*110%</f>
        <v>220000.00000000003</v>
      </c>
      <c r="I25" s="126"/>
      <c r="J25" s="124"/>
      <c r="K25" s="124"/>
      <c r="L25" s="127">
        <f>SUM(D25:H25)</f>
        <v>220000.00000000003</v>
      </c>
      <c r="M25" s="127"/>
      <c r="N25" s="127"/>
      <c r="O25" s="127"/>
      <c r="P25" s="88">
        <f>SUM(L25:M25)</f>
        <v>220000.00000000003</v>
      </c>
      <c r="Q25" s="119"/>
      <c r="R25"/>
      <c r="S25"/>
      <c r="T25" s="128"/>
      <c r="U25" s="129"/>
    </row>
    <row r="26" spans="1:21" s="72" customFormat="1" ht="49">
      <c r="A26" s="121"/>
      <c r="B26" s="122" t="s">
        <v>280</v>
      </c>
      <c r="C26" s="123"/>
      <c r="D26" s="124"/>
      <c r="E26" s="188"/>
      <c r="F26" s="124"/>
      <c r="G26" s="124"/>
      <c r="H26" s="254"/>
      <c r="I26" s="126"/>
      <c r="J26" s="124"/>
      <c r="K26" s="124"/>
      <c r="L26" s="127"/>
      <c r="M26" s="127"/>
      <c r="N26" s="127"/>
      <c r="O26" s="127"/>
      <c r="P26" s="88"/>
      <c r="Q26" s="119"/>
      <c r="R26"/>
      <c r="S26"/>
      <c r="T26" s="128"/>
      <c r="U26" s="129"/>
    </row>
    <row r="27" spans="1:21" s="72" customFormat="1" ht="147">
      <c r="A27" s="121">
        <v>4</v>
      </c>
      <c r="B27" s="122" t="s">
        <v>127</v>
      </c>
      <c r="C27" s="123"/>
      <c r="D27" s="124"/>
      <c r="E27" s="188"/>
      <c r="F27" s="124"/>
      <c r="G27" s="124"/>
      <c r="H27" s="254">
        <f>160000*110%</f>
        <v>176000</v>
      </c>
      <c r="I27" s="126"/>
      <c r="J27" s="124"/>
      <c r="K27" s="124"/>
      <c r="L27" s="127">
        <f>SUM(D27:H27)</f>
        <v>176000</v>
      </c>
      <c r="M27" s="127"/>
      <c r="N27" s="127"/>
      <c r="O27" s="127"/>
      <c r="P27" s="88">
        <f>SUM(L27:M27)</f>
        <v>176000</v>
      </c>
      <c r="Q27" s="119"/>
      <c r="R27"/>
      <c r="S27"/>
      <c r="T27" s="128"/>
      <c r="U27" s="129"/>
    </row>
    <row r="28" spans="1:21" s="72" customFormat="1" ht="73.5">
      <c r="A28" s="121">
        <v>5</v>
      </c>
      <c r="B28" s="122" t="s">
        <v>128</v>
      </c>
      <c r="C28" s="123"/>
      <c r="D28" s="124"/>
      <c r="E28" s="188"/>
      <c r="F28" s="124"/>
      <c r="G28" s="124"/>
      <c r="H28" s="254">
        <f>140000*110%</f>
        <v>154000</v>
      </c>
      <c r="I28" s="126"/>
      <c r="J28" s="124"/>
      <c r="K28" s="124"/>
      <c r="L28" s="127">
        <f>SUM(D28:H28)</f>
        <v>154000</v>
      </c>
      <c r="M28" s="127"/>
      <c r="N28" s="127"/>
      <c r="O28" s="127"/>
      <c r="P28" s="88">
        <f>SUM(L28:M28)</f>
        <v>154000</v>
      </c>
      <c r="Q28" s="119"/>
      <c r="R28"/>
      <c r="S28"/>
      <c r="T28" s="128"/>
      <c r="U28" s="129"/>
    </row>
    <row r="29" spans="1:21" s="72" customFormat="1" ht="49">
      <c r="A29" s="121">
        <v>6</v>
      </c>
      <c r="B29" s="122" t="s">
        <v>284</v>
      </c>
      <c r="C29" s="123"/>
      <c r="D29" s="124"/>
      <c r="E29" s="188"/>
      <c r="F29" s="124"/>
      <c r="G29" s="124"/>
      <c r="H29" s="254">
        <f>80000*110%</f>
        <v>88000</v>
      </c>
      <c r="I29" s="126"/>
      <c r="J29" s="124"/>
      <c r="K29" s="124"/>
      <c r="L29" s="127">
        <f>SUM(D29:H29)</f>
        <v>88000</v>
      </c>
      <c r="M29" s="127"/>
      <c r="N29" s="127"/>
      <c r="O29" s="127"/>
      <c r="P29" s="88">
        <f>SUM(L29:M29)</f>
        <v>88000</v>
      </c>
      <c r="Q29" s="119"/>
      <c r="R29"/>
      <c r="S29"/>
      <c r="T29" s="128"/>
      <c r="U29" s="129"/>
    </row>
    <row r="30" spans="1:21" s="72" customFormat="1" ht="73.5">
      <c r="A30" s="121">
        <v>7</v>
      </c>
      <c r="B30" s="122" t="s">
        <v>283</v>
      </c>
      <c r="C30" s="123"/>
      <c r="D30" s="124"/>
      <c r="E30" s="188"/>
      <c r="F30" s="124"/>
      <c r="G30" s="124"/>
      <c r="H30" s="254">
        <f>80000*110%</f>
        <v>88000</v>
      </c>
      <c r="I30" s="126"/>
      <c r="J30" s="124"/>
      <c r="K30" s="124"/>
      <c r="L30" s="127">
        <f>SUM(D30:H30)</f>
        <v>88000</v>
      </c>
      <c r="M30" s="127"/>
      <c r="N30" s="127"/>
      <c r="O30" s="127"/>
      <c r="P30" s="88">
        <f>SUM(L30:M30)</f>
        <v>88000</v>
      </c>
      <c r="Q30" s="119"/>
      <c r="R30"/>
      <c r="S30"/>
      <c r="T30" s="128"/>
      <c r="U30" s="129"/>
    </row>
    <row r="31" spans="1:21" s="72" customFormat="1" ht="49">
      <c r="A31" s="121" t="s">
        <v>364</v>
      </c>
      <c r="B31" s="122" t="s">
        <v>304</v>
      </c>
      <c r="C31" s="123"/>
      <c r="D31" s="124"/>
      <c r="E31" s="188">
        <f>ICT_Manday!G57+(8500*3)</f>
        <v>59500</v>
      </c>
      <c r="F31" s="124"/>
      <c r="G31" s="124"/>
      <c r="H31" s="254">
        <f>460000*110%</f>
        <v>506000.00000000006</v>
      </c>
      <c r="I31" s="126"/>
      <c r="J31" s="124"/>
      <c r="K31" s="124"/>
      <c r="L31" s="127">
        <f>SUM(D31:H31)</f>
        <v>565500</v>
      </c>
      <c r="M31" s="127"/>
      <c r="N31" s="127"/>
      <c r="O31" s="127"/>
      <c r="P31" s="88">
        <f>SUM(L31:M31)</f>
        <v>565500</v>
      </c>
      <c r="Q31" s="119"/>
      <c r="R31"/>
      <c r="S31"/>
      <c r="T31" s="128"/>
      <c r="U31" s="129"/>
    </row>
    <row r="32" spans="1:21" s="72" customFormat="1">
      <c r="A32" s="72">
        <v>8</v>
      </c>
      <c r="B32" s="131" t="s">
        <v>286</v>
      </c>
      <c r="C32" s="132"/>
      <c r="D32" s="126"/>
      <c r="E32" s="124"/>
      <c r="F32" s="125"/>
      <c r="G32" s="124"/>
      <c r="H32" s="254"/>
      <c r="I32" s="126"/>
      <c r="J32" s="124"/>
      <c r="K32" s="254">
        <f>ICT_Manday!F57</f>
        <v>68000</v>
      </c>
      <c r="L32" s="127">
        <f>SUM(D32:I32)</f>
        <v>0</v>
      </c>
      <c r="M32" s="127">
        <f>SUM(J32:K32)</f>
        <v>68000</v>
      </c>
      <c r="N32" s="127"/>
      <c r="O32" s="127"/>
      <c r="P32" s="88">
        <f>M32</f>
        <v>68000</v>
      </c>
      <c r="Q32" s="119"/>
      <c r="U32" s="129"/>
    </row>
    <row r="33" spans="1:20" ht="25" thickBot="1">
      <c r="A33" s="72">
        <v>9</v>
      </c>
      <c r="B33" s="89" t="s">
        <v>287</v>
      </c>
      <c r="C33" s="133"/>
      <c r="D33" s="141"/>
      <c r="E33" s="141"/>
      <c r="F33" s="141"/>
      <c r="G33" s="141"/>
      <c r="H33" s="255"/>
      <c r="I33" s="141"/>
      <c r="J33" s="141"/>
      <c r="K33" s="141"/>
      <c r="L33" s="90"/>
      <c r="M33" s="90"/>
      <c r="N33" s="90"/>
      <c r="O33" s="90"/>
      <c r="P33" s="92">
        <f>8500*3</f>
        <v>25500</v>
      </c>
    </row>
    <row r="34" spans="1:20" ht="25" thickBot="1">
      <c r="D34" s="135"/>
      <c r="E34" s="135"/>
      <c r="K34" s="135"/>
      <c r="O34" s="134"/>
      <c r="P34" s="94"/>
    </row>
    <row r="35" spans="1:20" s="74" customFormat="1">
      <c r="A35" s="222" t="s">
        <v>87</v>
      </c>
      <c r="B35" s="136" t="s">
        <v>106</v>
      </c>
      <c r="C35" s="137"/>
      <c r="D35" s="138"/>
      <c r="E35" s="138"/>
      <c r="F35" s="138"/>
      <c r="G35" s="138"/>
      <c r="H35" s="138"/>
      <c r="I35" s="138"/>
      <c r="J35" s="138"/>
      <c r="K35" s="138"/>
      <c r="L35" s="139"/>
      <c r="M35" s="139"/>
      <c r="N35" s="139"/>
      <c r="O35" s="139"/>
      <c r="P35" s="140">
        <f>P36+P37+P45+P46+P47</f>
        <v>212000</v>
      </c>
      <c r="R35" s="70"/>
      <c r="S35" s="70"/>
      <c r="T35" s="70"/>
    </row>
    <row r="36" spans="1:20" s="74" customFormat="1">
      <c r="A36" s="72">
        <v>10</v>
      </c>
      <c r="B36" s="87" t="s">
        <v>291</v>
      </c>
      <c r="C36" s="70"/>
      <c r="D36" s="72"/>
      <c r="E36" s="72"/>
      <c r="F36" s="72"/>
      <c r="G36" s="72"/>
      <c r="H36" s="72"/>
      <c r="I36" s="72"/>
      <c r="J36" s="72"/>
      <c r="K36" s="72"/>
      <c r="L36" s="70"/>
      <c r="M36" s="70"/>
      <c r="N36" s="70"/>
      <c r="O36" s="70"/>
      <c r="P36" s="88">
        <f>SUM(ICT_Manday!R57:S57)</f>
        <v>59000</v>
      </c>
      <c r="R36" s="70"/>
      <c r="S36" s="70"/>
      <c r="T36" s="70"/>
    </row>
    <row r="37" spans="1:20" s="74" customFormat="1">
      <c r="A37" s="72">
        <v>11</v>
      </c>
      <c r="B37" s="87" t="s">
        <v>290</v>
      </c>
      <c r="C37" s="70"/>
      <c r="D37" s="72"/>
      <c r="E37" s="72"/>
      <c r="F37" s="72"/>
      <c r="G37" s="72"/>
      <c r="H37" s="72"/>
      <c r="I37" s="72"/>
      <c r="J37" s="72"/>
      <c r="K37" s="72"/>
      <c r="L37" s="70"/>
      <c r="M37" s="70"/>
      <c r="N37" s="70"/>
      <c r="O37" s="70"/>
      <c r="P37" s="221">
        <f>SUM(P38:P44)</f>
        <v>127500</v>
      </c>
      <c r="R37" s="70"/>
      <c r="S37" s="70"/>
      <c r="T37" s="70"/>
    </row>
    <row r="38" spans="1:20">
      <c r="B38" s="87" t="s">
        <v>109</v>
      </c>
      <c r="C38" s="132"/>
      <c r="D38" s="71"/>
      <c r="E38" s="71"/>
      <c r="F38" s="71"/>
      <c r="G38" s="71"/>
      <c r="H38" s="71"/>
      <c r="I38" s="71"/>
      <c r="J38" s="71"/>
      <c r="K38" s="71"/>
      <c r="P38" s="88">
        <v>8500</v>
      </c>
    </row>
    <row r="39" spans="1:20">
      <c r="A39" s="72"/>
      <c r="B39" s="87" t="s">
        <v>110</v>
      </c>
      <c r="C39" s="132"/>
      <c r="D39" s="71"/>
      <c r="E39" s="71"/>
      <c r="F39" s="71"/>
      <c r="G39" s="71"/>
      <c r="H39" s="71"/>
      <c r="I39" s="71"/>
      <c r="J39" s="71"/>
      <c r="K39" s="71"/>
      <c r="P39" s="88">
        <v>8500</v>
      </c>
    </row>
    <row r="40" spans="1:20">
      <c r="B40" s="87" t="s">
        <v>111</v>
      </c>
      <c r="C40" s="132"/>
      <c r="D40" s="71"/>
      <c r="E40" s="71"/>
      <c r="F40" s="71"/>
      <c r="G40" s="71"/>
      <c r="H40" s="71"/>
      <c r="I40" s="71"/>
      <c r="J40" s="71"/>
      <c r="K40" s="71"/>
      <c r="P40" s="88">
        <v>8500</v>
      </c>
    </row>
    <row r="41" spans="1:20">
      <c r="A41" s="72"/>
      <c r="B41" s="87" t="s">
        <v>112</v>
      </c>
      <c r="C41" s="132"/>
      <c r="D41" s="71"/>
      <c r="E41" s="71"/>
      <c r="F41" s="71"/>
      <c r="G41" s="71"/>
      <c r="H41" s="71"/>
      <c r="I41" s="71"/>
      <c r="J41" s="71"/>
      <c r="K41" s="71"/>
      <c r="P41" s="88">
        <v>8500</v>
      </c>
    </row>
    <row r="42" spans="1:20">
      <c r="B42" s="87" t="s">
        <v>113</v>
      </c>
      <c r="C42" s="132"/>
      <c r="D42" s="71"/>
      <c r="E42" s="71"/>
      <c r="F42" s="71"/>
      <c r="G42" s="71"/>
      <c r="H42" s="71"/>
      <c r="I42" s="71"/>
      <c r="J42" s="71"/>
      <c r="K42" s="71"/>
      <c r="P42" s="88">
        <v>8500</v>
      </c>
    </row>
    <row r="43" spans="1:20">
      <c r="A43" s="72"/>
      <c r="B43" s="87" t="s">
        <v>114</v>
      </c>
      <c r="C43" s="132"/>
      <c r="D43" s="71"/>
      <c r="E43" s="71"/>
      <c r="F43" s="71"/>
      <c r="G43" s="71"/>
      <c r="H43" s="71"/>
      <c r="I43" s="71"/>
      <c r="J43" s="71"/>
      <c r="K43" s="71"/>
      <c r="P43" s="88">
        <v>8500</v>
      </c>
    </row>
    <row r="44" spans="1:20" s="74" customFormat="1">
      <c r="A44" s="124"/>
      <c r="B44" s="87" t="s">
        <v>292</v>
      </c>
      <c r="C44" s="70"/>
      <c r="D44" s="72"/>
      <c r="E44" s="72"/>
      <c r="F44" s="72"/>
      <c r="G44" s="72"/>
      <c r="H44" s="72"/>
      <c r="I44" s="72"/>
      <c r="J44" s="72"/>
      <c r="K44" s="72"/>
      <c r="L44" s="70"/>
      <c r="M44" s="70"/>
      <c r="N44" s="70"/>
      <c r="O44" s="70"/>
      <c r="P44" s="88">
        <f>SUM(ICT_Manday!T55:T56)</f>
        <v>76500</v>
      </c>
      <c r="R44" s="70"/>
      <c r="S44" s="70"/>
      <c r="T44" s="70"/>
    </row>
    <row r="45" spans="1:20" s="74" customFormat="1">
      <c r="A45" s="70">
        <v>12</v>
      </c>
      <c r="B45" s="87" t="s">
        <v>107</v>
      </c>
      <c r="C45" s="70"/>
      <c r="D45" s="71"/>
      <c r="E45" s="71"/>
      <c r="F45" s="71"/>
      <c r="G45" s="71"/>
      <c r="H45" s="71"/>
      <c r="I45" s="71"/>
      <c r="J45" s="71"/>
      <c r="K45" s="71"/>
      <c r="L45" s="70"/>
      <c r="M45" s="70"/>
      <c r="N45" s="70"/>
      <c r="O45" s="70"/>
      <c r="P45" s="88">
        <f>SUM(ICT_Manday!N57:O57)</f>
        <v>0</v>
      </c>
      <c r="R45" s="70"/>
      <c r="S45" s="70"/>
      <c r="T45" s="70"/>
    </row>
    <row r="46" spans="1:20" s="74" customFormat="1">
      <c r="A46" s="70">
        <v>13</v>
      </c>
      <c r="B46" s="87" t="s">
        <v>108</v>
      </c>
      <c r="C46" s="70"/>
      <c r="D46" s="71"/>
      <c r="E46" s="71"/>
      <c r="F46" s="71"/>
      <c r="G46" s="71"/>
      <c r="H46" s="71"/>
      <c r="I46" s="71"/>
      <c r="J46" s="71"/>
      <c r="K46" s="71"/>
      <c r="L46" s="70"/>
      <c r="M46" s="70"/>
      <c r="N46" s="70"/>
      <c r="O46" s="70"/>
      <c r="P46" s="88"/>
      <c r="R46" s="70"/>
      <c r="S46" s="70"/>
      <c r="T46" s="70"/>
    </row>
    <row r="47" spans="1:20" ht="25" thickBot="1">
      <c r="A47" s="72">
        <v>14</v>
      </c>
      <c r="B47" s="89" t="s">
        <v>288</v>
      </c>
      <c r="C47" s="133"/>
      <c r="D47" s="141"/>
      <c r="E47" s="141"/>
      <c r="F47" s="141"/>
      <c r="G47" s="141"/>
      <c r="H47" s="141"/>
      <c r="I47" s="141"/>
      <c r="J47" s="141"/>
      <c r="K47" s="141"/>
      <c r="L47" s="90"/>
      <c r="M47" s="90"/>
      <c r="N47" s="90"/>
      <c r="O47" s="90"/>
      <c r="P47" s="92">
        <f>8500*3</f>
        <v>25500</v>
      </c>
    </row>
  </sheetData>
  <mergeCells count="4">
    <mergeCell ref="A8:A10"/>
    <mergeCell ref="A13:A14"/>
    <mergeCell ref="B13:B14"/>
    <mergeCell ref="C13:C1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7A25-075C-43C8-826B-147992390CA5}">
  <dimension ref="A1:O20"/>
  <sheetViews>
    <sheetView topLeftCell="A8" zoomScale="85" zoomScaleNormal="85" workbookViewId="0">
      <selection activeCell="B34" sqref="B34"/>
    </sheetView>
  </sheetViews>
  <sheetFormatPr defaultColWidth="23.75" defaultRowHeight="14"/>
  <cols>
    <col min="1" max="1" width="3.83203125" style="155" bestFit="1" customWidth="1"/>
    <col min="2" max="2" width="15.08203125" style="155" customWidth="1"/>
    <col min="3" max="3" width="14.83203125" style="155" customWidth="1"/>
    <col min="4" max="4" width="25.25" style="155" customWidth="1"/>
    <col min="5" max="5" width="51.75" style="155" customWidth="1"/>
    <col min="6" max="6" width="9.75" style="155" customWidth="1"/>
    <col min="7" max="7" width="11.08203125" style="179" customWidth="1"/>
    <col min="8" max="8" width="8.83203125" style="179" customWidth="1"/>
    <col min="9" max="9" width="9.83203125" style="155" customWidth="1"/>
    <col min="10" max="10" width="10.75" style="155" customWidth="1"/>
    <col min="11" max="11" width="11.08203125" style="155" customWidth="1"/>
    <col min="12" max="16384" width="23.75" style="155"/>
  </cols>
  <sheetData>
    <row r="1" spans="1:15" ht="42">
      <c r="A1" s="149" t="s">
        <v>142</v>
      </c>
      <c r="B1" s="149" t="s">
        <v>143</v>
      </c>
      <c r="C1" s="149" t="s">
        <v>15</v>
      </c>
      <c r="D1" s="149" t="s">
        <v>144</v>
      </c>
      <c r="E1" s="149" t="s">
        <v>145</v>
      </c>
      <c r="F1" s="151" t="s">
        <v>146</v>
      </c>
      <c r="G1" s="151" t="s">
        <v>147</v>
      </c>
      <c r="H1" s="152" t="s">
        <v>148</v>
      </c>
      <c r="I1" s="152" t="s">
        <v>149</v>
      </c>
      <c r="J1" s="152" t="s">
        <v>150</v>
      </c>
      <c r="K1" s="152" t="s">
        <v>151</v>
      </c>
    </row>
    <row r="2" spans="1:15" ht="56">
      <c r="A2" s="156">
        <v>1</v>
      </c>
      <c r="B2" s="157" t="s">
        <v>154</v>
      </c>
      <c r="C2" s="183" t="s">
        <v>155</v>
      </c>
      <c r="D2" s="158" t="s">
        <v>156</v>
      </c>
      <c r="E2" s="157" t="s">
        <v>203</v>
      </c>
      <c r="F2" s="161">
        <v>5</v>
      </c>
      <c r="G2" s="162" t="s">
        <v>204</v>
      </c>
      <c r="H2" s="163" t="s">
        <v>205</v>
      </c>
      <c r="I2" s="163">
        <v>8</v>
      </c>
      <c r="J2" s="257">
        <v>2</v>
      </c>
      <c r="K2" s="163"/>
    </row>
    <row r="3" spans="1:15" ht="56">
      <c r="A3" s="156">
        <v>2</v>
      </c>
      <c r="B3" s="157" t="s">
        <v>158</v>
      </c>
      <c r="C3" s="183" t="s">
        <v>159</v>
      </c>
      <c r="D3" s="158" t="s">
        <v>160</v>
      </c>
      <c r="E3" s="157" t="s">
        <v>206</v>
      </c>
      <c r="F3" s="161">
        <v>5</v>
      </c>
      <c r="G3" s="162" t="s">
        <v>204</v>
      </c>
      <c r="H3" s="163" t="s">
        <v>205</v>
      </c>
      <c r="I3" s="163">
        <v>8</v>
      </c>
      <c r="J3" s="258"/>
      <c r="K3" s="163"/>
    </row>
    <row r="4" spans="1:15" s="186" customFormat="1" ht="56">
      <c r="A4" s="168">
        <v>3</v>
      </c>
      <c r="B4" s="166" t="s">
        <v>162</v>
      </c>
      <c r="C4" s="166" t="s">
        <v>163</v>
      </c>
      <c r="D4" s="166" t="s">
        <v>164</v>
      </c>
      <c r="E4" s="168" t="s">
        <v>165</v>
      </c>
      <c r="F4" s="184"/>
      <c r="G4" s="185"/>
      <c r="H4" s="185"/>
      <c r="I4" s="185"/>
      <c r="J4" s="258"/>
      <c r="K4" s="185"/>
    </row>
    <row r="5" spans="1:15" s="186" customFormat="1" ht="112">
      <c r="A5" s="168">
        <v>4</v>
      </c>
      <c r="B5" s="166" t="s">
        <v>166</v>
      </c>
      <c r="C5" s="166" t="s">
        <v>135</v>
      </c>
      <c r="D5" s="166" t="s">
        <v>167</v>
      </c>
      <c r="E5" s="166" t="s">
        <v>168</v>
      </c>
      <c r="F5" s="184"/>
      <c r="G5" s="185"/>
      <c r="H5" s="185"/>
      <c r="I5" s="185"/>
      <c r="J5" s="258"/>
      <c r="K5" s="185"/>
    </row>
    <row r="6" spans="1:15" s="186" customFormat="1" ht="70">
      <c r="A6" s="168">
        <v>5</v>
      </c>
      <c r="B6" s="168" t="s">
        <v>169</v>
      </c>
      <c r="C6" s="166" t="s">
        <v>170</v>
      </c>
      <c r="D6" s="166" t="s">
        <v>171</v>
      </c>
      <c r="E6" s="166" t="s">
        <v>172</v>
      </c>
      <c r="F6" s="184"/>
      <c r="G6" s="185"/>
      <c r="H6" s="185"/>
      <c r="I6" s="185"/>
      <c r="J6" s="258"/>
      <c r="K6" s="185"/>
    </row>
    <row r="7" spans="1:15" ht="84">
      <c r="A7" s="156">
        <v>6</v>
      </c>
      <c r="B7" s="157" t="s">
        <v>173</v>
      </c>
      <c r="C7" s="183" t="s">
        <v>174</v>
      </c>
      <c r="D7" s="158" t="s">
        <v>175</v>
      </c>
      <c r="E7" s="157" t="s">
        <v>207</v>
      </c>
      <c r="F7" s="161">
        <v>3</v>
      </c>
      <c r="G7" s="162" t="s">
        <v>208</v>
      </c>
      <c r="H7" s="187" t="s">
        <v>209</v>
      </c>
      <c r="I7" s="163">
        <v>2</v>
      </c>
      <c r="J7" s="258"/>
      <c r="K7" s="163"/>
      <c r="M7" s="169" t="s">
        <v>177</v>
      </c>
      <c r="O7" s="169" t="s">
        <v>178</v>
      </c>
    </row>
    <row r="8" spans="1:15" ht="84">
      <c r="A8" s="156">
        <v>7</v>
      </c>
      <c r="B8" s="157" t="s">
        <v>179</v>
      </c>
      <c r="C8" s="183" t="s">
        <v>180</v>
      </c>
      <c r="D8" s="170" t="s">
        <v>181</v>
      </c>
      <c r="E8" s="157" t="s">
        <v>210</v>
      </c>
      <c r="F8" s="161">
        <v>4</v>
      </c>
      <c r="G8" s="162" t="s">
        <v>208</v>
      </c>
      <c r="H8" s="187" t="s">
        <v>209</v>
      </c>
      <c r="I8" s="163">
        <v>3</v>
      </c>
      <c r="J8" s="258"/>
      <c r="K8" s="163"/>
      <c r="M8" s="169" t="s">
        <v>183</v>
      </c>
      <c r="O8" s="169" t="s">
        <v>178</v>
      </c>
    </row>
    <row r="9" spans="1:15" ht="56">
      <c r="A9" s="156">
        <v>8</v>
      </c>
      <c r="B9" s="170" t="s">
        <v>184</v>
      </c>
      <c r="C9" s="158" t="s">
        <v>185</v>
      </c>
      <c r="D9" s="171" t="s">
        <v>186</v>
      </c>
      <c r="E9" s="158" t="s">
        <v>211</v>
      </c>
      <c r="F9" s="161">
        <v>2</v>
      </c>
      <c r="G9" s="162"/>
      <c r="H9" s="163"/>
      <c r="I9" s="163">
        <v>2</v>
      </c>
      <c r="J9" s="258"/>
      <c r="K9" s="163"/>
      <c r="M9" s="169"/>
      <c r="O9" s="169"/>
    </row>
    <row r="10" spans="1:15" ht="56">
      <c r="A10" s="156">
        <v>9</v>
      </c>
      <c r="B10" s="170" t="s">
        <v>187</v>
      </c>
      <c r="C10" s="158" t="s">
        <v>188</v>
      </c>
      <c r="D10" s="171" t="s">
        <v>189</v>
      </c>
      <c r="E10" s="158" t="s">
        <v>211</v>
      </c>
      <c r="F10" s="161">
        <v>2</v>
      </c>
      <c r="G10" s="162"/>
      <c r="H10" s="163"/>
      <c r="I10" s="163">
        <v>2</v>
      </c>
      <c r="J10" s="259"/>
      <c r="K10" s="163"/>
      <c r="M10" s="169"/>
      <c r="O10" s="169"/>
    </row>
    <row r="11" spans="1:15" ht="17.5">
      <c r="F11" s="173">
        <f>SUM(F2:F10)</f>
        <v>21</v>
      </c>
      <c r="G11" s="174">
        <f>3+3+5+5</f>
        <v>16</v>
      </c>
      <c r="H11" s="174">
        <v>5</v>
      </c>
      <c r="I11" s="174">
        <f>SUM(I2:I10)</f>
        <v>25</v>
      </c>
      <c r="J11" s="173">
        <f>SUM(J2)</f>
        <v>2</v>
      </c>
      <c r="K11" s="173">
        <f>SUM(K2:K10)</f>
        <v>0</v>
      </c>
    </row>
    <row r="14" spans="1:15" ht="20">
      <c r="C14" s="176" t="s">
        <v>190</v>
      </c>
      <c r="D14" s="177" t="s">
        <v>191</v>
      </c>
      <c r="E14" s="178"/>
    </row>
    <row r="15" spans="1:15" ht="20">
      <c r="C15" s="176" t="s">
        <v>130</v>
      </c>
      <c r="D15" s="177" t="s">
        <v>192</v>
      </c>
      <c r="E15" s="180" t="s">
        <v>193</v>
      </c>
      <c r="F15" s="173">
        <f xml:space="preserve"> F11+G11+H11+I11+J11+K11</f>
        <v>69</v>
      </c>
    </row>
    <row r="16" spans="1:15" ht="20">
      <c r="C16" s="176" t="s">
        <v>194</v>
      </c>
      <c r="D16" s="177" t="s">
        <v>133</v>
      </c>
      <c r="E16" s="178"/>
    </row>
    <row r="17" spans="3:5" ht="20">
      <c r="C17" s="176" t="s">
        <v>195</v>
      </c>
      <c r="D17" s="177" t="s">
        <v>196</v>
      </c>
      <c r="E17" s="178"/>
    </row>
    <row r="18" spans="3:5" ht="20">
      <c r="C18" s="176" t="s">
        <v>197</v>
      </c>
      <c r="D18" s="177" t="s">
        <v>198</v>
      </c>
      <c r="E18" s="178"/>
    </row>
    <row r="19" spans="3:5" ht="20">
      <c r="C19" s="176" t="s">
        <v>199</v>
      </c>
      <c r="D19" s="177" t="s">
        <v>200</v>
      </c>
      <c r="E19" s="178"/>
    </row>
    <row r="20" spans="3:5" ht="20">
      <c r="C20" s="176" t="s">
        <v>201</v>
      </c>
      <c r="D20" s="177" t="s">
        <v>202</v>
      </c>
      <c r="E20" s="178"/>
    </row>
  </sheetData>
  <mergeCells count="1">
    <mergeCell ref="J2:J10"/>
  </mergeCells>
  <hyperlinks>
    <hyperlink ref="C8" location="'Get&amp;Update Attachement link'!A1" display="Get/Update Attachement link" xr:uid="{91D33BB6-C04A-4C71-88F1-CF992D0CAE6A}"/>
    <hyperlink ref="C7" location="'RAM Matrix Constant'!A1" display="Get RAM Matrix" xr:uid="{8CFA7C95-3B50-4A0F-9C59-1802259E15AF}"/>
    <hyperlink ref="C2" location="'Modify ZPIPMI032'!A1" display="PM Notification" xr:uid="{8F003B6F-676A-49D1-A354-938E41FA9732}"/>
    <hyperlink ref="C3" location="'Modify ZPIPMI033'!A1" display="Work Order" xr:uid="{8F29BC9C-214E-4873-A7C0-6DE1F6A5F17E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06EEB-DF34-43A7-B3F3-61F711DE0708}">
  <ds:schemaRefs>
    <ds:schemaRef ds:uri="http://purl.org/dc/dcmitype/"/>
    <ds:schemaRef ds:uri="http://schemas.openxmlformats.org/package/2006/metadata/core-properties"/>
    <ds:schemaRef ds:uri="http://schemas.microsoft.com/sharepoint/v3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E2676F6-D7FC-4FA6-A57C-77975F5BD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8256D-C671-4F15-A788-AE4A59207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Grand Total</vt:lpstr>
      <vt:lpstr>Man-day-SAP Team</vt:lpstr>
      <vt:lpstr>Man-day-SAP(bk)</vt:lpstr>
      <vt:lpstr>ICT_Manday</vt:lpstr>
      <vt:lpstr>Vendor Cost</vt:lpstr>
      <vt:lpstr>Project Timeline</vt:lpstr>
      <vt:lpstr>Project detail work plan</vt:lpstr>
      <vt:lpstr>Scope</vt:lpstr>
      <vt:lpstr>Assumption</vt:lpstr>
      <vt:lpstr>Breakdown</vt:lpstr>
      <vt:lpstr>Cost Brakedown Templete</vt:lpstr>
      <vt:lpstr>Man-day_SAP(new)</vt:lpstr>
    </vt:vector>
  </TitlesOfParts>
  <Company>PTTICT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Wannika Jipibhop</dc:creator>
  <cp:lastModifiedBy>Wilaiwan Poothawon</cp:lastModifiedBy>
  <cp:lastPrinted>2019-09-05T09:57:07Z</cp:lastPrinted>
  <dcterms:created xsi:type="dcterms:W3CDTF">2014-03-05T16:20:38Z</dcterms:created>
  <dcterms:modified xsi:type="dcterms:W3CDTF">2025-11-14T03:03:07Z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