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l992\OneDrive - PNNL\Documents\Projects\Commercial\SoftwareValidation\10_Tasks\Task6_RulesetImplementationTestCaseDesctiptions\HVAC_Waterside\CHW_Systems\"/>
    </mc:Choice>
  </mc:AlternateContent>
  <xr:revisionPtr revIDLastSave="0" documentId="13_ncr:1_{18F5FFFF-1908-49F8-A442-C9BE7F4B9230}" xr6:coauthVersionLast="45" xr6:coauthVersionMax="45" xr10:uidLastSave="{00000000-0000-0000-0000-000000000000}"/>
  <bookViews>
    <workbookView xWindow="-108" yWindow="-108" windowWidth="19416" windowHeight="10416" activeTab="1" xr2:uid="{32FBBBDE-DF1D-4FFB-9003-99544226FF23}"/>
  </bookViews>
  <sheets>
    <sheet name="Rules" sheetId="1" r:id="rId1"/>
    <sheet name="Schema Data Elements" sheetId="3" r:id="rId2"/>
    <sheet name="Test Case Descriptions" sheetId="2" r:id="rId3"/>
    <sheet name="Sheet1" sheetId="4" r:id="rId4"/>
  </sheets>
  <definedNames>
    <definedName name="_xlnm.Print_Area" localSheetId="0">Rules!$C$1:$G$12</definedName>
    <definedName name="_xlnm.Print_Area" localSheetId="1">'Schema Data Elements'!$A$1:$G$56</definedName>
    <definedName name="_xlnm.Print_Area" localSheetId="2">'Test Case Descriptions'!$C$1:$Q$33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4" i="2" l="1"/>
  <c r="H104" i="2"/>
  <c r="G104" i="2"/>
  <c r="F104" i="2"/>
  <c r="E104" i="2"/>
  <c r="D104" i="2"/>
  <c r="K105" i="2"/>
  <c r="H105" i="2"/>
  <c r="G105" i="2"/>
  <c r="F105" i="2"/>
  <c r="E105" i="2"/>
  <c r="D105" i="2"/>
  <c r="K106" i="2"/>
  <c r="H106" i="2"/>
  <c r="G106" i="2"/>
  <c r="F106" i="2"/>
  <c r="E106" i="2"/>
  <c r="D106" i="2"/>
  <c r="K107" i="2"/>
  <c r="H107" i="2"/>
  <c r="G107" i="2"/>
  <c r="F107" i="2"/>
  <c r="E107" i="2"/>
  <c r="D107" i="2"/>
  <c r="K109" i="2"/>
  <c r="H109" i="2"/>
  <c r="G109" i="2"/>
  <c r="F109" i="2"/>
  <c r="E109" i="2"/>
  <c r="D109" i="2"/>
  <c r="K110" i="2"/>
  <c r="H110" i="2"/>
  <c r="G110" i="2"/>
  <c r="F110" i="2"/>
  <c r="E110" i="2"/>
  <c r="D110" i="2"/>
  <c r="K111" i="2"/>
  <c r="H111" i="2"/>
  <c r="G111" i="2"/>
  <c r="F111" i="2"/>
  <c r="E111" i="2"/>
  <c r="D111" i="2"/>
  <c r="K99" i="2"/>
  <c r="H99" i="2"/>
  <c r="G99" i="2"/>
  <c r="F99" i="2"/>
  <c r="E99" i="2"/>
  <c r="D99" i="2"/>
  <c r="K98" i="2"/>
  <c r="H98" i="2"/>
  <c r="G98" i="2"/>
  <c r="F98" i="2"/>
  <c r="E98" i="2"/>
  <c r="D98" i="2"/>
  <c r="K88" i="2"/>
  <c r="H88" i="2"/>
  <c r="G88" i="2"/>
  <c r="F88" i="2"/>
  <c r="E88" i="2"/>
  <c r="D88" i="2"/>
  <c r="K87" i="2"/>
  <c r="H87" i="2"/>
  <c r="G87" i="2"/>
  <c r="F87" i="2"/>
  <c r="E87" i="2"/>
  <c r="D87" i="2"/>
  <c r="K78" i="2"/>
  <c r="H78" i="2"/>
  <c r="G78" i="2"/>
  <c r="F78" i="2"/>
  <c r="E78" i="2"/>
  <c r="D7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E112" i="2"/>
  <c r="E108" i="2"/>
  <c r="H112" i="2"/>
  <c r="G112" i="2"/>
  <c r="F112" i="2"/>
  <c r="H108" i="2"/>
  <c r="G108" i="2"/>
  <c r="F108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K112" i="2"/>
  <c r="D112" i="2"/>
  <c r="K108" i="2"/>
  <c r="D108" i="2"/>
  <c r="K61" i="2"/>
  <c r="D61" i="2"/>
  <c r="K60" i="2"/>
  <c r="D60" i="2"/>
  <c r="K28" i="2"/>
  <c r="D28" i="2"/>
  <c r="K21" i="2"/>
  <c r="D21" i="2"/>
  <c r="K23" i="2"/>
  <c r="D23" i="2"/>
  <c r="K19" i="2"/>
  <c r="D19" i="2"/>
  <c r="K101" i="2"/>
  <c r="D101" i="2"/>
  <c r="K102" i="2"/>
  <c r="D102" i="2"/>
  <c r="K96" i="2"/>
  <c r="D96" i="2"/>
  <c r="K97" i="2"/>
  <c r="D97" i="2"/>
  <c r="K72" i="2"/>
  <c r="D72" i="2"/>
  <c r="K75" i="2"/>
  <c r="D75" i="2"/>
  <c r="K74" i="2"/>
  <c r="D74" i="2"/>
  <c r="K73" i="2"/>
  <c r="D73" i="2"/>
  <c r="K71" i="2"/>
  <c r="D71" i="2"/>
  <c r="K70" i="2"/>
  <c r="D70" i="2"/>
  <c r="K68" i="2"/>
  <c r="D68" i="2"/>
  <c r="K65" i="2"/>
  <c r="D65" i="2"/>
  <c r="K64" i="2"/>
  <c r="D64" i="2"/>
  <c r="K66" i="2"/>
  <c r="D66" i="2"/>
  <c r="K49" i="2"/>
  <c r="K50" i="2"/>
  <c r="K51" i="2"/>
  <c r="K52" i="2"/>
  <c r="K53" i="2"/>
  <c r="K54" i="2"/>
  <c r="K55" i="2"/>
  <c r="K56" i="2"/>
  <c r="K57" i="2"/>
  <c r="K58" i="2"/>
  <c r="K59" i="2"/>
  <c r="K62" i="2"/>
  <c r="K63" i="2"/>
  <c r="K67" i="2"/>
  <c r="K69" i="2"/>
  <c r="K76" i="2"/>
  <c r="K77" i="2"/>
  <c r="K79" i="2"/>
  <c r="K80" i="2"/>
  <c r="K81" i="2"/>
  <c r="K82" i="2"/>
  <c r="K83" i="2"/>
  <c r="K84" i="2"/>
  <c r="K85" i="2"/>
  <c r="K86" i="2"/>
  <c r="K89" i="2"/>
  <c r="K90" i="2"/>
  <c r="K91" i="2"/>
  <c r="K92" i="2"/>
  <c r="K93" i="2"/>
  <c r="K94" i="2"/>
  <c r="K95" i="2"/>
  <c r="K100" i="2"/>
  <c r="K103" i="2"/>
  <c r="K48" i="2"/>
  <c r="D51" i="2"/>
  <c r="K12" i="2"/>
  <c r="D12" i="2"/>
  <c r="D52" i="2"/>
  <c r="D53" i="2"/>
  <c r="D54" i="2"/>
  <c r="D55" i="2"/>
  <c r="D56" i="2"/>
  <c r="D57" i="2"/>
  <c r="D58" i="2"/>
  <c r="D59" i="2"/>
  <c r="D62" i="2"/>
  <c r="D63" i="2"/>
  <c r="D67" i="2"/>
  <c r="D69" i="2"/>
  <c r="D76" i="2"/>
  <c r="D77" i="2"/>
  <c r="D79" i="2"/>
  <c r="D80" i="2"/>
  <c r="D81" i="2"/>
  <c r="D82" i="2"/>
  <c r="D83" i="2"/>
  <c r="D84" i="2"/>
  <c r="D85" i="2"/>
  <c r="D86" i="2"/>
  <c r="D89" i="2"/>
  <c r="D90" i="2"/>
  <c r="D91" i="2"/>
  <c r="D92" i="2"/>
  <c r="D93" i="2"/>
  <c r="D94" i="2"/>
  <c r="D95" i="2"/>
  <c r="D100" i="2"/>
  <c r="D103" i="2"/>
  <c r="D50" i="2"/>
  <c r="D49" i="2"/>
  <c r="K45" i="2" l="1"/>
  <c r="K46" i="2"/>
  <c r="K47" i="2"/>
  <c r="K44" i="2"/>
  <c r="D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7" i="2"/>
  <c r="K26" i="2"/>
  <c r="K25" i="2"/>
  <c r="K24" i="2"/>
  <c r="K22" i="2"/>
  <c r="K20" i="2"/>
  <c r="K18" i="2"/>
  <c r="K17" i="2"/>
  <c r="K16" i="2"/>
  <c r="K15" i="2"/>
  <c r="K14" i="2"/>
  <c r="K13" i="2"/>
  <c r="K11" i="2"/>
  <c r="K10" i="2"/>
  <c r="K9" i="2"/>
  <c r="K8" i="2"/>
  <c r="K7" i="2"/>
  <c r="K6" i="2"/>
  <c r="K5" i="2"/>
  <c r="K4" i="2"/>
  <c r="K3" i="2"/>
  <c r="D11" i="2"/>
  <c r="D13" i="2"/>
  <c r="D48" i="2" l="1"/>
  <c r="D47" i="2"/>
  <c r="D46" i="2"/>
  <c r="D45" i="2"/>
  <c r="D43" i="2"/>
  <c r="D42" i="2"/>
  <c r="D41" i="2"/>
  <c r="D40" i="2"/>
  <c r="D39" i="2"/>
  <c r="D38" i="2"/>
  <c r="D37" i="2"/>
  <c r="D36" i="2"/>
  <c r="D35" i="2"/>
  <c r="D34" i="2"/>
  <c r="D6" i="2"/>
  <c r="D5" i="2"/>
  <c r="D4" i="2"/>
  <c r="D3" i="2"/>
  <c r="D17" i="2" l="1"/>
  <c r="D16" i="2"/>
  <c r="D15" i="2"/>
  <c r="D14" i="2"/>
  <c r="D33" i="2" l="1"/>
  <c r="D32" i="2"/>
  <c r="D31" i="2"/>
  <c r="D30" i="2"/>
  <c r="D29" i="2"/>
  <c r="D27" i="2"/>
  <c r="D26" i="2"/>
  <c r="D25" i="2"/>
  <c r="D24" i="2"/>
  <c r="D22" i="2"/>
  <c r="D20" i="2"/>
  <c r="D18" i="2"/>
  <c r="D10" i="2"/>
  <c r="D9" i="2"/>
  <c r="D8" i="2"/>
  <c r="D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tc={F798ED4C-F4EA-4C4A-B06E-496B6EA474C2}</author>
    <author>tc={90415823-8A74-4426-90B2-A2641376732B}</author>
  </authors>
  <commentList>
    <comment ref="H11" authorId="0" shapeId="0" xr:uid="{F798ED4C-F4EA-4C4A-B06E-496B6EA474C2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H31" authorId="1" shapeId="0" xr:uid="{90415823-8A74-4426-90B2-A2641376732B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tc={87B01DD3-061A-4DD5-86C4-9E9FB1DD7F61}</author>
  </authors>
  <commentList>
    <comment ref="D22" authorId="0" shapeId="0" xr:uid="{87B01DD3-061A-4DD5-86C4-9E9FB1DD7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tc={CF4DE784-BA21-448A-AEE2-4D192CC71F82}</author>
    <author>tc={756465C7-C905-4B2B-813A-2B7EB28F9CED}</author>
    <author>tc={F977BA27-C4E7-4ABB-9156-E92CC95AC008}</author>
    <author>tc={C67BBC9A-0A70-433F-AEA3-40D5FB3B2E86}</author>
    <author>tc={EB2F6EBB-FC8D-46F1-B60A-4175F660BA09}</author>
  </authors>
  <commentList>
    <comment ref="S30" authorId="0" shapeId="0" xr:uid="{CF4DE784-BA21-448A-AEE2-4D192CC71F82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S34" authorId="1" shapeId="0" xr:uid="{756465C7-C905-4B2B-813A-2B7EB28F9CED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S38" authorId="2" shapeId="0" xr:uid="{F977BA27-C4E7-4ABB-9156-E92CC95AC008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S42" authorId="3" shapeId="0" xr:uid="{C67BBC9A-0A70-433F-AEA3-40D5FB3B2E86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S44" authorId="4" shapeId="0" xr:uid="{EB2F6EBB-FC8D-46F1-B60A-4175F660BA09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sharedStrings.xml><?xml version="1.0" encoding="utf-8"?>
<sst xmlns="http://schemas.openxmlformats.org/spreadsheetml/2006/main" count="1563" uniqueCount="543">
  <si>
    <t>One Story Template</t>
  </si>
  <si>
    <t xml:space="preserve"> DISTRIBUTION TRANSFORMERS</t>
  </si>
  <si>
    <t>Triggers</t>
  </si>
  <si>
    <t>Importance</t>
  </si>
  <si>
    <t>Complexity</t>
  </si>
  <si>
    <t>Note</t>
  </si>
  <si>
    <t>Test Scope</t>
  </si>
  <si>
    <t>Baseline RMR Value(s)</t>
  </si>
  <si>
    <t>Proposed RMR Value(s)</t>
  </si>
  <si>
    <t>User RMR Value(s)</t>
  </si>
  <si>
    <t>Attribute Names
 (variables needed for test)</t>
  </si>
  <si>
    <t>Test Case RMR Template</t>
  </si>
  <si>
    <t>Expected Test Outcome</t>
  </si>
  <si>
    <t>Test Description</t>
  </si>
  <si>
    <t>Rule ID</t>
  </si>
  <si>
    <t>Test ID</t>
  </si>
  <si>
    <t xml:space="preserve"> </t>
  </si>
  <si>
    <t>Fail</t>
  </si>
  <si>
    <t>Pass</t>
  </si>
  <si>
    <t>RMR Tested</t>
  </si>
  <si>
    <t>App G Section ID</t>
  </si>
  <si>
    <t>a</t>
  </si>
  <si>
    <t>b</t>
  </si>
  <si>
    <t>Baseline</t>
  </si>
  <si>
    <t xml:space="preserve"> Test Outcome Text</t>
  </si>
  <si>
    <t>Rule Description</t>
  </si>
  <si>
    <t>Unique ID</t>
  </si>
  <si>
    <t>c</t>
  </si>
  <si>
    <t>none</t>
  </si>
  <si>
    <t>Yes</t>
  </si>
  <si>
    <t>d</t>
  </si>
  <si>
    <t>e</t>
  </si>
  <si>
    <t>f</t>
  </si>
  <si>
    <t>Baseline RMR = expected value</t>
  </si>
  <si>
    <t>Data lookup required</t>
  </si>
  <si>
    <t>No</t>
  </si>
  <si>
    <t>Rule Assertion</t>
  </si>
  <si>
    <t>Rule Dependency (Triggers)</t>
  </si>
  <si>
    <t>Applicable RMR</t>
  </si>
  <si>
    <t>Description</t>
  </si>
  <si>
    <t>Type</t>
  </si>
  <si>
    <t>Enumerations</t>
  </si>
  <si>
    <t>Units</t>
  </si>
  <si>
    <t>Value List</t>
  </si>
  <si>
    <t>Number</t>
  </si>
  <si>
    <t>Std 229 Schema  Name</t>
  </si>
  <si>
    <t>Data_Group</t>
  </si>
  <si>
    <t>loop_name</t>
  </si>
  <si>
    <t>design_flow</t>
  </si>
  <si>
    <t>Text</t>
  </si>
  <si>
    <t>gpm or L/s</t>
  </si>
  <si>
    <t>degrees C</t>
  </si>
  <si>
    <t>Array</t>
  </si>
  <si>
    <t>Per Project</t>
  </si>
  <si>
    <t>Design CHW Loop Supply Temperature = 44F</t>
  </si>
  <si>
    <t>Design CHW Loop Return Temperature = 56F</t>
  </si>
  <si>
    <t>CHW Loop temperature reset = OA Reset</t>
  </si>
  <si>
    <t>CHW Loop temepratrue reset schedule values are correct.</t>
  </si>
  <si>
    <t>Test required OA reset temperature values</t>
  </si>
  <si>
    <t xml:space="preserve">CHW Loop temperature reset = Load Reset when it serves an AHU of System Type 11. </t>
  </si>
  <si>
    <t>rule 5 is True</t>
  </si>
  <si>
    <t>CHW Loop Max reset Temp is 54F when Rule 5 is true</t>
  </si>
  <si>
    <t xml:space="preserve">CHW Loop has a secondary pump </t>
  </si>
  <si>
    <t>Secondary pump speed control = ride curve when loop capacity &lt; 300 tons</t>
  </si>
  <si>
    <t>Secondary pump power = 13W/gpm</t>
  </si>
  <si>
    <t>Purchased CHW Loop temp reset = none</t>
  </si>
  <si>
    <t>Purchased CHW loop has a distribution pump (T/F)</t>
  </si>
  <si>
    <t xml:space="preserve">Distribution pump speed control is a VFD </t>
  </si>
  <si>
    <t>Rule 13 is true</t>
  </si>
  <si>
    <t>Secondary pump min flow setpoint is 25% when rule 8</t>
  </si>
  <si>
    <t>rule 8 is true</t>
  </si>
  <si>
    <t>Distribution pump minimum flow setpoint = 25%</t>
  </si>
  <si>
    <t>Distribution pump power is 16W/gpm</t>
  </si>
  <si>
    <t>Heat Rejection loop has a single heat rejection device attached? (T/F)</t>
  </si>
  <si>
    <t>Heat Rejection device type = axial fan</t>
  </si>
  <si>
    <t>Heat rejection Device Range = 10 degrees</t>
  </si>
  <si>
    <t>Heat Rejection Device Approach calaculated correctly (T/F)</t>
  </si>
  <si>
    <t xml:space="preserve">Heat Rejection Design Supply Temperature is correct </t>
  </si>
  <si>
    <t>Design Wetbulb + approach</t>
  </si>
  <si>
    <t>use formula 25.72-(.24 x design WB)</t>
  </si>
  <si>
    <t>Rule 17 is true</t>
  </si>
  <si>
    <t>Heat Rejection fan speed control = VFD?</t>
  </si>
  <si>
    <t xml:space="preserve">Heat Rejection Loop temperature reset = Load Reset </t>
  </si>
  <si>
    <t>Miinimum condenser water reset temp is per Table G3.1.3.11?</t>
  </si>
  <si>
    <t>Lookup min reset temp</t>
  </si>
  <si>
    <t>Rule 23 is true</t>
  </si>
  <si>
    <t>Rule 36 is true</t>
  </si>
  <si>
    <t>Chiller Type is correct per Table G3.1.3.7?</t>
  </si>
  <si>
    <t>Lookup chiller type</t>
  </si>
  <si>
    <t>Lookup chiller efficiency</t>
  </si>
  <si>
    <t>Chiller efficiency is correct per Table G3.5.3</t>
  </si>
  <si>
    <t xml:space="preserve">Chiller has an associated primary pump? </t>
  </si>
  <si>
    <t>rule 27 is true</t>
  </si>
  <si>
    <t>Primary pump sepeed control = constant</t>
  </si>
  <si>
    <t xml:space="preserve">Primary pump power = 9W/gpm </t>
  </si>
  <si>
    <t xml:space="preserve">Primary pump power = 12W/gpm </t>
  </si>
  <si>
    <t>Chiller has an associated condenser pump?</t>
  </si>
  <si>
    <t>Condenser pump speed control = constant</t>
  </si>
  <si>
    <t>Rule 31 is true</t>
  </si>
  <si>
    <t>Condenser pump power is 19W/gpm</t>
  </si>
  <si>
    <t>Rule 31 is true and loop does not serve system type 11</t>
  </si>
  <si>
    <t>Rule 31 is true and loop serves system type 11</t>
  </si>
  <si>
    <t>Rule 27 is true and Loop doesn't serve System 11</t>
  </si>
  <si>
    <t>Rule 27 is true and Loop serves system 11</t>
  </si>
  <si>
    <t>Distribution pump power is 22W/gpm</t>
  </si>
  <si>
    <t>Hydronic_Loops</t>
  </si>
  <si>
    <t>design_supply_temperature</t>
  </si>
  <si>
    <t>design_return_temperature</t>
  </si>
  <si>
    <t>Pumps</t>
  </si>
  <si>
    <t>Chiller</t>
  </si>
  <si>
    <t>name</t>
  </si>
  <si>
    <t>type</t>
  </si>
  <si>
    <t>full_load_efficiency</t>
  </si>
  <si>
    <t>power</t>
  </si>
  <si>
    <t>speed_control</t>
  </si>
  <si>
    <t>heat_rejection</t>
  </si>
  <si>
    <t>range</t>
  </si>
  <si>
    <t>approach</t>
  </si>
  <si>
    <t>reset_type</t>
  </si>
  <si>
    <t>fan_power</t>
  </si>
  <si>
    <t>fan_speed_control</t>
  </si>
  <si>
    <t>design_wetbulb_temperature</t>
  </si>
  <si>
    <t>primary_pump_name</t>
  </si>
  <si>
    <t>condenser_pump_name</t>
  </si>
  <si>
    <t>minimum_reset_temeprature</t>
  </si>
  <si>
    <t>design_capacity</t>
  </si>
  <si>
    <t>serves_System_Type_11</t>
  </si>
  <si>
    <t>chiller_name(s)</t>
  </si>
  <si>
    <t>heat_rejection_name(s)</t>
  </si>
  <si>
    <t>Loop Name</t>
  </si>
  <si>
    <t xml:space="preserve">Type of Loop - </t>
  </si>
  <si>
    <t>Design Flow Rate of Loop</t>
  </si>
  <si>
    <t>Design Supply Temperature</t>
  </si>
  <si>
    <t xml:space="preserve">Design Return Temperature </t>
  </si>
  <si>
    <t>Type of temperature reset used by loop</t>
  </si>
  <si>
    <t>Minimum Loop temperature Reset Setpoint</t>
  </si>
  <si>
    <t>Attached Heat Rejection Devices</t>
  </si>
  <si>
    <t>Attached Chillers</t>
  </si>
  <si>
    <t>constant, OA_Reset, Load_Reset, Other</t>
  </si>
  <si>
    <t xml:space="preserve">Name of schedule used for OA Reset. </t>
  </si>
  <si>
    <t>outdoor_air_reset_schedule_name</t>
  </si>
  <si>
    <t>Outdoor Air reset Schedule Name</t>
  </si>
  <si>
    <t>Names of attached heat rejection devices</t>
  </si>
  <si>
    <t>Names of Attached Chillers</t>
  </si>
  <si>
    <t>cooling_loop_name</t>
  </si>
  <si>
    <t>heat_rejection_loop_name</t>
  </si>
  <si>
    <t>Pump Name</t>
  </si>
  <si>
    <t>Type of Pump</t>
  </si>
  <si>
    <t>Pump power in kW</t>
  </si>
  <si>
    <t>kW</t>
  </si>
  <si>
    <t>Method fo speed control</t>
  </si>
  <si>
    <t>Value</t>
  </si>
  <si>
    <t>constant, ride_curve, VFD, 2-speed</t>
  </si>
  <si>
    <t>%</t>
  </si>
  <si>
    <t>Minimum pump flow turndown as a percentage of design flow</t>
  </si>
  <si>
    <t>Design Pump Flowrate</t>
  </si>
  <si>
    <t>Name of loop pump is attached to.</t>
  </si>
  <si>
    <t>Chiller Name</t>
  </si>
  <si>
    <t>Chiller Type</t>
  </si>
  <si>
    <t>Chiller Design Cooling Capacity</t>
  </si>
  <si>
    <t>Chiller evaporator design flow</t>
  </si>
  <si>
    <t>design_flow_evaporatpr</t>
  </si>
  <si>
    <t>design_flow_condenser</t>
  </si>
  <si>
    <t>Chiller condenser design flow</t>
  </si>
  <si>
    <t>Full Low Efficiency (COP)</t>
  </si>
  <si>
    <t>Name of attached primary pump</t>
  </si>
  <si>
    <t>Name of attached condenser pump</t>
  </si>
  <si>
    <t>Name of cooling loop</t>
  </si>
  <si>
    <t>Name of heat rejection loop</t>
  </si>
  <si>
    <t>Screw, centrifugal, other</t>
  </si>
  <si>
    <t>COP</t>
  </si>
  <si>
    <t>Heat Rejection Device Name</t>
  </si>
  <si>
    <t>Heat Rejection Type</t>
  </si>
  <si>
    <t>axial-fan, centrifugal, dry-cooler, evaporative, other</t>
  </si>
  <si>
    <t>Heat rejection Range</t>
  </si>
  <si>
    <t>constant, load_reset, other</t>
  </si>
  <si>
    <t>constant, 2-speed, VFD, other</t>
  </si>
  <si>
    <t>Heat rejection Approach</t>
  </si>
  <si>
    <t>Leaving Temperature reset strategy</t>
  </si>
  <si>
    <t>Minimum leavinng temperature setpoint</t>
  </si>
  <si>
    <t>Fan Power</t>
  </si>
  <si>
    <t>Fan Speed Control Type</t>
  </si>
  <si>
    <t>Design leaving water temperature</t>
  </si>
  <si>
    <t>Design wetbulb temperature 0.4%ASHRAE MCWB</t>
  </si>
  <si>
    <t>1-1</t>
  </si>
  <si>
    <t>Loop</t>
  </si>
  <si>
    <t>Loop supply temperature = 44F</t>
  </si>
  <si>
    <t>Loop_Name
Loop_CHWST</t>
  </si>
  <si>
    <t>CHW_Loop_1
44</t>
  </si>
  <si>
    <t>CHW Loop 1 has the correct CHWST in the Base RMR</t>
  </si>
  <si>
    <t>CHW Loop has correct number of chillers based on Table G3.1.3.7</t>
  </si>
  <si>
    <t>G3</t>
  </si>
  <si>
    <t>Per Loop</t>
  </si>
  <si>
    <t>Per Pump</t>
  </si>
  <si>
    <t>Per HR Device</t>
  </si>
  <si>
    <t>Per Chiller</t>
  </si>
  <si>
    <t>CHW Loop Supply Temperature equals 44 in Baseline RMR</t>
  </si>
  <si>
    <t>CHW Loop Supply Temperature does not equal 44 in Baseline RMR</t>
  </si>
  <si>
    <t>CHW Loop Return Temperature does not equal 56 in Baseline RMR</t>
  </si>
  <si>
    <t>CHW Loop Return Temperature equals 56 in Baseline RMR</t>
  </si>
  <si>
    <t>CHW  Loop Temperature Reset Type equals "OA Reset"</t>
  </si>
  <si>
    <t>CHW  Loop Temperature Reset Type does not equal "OA Reset"</t>
  </si>
  <si>
    <t>OA Reset Schedule values are correct</t>
  </si>
  <si>
    <t>OA Reset Schedule values are not correct</t>
  </si>
  <si>
    <t>CHW Temperature Rest does not equal Load Reset when System 11 is used</t>
  </si>
  <si>
    <t>CHW Temperature Rest equals Load Reset when System 11 is used</t>
  </si>
  <si>
    <t>CHW Loop Maximum Reset Temperature equals 54F</t>
  </si>
  <si>
    <t>CHW Loop Maximum Reset Temperature does not equal 54F</t>
  </si>
  <si>
    <t>CHW Loop has an associated secondary pump</t>
  </si>
  <si>
    <t>CHW Loop does not have an associated secondary pump</t>
  </si>
  <si>
    <t>Secondary pump speed control does not equal VFD</t>
  </si>
  <si>
    <t>Secondary pump minimum speed setpoint equals 25% when a VFD is used.</t>
  </si>
  <si>
    <t>Secondary pump minimum speed setpoint does not equal 25% when a VFD is used.</t>
  </si>
  <si>
    <t>Secondary pump speed control equals "ride cuirve"</t>
  </si>
  <si>
    <t>Secondary pump speed control does not equal "ride curve"</t>
  </si>
  <si>
    <t>Secondary pump power equals 13W per gpm</t>
  </si>
  <si>
    <t>Secondary pump power does not equal 13W per gpm</t>
  </si>
  <si>
    <t>Purchasaed CHW Loop temperature reset equals "none"</t>
  </si>
  <si>
    <t>Purchasaed CHW Loop temperature reset does not equal "none"</t>
  </si>
  <si>
    <t>Purchased CHW Loop has a distribution pump</t>
  </si>
  <si>
    <t>Purchased CHW Loop does not have a distribution pump</t>
  </si>
  <si>
    <t>Distribution Pump speed control equals VFD</t>
  </si>
  <si>
    <t>Distribution pumps peed control does not equal VFD</t>
  </si>
  <si>
    <t>Distribution pump minimum speed control equals 25%</t>
  </si>
  <si>
    <t>Distribution pump minimum speed control does not equal 25%</t>
  </si>
  <si>
    <t>Distribution pump power equals 16 W per gpm</t>
  </si>
  <si>
    <t>Distribution pump power does not equal 16W per gpm</t>
  </si>
  <si>
    <t>Heat rejection loop has a single heat rejection device attached</t>
  </si>
  <si>
    <t>Heat rejection device has no heat rejection device attached</t>
  </si>
  <si>
    <t>Heat rejection loop has more than one device attached</t>
  </si>
  <si>
    <t>Heat rejection Type equals axial fan</t>
  </si>
  <si>
    <t>Heat rejection type does not equal axial fan</t>
  </si>
  <si>
    <t>Heat rejection device range equals 10</t>
  </si>
  <si>
    <t>Heat rejection device range does not equal 10</t>
  </si>
  <si>
    <t>Heat rejection Device Approach is calculated correctly?</t>
  </si>
  <si>
    <t>Heat rejection Device Approach is not calculated correctly?</t>
  </si>
  <si>
    <t>Heat Rejection Supply Temperature is calcualted correctly?</t>
  </si>
  <si>
    <t>Heat Rejection Supply Temperature is not calcualted correctly?</t>
  </si>
  <si>
    <t>Heat rejection fan power equals 38 gpm per hp?</t>
  </si>
  <si>
    <t>Heat rejection fan power does not equal 38 gpm per hp?</t>
  </si>
  <si>
    <t>Heat rejection fan speed control equals VFD</t>
  </si>
  <si>
    <t>Heat rejection fan speed control does not equal VFD</t>
  </si>
  <si>
    <t>Heat rejection loop temperature reset equals "load reset"</t>
  </si>
  <si>
    <t>Heat rejection loop minimum reset temperatrue equals Table G3.1.3.11</t>
  </si>
  <si>
    <t>Heat rejection loop minimum reset temperatrue does not equal Table G3.1.3.11</t>
  </si>
  <si>
    <t>Chiller type is correct per Table G3.1.3.7?</t>
  </si>
  <si>
    <t>Chiller type is not correct per Table G3.1.3.7?</t>
  </si>
  <si>
    <t>g</t>
  </si>
  <si>
    <t>Chiller efficiency is correct based on type and capacity</t>
  </si>
  <si>
    <t>Chiller efficiency is not correct based on type and capacity</t>
  </si>
  <si>
    <t>Chiller has an associated primary pump</t>
  </si>
  <si>
    <t>chiller does not have an associated primary pump</t>
  </si>
  <si>
    <t>primary pump speed control equals constant</t>
  </si>
  <si>
    <t>pimary pump speed control does not equal constant</t>
  </si>
  <si>
    <t>primary pump power equals 9W per gpm</t>
  </si>
  <si>
    <t>Primary pump power does not equal 9W per gpm</t>
  </si>
  <si>
    <t>Primary pump power equals 12W per gpm when loop uses system 11.</t>
  </si>
  <si>
    <t>Primary pump power does not equal 12W per gpm when loop uses system 11.</t>
  </si>
  <si>
    <t>chiller has an associated condenser pump</t>
  </si>
  <si>
    <t>chiller does not have an associated condenser pump</t>
  </si>
  <si>
    <t>condenser pump speed control equals constant</t>
  </si>
  <si>
    <t>condenser pump speed control does not equal constant</t>
  </si>
  <si>
    <t>condenser pum power equals 19W per gpm</t>
  </si>
  <si>
    <t>condenser pump power does not equal 19W per gpm</t>
  </si>
  <si>
    <t>Distribution pump power equals 22 W per gpm</t>
  </si>
  <si>
    <t>Distribution pump power does not equal 22W per gpm</t>
  </si>
  <si>
    <t>CHW Loop has correct number of chillers based on load</t>
  </si>
  <si>
    <t>CHW loop does not have correct number of chillers based on load</t>
  </si>
  <si>
    <t>Baseline CHW Loop Supply Temperature is correct</t>
  </si>
  <si>
    <t>Baseline CHW Loop Return Temperature is correct</t>
  </si>
  <si>
    <t>Baseline CHW  Loop Temperature Reset Type is correct</t>
  </si>
  <si>
    <t>Baseline CHW Loop OA Reset Schedule values are correct</t>
  </si>
  <si>
    <t>Baseline CHW OA Reset Schedule values are not correct</t>
  </si>
  <si>
    <t>Baseline CHW Loop Maximum Reset Temperature is correct</t>
  </si>
  <si>
    <t>Baseline CHW Loop Maximum Reset Temperature should be 54F</t>
  </si>
  <si>
    <t>Baseline CHW Loop Return Temperature should be 56F</t>
  </si>
  <si>
    <t>Baseline CHW Loop Supply Temperature should be 44F</t>
  </si>
  <si>
    <t>Baseline CHW Loop has an associated secondary pump</t>
  </si>
  <si>
    <t>Baseline CHW Loop does not have an associated secondary pump</t>
  </si>
  <si>
    <t>Baseline CHW Loop secondary pump speed control is correct</t>
  </si>
  <si>
    <t>Baseline CHW Loop Secondary pump minimum speed setpoint is correct</t>
  </si>
  <si>
    <t>Baseline CHW Loop Secondary pump minimum speed setpoint should be 25%</t>
  </si>
  <si>
    <t>Baseline CHW Loop Secondary pump speed control is correct</t>
  </si>
  <si>
    <t>Baseline CHW Loop Secondary pump speed control should be "ride curve"</t>
  </si>
  <si>
    <t>Baseline CHW Secondary pump power is correct</t>
  </si>
  <si>
    <t>Baseline CHW Secondary pump power should be 13W per gpm</t>
  </si>
  <si>
    <t>Baseline Purchasaed CHW Loop temperature reset is correct</t>
  </si>
  <si>
    <t>Baseline Purchasaed CHW Loop temperature reset should equal "none"</t>
  </si>
  <si>
    <t>Baseline Purchased CHW Loop has a distribution pump</t>
  </si>
  <si>
    <t>Baseline Purchased CHW Loop does not have a distribution pump</t>
  </si>
  <si>
    <t>Baseline Distribution Pump speed control is correct</t>
  </si>
  <si>
    <t>Baseline Distribution Pump speed control should be VFD</t>
  </si>
  <si>
    <t>Baseline Distribution pump minimum speed control is correct</t>
  </si>
  <si>
    <t>Baseline Distribution pump minimum speed control should be 25%</t>
  </si>
  <si>
    <t>Baseline Distribution pump power is correct</t>
  </si>
  <si>
    <t>Baseline Distribution pump power should be 16W per gpm</t>
  </si>
  <si>
    <t>Baseline Heat rejection loop has a single heat rejection device attached</t>
  </si>
  <si>
    <t>Baseline chiller has an associated primary pump</t>
  </si>
  <si>
    <t>Baseline chiller does not have an associated primary pump</t>
  </si>
  <si>
    <t>Baseline Baseline chiller has an associated condenser pump</t>
  </si>
  <si>
    <t>Baseline chiller does not have an associated condenser pump</t>
  </si>
  <si>
    <t>Baseline heat rejection loop requires one heat rejection device be included.</t>
  </si>
  <si>
    <t>Baseline heat rejection loop has more than one heat rejection device attached, only one is allowed.</t>
  </si>
  <si>
    <t>Baseline heat rejection type is correct</t>
  </si>
  <si>
    <t>Baseline heat rejection type should be axial fan</t>
  </si>
  <si>
    <t>Baseline heat rejection device range is correct</t>
  </si>
  <si>
    <t>Baseline heat rejection device range should equal 10</t>
  </si>
  <si>
    <t>Baseline heat rejection device approach is calculated correctly</t>
  </si>
  <si>
    <t>Baseline heat Rejection Supply Temperature is calcualted correctly</t>
  </si>
  <si>
    <t>Baseline heat Rejection Supply Temperature is not calcualted correctly, correct value should be &lt;RCT value&gt;</t>
  </si>
  <si>
    <t>Baseline heat rejection fan power is correct</t>
  </si>
  <si>
    <t>Baseline heat rejection fan power should equal 38 gpm per hp</t>
  </si>
  <si>
    <t>Baseline heat rejection fan speed control is correct</t>
  </si>
  <si>
    <t>Baseline heat rejection fan speed control should equal VFD</t>
  </si>
  <si>
    <t>Baseline heat rejection loop temperature reset type is correct</t>
  </si>
  <si>
    <t>Baseline heat rejection loop minimum reset temperatrue is correct</t>
  </si>
  <si>
    <t>Baseline chiller type is correct</t>
  </si>
  <si>
    <t>Baseline chiller type is not correct, correct type should be &lt;RCT value&gt;</t>
  </si>
  <si>
    <t xml:space="preserve">Baseline chiller efficiency is correct </t>
  </si>
  <si>
    <t>Baseline chiller efficiency is not correct, correct value should be &lt;RCT value&gt;</t>
  </si>
  <si>
    <t>Baseline primary pump speed control is correct</t>
  </si>
  <si>
    <t>Baseline primary pump speed control should be constant</t>
  </si>
  <si>
    <t>Baseline primary pump power is correct</t>
  </si>
  <si>
    <t>Baseline primary pump power should be 9W per gpm</t>
  </si>
  <si>
    <t>Baseline primary pump power should be 12W per gpm when loop serves baseline system type 11.</t>
  </si>
  <si>
    <t>Baseline condenser pump speed control is correct</t>
  </si>
  <si>
    <t>Baseline condenser pump speed control should be constant</t>
  </si>
  <si>
    <t>Baseline condenser pum power is correct</t>
  </si>
  <si>
    <t>Baseline condenser pump power should be 19W per gpm</t>
  </si>
  <si>
    <t>Baseline distribution pump power is correct</t>
  </si>
  <si>
    <t>Baseline CHW Loop has correct number of chillers</t>
  </si>
  <si>
    <t>temperature_reset_type</t>
  </si>
  <si>
    <t xml:space="preserve">Baseline CHW  Loop Temperature Reset Type should be OA Reset. </t>
  </si>
  <si>
    <t>These tests are not finished. Need to figure out best way to test schedule</t>
  </si>
  <si>
    <t>Baseline CHW Loop temperature reset type is correct</t>
  </si>
  <si>
    <t>Baseline CHW Loop temperature reset type should equal load reset because System 11 is included in Baseline RMR.</t>
  </si>
  <si>
    <t>These tests only get used if Serves_system_type_11 is true</t>
  </si>
  <si>
    <t>secondary_pump_name</t>
  </si>
  <si>
    <t>distribution_pump_name</t>
  </si>
  <si>
    <t>Associated secondary pump</t>
  </si>
  <si>
    <t>associated distribution pump</t>
  </si>
  <si>
    <t>text</t>
  </si>
  <si>
    <t>Name of associated secondary pump</t>
  </si>
  <si>
    <t>Name of associated distribution pump</t>
  </si>
  <si>
    <t>hydronic_loops:loop_name
hydronic_loops:type
hydronic_loops:design_supply_temperature</t>
  </si>
  <si>
    <t>hydronic_loops:loop_name
hydronic_loops:type
hydronic_loops:design_return_temperature</t>
  </si>
  <si>
    <t>hydronic_loops:loop_name
hydronic_loops:type
hydronic_loops:temperature_reset_type</t>
  </si>
  <si>
    <t>hydronic_loops:loop_name
hydronic_loops:type
hydronic_loops:outdoor_air_reset_schedule_name</t>
  </si>
  <si>
    <t>hydronic_loops:loop_name
hydronic_loops:type
hydronic_loops:temperature_reset_type
hydronic_loops:serves_system_type_11</t>
  </si>
  <si>
    <t>hydronic_loops:loop_name
hydronic_loops:type
hydronic_loops:minimum_reset_temperature
hydronic_loops:serves_system_type_11</t>
  </si>
  <si>
    <t>hydronic_loops:loop_name
hydronic_loops:type
hydronic_loops:secondary_pump_name
pumps:name
pumps:type</t>
  </si>
  <si>
    <t>CHW_Loop_1
CHW
OA_reset</t>
  </si>
  <si>
    <t>CHW_Loop_1
CHW
none</t>
  </si>
  <si>
    <t>CHW_Loop_1
CHW
CHW_OA_Schedule</t>
  </si>
  <si>
    <t>CHW_Loop_1
CHW
load_reset
True</t>
  </si>
  <si>
    <t>CHW_Loop_1
CHW
none
True</t>
  </si>
  <si>
    <t>CHW_Loop_1
CHW
SCHW_Pump_1
SCHW_Pump_1
secondary</t>
  </si>
  <si>
    <t>CHW_Loop_1
CHW
SCHW_Pump_1
SCHW_Pump_1
distribution</t>
  </si>
  <si>
    <t>CHW_Loop_1
CHW
null
SCHW_Pump_1
secondary</t>
  </si>
  <si>
    <t>Baseline CHW Loop Secondary pump speed control should be VFD</t>
  </si>
  <si>
    <t>CHW_Loop_1
CHW
null
SCHW_Pump_1
secondary
0.25</t>
  </si>
  <si>
    <t>CHW_Loop_1
CHW
null
SCHW_Pump_1
secondary
0.4</t>
  </si>
  <si>
    <t>peak_cooling_capacity</t>
  </si>
  <si>
    <t>Flag whether loop serves System 11</t>
  </si>
  <si>
    <t>Hydronic_loops</t>
  </si>
  <si>
    <t>HVAC_systems_served_name</t>
  </si>
  <si>
    <t>name of HVAC systems served by loop</t>
  </si>
  <si>
    <t>array</t>
  </si>
  <si>
    <t>names of HVAC systems served by loop</t>
  </si>
  <si>
    <t>value</t>
  </si>
  <si>
    <t>binary</t>
  </si>
  <si>
    <t>RCT calculated attributes required for RCT tests</t>
  </si>
  <si>
    <t>Design capacity</t>
  </si>
  <si>
    <t>kWh</t>
  </si>
  <si>
    <r>
      <t>hydronic_loops:loop_name
hydronic_loops:type
hydronic_loops:secondary_pump_name
pumps:name
pumps:type
pumps:speed_contro</t>
    </r>
    <r>
      <rPr>
        <b/>
        <sz val="10"/>
        <color theme="1"/>
        <rFont val="Arial Nova Cond"/>
        <family val="2"/>
      </rPr>
      <t xml:space="preserve">l
</t>
    </r>
    <r>
      <rPr>
        <sz val="10"/>
        <color theme="1"/>
        <rFont val="Arial Nova Cond"/>
        <family val="2"/>
      </rPr>
      <t>hydronic_loops:peak_cooling_capacity</t>
    </r>
  </si>
  <si>
    <t>Secondary pump speed control equals VFD, loop cooling capacity &lt;300 tons</t>
  </si>
  <si>
    <t>Secondary Pump speed control = VFD when loop capacity &gt;=300 tons</t>
  </si>
  <si>
    <t>Secondary pump speed control equals VFD, design capacity =300 tons</t>
  </si>
  <si>
    <t>Secondary pump speed control equals VFD, design capacity &gt; 300 tons</t>
  </si>
  <si>
    <t>Secondary pump speed control equals "riode curve" , loop capacity &gt; 300 tons</t>
  </si>
  <si>
    <t>Baseline CHW Loop Secondary pump speed control should be "VFD"</t>
  </si>
  <si>
    <t>Baseline CHW Loop Secondary pump speed control should be ride curve</t>
  </si>
  <si>
    <t>CHW_Loop_1
CHW
SCHW_Pump_1
SCHW_Pump_1
secondary
VFD
400</t>
  </si>
  <si>
    <t>CHW_Loop_1
CHW
SCHW_Pump_1
SCHW_Pump_1
secondary
VFD
250</t>
  </si>
  <si>
    <t>CHW_Loop_1
CHW
SCHW_Pump_1
SCHW_Pump_1
secondary
none
400</t>
  </si>
  <si>
    <t>CHW_Loop_1
CHW
SCHW_Pump_1
SCHW_Pump_1
secondary
VFD
300</t>
  </si>
  <si>
    <t>hydronic_loops:loop_name
hydronic_loops:type
hydronic_loops:secondary_pump_name
pumps:name
pumps:type
pumps:power
pumps:design_flow</t>
  </si>
  <si>
    <t>CHW_Loop_1
CHW
SCHW_Pump_1
SCHW_Pump_1
secondary
1300
100</t>
  </si>
  <si>
    <t>CHW_Loop_1
CHW
SCHW_Pump_1
SCHW_Pump_1
secondary
1500
100</t>
  </si>
  <si>
    <t>CHW_Loop_1
purchased_CHW
none</t>
  </si>
  <si>
    <t>CHW_Loop_1
purchased_CHW
load reset</t>
  </si>
  <si>
    <t>hydronic_loops:loop_name
hydronic_loops:type
hydronic_loops:distribution_pump_name
pumps:name
pumps:type</t>
  </si>
  <si>
    <t>CHW_Loop_1
purchased_CHW
Pur_CHW_Pump_1
Pur_CHW_Pump_1
distribution</t>
  </si>
  <si>
    <t>CHW_Loop_1
purchased_CHW
Pur_CHW_Pump_1
Pur_CHW_Pump_1
secondary</t>
  </si>
  <si>
    <t>hydronic_loops:loop_name
hydronic_loops:type
hydronic_loops:distribution_pump_name
pumps:name
pumps:type
pumps:speed_control</t>
  </si>
  <si>
    <t>CHW_Loop_1
purchased_CHW
Pur_CHW_Pump_1
Pur_CHW_Pump_1
distribution
VFD</t>
  </si>
  <si>
    <t>CHW_Loop_1
purchased_CHW
Pur_CHW_Pump_1
Pur_CHW_Pump_1
distribution
none</t>
  </si>
  <si>
    <t>hydronic_loops:loop_name
hydronic_loops:type
hydronic_loops:distribution_pump_name
pumps:name
pumps:type
pumps:minimum_flow_fraction</t>
  </si>
  <si>
    <t>minimum_flow_fraction</t>
  </si>
  <si>
    <t>hydronic_loops:loop_name
hydronic_loops:type
hydronic_loops:secondary_pump_name
pumps:name
pumps:type
pumps:minimum_flow_fraction</t>
  </si>
  <si>
    <t>CHW_Loop_1
purchased_CHW
Pur_CHW_Pump_1
Pur_CHW_Pump_1
distribution
0.25</t>
  </si>
  <si>
    <t>CHW_Loop_1
purchased_CHW
Pur_CHW_Pump_1
Pur_CHW_Pump_1
distribution
0.40</t>
  </si>
  <si>
    <t>hydronic_loops:loop_name
hydronic_loops:type
hydronic_loops:distribution_pump_name
pumps:name
pumps:type
pumps:power
pumps:design_flow</t>
  </si>
  <si>
    <t>CHW_Loop_1
purchased_CHW
Pur_CHW_Pump_1
Pur_CHW_Pump_1
distribution
1600
100</t>
  </si>
  <si>
    <t>CHW_Loop_1
purchased_CHW
Pur_CHW_Pump_1
Pur_CHW_Pump_1
distribution
1800
100</t>
  </si>
  <si>
    <t>HR_Loop_1
heat_rejection
Cooling_tower_1
null</t>
  </si>
  <si>
    <t>HR_Loop_1
heat_rejection
null
null</t>
  </si>
  <si>
    <t>hydronic_loops:loop_name
hydronic_loops:type
hydronic_loops:heat_rejection_name(1)
hydronic_loops:heat_rejection_name(2)</t>
  </si>
  <si>
    <t>HR_Loop_1
heat_rejection
Cooling_tower_1
Cooling_tower_2</t>
  </si>
  <si>
    <t>Baseline heat rejection device approach is not calculated correctly, correct value should be &lt;RCT calculated value&gt;</t>
  </si>
  <si>
    <t>Uses formula to calculate approach based on 0.4%MCWBT</t>
  </si>
  <si>
    <t>Supply temp = 0.4%MCWBT+Approach</t>
  </si>
  <si>
    <t>heat_rejection:name
heat_rejection:type</t>
  </si>
  <si>
    <t>Cooling_tower_1
axial_fan</t>
  </si>
  <si>
    <t>Cooling_tower_1
dry_cooler</t>
  </si>
  <si>
    <t>heat_rejection:name
heat_rejection:range</t>
  </si>
  <si>
    <t>heat_rejection:name
heat_rejection:design_wetbulb_temperature</t>
  </si>
  <si>
    <t>heat_rejection:name
heat_rejection:design_wetbulb_temperature
heat_rejection:approach</t>
  </si>
  <si>
    <t>heat_rejection:name
heat_rejection:design_wetbulb_temperature
heat_rejection:design_supply_temperature</t>
  </si>
  <si>
    <t>Heat Rejection fan power = 3.47 L/s-kW (38.2 gpm/hp)</t>
  </si>
  <si>
    <t>Design Wet Bulb is 12.8C&lt;=WB&lt;=32.2C? (55F-&gt;90F)</t>
  </si>
  <si>
    <t>Project location 0.4% MCWB is greater than or equal to 12.8C and less than or equal to 32.2C</t>
  </si>
  <si>
    <t>Project location 0.4% MCWB is less than 12.8C</t>
  </si>
  <si>
    <t>Project location 0.4% MCWB is greater than 32.2C</t>
  </si>
  <si>
    <t xml:space="preserve">Project location 0.4% MCWB is less than 12.8C, manually check Heat rejection device approach is appropriate for climate. </t>
  </si>
  <si>
    <t xml:space="preserve">Project location 0.4% MCWB is greater than 32.2C, manually check Heat rejection device approach is appropriate for climate. </t>
  </si>
  <si>
    <t>Cooling_tower_1
23.9</t>
  </si>
  <si>
    <t>Cooling_tower_1
11.1</t>
  </si>
  <si>
    <t>Cooling_tower_1
33.3</t>
  </si>
  <si>
    <t>Cooling_tower_1
5.6</t>
  </si>
  <si>
    <t>Cooling_tower_1
4.5</t>
  </si>
  <si>
    <t>Cooling_tower_1
23.9
5.6</t>
  </si>
  <si>
    <t>Cooling_tower_1
23.9
4.3</t>
  </si>
  <si>
    <t>Cooling_tower_1
23.9
29.5</t>
  </si>
  <si>
    <t>Cooling_tower_1
23.9
28.3</t>
  </si>
  <si>
    <t>Units used for TCD</t>
  </si>
  <si>
    <t>IP</t>
  </si>
  <si>
    <t>CHW_Loop_1
CHW
6.7</t>
  </si>
  <si>
    <t>CHW_Loop_1
CHW
5.6</t>
  </si>
  <si>
    <t>CHW_Loop_1
CHW
11.1</t>
  </si>
  <si>
    <t>CHW_Loop_1
CHW
13.3</t>
  </si>
  <si>
    <t>CHW_Loop_1
CHW
10
True</t>
  </si>
  <si>
    <t>CHW_Loop_1
CHW
12.2
True</t>
  </si>
  <si>
    <t>SI</t>
  </si>
  <si>
    <t>heat_rejection:name
heat_rejection:fan_power
heat_rejection:design_water_flowrate</t>
  </si>
  <si>
    <t>Cooling_tower_1
10
34.7</t>
  </si>
  <si>
    <t>design_water_flowrate</t>
  </si>
  <si>
    <t>Design condenser water flow rate</t>
  </si>
  <si>
    <t>L/s</t>
  </si>
  <si>
    <t>heat_rejection:name
heat_rejection:fan_speed_control</t>
  </si>
  <si>
    <t>Cooling_tower_1
VFD</t>
  </si>
  <si>
    <t>Cooling_tower_1
two-speed</t>
  </si>
  <si>
    <t>minimum_reset_temperature</t>
  </si>
  <si>
    <t>building</t>
  </si>
  <si>
    <t>ASHRAE Climate Zone</t>
  </si>
  <si>
    <t>0A,0B,1A,1B,2A,2B,3A,3B,3C,4A,4B,4C,5A,5B,5C,6A,6B,7,8</t>
  </si>
  <si>
    <t>heat_rejection:name
heat_rejection:minimum_reset_temperature
building:ASHRAE_climate_zone</t>
  </si>
  <si>
    <t>ASHRAE_climate_zone</t>
  </si>
  <si>
    <t>Cooling_tower_1
18.3
5C</t>
  </si>
  <si>
    <t>Cooling_tower_1
26.7
5C</t>
  </si>
  <si>
    <t>Cooling_tower_1
21.1
3C</t>
  </si>
  <si>
    <t>Cooling_tower_1
23.9
4A</t>
  </si>
  <si>
    <t>Cooling_tower_1
26.7
1A</t>
  </si>
  <si>
    <t xml:space="preserve">heat_rejection:name
heat_rejection:fan_speed_control
</t>
  </si>
  <si>
    <t>Cooling_tower_1
2-speed</t>
  </si>
  <si>
    <t>Baseline heat rejection loop minimum reset temperature is not correct, correct value should be &lt;RCT correct value&gt;</t>
  </si>
  <si>
    <t>Chiller capacity is correct</t>
  </si>
  <si>
    <t xml:space="preserve">Rule 37 is true </t>
  </si>
  <si>
    <t>calculate correct number of chillers</t>
  </si>
  <si>
    <t xml:space="preserve">&lt;300 = 1scrw, 300-600 2scrw, 600-1600 2cent, &gt;1600 cap/800 cent </t>
  </si>
  <si>
    <t>hydronic_loops:name
hydronic_loops:type
hydronic_loops:peak_cooling_capacity
chiller:name
chiller:cooling_loop_name
chiller:type</t>
  </si>
  <si>
    <t>Baseline chiller type is not correct, correct type should be screw chiller</t>
  </si>
  <si>
    <t>CHW_1
CHW
599
Chiller_1
CHW_1
water_cooled_screw</t>
  </si>
  <si>
    <t>CHW_1
CHW
600
Chiller_1
CHW_1
water_cooled_centrifugal</t>
  </si>
  <si>
    <t>CHW_1
CHW
550
Chiller_1
CHW_1
water_cooled_centrifugal</t>
  </si>
  <si>
    <t>CHW_1
CHW
700
Chiller_1
CHW_1
water_cooled_screw</t>
  </si>
  <si>
    <t>hydronic_loops:name
hydronic_loops:type
chiller:name
chiller:cooling_loop_name
chiller:type
chiller:design_capacity
chiller:efficiency</t>
  </si>
  <si>
    <t>CHW_1
CHW
Chiller_1
CHW_1
water_cooled_centrifugal
300
0.576</t>
  </si>
  <si>
    <t>CHW_1
CHW
Chiller_1
CHW_1
water_cooled_screw
299
0.718</t>
  </si>
  <si>
    <t>CHW_1
CHW
Chiller_1
CHW_1
water_cooled_screw
149
0.790</t>
  </si>
  <si>
    <t>Baseline chiller efficiency is not correct, correct value should be 0.576</t>
  </si>
  <si>
    <t>CHW_1
CHW
Chiller_1
CHW_1
water_cooled_screw
299
0.576</t>
  </si>
  <si>
    <t>CHW_1
CHW
Chiller_1
CHW_1
water_cooled_centrifugal
300
0.718</t>
  </si>
  <si>
    <t>CHW_1
CHW
Chiller_1
CHW_1
water_cooled_screw
149
.676</t>
  </si>
  <si>
    <t>primary_CHW, secondary_CHW, distribution_CHW, condenser</t>
  </si>
  <si>
    <t>Chiller_1
PCHW_Pump_1
PCHW_Pump_1
primary_CHW</t>
  </si>
  <si>
    <t>Chiller_1
PCHW_Pump_1
null
null</t>
  </si>
  <si>
    <t>Chiller_1
PCHW_Pump_1
PCHW_Pump_1
secondary_CHW</t>
  </si>
  <si>
    <t>PCHW_Pump_1
primary_CHW
constant</t>
  </si>
  <si>
    <t>PCHW_Pump_1
primary_CHW
VFD</t>
  </si>
  <si>
    <t>PCHW_Pump_1
primary_CHW
900
100</t>
  </si>
  <si>
    <t>pumps:name
pumps:type
pumps:power
pumps:design_flow</t>
  </si>
  <si>
    <t>chiller:name
chiller:primary_pumps_name
pumps:name
pumps:type</t>
  </si>
  <si>
    <t>pumps:name
pumps:type
pumps:speed_control</t>
  </si>
  <si>
    <t>PCHW_Pump_1
primary_CHW
1000
100</t>
  </si>
  <si>
    <t>pumps:name
pumps:type
pumps:power
pumps:design_flow
hydronic_loops:name
hydronic_loops:serves_ystem_type_11</t>
  </si>
  <si>
    <t>PCHW_Pump_1
primary_CHW
1200
100
CHW_1
True</t>
  </si>
  <si>
    <t>PCHW_Pump_1
primary_CHW
1400
100
CHW_1
True</t>
  </si>
  <si>
    <t>chiller:name
chiller:condenser_pumps_name
pumps:name
pumps:type</t>
  </si>
  <si>
    <t>Chiller_1
CW_Pump_1
CW_Pump_1
condenser</t>
  </si>
  <si>
    <t>Chiller_1
CW_Pump_1
null
null</t>
  </si>
  <si>
    <t>Chiller_1
CW_Pump_1
CW_Pump_1
primary</t>
  </si>
  <si>
    <t>Chiller_1
null
CW_Pump_1
condenser</t>
  </si>
  <si>
    <t>chiller does not have an associated condenser pump of the correct type</t>
  </si>
  <si>
    <t>chiller associated condenser pump name does not exist as a pump object</t>
  </si>
  <si>
    <t>CW_Pump_1
condenser
constant</t>
  </si>
  <si>
    <t>CW_Pump_1
condenser
VFD</t>
  </si>
  <si>
    <t>CW_Pump_1
condenser
1900
100</t>
  </si>
  <si>
    <t>CW_Pump_1
condenser
2200
100</t>
  </si>
  <si>
    <t>Prch_CHW_Pump_1
distribution
2200
100</t>
  </si>
  <si>
    <t>Prch_CHW_Pump_1
distribution
2000
100</t>
  </si>
  <si>
    <t>Baseline distribution pump power should be 22W per gpm</t>
  </si>
  <si>
    <t>hydronic_loops:name
hydronic_loops:type
hydronic_loops:peak_cooling_capacity
hydronic_loops:chiller_name(1)
hydronic_loops:chiller_name(2)
hydronic_loops:chiller_name(3)
hydronic_loops:chiller_name(4)</t>
  </si>
  <si>
    <t>CHW_1
CHW
300
Chiller_1
null
null
null</t>
  </si>
  <si>
    <t>CHW_1
CHW
600
Chiller_1
Chiller_2
null
null</t>
  </si>
  <si>
    <t>CHW_1
CHW
2400
Chiller_1
Chiller_2
Chiller_3
null</t>
  </si>
  <si>
    <t>CHW_1
CHW
3200
Chiller_1
Chiller_2
Chiller_3
Chiller_4</t>
  </si>
  <si>
    <t>CHW_1
CHW
600
Chiller_1
null
null
null</t>
  </si>
  <si>
    <t>CHW_1
CHW
2000
Chiller_1
Chiller_2
Chiller_3
Chiller_4</t>
  </si>
  <si>
    <t>CHW_1
CHW
900
Chiller_1
null
null
null</t>
  </si>
  <si>
    <t>Baseline CHW loop does not have correct number of chillers, correct number should be two(2)</t>
  </si>
  <si>
    <t>Baseline CHW loop does not have correct number of chillers, correct number should be three(3)</t>
  </si>
  <si>
    <t>h</t>
  </si>
  <si>
    <t>i</t>
  </si>
  <si>
    <t>hydronic_loops:name
hydronic_loops:type
hydronic_loops:design_capacity
chiller:name
chiller:cooling_loop_name
chiller:design_capacity</t>
  </si>
  <si>
    <t>CHW_1
CHW
300
Chiller_1
CHW_1
300</t>
  </si>
  <si>
    <t>CHW_1
CHW
580
Chiller_1
CHW_1
290</t>
  </si>
  <si>
    <t>CHW_1
CHW
1500
Chiller_1
CHW_1
750</t>
  </si>
  <si>
    <t>CHW_1
CHW
2100
Chiller_1
CHW_1
700</t>
  </si>
  <si>
    <t>CHW_1
CHW
2400
Chiller_1
CHW_1
800</t>
  </si>
  <si>
    <t>CHW_1
CHW
580
Chiller_1
CHW_1
300</t>
  </si>
  <si>
    <t>CHW_1
CHW
2100
Chiller_1
CHW_1
800</t>
  </si>
  <si>
    <t>CHW_1
CHW
1600
Chiller_1
CHW_1
900</t>
  </si>
  <si>
    <t>CHW_1
CHW
150
Chiller_1
CHW_1
300</t>
  </si>
  <si>
    <t>Baseline chiller capacity is correct</t>
  </si>
  <si>
    <t>Baseline chiller capacity is not correct, the correct capacity should be 290</t>
  </si>
  <si>
    <t>Baseline chiller capacity is not correct, the correct capacity should be 700</t>
  </si>
  <si>
    <t>Baseline chiller capacity is not correct, the correct capacity should be 800</t>
  </si>
  <si>
    <t>Baseline chiller capacity is not correct, the correct capacity should be 150</t>
  </si>
  <si>
    <r>
      <t>CHW,</t>
    </r>
    <r>
      <rPr>
        <strike/>
        <sz val="10"/>
        <color rgb="FFFF0000"/>
        <rFont val="Arial Nova Cond"/>
        <family val="2"/>
      </rPr>
      <t xml:space="preserve"> purchased_CHW,</t>
    </r>
    <r>
      <rPr>
        <sz val="10"/>
        <color rgb="FFFF0000"/>
        <rFont val="Arial Nova Cond"/>
        <family val="2"/>
      </rPr>
      <t xml:space="preserve"> Heat_rejection, </t>
    </r>
  </si>
  <si>
    <t>CHW, HW</t>
  </si>
  <si>
    <t>fluid_meters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</si>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</sst>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Nova Cond"/>
      <family val="2"/>
    </font>
    <font>
      <b/>
      <sz val="10"/>
      <color rgb="FFFF0000"/>
      <name val="Arial"/>
      <family val="2"/>
    </font>
    <font>
      <sz val="10"/>
      <color theme="1"/>
      <name val="Arial Nova"/>
      <family val="2"/>
    </font>
    <font>
      <b/>
      <sz val="10"/>
      <color theme="1"/>
      <name val="Arial Nova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 Nova Cond"/>
      <family val="2"/>
    </font>
    <font>
      <sz val="8"/>
      <name val="Calibri"/>
      <family val="2"/>
      <scheme val="minor"/>
    </font>
    <font>
      <sz val="10"/>
      <color rgb="FFFF0000"/>
      <name val="Arial Nova Cond"/>
      <family val="2"/>
    </font>
    <font>
      <strike/>
      <sz val="10"/>
      <color rgb="FFFF0000"/>
      <name val="Arial Nova Cond"/>
      <family val="2"/>
    </font>
    <font>
      <sz val="10"/>
      <color rgb="FFFF000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  <xf numFmtId="0" fontId="2" fillId="4" borderId="2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  <xf numFmtId="0" fontId="2" fillId="5" borderId="0" xfId="0" applyFont="1" applyFill="1"/>
    <xf numFmtId="0" fontId="2" fillId="5" borderId="1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4" borderId="0" xfId="0" applyFont="1" applyFill="1"/>
    <xf numFmtId="0" fontId="2" fillId="5" borderId="2" xfId="0" applyFont="1" applyFill="1" applyBorder="1" applyAlignment="1">
      <alignment vertical="center" wrapText="1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/>
    <xf numFmtId="16" fontId="0" fillId="0" borderId="0" xfId="0" quotePrefix="1" applyNumberFormat="1"/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/>
    <xf numFmtId="0" fontId="1" fillId="6" borderId="0" xfId="0" applyFont="1" applyFill="1"/>
    <xf numFmtId="0" fontId="1" fillId="6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judo, Carmen" id="{91120A21-0BBE-4E9D-B692-7CAFE62B4504}" userId="Cejudo, Carm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0-08-05T17:58:01.29" personId="{91120A21-0BBE-4E9D-B692-7CAFE62B4504}" id="{F798ED4C-F4EA-4C4A-B06E-496B6EA474C2}">
    <text>Write clear statement, is this correct? (Y/N)</text>
  </threadedComment>
  <threadedComment ref="H31" dT="2020-08-05T17:58:01.29" personId="{91120A21-0BBE-4E9D-B692-7CAFE62B4504}" id="{90415823-8A74-4426-90B2-A2641376732B}">
    <text>Write clear statement, is this correct? (Y/N)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2" dT="2020-08-05T17:58:01.29" personId="{91120A21-0BBE-4E9D-B692-7CAFE62B4504}" id="{87B01DD3-061A-4DD5-86C4-9E9FB1DD7F61}">
    <text>Write clear statement, is this correct? (Y/N)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30" dT="2020-08-05T17:58:01.29" personId="{91120A21-0BBE-4E9D-B692-7CAFE62B4504}" id="{CF4DE784-BA21-448A-AEE2-4D192CC71F82}">
    <text>Write clear statement, is this correct? (Y/N)</text>
  </threadedComment>
  <threadedComment ref="S34" dT="2020-08-05T17:58:01.29" personId="{91120A21-0BBE-4E9D-B692-7CAFE62B4504}" id="{756465C7-C905-4B2B-813A-2B7EB28F9CED}">
    <text>Write clear statement, is this correct? (Y/N)</text>
  </threadedComment>
  <threadedComment ref="S38" dT="2020-08-05T17:58:01.29" personId="{91120A21-0BBE-4E9D-B692-7CAFE62B4504}" id="{F977BA27-C4E7-4ABB-9156-E92CC95AC008}">
    <text>Write clear statement, is this correct? (Y/N)</text>
  </threadedComment>
  <threadedComment ref="S42" dT="2020-08-05T17:58:01.29" personId="{91120A21-0BBE-4E9D-B692-7CAFE62B4504}" id="{C67BBC9A-0A70-433F-AEA3-40D5FB3B2E86}">
    <text>Write clear statement, is this correct? (Y/N)</text>
  </threadedComment>
  <threadedComment ref="S44" dT="2020-08-05T17:58:01.29" personId="{91120A21-0BBE-4E9D-B692-7CAFE62B4504}" id="{EB2F6EBB-FC8D-46F1-B60A-4175F660BA09}">
    <text>Write clear statement, is this correct? (Y/N)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35DD-F483-49DA-BC27-AFC1F636F5CA}">
  <sheetPr>
    <pageSetUpPr fitToPage="1"/>
  </sheetPr>
  <dimension ref="A1:K40"/>
  <sheetViews>
    <sheetView topLeftCell="E32" zoomScale="171" zoomScaleNormal="100" workbookViewId="0">
      <selection activeCell="I40" sqref="I40"/>
    </sheetView>
  </sheetViews>
  <sheetFormatPr defaultColWidth="8.88671875" defaultRowHeight="13.8" x14ac:dyDescent="0.3"/>
  <cols>
    <col min="1" max="1" width="12" style="1" customWidth="1"/>
    <col min="2" max="2" width="5.109375" style="1" customWidth="1"/>
    <col min="3" max="3" width="68.5546875" style="1" customWidth="1"/>
    <col min="4" max="4" width="17.6640625" style="1" customWidth="1"/>
    <col min="5" max="5" width="24.88671875" style="1" customWidth="1"/>
    <col min="6" max="6" width="32.109375" style="1" customWidth="1"/>
    <col min="7" max="7" width="16.88671875" style="1" customWidth="1"/>
    <col min="8" max="8" width="29.88671875" style="2" customWidth="1"/>
    <col min="9" max="9" width="12.33203125" style="1" customWidth="1"/>
    <col min="10" max="10" width="13.33203125" style="1" customWidth="1"/>
    <col min="11" max="16384" width="8.88671875" style="1"/>
  </cols>
  <sheetData>
    <row r="1" spans="1:11" s="9" customFormat="1" ht="27" thickBot="1" x14ac:dyDescent="0.3">
      <c r="A1" s="11" t="s">
        <v>20</v>
      </c>
      <c r="B1" s="11" t="s">
        <v>14</v>
      </c>
      <c r="C1" s="11" t="s">
        <v>25</v>
      </c>
      <c r="D1" s="11" t="s">
        <v>38</v>
      </c>
      <c r="E1" s="11" t="s">
        <v>36</v>
      </c>
      <c r="F1" s="11" t="s">
        <v>37</v>
      </c>
      <c r="G1" s="11" t="s">
        <v>34</v>
      </c>
      <c r="H1" s="10" t="s">
        <v>5</v>
      </c>
      <c r="I1" s="11" t="s">
        <v>4</v>
      </c>
      <c r="J1" s="11" t="s">
        <v>3</v>
      </c>
      <c r="K1" s="10" t="s">
        <v>2</v>
      </c>
    </row>
    <row r="2" spans="1:11" x14ac:dyDescent="0.3">
      <c r="A2" s="5"/>
      <c r="B2" s="5"/>
      <c r="C2" s="8"/>
      <c r="D2" s="5"/>
      <c r="E2" s="8"/>
      <c r="F2" s="8"/>
      <c r="G2" s="8"/>
      <c r="H2" s="6"/>
      <c r="I2" s="5"/>
      <c r="J2" s="5"/>
    </row>
    <row r="3" spans="1:11" s="3" customFormat="1" ht="26.4" x14ac:dyDescent="0.25">
      <c r="A3" s="30"/>
      <c r="B3" s="30">
        <v>1</v>
      </c>
      <c r="C3" s="30" t="s">
        <v>54</v>
      </c>
      <c r="D3" s="16" t="s">
        <v>23</v>
      </c>
      <c r="E3" s="32" t="s">
        <v>33</v>
      </c>
      <c r="F3" s="32" t="s">
        <v>28</v>
      </c>
      <c r="G3" s="15" t="s">
        <v>35</v>
      </c>
      <c r="H3" s="4" t="s">
        <v>16</v>
      </c>
    </row>
    <row r="4" spans="1:11" s="3" customFormat="1" ht="26.4" x14ac:dyDescent="0.25">
      <c r="A4" s="31"/>
      <c r="B4" s="31">
        <v>2</v>
      </c>
      <c r="C4" s="31" t="s">
        <v>55</v>
      </c>
      <c r="D4" s="22" t="s">
        <v>23</v>
      </c>
      <c r="E4" s="33" t="s">
        <v>33</v>
      </c>
      <c r="F4" s="33" t="s">
        <v>28</v>
      </c>
      <c r="G4" s="21" t="s">
        <v>35</v>
      </c>
      <c r="H4" s="4" t="s">
        <v>16</v>
      </c>
    </row>
    <row r="5" spans="1:11" s="29" customFormat="1" ht="26.4" x14ac:dyDescent="0.25">
      <c r="A5" s="30"/>
      <c r="B5" s="30">
        <v>3</v>
      </c>
      <c r="C5" s="30" t="s">
        <v>56</v>
      </c>
      <c r="D5" s="16" t="s">
        <v>23</v>
      </c>
      <c r="E5" s="32" t="s">
        <v>33</v>
      </c>
      <c r="F5" s="32" t="s">
        <v>28</v>
      </c>
      <c r="G5" s="15" t="s">
        <v>35</v>
      </c>
      <c r="H5" s="16"/>
    </row>
    <row r="6" spans="1:11" s="3" customFormat="1" ht="26.4" x14ac:dyDescent="0.25">
      <c r="A6" s="31"/>
      <c r="B6" s="31">
        <v>4</v>
      </c>
      <c r="C6" s="31" t="s">
        <v>57</v>
      </c>
      <c r="D6" s="22" t="s">
        <v>23</v>
      </c>
      <c r="E6" s="33" t="s">
        <v>33</v>
      </c>
      <c r="F6" s="33" t="s">
        <v>28</v>
      </c>
      <c r="G6" s="21" t="s">
        <v>35</v>
      </c>
      <c r="H6" s="4" t="s">
        <v>58</v>
      </c>
    </row>
    <row r="7" spans="1:11" s="3" customFormat="1" ht="26.4" x14ac:dyDescent="0.25">
      <c r="A7" s="30"/>
      <c r="B7" s="30">
        <v>5</v>
      </c>
      <c r="C7" s="30" t="s">
        <v>59</v>
      </c>
      <c r="D7" s="28" t="s">
        <v>23</v>
      </c>
      <c r="E7" s="32" t="s">
        <v>33</v>
      </c>
      <c r="F7" s="32" t="s">
        <v>28</v>
      </c>
      <c r="G7" s="15" t="s">
        <v>35</v>
      </c>
      <c r="H7" s="4" t="s">
        <v>16</v>
      </c>
    </row>
    <row r="8" spans="1:11" s="3" customFormat="1" ht="26.4" x14ac:dyDescent="0.25">
      <c r="A8" s="31"/>
      <c r="B8" s="31">
        <v>6</v>
      </c>
      <c r="C8" s="31" t="s">
        <v>61</v>
      </c>
      <c r="D8" s="25" t="s">
        <v>23</v>
      </c>
      <c r="E8" s="33" t="s">
        <v>33</v>
      </c>
      <c r="F8" s="33" t="s">
        <v>60</v>
      </c>
      <c r="G8" s="21" t="s">
        <v>35</v>
      </c>
      <c r="H8" s="4" t="s">
        <v>16</v>
      </c>
    </row>
    <row r="9" spans="1:11" s="3" customFormat="1" ht="26.4" x14ac:dyDescent="0.25">
      <c r="A9" s="30"/>
      <c r="B9" s="30">
        <v>7</v>
      </c>
      <c r="C9" s="30" t="s">
        <v>62</v>
      </c>
      <c r="D9" s="16" t="s">
        <v>23</v>
      </c>
      <c r="E9" s="32" t="s">
        <v>33</v>
      </c>
      <c r="F9" s="32" t="s">
        <v>28</v>
      </c>
      <c r="G9" s="15" t="s">
        <v>35</v>
      </c>
      <c r="H9" s="4"/>
    </row>
    <row r="10" spans="1:11" s="3" customFormat="1" ht="26.4" x14ac:dyDescent="0.25">
      <c r="A10" s="31"/>
      <c r="B10" s="31">
        <v>8</v>
      </c>
      <c r="C10" s="31" t="s">
        <v>376</v>
      </c>
      <c r="D10" s="22" t="s">
        <v>23</v>
      </c>
      <c r="E10" s="33" t="s">
        <v>33</v>
      </c>
      <c r="F10" s="33" t="s">
        <v>70</v>
      </c>
      <c r="G10" s="21" t="s">
        <v>35</v>
      </c>
      <c r="H10" s="4"/>
    </row>
    <row r="11" spans="1:11" s="3" customFormat="1" ht="26.4" x14ac:dyDescent="0.25">
      <c r="A11" s="30"/>
      <c r="B11" s="30">
        <v>9</v>
      </c>
      <c r="C11" s="30" t="s">
        <v>69</v>
      </c>
      <c r="D11" s="28" t="s">
        <v>23</v>
      </c>
      <c r="E11" s="32" t="s">
        <v>33</v>
      </c>
      <c r="F11" s="32" t="s">
        <v>28</v>
      </c>
      <c r="G11" s="15" t="s">
        <v>35</v>
      </c>
      <c r="H11" s="4"/>
    </row>
    <row r="12" spans="1:11" s="3" customFormat="1" ht="26.4" x14ac:dyDescent="0.25">
      <c r="A12" s="31"/>
      <c r="B12" s="31">
        <v>10</v>
      </c>
      <c r="C12" s="31" t="s">
        <v>63</v>
      </c>
      <c r="D12" s="22" t="s">
        <v>23</v>
      </c>
      <c r="E12" s="33" t="s">
        <v>33</v>
      </c>
      <c r="F12" s="33" t="s">
        <v>28</v>
      </c>
      <c r="G12" s="21" t="s">
        <v>35</v>
      </c>
      <c r="H12" s="4"/>
    </row>
    <row r="13" spans="1:11" ht="26.4" x14ac:dyDescent="0.3">
      <c r="A13" s="30"/>
      <c r="B13" s="30">
        <v>11</v>
      </c>
      <c r="C13" s="30" t="s">
        <v>64</v>
      </c>
      <c r="D13" s="16" t="s">
        <v>23</v>
      </c>
      <c r="E13" s="32" t="s">
        <v>33</v>
      </c>
      <c r="F13" s="32" t="s">
        <v>28</v>
      </c>
      <c r="G13" s="15" t="s">
        <v>35</v>
      </c>
    </row>
    <row r="14" spans="1:11" ht="26.4" x14ac:dyDescent="0.3">
      <c r="A14" s="31"/>
      <c r="B14" s="31">
        <v>12</v>
      </c>
      <c r="C14" s="31" t="s">
        <v>65</v>
      </c>
      <c r="D14" s="22" t="s">
        <v>23</v>
      </c>
      <c r="E14" s="33" t="s">
        <v>33</v>
      </c>
      <c r="F14" s="33" t="s">
        <v>28</v>
      </c>
      <c r="G14" s="21" t="s">
        <v>35</v>
      </c>
    </row>
    <row r="15" spans="1:11" ht="26.4" x14ac:dyDescent="0.3">
      <c r="A15" s="47"/>
      <c r="B15" s="47">
        <v>13</v>
      </c>
      <c r="C15" s="47" t="s">
        <v>66</v>
      </c>
      <c r="D15" s="43" t="s">
        <v>23</v>
      </c>
      <c r="E15" s="48" t="s">
        <v>33</v>
      </c>
      <c r="F15" s="48" t="s">
        <v>28</v>
      </c>
      <c r="G15" s="42" t="s">
        <v>35</v>
      </c>
    </row>
    <row r="16" spans="1:11" ht="26.4" x14ac:dyDescent="0.3">
      <c r="A16" s="31"/>
      <c r="B16" s="31">
        <v>14</v>
      </c>
      <c r="C16" s="31" t="s">
        <v>67</v>
      </c>
      <c r="D16" s="22" t="s">
        <v>23</v>
      </c>
      <c r="E16" s="33" t="s">
        <v>33</v>
      </c>
      <c r="F16" s="33" t="s">
        <v>68</v>
      </c>
      <c r="G16" s="21" t="s">
        <v>35</v>
      </c>
    </row>
    <row r="17" spans="1:8" ht="26.4" x14ac:dyDescent="0.3">
      <c r="A17" s="30"/>
      <c r="B17" s="30">
        <v>15</v>
      </c>
      <c r="C17" s="30" t="s">
        <v>71</v>
      </c>
      <c r="D17" s="28" t="s">
        <v>23</v>
      </c>
      <c r="E17" s="32" t="s">
        <v>33</v>
      </c>
      <c r="F17" s="32" t="s">
        <v>68</v>
      </c>
      <c r="G17" s="15" t="s">
        <v>35</v>
      </c>
    </row>
    <row r="18" spans="1:8" ht="26.4" x14ac:dyDescent="0.3">
      <c r="A18" s="31"/>
      <c r="B18" s="31">
        <v>16</v>
      </c>
      <c r="C18" s="31" t="s">
        <v>72</v>
      </c>
      <c r="D18" s="25" t="s">
        <v>23</v>
      </c>
      <c r="E18" s="33" t="s">
        <v>33</v>
      </c>
      <c r="F18" s="33" t="s">
        <v>68</v>
      </c>
      <c r="G18" s="21" t="s">
        <v>35</v>
      </c>
    </row>
    <row r="19" spans="1:8" ht="26.4" x14ac:dyDescent="0.3">
      <c r="A19" s="30"/>
      <c r="B19" s="30">
        <v>17</v>
      </c>
      <c r="C19" s="30" t="s">
        <v>73</v>
      </c>
      <c r="D19" s="16" t="s">
        <v>23</v>
      </c>
      <c r="E19" s="32" t="s">
        <v>33</v>
      </c>
      <c r="F19" s="32" t="s">
        <v>28</v>
      </c>
      <c r="G19" s="15" t="s">
        <v>29</v>
      </c>
    </row>
    <row r="20" spans="1:8" ht="26.4" x14ac:dyDescent="0.3">
      <c r="A20" s="31"/>
      <c r="B20" s="31">
        <v>18</v>
      </c>
      <c r="C20" s="31" t="s">
        <v>74</v>
      </c>
      <c r="D20" s="22" t="s">
        <v>23</v>
      </c>
      <c r="E20" s="33" t="s">
        <v>33</v>
      </c>
      <c r="F20" s="33" t="s">
        <v>80</v>
      </c>
      <c r="G20" s="21" t="s">
        <v>29</v>
      </c>
    </row>
    <row r="21" spans="1:8" ht="26.4" x14ac:dyDescent="0.3">
      <c r="A21" s="30"/>
      <c r="B21" s="30">
        <v>19</v>
      </c>
      <c r="C21" s="30" t="s">
        <v>75</v>
      </c>
      <c r="D21" s="28" t="s">
        <v>23</v>
      </c>
      <c r="E21" s="32" t="s">
        <v>33</v>
      </c>
      <c r="F21" s="32" t="s">
        <v>80</v>
      </c>
      <c r="G21" s="15" t="s">
        <v>35</v>
      </c>
    </row>
    <row r="22" spans="1:8" ht="26.4" x14ac:dyDescent="0.3">
      <c r="A22" s="31"/>
      <c r="B22" s="31">
        <v>20</v>
      </c>
      <c r="C22" s="31" t="s">
        <v>420</v>
      </c>
      <c r="D22" s="22" t="s">
        <v>23</v>
      </c>
      <c r="E22" s="33" t="s">
        <v>33</v>
      </c>
      <c r="F22" s="33" t="s">
        <v>80</v>
      </c>
      <c r="G22" s="21" t="s">
        <v>29</v>
      </c>
    </row>
    <row r="23" spans="1:8" ht="26.4" x14ac:dyDescent="0.3">
      <c r="A23" s="30"/>
      <c r="B23" s="30">
        <v>21</v>
      </c>
      <c r="C23" s="30" t="s">
        <v>76</v>
      </c>
      <c r="D23" s="53" t="s">
        <v>23</v>
      </c>
      <c r="E23" s="32" t="s">
        <v>33</v>
      </c>
      <c r="F23" s="32" t="s">
        <v>86</v>
      </c>
      <c r="G23" s="15" t="s">
        <v>35</v>
      </c>
    </row>
    <row r="24" spans="1:8" s="3" customFormat="1" ht="26.4" x14ac:dyDescent="0.25">
      <c r="A24" s="31"/>
      <c r="B24" s="31">
        <v>22</v>
      </c>
      <c r="C24" s="31" t="s">
        <v>77</v>
      </c>
      <c r="D24" s="22" t="s">
        <v>23</v>
      </c>
      <c r="E24" s="33" t="s">
        <v>33</v>
      </c>
      <c r="F24" s="33" t="s">
        <v>86</v>
      </c>
      <c r="G24" s="21" t="s">
        <v>35</v>
      </c>
      <c r="H24" s="4" t="s">
        <v>79</v>
      </c>
    </row>
    <row r="25" spans="1:8" s="29" customFormat="1" ht="26.4" x14ac:dyDescent="0.25">
      <c r="A25" s="30"/>
      <c r="B25" s="30">
        <v>23</v>
      </c>
      <c r="C25" s="30" t="s">
        <v>419</v>
      </c>
      <c r="D25" s="16" t="s">
        <v>23</v>
      </c>
      <c r="E25" s="32" t="s">
        <v>33</v>
      </c>
      <c r="F25" s="32" t="s">
        <v>86</v>
      </c>
      <c r="G25" s="15" t="s">
        <v>35</v>
      </c>
      <c r="H25" s="16" t="s">
        <v>78</v>
      </c>
    </row>
    <row r="26" spans="1:8" s="3" customFormat="1" ht="26.4" x14ac:dyDescent="0.25">
      <c r="A26" s="31"/>
      <c r="B26" s="31">
        <v>24</v>
      </c>
      <c r="C26" s="31" t="s">
        <v>81</v>
      </c>
      <c r="D26" s="22" t="s">
        <v>23</v>
      </c>
      <c r="E26" s="33" t="s">
        <v>33</v>
      </c>
      <c r="F26" s="33" t="s">
        <v>86</v>
      </c>
      <c r="G26" s="21" t="s">
        <v>35</v>
      </c>
      <c r="H26" s="4" t="s">
        <v>16</v>
      </c>
    </row>
    <row r="27" spans="1:8" s="3" customFormat="1" ht="26.4" x14ac:dyDescent="0.25">
      <c r="A27" s="30"/>
      <c r="B27" s="30">
        <v>25</v>
      </c>
      <c r="C27" s="30" t="s">
        <v>82</v>
      </c>
      <c r="D27" s="28" t="s">
        <v>23</v>
      </c>
      <c r="E27" s="32" t="s">
        <v>33</v>
      </c>
      <c r="F27" s="32" t="s">
        <v>28</v>
      </c>
      <c r="G27" s="15" t="s">
        <v>35</v>
      </c>
      <c r="H27" s="4" t="s">
        <v>16</v>
      </c>
    </row>
    <row r="28" spans="1:8" s="3" customFormat="1" ht="26.4" x14ac:dyDescent="0.25">
      <c r="A28" s="31"/>
      <c r="B28" s="31">
        <v>26</v>
      </c>
      <c r="C28" s="31" t="s">
        <v>83</v>
      </c>
      <c r="D28" s="25" t="s">
        <v>23</v>
      </c>
      <c r="E28" s="33" t="s">
        <v>33</v>
      </c>
      <c r="F28" s="33" t="s">
        <v>85</v>
      </c>
      <c r="G28" s="21" t="s">
        <v>29</v>
      </c>
      <c r="H28" s="4" t="s">
        <v>84</v>
      </c>
    </row>
    <row r="29" spans="1:8" s="3" customFormat="1" ht="26.4" x14ac:dyDescent="0.25">
      <c r="A29" s="30"/>
      <c r="B29" s="30">
        <v>27</v>
      </c>
      <c r="C29" s="30" t="s">
        <v>87</v>
      </c>
      <c r="D29" s="16" t="s">
        <v>23</v>
      </c>
      <c r="E29" s="32" t="s">
        <v>33</v>
      </c>
      <c r="F29" s="32" t="s">
        <v>28</v>
      </c>
      <c r="G29" s="15" t="s">
        <v>29</v>
      </c>
      <c r="H29" s="4" t="s">
        <v>88</v>
      </c>
    </row>
    <row r="30" spans="1:8" s="3" customFormat="1" ht="26.4" x14ac:dyDescent="0.25">
      <c r="A30" s="31"/>
      <c r="B30" s="31">
        <v>28</v>
      </c>
      <c r="C30" s="31" t="s">
        <v>90</v>
      </c>
      <c r="D30" s="22" t="s">
        <v>23</v>
      </c>
      <c r="E30" s="33" t="s">
        <v>33</v>
      </c>
      <c r="F30" s="33" t="s">
        <v>28</v>
      </c>
      <c r="G30" s="21" t="s">
        <v>29</v>
      </c>
      <c r="H30" s="4" t="s">
        <v>89</v>
      </c>
    </row>
    <row r="31" spans="1:8" s="3" customFormat="1" ht="26.4" x14ac:dyDescent="0.25">
      <c r="A31" s="30"/>
      <c r="B31" s="30">
        <v>29</v>
      </c>
      <c r="C31" s="30" t="s">
        <v>91</v>
      </c>
      <c r="D31" s="28" t="s">
        <v>23</v>
      </c>
      <c r="E31" s="32" t="s">
        <v>33</v>
      </c>
      <c r="F31" s="32" t="s">
        <v>28</v>
      </c>
      <c r="G31" s="15" t="s">
        <v>35</v>
      </c>
      <c r="H31" s="4"/>
    </row>
    <row r="32" spans="1:8" s="3" customFormat="1" ht="26.4" x14ac:dyDescent="0.25">
      <c r="A32" s="31"/>
      <c r="B32" s="31">
        <v>30</v>
      </c>
      <c r="C32" s="31" t="s">
        <v>93</v>
      </c>
      <c r="D32" s="22" t="s">
        <v>23</v>
      </c>
      <c r="E32" s="33" t="s">
        <v>33</v>
      </c>
      <c r="F32" s="33" t="s">
        <v>92</v>
      </c>
      <c r="G32" s="21" t="s">
        <v>35</v>
      </c>
      <c r="H32" s="4"/>
    </row>
    <row r="33" spans="1:9" ht="26.4" x14ac:dyDescent="0.3">
      <c r="A33" s="30"/>
      <c r="B33" s="30">
        <v>31</v>
      </c>
      <c r="C33" s="30" t="s">
        <v>94</v>
      </c>
      <c r="D33" s="16" t="s">
        <v>23</v>
      </c>
      <c r="E33" s="32" t="s">
        <v>33</v>
      </c>
      <c r="F33" s="32" t="s">
        <v>102</v>
      </c>
      <c r="G33" s="15" t="s">
        <v>35</v>
      </c>
    </row>
    <row r="34" spans="1:9" ht="26.4" x14ac:dyDescent="0.3">
      <c r="A34" s="31"/>
      <c r="B34" s="31">
        <v>32</v>
      </c>
      <c r="C34" s="31" t="s">
        <v>95</v>
      </c>
      <c r="D34" s="22" t="s">
        <v>23</v>
      </c>
      <c r="E34" s="33" t="s">
        <v>33</v>
      </c>
      <c r="F34" s="33" t="s">
        <v>103</v>
      </c>
      <c r="G34" s="21" t="s">
        <v>35</v>
      </c>
    </row>
    <row r="35" spans="1:9" ht="26.4" x14ac:dyDescent="0.3">
      <c r="A35" s="47"/>
      <c r="B35" s="30">
        <v>33</v>
      </c>
      <c r="C35" s="47" t="s">
        <v>96</v>
      </c>
      <c r="D35" s="43" t="s">
        <v>23</v>
      </c>
      <c r="E35" s="48" t="s">
        <v>33</v>
      </c>
      <c r="F35" s="48" t="s">
        <v>28</v>
      </c>
      <c r="G35" s="42" t="s">
        <v>35</v>
      </c>
    </row>
    <row r="36" spans="1:9" ht="26.4" x14ac:dyDescent="0.3">
      <c r="A36" s="31"/>
      <c r="B36" s="31">
        <v>34</v>
      </c>
      <c r="C36" s="31" t="s">
        <v>97</v>
      </c>
      <c r="D36" s="22" t="s">
        <v>23</v>
      </c>
      <c r="E36" s="33" t="s">
        <v>33</v>
      </c>
      <c r="F36" s="33" t="s">
        <v>98</v>
      </c>
      <c r="G36" s="21" t="s">
        <v>35</v>
      </c>
    </row>
    <row r="37" spans="1:9" ht="26.4" x14ac:dyDescent="0.3">
      <c r="A37" s="30"/>
      <c r="B37" s="30">
        <v>35</v>
      </c>
      <c r="C37" s="30" t="s">
        <v>99</v>
      </c>
      <c r="D37" s="28" t="s">
        <v>23</v>
      </c>
      <c r="E37" s="32" t="s">
        <v>33</v>
      </c>
      <c r="F37" s="32" t="s">
        <v>100</v>
      </c>
      <c r="G37" s="15" t="s">
        <v>35</v>
      </c>
    </row>
    <row r="38" spans="1:9" ht="26.4" x14ac:dyDescent="0.3">
      <c r="A38" s="31"/>
      <c r="B38" s="31">
        <v>36</v>
      </c>
      <c r="C38" s="31" t="s">
        <v>104</v>
      </c>
      <c r="D38" s="25" t="s">
        <v>23</v>
      </c>
      <c r="E38" s="33" t="s">
        <v>33</v>
      </c>
      <c r="F38" s="33" t="s">
        <v>101</v>
      </c>
      <c r="G38" s="21" t="s">
        <v>35</v>
      </c>
    </row>
    <row r="39" spans="1:9" ht="26.4" x14ac:dyDescent="0.3">
      <c r="A39" s="30"/>
      <c r="B39" s="30">
        <v>37</v>
      </c>
      <c r="C39" s="30" t="s">
        <v>190</v>
      </c>
      <c r="D39" s="16" t="s">
        <v>23</v>
      </c>
      <c r="E39" s="32" t="s">
        <v>33</v>
      </c>
      <c r="F39" s="32" t="s">
        <v>28</v>
      </c>
      <c r="G39" s="15" t="s">
        <v>29</v>
      </c>
      <c r="H39" s="2" t="s">
        <v>468</v>
      </c>
      <c r="I39" s="1" t="s">
        <v>469</v>
      </c>
    </row>
    <row r="40" spans="1:9" ht="26.4" x14ac:dyDescent="0.3">
      <c r="A40" s="31"/>
      <c r="B40" s="31">
        <v>38</v>
      </c>
      <c r="C40" s="31" t="s">
        <v>466</v>
      </c>
      <c r="D40" s="25" t="s">
        <v>23</v>
      </c>
      <c r="E40" s="33" t="s">
        <v>33</v>
      </c>
      <c r="F40" s="33" t="s">
        <v>467</v>
      </c>
      <c r="G40" s="21" t="s">
        <v>29</v>
      </c>
    </row>
  </sheetData>
  <dataValidations count="1">
    <dataValidation type="list" allowBlank="1" showInputMessage="1" showErrorMessage="1" sqref="D3:D40" xr:uid="{25ABCD6B-5909-44FB-B9FF-71A0FB2DB17A}">
      <formula1>"User, Proposed, Baseline"</formula1>
    </dataValidation>
  </dataValidations>
  <pageMargins left="0.7" right="0.7" top="0.75" bottom="0.75" header="0.3" footer="0.3"/>
  <pageSetup scale="52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29F6-1146-4D12-A4A1-130A8654A0B1}">
  <sheetPr>
    <pageSetUpPr fitToPage="1"/>
  </sheetPr>
  <dimension ref="A1:G60"/>
  <sheetViews>
    <sheetView tabSelected="1" zoomScale="112" zoomScaleNormal="112" workbookViewId="0">
      <pane xSplit="2" ySplit="1" topLeftCell="E2" activePane="bottomRight" state="frozenSplit"/>
      <selection pane="topRight" activeCell="G1" sqref="G1"/>
      <selection pane="bottomLeft" activeCell="A4" sqref="A4"/>
      <selection pane="bottomRight" activeCell="A35" sqref="A35:F35"/>
    </sheetView>
  </sheetViews>
  <sheetFormatPr defaultColWidth="8.88671875" defaultRowHeight="13.8" x14ac:dyDescent="0.3"/>
  <cols>
    <col min="1" max="1" width="27.6640625" style="1" customWidth="1"/>
    <col min="2" max="2" width="27" style="1" customWidth="1"/>
    <col min="3" max="3" width="13" style="1" customWidth="1"/>
    <col min="4" max="4" width="48.6640625" style="2" customWidth="1"/>
    <col min="5" max="5" width="13.6640625" style="2" customWidth="1"/>
    <col min="6" max="6" width="13" style="2" customWidth="1"/>
    <col min="7" max="7" width="46" style="1" customWidth="1"/>
    <col min="8" max="16384" width="8.88671875" style="1"/>
  </cols>
  <sheetData>
    <row r="1" spans="1:7" s="9" customFormat="1" ht="36" customHeight="1" thickBot="1" x14ac:dyDescent="0.3">
      <c r="A1" s="34" t="s">
        <v>46</v>
      </c>
      <c r="B1" s="35" t="s">
        <v>10</v>
      </c>
      <c r="C1" s="36" t="s">
        <v>45</v>
      </c>
      <c r="D1" s="36" t="s">
        <v>39</v>
      </c>
      <c r="E1" s="36" t="s">
        <v>42</v>
      </c>
      <c r="F1" s="36" t="s">
        <v>40</v>
      </c>
      <c r="G1" s="35" t="s">
        <v>41</v>
      </c>
    </row>
    <row r="2" spans="1:7" x14ac:dyDescent="0.3">
      <c r="B2" s="5"/>
      <c r="C2" s="5"/>
      <c r="D2" s="6"/>
      <c r="E2" s="6"/>
      <c r="F2" s="6"/>
      <c r="G2" s="5"/>
    </row>
    <row r="3" spans="1:7" s="37" customFormat="1" x14ac:dyDescent="0.3">
      <c r="A3" s="37" t="s">
        <v>105</v>
      </c>
      <c r="B3" s="37" t="s">
        <v>110</v>
      </c>
      <c r="D3" s="39" t="s">
        <v>129</v>
      </c>
      <c r="E3" s="38" t="s">
        <v>28</v>
      </c>
      <c r="F3" s="38" t="s">
        <v>49</v>
      </c>
      <c r="G3" s="37" t="s">
        <v>16</v>
      </c>
    </row>
    <row r="4" spans="1:7" s="3" customFormat="1" x14ac:dyDescent="0.3">
      <c r="A4" s="37" t="s">
        <v>105</v>
      </c>
      <c r="B4" s="1" t="s">
        <v>111</v>
      </c>
      <c r="C4" s="1"/>
      <c r="D4" s="4" t="s">
        <v>130</v>
      </c>
      <c r="E4" s="4" t="s">
        <v>28</v>
      </c>
      <c r="F4" s="4" t="s">
        <v>43</v>
      </c>
      <c r="G4" s="63" t="s">
        <v>539</v>
      </c>
    </row>
    <row r="5" spans="1:7" s="3" customFormat="1" x14ac:dyDescent="0.3">
      <c r="A5" s="37" t="s">
        <v>105</v>
      </c>
      <c r="B5" s="1" t="s">
        <v>48</v>
      </c>
      <c r="C5" s="1"/>
      <c r="D5" s="4" t="s">
        <v>131</v>
      </c>
      <c r="E5" s="4" t="s">
        <v>50</v>
      </c>
      <c r="F5" s="4" t="s">
        <v>44</v>
      </c>
      <c r="G5" s="3" t="s">
        <v>16</v>
      </c>
    </row>
    <row r="6" spans="1:7" s="3" customFormat="1" x14ac:dyDescent="0.3">
      <c r="A6" s="37" t="s">
        <v>105</v>
      </c>
      <c r="B6" s="1" t="s">
        <v>106</v>
      </c>
      <c r="C6" s="1"/>
      <c r="D6" s="4" t="s">
        <v>132</v>
      </c>
      <c r="E6" s="4" t="s">
        <v>51</v>
      </c>
      <c r="F6" s="4" t="s">
        <v>44</v>
      </c>
      <c r="G6" s="3" t="s">
        <v>16</v>
      </c>
    </row>
    <row r="7" spans="1:7" s="3" customFormat="1" x14ac:dyDescent="0.3">
      <c r="A7" s="37" t="s">
        <v>105</v>
      </c>
      <c r="B7" s="1" t="s">
        <v>107</v>
      </c>
      <c r="C7" s="1"/>
      <c r="D7" s="4" t="s">
        <v>133</v>
      </c>
      <c r="E7" s="4" t="s">
        <v>51</v>
      </c>
      <c r="F7" s="4" t="s">
        <v>44</v>
      </c>
    </row>
    <row r="8" spans="1:7" s="3" customFormat="1" x14ac:dyDescent="0.3">
      <c r="A8" s="37" t="s">
        <v>105</v>
      </c>
      <c r="B8" s="1" t="s">
        <v>331</v>
      </c>
      <c r="C8" s="1"/>
      <c r="D8" s="4" t="s">
        <v>134</v>
      </c>
      <c r="E8" s="4" t="s">
        <v>28</v>
      </c>
      <c r="F8" s="4" t="s">
        <v>43</v>
      </c>
      <c r="G8" s="3" t="s">
        <v>138</v>
      </c>
    </row>
    <row r="9" spans="1:7" s="3" customFormat="1" x14ac:dyDescent="0.3">
      <c r="A9" s="65" t="s">
        <v>105</v>
      </c>
      <c r="B9" s="66" t="s">
        <v>140</v>
      </c>
      <c r="C9" s="66"/>
      <c r="D9" s="67" t="s">
        <v>141</v>
      </c>
      <c r="E9" s="67" t="s">
        <v>28</v>
      </c>
      <c r="F9" s="67" t="s">
        <v>49</v>
      </c>
      <c r="G9" s="68" t="s">
        <v>139</v>
      </c>
    </row>
    <row r="10" spans="1:7" s="3" customFormat="1" x14ac:dyDescent="0.3">
      <c r="A10" s="37" t="s">
        <v>105</v>
      </c>
      <c r="B10" s="1" t="s">
        <v>124</v>
      </c>
      <c r="C10" s="1"/>
      <c r="D10" s="4" t="s">
        <v>135</v>
      </c>
      <c r="E10" s="4" t="s">
        <v>51</v>
      </c>
      <c r="F10" s="4" t="s">
        <v>44</v>
      </c>
      <c r="G10" s="3" t="s">
        <v>16</v>
      </c>
    </row>
    <row r="11" spans="1:7" s="3" customFormat="1" x14ac:dyDescent="0.3">
      <c r="A11" s="65" t="s">
        <v>105</v>
      </c>
      <c r="B11" s="66" t="s">
        <v>128</v>
      </c>
      <c r="C11" s="66"/>
      <c r="D11" s="67" t="s">
        <v>136</v>
      </c>
      <c r="E11" s="67" t="s">
        <v>28</v>
      </c>
      <c r="F11" s="67" t="s">
        <v>52</v>
      </c>
      <c r="G11" s="68" t="s">
        <v>142</v>
      </c>
    </row>
    <row r="12" spans="1:7" s="3" customFormat="1" x14ac:dyDescent="0.3">
      <c r="A12" s="65" t="s">
        <v>105</v>
      </c>
      <c r="B12" s="66" t="s">
        <v>127</v>
      </c>
      <c r="C12" s="66"/>
      <c r="D12" s="67" t="s">
        <v>137</v>
      </c>
      <c r="E12" s="67" t="s">
        <v>28</v>
      </c>
      <c r="F12" s="67" t="s">
        <v>52</v>
      </c>
      <c r="G12" s="68" t="s">
        <v>143</v>
      </c>
    </row>
    <row r="13" spans="1:7" s="3" customFormat="1" x14ac:dyDescent="0.3">
      <c r="A13" s="65" t="s">
        <v>105</v>
      </c>
      <c r="B13" s="66" t="s">
        <v>337</v>
      </c>
      <c r="C13" s="66"/>
      <c r="D13" s="67" t="s">
        <v>339</v>
      </c>
      <c r="E13" s="67" t="s">
        <v>28</v>
      </c>
      <c r="F13" s="67" t="s">
        <v>49</v>
      </c>
      <c r="G13" s="68" t="s">
        <v>342</v>
      </c>
    </row>
    <row r="14" spans="1:7" s="3" customFormat="1" x14ac:dyDescent="0.3">
      <c r="A14" s="65" t="s">
        <v>105</v>
      </c>
      <c r="B14" s="66" t="s">
        <v>338</v>
      </c>
      <c r="C14" s="66"/>
      <c r="D14" s="67" t="s">
        <v>340</v>
      </c>
      <c r="E14" s="67" t="s">
        <v>28</v>
      </c>
      <c r="F14" s="67" t="s">
        <v>341</v>
      </c>
      <c r="G14" s="68" t="s">
        <v>343</v>
      </c>
    </row>
    <row r="15" spans="1:7" s="3" customFormat="1" x14ac:dyDescent="0.3">
      <c r="A15" s="65" t="s">
        <v>364</v>
      </c>
      <c r="B15" s="66" t="s">
        <v>365</v>
      </c>
      <c r="C15" s="66"/>
      <c r="D15" s="67" t="s">
        <v>366</v>
      </c>
      <c r="E15" s="67" t="s">
        <v>28</v>
      </c>
      <c r="F15" s="67" t="s">
        <v>367</v>
      </c>
      <c r="G15" s="68" t="s">
        <v>368</v>
      </c>
    </row>
    <row r="16" spans="1:7" x14ac:dyDescent="0.3">
      <c r="A16" s="37" t="s">
        <v>105</v>
      </c>
      <c r="B16" s="1" t="s">
        <v>362</v>
      </c>
      <c r="D16" s="4" t="s">
        <v>372</v>
      </c>
      <c r="E16" s="2" t="s">
        <v>373</v>
      </c>
      <c r="F16" s="2" t="s">
        <v>369</v>
      </c>
    </row>
    <row r="17" spans="1:7" x14ac:dyDescent="0.3">
      <c r="B17" s="64"/>
    </row>
    <row r="21" spans="1:7" s="3" customFormat="1" x14ac:dyDescent="0.3">
      <c r="A21" s="3" t="s">
        <v>108</v>
      </c>
      <c r="B21" s="1" t="s">
        <v>110</v>
      </c>
      <c r="C21" s="1"/>
      <c r="D21" s="4" t="s">
        <v>146</v>
      </c>
      <c r="E21" s="4"/>
      <c r="F21" s="4"/>
    </row>
    <row r="22" spans="1:7" s="3" customFormat="1" x14ac:dyDescent="0.3">
      <c r="A22" s="3" t="s">
        <v>108</v>
      </c>
      <c r="B22" s="1" t="s">
        <v>111</v>
      </c>
      <c r="C22" s="1"/>
      <c r="D22" s="4" t="s">
        <v>147</v>
      </c>
      <c r="E22" s="4" t="s">
        <v>28</v>
      </c>
      <c r="F22" s="4" t="s">
        <v>151</v>
      </c>
      <c r="G22" s="3" t="s">
        <v>484</v>
      </c>
    </row>
    <row r="23" spans="1:7" s="3" customFormat="1" x14ac:dyDescent="0.3">
      <c r="A23" s="3" t="s">
        <v>108</v>
      </c>
      <c r="B23" s="1" t="s">
        <v>113</v>
      </c>
      <c r="C23" s="1"/>
      <c r="D23" s="4" t="s">
        <v>148</v>
      </c>
      <c r="E23" s="4" t="s">
        <v>149</v>
      </c>
      <c r="F23" s="4" t="s">
        <v>44</v>
      </c>
    </row>
    <row r="24" spans="1:7" s="3" customFormat="1" x14ac:dyDescent="0.3">
      <c r="A24" s="68" t="s">
        <v>108</v>
      </c>
      <c r="B24" s="66" t="s">
        <v>114</v>
      </c>
      <c r="C24" s="66"/>
      <c r="D24" s="67" t="s">
        <v>150</v>
      </c>
      <c r="E24" s="67" t="s">
        <v>28</v>
      </c>
      <c r="F24" s="67" t="s">
        <v>151</v>
      </c>
      <c r="G24" s="68" t="s">
        <v>152</v>
      </c>
    </row>
    <row r="25" spans="1:7" s="3" customFormat="1" ht="26.4" x14ac:dyDescent="0.3">
      <c r="A25" s="3" t="s">
        <v>108</v>
      </c>
      <c r="B25" s="1" t="s">
        <v>398</v>
      </c>
      <c r="C25" s="1"/>
      <c r="D25" s="4" t="s">
        <v>154</v>
      </c>
      <c r="E25" s="4" t="s">
        <v>153</v>
      </c>
      <c r="F25" s="4" t="s">
        <v>151</v>
      </c>
    </row>
    <row r="26" spans="1:7" s="3" customFormat="1" x14ac:dyDescent="0.3">
      <c r="A26" s="3" t="s">
        <v>108</v>
      </c>
      <c r="B26" s="1" t="s">
        <v>48</v>
      </c>
      <c r="C26" s="1"/>
      <c r="D26" s="4" t="s">
        <v>155</v>
      </c>
      <c r="E26" s="4" t="s">
        <v>50</v>
      </c>
      <c r="F26" s="4" t="s">
        <v>151</v>
      </c>
    </row>
    <row r="27" spans="1:7" s="3" customFormat="1" x14ac:dyDescent="0.3">
      <c r="A27" s="3" t="s">
        <v>108</v>
      </c>
      <c r="B27" s="1" t="s">
        <v>47</v>
      </c>
      <c r="C27" s="1"/>
      <c r="D27" s="4" t="s">
        <v>156</v>
      </c>
      <c r="E27" s="4" t="s">
        <v>28</v>
      </c>
      <c r="F27" s="4" t="s">
        <v>49</v>
      </c>
    </row>
    <row r="29" spans="1:7" x14ac:dyDescent="0.3">
      <c r="A29" s="1" t="s">
        <v>109</v>
      </c>
      <c r="B29" s="1" t="s">
        <v>110</v>
      </c>
      <c r="D29" s="2" t="s">
        <v>157</v>
      </c>
      <c r="E29" s="2" t="s">
        <v>28</v>
      </c>
      <c r="F29" s="2" t="s">
        <v>49</v>
      </c>
    </row>
    <row r="30" spans="1:7" x14ac:dyDescent="0.3">
      <c r="A30" s="1" t="s">
        <v>109</v>
      </c>
      <c r="B30" s="1" t="s">
        <v>111</v>
      </c>
      <c r="D30" s="2" t="s">
        <v>158</v>
      </c>
      <c r="E30" s="2" t="s">
        <v>28</v>
      </c>
      <c r="F30" s="2" t="s">
        <v>151</v>
      </c>
      <c r="G30" s="1" t="s">
        <v>169</v>
      </c>
    </row>
    <row r="31" spans="1:7" x14ac:dyDescent="0.3">
      <c r="A31" s="1" t="s">
        <v>109</v>
      </c>
      <c r="B31" s="1" t="s">
        <v>125</v>
      </c>
      <c r="D31" s="2" t="s">
        <v>159</v>
      </c>
      <c r="E31" s="2" t="s">
        <v>149</v>
      </c>
      <c r="F31" s="2" t="s">
        <v>44</v>
      </c>
    </row>
    <row r="32" spans="1:7" x14ac:dyDescent="0.3">
      <c r="A32" s="1" t="s">
        <v>109</v>
      </c>
      <c r="B32" s="1" t="s">
        <v>161</v>
      </c>
      <c r="D32" s="2" t="s">
        <v>160</v>
      </c>
      <c r="E32" s="2" t="s">
        <v>448</v>
      </c>
      <c r="F32" s="2" t="s">
        <v>44</v>
      </c>
    </row>
    <row r="33" spans="1:7" x14ac:dyDescent="0.3">
      <c r="A33" s="1" t="s">
        <v>109</v>
      </c>
      <c r="B33" s="1" t="s">
        <v>162</v>
      </c>
      <c r="D33" s="2" t="s">
        <v>163</v>
      </c>
      <c r="E33" s="2" t="s">
        <v>448</v>
      </c>
      <c r="F33" s="2" t="s">
        <v>44</v>
      </c>
    </row>
    <row r="34" spans="1:7" x14ac:dyDescent="0.3">
      <c r="A34" s="1" t="s">
        <v>109</v>
      </c>
      <c r="B34" s="1" t="s">
        <v>112</v>
      </c>
      <c r="D34" s="2" t="s">
        <v>164</v>
      </c>
      <c r="E34" s="2" t="s">
        <v>170</v>
      </c>
      <c r="F34" s="2" t="s">
        <v>44</v>
      </c>
    </row>
    <row r="35" spans="1:7" x14ac:dyDescent="0.3">
      <c r="A35" s="64" t="s">
        <v>109</v>
      </c>
      <c r="B35" s="64" t="s">
        <v>47</v>
      </c>
      <c r="C35" s="64"/>
      <c r="D35" s="75"/>
      <c r="E35" s="75" t="s">
        <v>28</v>
      </c>
      <c r="F35" s="75" t="s">
        <v>542</v>
      </c>
    </row>
    <row r="36" spans="1:7" x14ac:dyDescent="0.3">
      <c r="A36" s="66" t="s">
        <v>109</v>
      </c>
      <c r="B36" s="66" t="s">
        <v>122</v>
      </c>
      <c r="C36" s="66"/>
      <c r="D36" s="76" t="s">
        <v>165</v>
      </c>
      <c r="E36" s="76" t="s">
        <v>28</v>
      </c>
      <c r="F36" s="76" t="s">
        <v>49</v>
      </c>
      <c r="G36" s="66"/>
    </row>
    <row r="37" spans="1:7" x14ac:dyDescent="0.3">
      <c r="A37" s="66" t="s">
        <v>109</v>
      </c>
      <c r="B37" s="66" t="s">
        <v>123</v>
      </c>
      <c r="C37" s="66"/>
      <c r="D37" s="76" t="s">
        <v>166</v>
      </c>
      <c r="E37" s="76" t="s">
        <v>28</v>
      </c>
      <c r="F37" s="76" t="s">
        <v>49</v>
      </c>
      <c r="G37" s="66"/>
    </row>
    <row r="38" spans="1:7" x14ac:dyDescent="0.3">
      <c r="A38" s="66" t="s">
        <v>109</v>
      </c>
      <c r="B38" s="66" t="s">
        <v>144</v>
      </c>
      <c r="C38" s="66"/>
      <c r="D38" s="76" t="s">
        <v>167</v>
      </c>
      <c r="E38" s="76" t="s">
        <v>28</v>
      </c>
      <c r="F38" s="76" t="s">
        <v>49</v>
      </c>
      <c r="G38" s="66"/>
    </row>
    <row r="39" spans="1:7" x14ac:dyDescent="0.3">
      <c r="A39" s="66" t="s">
        <v>109</v>
      </c>
      <c r="B39" s="66" t="s">
        <v>145</v>
      </c>
      <c r="C39" s="66"/>
      <c r="D39" s="76" t="s">
        <v>168</v>
      </c>
      <c r="E39" s="76" t="s">
        <v>28</v>
      </c>
      <c r="F39" s="76" t="s">
        <v>49</v>
      </c>
      <c r="G39" s="66"/>
    </row>
    <row r="41" spans="1:7" x14ac:dyDescent="0.3">
      <c r="A41" s="1" t="s">
        <v>115</v>
      </c>
      <c r="B41" s="1" t="s">
        <v>110</v>
      </c>
      <c r="D41" s="2" t="s">
        <v>171</v>
      </c>
      <c r="E41" s="2" t="s">
        <v>28</v>
      </c>
      <c r="F41" s="2" t="s">
        <v>49</v>
      </c>
    </row>
    <row r="42" spans="1:7" x14ac:dyDescent="0.3">
      <c r="A42" s="1" t="s">
        <v>115</v>
      </c>
      <c r="B42" s="1" t="s">
        <v>111</v>
      </c>
      <c r="D42" s="2" t="s">
        <v>172</v>
      </c>
      <c r="E42" s="2" t="s">
        <v>28</v>
      </c>
      <c r="F42" s="2" t="s">
        <v>151</v>
      </c>
      <c r="G42" s="1" t="s">
        <v>173</v>
      </c>
    </row>
    <row r="43" spans="1:7" x14ac:dyDescent="0.3">
      <c r="A43" s="1" t="s">
        <v>115</v>
      </c>
      <c r="B43" s="1" t="s">
        <v>116</v>
      </c>
      <c r="D43" s="2" t="s">
        <v>174</v>
      </c>
      <c r="E43" s="4" t="s">
        <v>51</v>
      </c>
      <c r="F43" s="4" t="s">
        <v>44</v>
      </c>
    </row>
    <row r="44" spans="1:7" x14ac:dyDescent="0.3">
      <c r="A44" s="1" t="s">
        <v>115</v>
      </c>
      <c r="B44" s="1" t="s">
        <v>117</v>
      </c>
      <c r="D44" s="2" t="s">
        <v>177</v>
      </c>
      <c r="E44" s="4" t="s">
        <v>51</v>
      </c>
      <c r="F44" s="4" t="s">
        <v>44</v>
      </c>
    </row>
    <row r="45" spans="1:7" x14ac:dyDescent="0.3">
      <c r="A45" s="1" t="s">
        <v>115</v>
      </c>
      <c r="B45" s="1" t="s">
        <v>118</v>
      </c>
      <c r="D45" s="2" t="s">
        <v>178</v>
      </c>
      <c r="E45" s="2" t="s">
        <v>28</v>
      </c>
      <c r="F45" s="2" t="s">
        <v>151</v>
      </c>
      <c r="G45" s="1" t="s">
        <v>175</v>
      </c>
    </row>
    <row r="46" spans="1:7" x14ac:dyDescent="0.3">
      <c r="A46" s="1" t="s">
        <v>115</v>
      </c>
      <c r="B46" s="1" t="s">
        <v>452</v>
      </c>
      <c r="D46" s="2" t="s">
        <v>179</v>
      </c>
      <c r="E46" s="4" t="s">
        <v>51</v>
      </c>
      <c r="F46" s="4" t="s">
        <v>44</v>
      </c>
    </row>
    <row r="47" spans="1:7" x14ac:dyDescent="0.3">
      <c r="A47" s="1" t="s">
        <v>115</v>
      </c>
      <c r="B47" s="1" t="s">
        <v>119</v>
      </c>
      <c r="D47" s="2" t="s">
        <v>180</v>
      </c>
      <c r="E47" s="2" t="s">
        <v>149</v>
      </c>
      <c r="F47" s="2" t="s">
        <v>44</v>
      </c>
    </row>
    <row r="48" spans="1:7" x14ac:dyDescent="0.3">
      <c r="A48" s="1" t="s">
        <v>115</v>
      </c>
      <c r="B48" s="1" t="s">
        <v>120</v>
      </c>
      <c r="D48" s="2" t="s">
        <v>181</v>
      </c>
      <c r="E48" s="2" t="s">
        <v>28</v>
      </c>
      <c r="F48" s="2" t="s">
        <v>151</v>
      </c>
      <c r="G48" s="1" t="s">
        <v>176</v>
      </c>
    </row>
    <row r="49" spans="1:7" x14ac:dyDescent="0.3">
      <c r="A49" s="1" t="s">
        <v>115</v>
      </c>
      <c r="B49" s="1" t="s">
        <v>106</v>
      </c>
      <c r="D49" s="2" t="s">
        <v>182</v>
      </c>
      <c r="E49" s="4" t="s">
        <v>51</v>
      </c>
      <c r="F49" s="4" t="s">
        <v>44</v>
      </c>
    </row>
    <row r="50" spans="1:7" x14ac:dyDescent="0.3">
      <c r="A50" s="1" t="s">
        <v>115</v>
      </c>
      <c r="B50" s="1" t="s">
        <v>121</v>
      </c>
      <c r="D50" s="2" t="s">
        <v>183</v>
      </c>
      <c r="E50" s="4" t="s">
        <v>51</v>
      </c>
      <c r="F50" s="4" t="s">
        <v>44</v>
      </c>
    </row>
    <row r="51" spans="1:7" x14ac:dyDescent="0.3">
      <c r="A51" s="1" t="s">
        <v>115</v>
      </c>
      <c r="B51" s="1" t="s">
        <v>446</v>
      </c>
      <c r="D51" s="2" t="s">
        <v>447</v>
      </c>
      <c r="E51" s="2" t="s">
        <v>448</v>
      </c>
      <c r="F51" s="2" t="s">
        <v>44</v>
      </c>
    </row>
    <row r="53" spans="1:7" x14ac:dyDescent="0.3">
      <c r="A53" s="1" t="s">
        <v>453</v>
      </c>
      <c r="B53" s="1" t="s">
        <v>457</v>
      </c>
      <c r="D53" s="2" t="s">
        <v>454</v>
      </c>
      <c r="E53" s="2" t="s">
        <v>28</v>
      </c>
      <c r="F53" s="2" t="s">
        <v>369</v>
      </c>
      <c r="G53" s="1" t="s">
        <v>455</v>
      </c>
    </row>
    <row r="55" spans="1:7" x14ac:dyDescent="0.3">
      <c r="A55" s="1" t="s">
        <v>371</v>
      </c>
    </row>
    <row r="56" spans="1:7" s="57" customFormat="1" x14ac:dyDescent="0.3">
      <c r="A56" s="54" t="s">
        <v>105</v>
      </c>
      <c r="B56" s="55" t="s">
        <v>126</v>
      </c>
      <c r="C56" s="55"/>
      <c r="D56" s="56" t="s">
        <v>363</v>
      </c>
      <c r="E56" s="56" t="s">
        <v>28</v>
      </c>
      <c r="F56" s="56" t="s">
        <v>370</v>
      </c>
    </row>
    <row r="57" spans="1:7" x14ac:dyDescent="0.3">
      <c r="A57" s="54"/>
      <c r="B57" s="55"/>
      <c r="C57" s="55"/>
      <c r="D57" s="56"/>
      <c r="E57" s="62"/>
      <c r="F57" s="62"/>
    </row>
    <row r="58" spans="1:7" x14ac:dyDescent="0.3">
      <c r="A58" s="69" t="s">
        <v>541</v>
      </c>
      <c r="B58" s="69" t="s">
        <v>110</v>
      </c>
      <c r="C58" s="69"/>
      <c r="D58" s="70"/>
      <c r="E58" s="70"/>
      <c r="F58" s="70"/>
      <c r="G58" s="69"/>
    </row>
    <row r="59" spans="1:7" x14ac:dyDescent="0.3">
      <c r="A59" s="69" t="s">
        <v>541</v>
      </c>
      <c r="B59" s="69" t="s">
        <v>111</v>
      </c>
      <c r="C59" s="69"/>
      <c r="D59" s="70"/>
      <c r="E59" s="70"/>
      <c r="F59" s="70"/>
      <c r="G59" s="69" t="s">
        <v>540</v>
      </c>
    </row>
    <row r="60" spans="1:7" x14ac:dyDescent="0.3">
      <c r="A60" s="69" t="s">
        <v>541</v>
      </c>
      <c r="B60" s="69" t="s">
        <v>47</v>
      </c>
      <c r="C60" s="69"/>
      <c r="D60" s="70"/>
      <c r="E60" s="70"/>
      <c r="F60" s="70"/>
      <c r="G60" s="69"/>
    </row>
  </sheetData>
  <pageMargins left="0.25" right="0.25" top="0.75" bottom="0.75" header="0.3" footer="0.3"/>
  <pageSetup scale="7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E474-3582-4BCA-9133-FFBBB7D2D02A}">
  <sheetPr>
    <pageSetUpPr fitToPage="1"/>
  </sheetPr>
  <dimension ref="A1:V112"/>
  <sheetViews>
    <sheetView zoomScale="92" zoomScaleNormal="100" workbookViewId="0">
      <pane xSplit="5" ySplit="1" topLeftCell="I102" activePane="bottomRight" state="frozenSplit"/>
      <selection pane="topRight" activeCell="G1" sqref="G1"/>
      <selection pane="bottomLeft" activeCell="A4" sqref="A4"/>
      <selection pane="bottomRight" activeCell="M112" sqref="M112"/>
    </sheetView>
  </sheetViews>
  <sheetFormatPr defaultColWidth="8.88671875" defaultRowHeight="13.8" x14ac:dyDescent="0.3"/>
  <cols>
    <col min="1" max="1" width="7.33203125" style="1" customWidth="1"/>
    <col min="2" max="2" width="5.109375" style="1" customWidth="1"/>
    <col min="3" max="3" width="5.44140625" style="1" customWidth="1"/>
    <col min="4" max="4" width="6.6640625" style="1" customWidth="1"/>
    <col min="5" max="5" width="39.109375" style="1" customWidth="1"/>
    <col min="6" max="6" width="23.33203125" style="1" customWidth="1"/>
    <col min="7" max="7" width="28.33203125" style="1" customWidth="1"/>
    <col min="8" max="8" width="12" style="1" customWidth="1"/>
    <col min="9" max="9" width="10.6640625" style="1" customWidth="1"/>
    <col min="10" max="10" width="27" style="1" customWidth="1"/>
    <col min="11" max="12" width="8.5546875" style="1" customWidth="1"/>
    <col min="13" max="13" width="47.88671875" style="1" customWidth="1"/>
    <col min="14" max="14" width="49.33203125" style="1" customWidth="1"/>
    <col min="15" max="15" width="12.5546875" style="1" customWidth="1"/>
    <col min="16" max="16" width="14.6640625" style="1" customWidth="1"/>
    <col min="17" max="17" width="21.88671875" style="1" customWidth="1"/>
    <col min="18" max="18" width="0" style="1" hidden="1" customWidth="1"/>
    <col min="19" max="19" width="29.88671875" style="2" customWidth="1"/>
    <col min="20" max="20" width="12.33203125" style="1" customWidth="1"/>
    <col min="21" max="21" width="13.33203125" style="1" customWidth="1"/>
    <col min="22" max="16384" width="8.88671875" style="1"/>
  </cols>
  <sheetData>
    <row r="1" spans="1:22" s="9" customFormat="1" ht="53.4" thickBot="1" x14ac:dyDescent="0.3">
      <c r="A1" s="11" t="s">
        <v>20</v>
      </c>
      <c r="B1" s="11" t="s">
        <v>14</v>
      </c>
      <c r="C1" s="11" t="s">
        <v>15</v>
      </c>
      <c r="D1" s="11" t="s">
        <v>26</v>
      </c>
      <c r="E1" s="11" t="s">
        <v>25</v>
      </c>
      <c r="F1" s="11" t="s">
        <v>36</v>
      </c>
      <c r="G1" s="11" t="s">
        <v>37</v>
      </c>
      <c r="H1" s="11" t="s">
        <v>34</v>
      </c>
      <c r="I1" s="11" t="s">
        <v>6</v>
      </c>
      <c r="J1" s="11" t="s">
        <v>13</v>
      </c>
      <c r="K1" s="11" t="s">
        <v>19</v>
      </c>
      <c r="L1" s="11" t="s">
        <v>12</v>
      </c>
      <c r="M1" s="11" t="s">
        <v>24</v>
      </c>
      <c r="N1" s="11" t="s">
        <v>10</v>
      </c>
      <c r="O1" s="12" t="s">
        <v>9</v>
      </c>
      <c r="P1" s="12" t="s">
        <v>8</v>
      </c>
      <c r="Q1" s="12" t="s">
        <v>7</v>
      </c>
      <c r="R1" s="11" t="s">
        <v>11</v>
      </c>
      <c r="S1" s="10" t="s">
        <v>5</v>
      </c>
      <c r="T1" s="11" t="s">
        <v>435</v>
      </c>
      <c r="U1" s="11"/>
      <c r="V1" s="10"/>
    </row>
    <row r="2" spans="1:22" x14ac:dyDescent="0.3">
      <c r="A2" s="5"/>
      <c r="B2" s="5"/>
      <c r="C2" s="8" t="s">
        <v>1</v>
      </c>
      <c r="D2" s="8"/>
      <c r="E2" s="8"/>
      <c r="F2" s="8"/>
      <c r="G2" s="8"/>
      <c r="H2" s="8"/>
      <c r="I2" s="5"/>
      <c r="J2" s="5"/>
      <c r="K2" s="5"/>
      <c r="L2" s="5"/>
      <c r="M2" s="5"/>
      <c r="N2" s="5"/>
      <c r="O2" s="7"/>
      <c r="P2" s="7"/>
      <c r="Q2" s="7"/>
      <c r="R2" s="5"/>
      <c r="S2" s="6"/>
      <c r="T2" s="5"/>
      <c r="U2" s="5"/>
    </row>
    <row r="3" spans="1:22" s="3" customFormat="1" ht="39.6" x14ac:dyDescent="0.25">
      <c r="A3" s="13" t="s">
        <v>191</v>
      </c>
      <c r="B3" s="13">
        <v>1</v>
      </c>
      <c r="C3" s="14" t="s">
        <v>21</v>
      </c>
      <c r="D3" s="14" t="str">
        <f t="shared" ref="D3" si="0">A3&amp;"-"&amp;B3&amp;C3</f>
        <v>G3-1a</v>
      </c>
      <c r="E3" s="14" t="str">
        <f>VLOOKUP(B3,Rules!$B$3:$G$50,2,FALSE)</f>
        <v>Design CHW Loop Supply Temperature = 44F</v>
      </c>
      <c r="F3" s="14" t="str">
        <f>VLOOKUP($B3,Rules!$B$3:$G$50,4,FALSE)</f>
        <v>Baseline RMR = expected value</v>
      </c>
      <c r="G3" s="14" t="str">
        <f>VLOOKUP($B3,Rules!$B$3:$G$50,5,FALSE)</f>
        <v>none</v>
      </c>
      <c r="H3" s="14" t="str">
        <f>VLOOKUP($B3,Rules!$B$3:$G$50,6,FALSE)</f>
        <v>No</v>
      </c>
      <c r="I3" s="14" t="s">
        <v>192</v>
      </c>
      <c r="J3" s="13" t="s">
        <v>196</v>
      </c>
      <c r="K3" s="16" t="str">
        <f>VLOOKUP($B3,Rules!$B$3:$G$21,3,FALSE)</f>
        <v>Baseline</v>
      </c>
      <c r="L3" s="16" t="s">
        <v>18</v>
      </c>
      <c r="M3" s="13" t="s">
        <v>268</v>
      </c>
      <c r="N3" s="17" t="s">
        <v>344</v>
      </c>
      <c r="O3" s="18" t="s">
        <v>16</v>
      </c>
      <c r="P3" s="18"/>
      <c r="Q3" s="18" t="s">
        <v>437</v>
      </c>
      <c r="R3" s="16" t="s">
        <v>0</v>
      </c>
      <c r="S3" s="4" t="s">
        <v>16</v>
      </c>
      <c r="T3" s="3" t="s">
        <v>443</v>
      </c>
    </row>
    <row r="4" spans="1:22" s="3" customFormat="1" ht="39.6" x14ac:dyDescent="0.25">
      <c r="A4" s="13" t="s">
        <v>191</v>
      </c>
      <c r="B4" s="13">
        <v>1</v>
      </c>
      <c r="C4" s="14" t="s">
        <v>22</v>
      </c>
      <c r="D4" s="14" t="str">
        <f>A4&amp;"-"&amp;B4&amp;C4</f>
        <v>G3-1b</v>
      </c>
      <c r="E4" s="14" t="str">
        <f>VLOOKUP(B4,Rules!$B$3:$G$50,2,FALSE)</f>
        <v>Design CHW Loop Supply Temperature = 44F</v>
      </c>
      <c r="F4" s="14" t="str">
        <f>VLOOKUP($B4,Rules!$B$3:$G$50,4,FALSE)</f>
        <v>Baseline RMR = expected value</v>
      </c>
      <c r="G4" s="14" t="str">
        <f>VLOOKUP($B4,Rules!$B$3:$G$50,5,FALSE)</f>
        <v>none</v>
      </c>
      <c r="H4" s="14" t="str">
        <f>VLOOKUP($B4,Rules!$B$3:$G$50,6,FALSE)</f>
        <v>No</v>
      </c>
      <c r="I4" s="14" t="s">
        <v>192</v>
      </c>
      <c r="J4" s="13" t="s">
        <v>197</v>
      </c>
      <c r="K4" s="16" t="str">
        <f>VLOOKUP($B4,Rules!$B$3:$G$21,3,FALSE)</f>
        <v>Baseline</v>
      </c>
      <c r="L4" s="16" t="s">
        <v>17</v>
      </c>
      <c r="M4" s="13" t="s">
        <v>276</v>
      </c>
      <c r="N4" s="17" t="s">
        <v>344</v>
      </c>
      <c r="O4" s="18" t="s">
        <v>16</v>
      </c>
      <c r="P4" s="18"/>
      <c r="Q4" s="18" t="s">
        <v>438</v>
      </c>
      <c r="R4" s="16" t="s">
        <v>0</v>
      </c>
      <c r="S4" s="4" t="s">
        <v>16</v>
      </c>
      <c r="T4" s="3" t="s">
        <v>443</v>
      </c>
    </row>
    <row r="5" spans="1:22" s="49" customFormat="1" ht="39.6" x14ac:dyDescent="0.25">
      <c r="A5" s="19" t="s">
        <v>191</v>
      </c>
      <c r="B5" s="19">
        <v>2</v>
      </c>
      <c r="C5" s="20" t="s">
        <v>21</v>
      </c>
      <c r="D5" s="20" t="str">
        <f t="shared" ref="D5:D6" si="1">A5&amp;"-"&amp;B5&amp;C5</f>
        <v>G3-2a</v>
      </c>
      <c r="E5" s="20" t="str">
        <f>VLOOKUP(B5,Rules!$B$3:$G$50,2,FALSE)</f>
        <v>Design CHW Loop Return Temperature = 56F</v>
      </c>
      <c r="F5" s="20" t="str">
        <f>VLOOKUP($B5,Rules!$B$3:$G$50,4,FALSE)</f>
        <v>Baseline RMR = expected value</v>
      </c>
      <c r="G5" s="20" t="str">
        <f>VLOOKUP($B5,Rules!$B$3:$G$50,5,FALSE)</f>
        <v>none</v>
      </c>
      <c r="H5" s="20" t="str">
        <f>VLOOKUP($B5,Rules!$B$3:$G$50,6,FALSE)</f>
        <v>No</v>
      </c>
      <c r="I5" s="20" t="s">
        <v>192</v>
      </c>
      <c r="J5" s="19" t="s">
        <v>199</v>
      </c>
      <c r="K5" s="22" t="str">
        <f>VLOOKUP($B5,Rules!$B$3:$G$21,3,FALSE)</f>
        <v>Baseline</v>
      </c>
      <c r="L5" s="22" t="s">
        <v>18</v>
      </c>
      <c r="M5" s="19" t="s">
        <v>269</v>
      </c>
      <c r="N5" s="23" t="s">
        <v>345</v>
      </c>
      <c r="O5" s="24" t="s">
        <v>16</v>
      </c>
      <c r="P5" s="24"/>
      <c r="Q5" s="24" t="s">
        <v>440</v>
      </c>
      <c r="R5" s="22" t="s">
        <v>0</v>
      </c>
      <c r="S5" s="22" t="s">
        <v>16</v>
      </c>
      <c r="T5" s="3" t="s">
        <v>443</v>
      </c>
    </row>
    <row r="6" spans="1:22" s="49" customFormat="1" ht="39.6" x14ac:dyDescent="0.25">
      <c r="A6" s="19" t="s">
        <v>191</v>
      </c>
      <c r="B6" s="19">
        <v>2</v>
      </c>
      <c r="C6" s="20" t="s">
        <v>22</v>
      </c>
      <c r="D6" s="20" t="str">
        <f t="shared" si="1"/>
        <v>G3-2b</v>
      </c>
      <c r="E6" s="20" t="str">
        <f>VLOOKUP(B6,Rules!$B$3:$G$50,2,FALSE)</f>
        <v>Design CHW Loop Return Temperature = 56F</v>
      </c>
      <c r="F6" s="20" t="str">
        <f>VLOOKUP($B6,Rules!$B$3:$G$50,4,FALSE)</f>
        <v>Baseline RMR = expected value</v>
      </c>
      <c r="G6" s="20" t="str">
        <f>VLOOKUP($B6,Rules!$B$3:$G$50,5,FALSE)</f>
        <v>none</v>
      </c>
      <c r="H6" s="20" t="str">
        <f>VLOOKUP($B6,Rules!$B$3:$G$50,6,FALSE)</f>
        <v>No</v>
      </c>
      <c r="I6" s="20" t="s">
        <v>192</v>
      </c>
      <c r="J6" s="19" t="s">
        <v>198</v>
      </c>
      <c r="K6" s="22" t="str">
        <f>VLOOKUP($B6,Rules!$B$3:$G$21,3,FALSE)</f>
        <v>Baseline</v>
      </c>
      <c r="L6" s="22" t="s">
        <v>17</v>
      </c>
      <c r="M6" s="19" t="s">
        <v>275</v>
      </c>
      <c r="N6" s="23" t="s">
        <v>345</v>
      </c>
      <c r="O6" s="24" t="s">
        <v>16</v>
      </c>
      <c r="P6" s="24"/>
      <c r="Q6" s="24" t="s">
        <v>439</v>
      </c>
      <c r="R6" s="22" t="s">
        <v>0</v>
      </c>
      <c r="S6" s="22" t="s">
        <v>16</v>
      </c>
      <c r="T6" s="3" t="s">
        <v>443</v>
      </c>
    </row>
    <row r="7" spans="1:22" s="3" customFormat="1" ht="39.6" x14ac:dyDescent="0.25">
      <c r="A7" s="13" t="s">
        <v>191</v>
      </c>
      <c r="B7" s="13">
        <v>3</v>
      </c>
      <c r="C7" s="14" t="s">
        <v>21</v>
      </c>
      <c r="D7" s="14" t="str">
        <f t="shared" ref="D7" si="2">A7&amp;"-"&amp;B7&amp;C7</f>
        <v>G3-3a</v>
      </c>
      <c r="E7" s="14" t="str">
        <f>VLOOKUP(B7,Rules!$B$3:$G$50,2,FALSE)</f>
        <v>CHW Loop temperature reset = OA Reset</v>
      </c>
      <c r="F7" s="14" t="str">
        <f>VLOOKUP($B7,Rules!$B$3:$G$50,4,FALSE)</f>
        <v>Baseline RMR = expected value</v>
      </c>
      <c r="G7" s="14" t="str">
        <f>VLOOKUP($B7,Rules!$B$3:$G$50,5,FALSE)</f>
        <v>none</v>
      </c>
      <c r="H7" s="14" t="str">
        <f>VLOOKUP($B7,Rules!$B$3:$G$50,6,FALSE)</f>
        <v>No</v>
      </c>
      <c r="I7" s="14" t="s">
        <v>192</v>
      </c>
      <c r="J7" s="13" t="s">
        <v>200</v>
      </c>
      <c r="K7" s="16" t="str">
        <f>VLOOKUP($B7,Rules!$B$3:$G$21,3,FALSE)</f>
        <v>Baseline</v>
      </c>
      <c r="L7" s="16" t="s">
        <v>18</v>
      </c>
      <c r="M7" s="13" t="s">
        <v>270</v>
      </c>
      <c r="N7" s="17" t="s">
        <v>346</v>
      </c>
      <c r="O7" s="18" t="s">
        <v>16</v>
      </c>
      <c r="P7" s="18"/>
      <c r="Q7" s="18" t="s">
        <v>351</v>
      </c>
      <c r="R7" s="16" t="s">
        <v>0</v>
      </c>
      <c r="S7" s="4" t="s">
        <v>16</v>
      </c>
    </row>
    <row r="8" spans="1:22" s="3" customFormat="1" ht="39.6" x14ac:dyDescent="0.25">
      <c r="A8" s="13" t="s">
        <v>191</v>
      </c>
      <c r="B8" s="13">
        <v>3</v>
      </c>
      <c r="C8" s="14" t="s">
        <v>22</v>
      </c>
      <c r="D8" s="14" t="str">
        <f>A8&amp;"-"&amp;B8&amp;C8</f>
        <v>G3-3b</v>
      </c>
      <c r="E8" s="14" t="str">
        <f>VLOOKUP(B8,Rules!$B$3:$G$50,2,FALSE)</f>
        <v>CHW Loop temperature reset = OA Reset</v>
      </c>
      <c r="F8" s="14" t="str">
        <f>VLOOKUP($B8,Rules!$B$3:$G$50,4,FALSE)</f>
        <v>Baseline RMR = expected value</v>
      </c>
      <c r="G8" s="14" t="str">
        <f>VLOOKUP($B8,Rules!$B$3:$G$50,5,FALSE)</f>
        <v>none</v>
      </c>
      <c r="H8" s="14" t="str">
        <f>VLOOKUP($B8,Rules!$B$3:$G$50,6,FALSE)</f>
        <v>No</v>
      </c>
      <c r="I8" s="14" t="s">
        <v>192</v>
      </c>
      <c r="J8" s="13" t="s">
        <v>201</v>
      </c>
      <c r="K8" s="16" t="str">
        <f>VLOOKUP($B8,Rules!$B$3:$G$21,3,FALSE)</f>
        <v>Baseline</v>
      </c>
      <c r="L8" s="16" t="s">
        <v>17</v>
      </c>
      <c r="M8" s="13" t="s">
        <v>332</v>
      </c>
      <c r="N8" s="17" t="s">
        <v>346</v>
      </c>
      <c r="O8" s="18" t="s">
        <v>16</v>
      </c>
      <c r="P8" s="18"/>
      <c r="Q8" s="18" t="s">
        <v>352</v>
      </c>
      <c r="R8" s="16" t="s">
        <v>0</v>
      </c>
      <c r="S8" s="4" t="s">
        <v>16</v>
      </c>
    </row>
    <row r="9" spans="1:22" s="49" customFormat="1" ht="39.6" x14ac:dyDescent="0.25">
      <c r="A9" s="19" t="s">
        <v>191</v>
      </c>
      <c r="B9" s="19">
        <v>4</v>
      </c>
      <c r="C9" s="20" t="s">
        <v>21</v>
      </c>
      <c r="D9" s="20" t="str">
        <f t="shared" ref="D9" si="3">A9&amp;"-"&amp;B9&amp;C9</f>
        <v>G3-4a</v>
      </c>
      <c r="E9" s="20" t="str">
        <f>VLOOKUP(B9,Rules!$B$3:$G$50,2,FALSE)</f>
        <v>CHW Loop temepratrue reset schedule values are correct.</v>
      </c>
      <c r="F9" s="20" t="str">
        <f>VLOOKUP($B9,Rules!$B$3:$G$50,4,FALSE)</f>
        <v>Baseline RMR = expected value</v>
      </c>
      <c r="G9" s="20" t="str">
        <f>VLOOKUP($B9,Rules!$B$3:$G$50,5,FALSE)</f>
        <v>none</v>
      </c>
      <c r="H9" s="20" t="str">
        <f>VLOOKUP($B9,Rules!$B$3:$G$50,6,FALSE)</f>
        <v>No</v>
      </c>
      <c r="I9" s="20" t="s">
        <v>192</v>
      </c>
      <c r="J9" s="19" t="s">
        <v>202</v>
      </c>
      <c r="K9" s="22" t="str">
        <f>VLOOKUP($B9,Rules!$B$3:$G$21,3,FALSE)</f>
        <v>Baseline</v>
      </c>
      <c r="L9" s="22" t="s">
        <v>18</v>
      </c>
      <c r="M9" s="19" t="s">
        <v>271</v>
      </c>
      <c r="N9" s="23" t="s">
        <v>347</v>
      </c>
      <c r="O9" s="24"/>
      <c r="P9" s="24"/>
      <c r="Q9" s="24" t="s">
        <v>353</v>
      </c>
      <c r="R9" s="22" t="s">
        <v>0</v>
      </c>
      <c r="S9" s="71" t="s">
        <v>333</v>
      </c>
    </row>
    <row r="10" spans="1:22" s="49" customFormat="1" ht="39.6" x14ac:dyDescent="0.25">
      <c r="A10" s="19" t="s">
        <v>191</v>
      </c>
      <c r="B10" s="19">
        <v>4</v>
      </c>
      <c r="C10" s="20" t="s">
        <v>22</v>
      </c>
      <c r="D10" s="20" t="str">
        <f t="shared" ref="D10:D17" si="4">A10&amp;"-"&amp;B10&amp;C10</f>
        <v>G3-4b</v>
      </c>
      <c r="E10" s="20" t="str">
        <f>VLOOKUP(B10,Rules!$B$3:$G$50,2,FALSE)</f>
        <v>CHW Loop temepratrue reset schedule values are correct.</v>
      </c>
      <c r="F10" s="20" t="str">
        <f>VLOOKUP($B10,Rules!$B$3:$G$50,4,FALSE)</f>
        <v>Baseline RMR = expected value</v>
      </c>
      <c r="G10" s="20" t="str">
        <f>VLOOKUP($B10,Rules!$B$3:$G$50,5,FALSE)</f>
        <v>none</v>
      </c>
      <c r="H10" s="20" t="str">
        <f>VLOOKUP($B10,Rules!$B$3:$G$50,6,FALSE)</f>
        <v>No</v>
      </c>
      <c r="I10" s="20" t="s">
        <v>192</v>
      </c>
      <c r="J10" s="19" t="s">
        <v>203</v>
      </c>
      <c r="K10" s="22" t="str">
        <f>VLOOKUP($B10,Rules!$B$3:$G$21,3,FALSE)</f>
        <v>Baseline</v>
      </c>
      <c r="L10" s="22" t="s">
        <v>17</v>
      </c>
      <c r="M10" s="19" t="s">
        <v>272</v>
      </c>
      <c r="N10" s="23" t="s">
        <v>347</v>
      </c>
      <c r="O10" s="24"/>
      <c r="P10" s="24"/>
      <c r="Q10" s="24" t="s">
        <v>353</v>
      </c>
      <c r="R10" s="22" t="s">
        <v>0</v>
      </c>
      <c r="S10" s="71"/>
    </row>
    <row r="11" spans="1:22" s="49" customFormat="1" ht="39.6" x14ac:dyDescent="0.25">
      <c r="A11" s="19" t="s">
        <v>191</v>
      </c>
      <c r="B11" s="19">
        <v>4</v>
      </c>
      <c r="C11" s="20" t="s">
        <v>27</v>
      </c>
      <c r="D11" s="20" t="str">
        <f t="shared" si="4"/>
        <v>G3-4c</v>
      </c>
      <c r="E11" s="20" t="str">
        <f>VLOOKUP(B11,Rules!$B$3:$G$50,2,FALSE)</f>
        <v>CHW Loop temepratrue reset schedule values are correct.</v>
      </c>
      <c r="F11" s="20" t="str">
        <f>VLOOKUP($B11,Rules!$B$3:$G$50,4,FALSE)</f>
        <v>Baseline RMR = expected value</v>
      </c>
      <c r="G11" s="20" t="str">
        <f>VLOOKUP($B11,Rules!$B$3:$G$50,5,FALSE)</f>
        <v>none</v>
      </c>
      <c r="H11" s="20" t="str">
        <f>VLOOKUP($B11,Rules!$B$3:$G$50,6,FALSE)</f>
        <v>No</v>
      </c>
      <c r="I11" s="20" t="s">
        <v>192</v>
      </c>
      <c r="J11" s="19" t="s">
        <v>203</v>
      </c>
      <c r="K11" s="22" t="str">
        <f>VLOOKUP($B11,Rules!$B$3:$G$21,3,FALSE)</f>
        <v>Baseline</v>
      </c>
      <c r="L11" s="22" t="s">
        <v>17</v>
      </c>
      <c r="M11" s="19" t="s">
        <v>272</v>
      </c>
      <c r="N11" s="23" t="s">
        <v>347</v>
      </c>
      <c r="O11" s="24"/>
      <c r="P11" s="24"/>
      <c r="Q11" s="24" t="s">
        <v>353</v>
      </c>
      <c r="R11" s="22" t="s">
        <v>0</v>
      </c>
      <c r="S11" s="71"/>
    </row>
    <row r="12" spans="1:22" s="49" customFormat="1" ht="39.6" x14ac:dyDescent="0.25">
      <c r="A12" s="19" t="s">
        <v>191</v>
      </c>
      <c r="B12" s="19">
        <v>4</v>
      </c>
      <c r="C12" s="20" t="s">
        <v>30</v>
      </c>
      <c r="D12" s="20" t="str">
        <f t="shared" si="4"/>
        <v>G3-4d</v>
      </c>
      <c r="E12" s="20" t="str">
        <f>VLOOKUP(B12,Rules!$B$3:$G$50,2,FALSE)</f>
        <v>CHW Loop temepratrue reset schedule values are correct.</v>
      </c>
      <c r="F12" s="20" t="str">
        <f>VLOOKUP($B12,Rules!$B$3:$G$50,4,FALSE)</f>
        <v>Baseline RMR = expected value</v>
      </c>
      <c r="G12" s="20" t="str">
        <f>VLOOKUP($B12,Rules!$B$3:$G$50,5,FALSE)</f>
        <v>none</v>
      </c>
      <c r="H12" s="20" t="str">
        <f>VLOOKUP($B12,Rules!$B$3:$G$50,6,FALSE)</f>
        <v>No</v>
      </c>
      <c r="I12" s="20" t="s">
        <v>192</v>
      </c>
      <c r="J12" s="19" t="s">
        <v>203</v>
      </c>
      <c r="K12" s="22" t="str">
        <f>VLOOKUP($B12,Rules!$B$3:$G$21,3,FALSE)</f>
        <v>Baseline</v>
      </c>
      <c r="L12" s="22" t="s">
        <v>17</v>
      </c>
      <c r="M12" s="19" t="s">
        <v>272</v>
      </c>
      <c r="N12" s="23" t="s">
        <v>347</v>
      </c>
      <c r="O12" s="24"/>
      <c r="P12" s="24"/>
      <c r="Q12" s="24" t="s">
        <v>353</v>
      </c>
      <c r="R12" s="22" t="s">
        <v>0</v>
      </c>
      <c r="S12" s="71"/>
    </row>
    <row r="13" spans="1:22" s="49" customFormat="1" ht="39.6" x14ac:dyDescent="0.25">
      <c r="A13" s="19" t="s">
        <v>191</v>
      </c>
      <c r="B13" s="19">
        <v>4</v>
      </c>
      <c r="C13" s="20" t="s">
        <v>31</v>
      </c>
      <c r="D13" s="20" t="str">
        <f t="shared" ref="D13" si="5">A13&amp;"-"&amp;B13&amp;C13</f>
        <v>G3-4e</v>
      </c>
      <c r="E13" s="20" t="str">
        <f>VLOOKUP(B13,Rules!$B$3:$G$50,2,FALSE)</f>
        <v>CHW Loop temepratrue reset schedule values are correct.</v>
      </c>
      <c r="F13" s="20" t="str">
        <f>VLOOKUP($B13,Rules!$B$3:$G$50,4,FALSE)</f>
        <v>Baseline RMR = expected value</v>
      </c>
      <c r="G13" s="20" t="str">
        <f>VLOOKUP($B13,Rules!$B$3:$G$50,5,FALSE)</f>
        <v>none</v>
      </c>
      <c r="H13" s="20" t="str">
        <f>VLOOKUP($B13,Rules!$B$3:$G$50,6,FALSE)</f>
        <v>No</v>
      </c>
      <c r="I13" s="20" t="s">
        <v>192</v>
      </c>
      <c r="J13" s="19" t="s">
        <v>203</v>
      </c>
      <c r="K13" s="22" t="str">
        <f>VLOOKUP($B13,Rules!$B$3:$G$21,3,FALSE)</f>
        <v>Baseline</v>
      </c>
      <c r="L13" s="22" t="s">
        <v>17</v>
      </c>
      <c r="M13" s="19" t="s">
        <v>272</v>
      </c>
      <c r="N13" s="23" t="s">
        <v>347</v>
      </c>
      <c r="O13" s="24"/>
      <c r="P13" s="24"/>
      <c r="Q13" s="24" t="s">
        <v>353</v>
      </c>
      <c r="R13" s="22" t="s">
        <v>0</v>
      </c>
      <c r="S13" s="71"/>
    </row>
    <row r="14" spans="1:22" s="46" customFormat="1" ht="52.8" x14ac:dyDescent="0.25">
      <c r="A14" s="13" t="s">
        <v>191</v>
      </c>
      <c r="B14" s="40">
        <v>5</v>
      </c>
      <c r="C14" s="41" t="s">
        <v>21</v>
      </c>
      <c r="D14" s="41" t="str">
        <f t="shared" si="4"/>
        <v>G3-5a</v>
      </c>
      <c r="E14" s="41" t="str">
        <f>VLOOKUP(B14,Rules!$B$3:$G$50,2,FALSE)</f>
        <v xml:space="preserve">CHW Loop temperature reset = Load Reset when it serves an AHU of System Type 11. </v>
      </c>
      <c r="F14" s="41" t="str">
        <f>VLOOKUP($B14,Rules!$B$3:$G$50,4,FALSE)</f>
        <v>Baseline RMR = expected value</v>
      </c>
      <c r="G14" s="41" t="str">
        <f>VLOOKUP($B14,Rules!$B$3:$G$50,5,FALSE)</f>
        <v>none</v>
      </c>
      <c r="H14" s="41" t="str">
        <f>VLOOKUP($B14,Rules!$B$3:$G$50,6,FALSE)</f>
        <v>No</v>
      </c>
      <c r="I14" s="14" t="s">
        <v>192</v>
      </c>
      <c r="J14" s="40" t="s">
        <v>205</v>
      </c>
      <c r="K14" s="43" t="str">
        <f>VLOOKUP($B14,Rules!$B$3:$G$21,3,FALSE)</f>
        <v>Baseline</v>
      </c>
      <c r="L14" s="43" t="s">
        <v>18</v>
      </c>
      <c r="M14" s="40" t="s">
        <v>334</v>
      </c>
      <c r="N14" s="44" t="s">
        <v>348</v>
      </c>
      <c r="O14" s="45"/>
      <c r="P14" s="45"/>
      <c r="Q14" s="45" t="s">
        <v>354</v>
      </c>
      <c r="R14" s="43" t="s">
        <v>0</v>
      </c>
      <c r="S14" s="72" t="s">
        <v>336</v>
      </c>
    </row>
    <row r="15" spans="1:22" s="46" customFormat="1" ht="52.8" x14ac:dyDescent="0.25">
      <c r="A15" s="13" t="s">
        <v>191</v>
      </c>
      <c r="B15" s="40">
        <v>5</v>
      </c>
      <c r="C15" s="41" t="s">
        <v>22</v>
      </c>
      <c r="D15" s="41" t="str">
        <f t="shared" si="4"/>
        <v>G3-5b</v>
      </c>
      <c r="E15" s="41" t="str">
        <f>VLOOKUP(B15,Rules!$B$3:$G$50,2,FALSE)</f>
        <v xml:space="preserve">CHW Loop temperature reset = Load Reset when it serves an AHU of System Type 11. </v>
      </c>
      <c r="F15" s="41" t="str">
        <f>VLOOKUP($B15,Rules!$B$3:$G$50,4,FALSE)</f>
        <v>Baseline RMR = expected value</v>
      </c>
      <c r="G15" s="41" t="str">
        <f>VLOOKUP($B15,Rules!$B$3:$G$50,5,FALSE)</f>
        <v>none</v>
      </c>
      <c r="H15" s="41" t="str">
        <f>VLOOKUP($B15,Rules!$B$3:$G$50,6,FALSE)</f>
        <v>No</v>
      </c>
      <c r="I15" s="14" t="s">
        <v>192</v>
      </c>
      <c r="J15" s="40" t="s">
        <v>204</v>
      </c>
      <c r="K15" s="43" t="str">
        <f>VLOOKUP($B15,Rules!$B$3:$G$21,3,FALSE)</f>
        <v>Baseline</v>
      </c>
      <c r="L15" s="43" t="s">
        <v>17</v>
      </c>
      <c r="M15" s="40" t="s">
        <v>335</v>
      </c>
      <c r="N15" s="44" t="s">
        <v>348</v>
      </c>
      <c r="O15" s="45"/>
      <c r="P15" s="45"/>
      <c r="Q15" s="45" t="s">
        <v>355</v>
      </c>
      <c r="R15" s="43" t="s">
        <v>0</v>
      </c>
      <c r="S15" s="72"/>
    </row>
    <row r="16" spans="1:22" s="49" customFormat="1" ht="52.8" x14ac:dyDescent="0.25">
      <c r="A16" s="19" t="s">
        <v>191</v>
      </c>
      <c r="B16" s="19">
        <v>6</v>
      </c>
      <c r="C16" s="20" t="s">
        <v>21</v>
      </c>
      <c r="D16" s="20" t="str">
        <f t="shared" si="4"/>
        <v>G3-6a</v>
      </c>
      <c r="E16" s="20" t="str">
        <f>VLOOKUP(B16,Rules!$B$3:$G$50,2,FALSE)</f>
        <v>CHW Loop Max reset Temp is 54F when Rule 5 is true</v>
      </c>
      <c r="F16" s="20" t="str">
        <f>VLOOKUP($B16,Rules!$B$3:$G$50,4,FALSE)</f>
        <v>Baseline RMR = expected value</v>
      </c>
      <c r="G16" s="20" t="str">
        <f>VLOOKUP($B16,Rules!$B$3:$G$50,5,FALSE)</f>
        <v>rule 5 is True</v>
      </c>
      <c r="H16" s="20" t="str">
        <f>VLOOKUP($B16,Rules!$B$3:$G$50,6,FALSE)</f>
        <v>No</v>
      </c>
      <c r="I16" s="20" t="s">
        <v>192</v>
      </c>
      <c r="J16" s="19" t="s">
        <v>206</v>
      </c>
      <c r="K16" s="22" t="str">
        <f>VLOOKUP($B16,Rules!$B$3:$G$21,3,FALSE)</f>
        <v>Baseline</v>
      </c>
      <c r="L16" s="22" t="s">
        <v>18</v>
      </c>
      <c r="M16" s="19" t="s">
        <v>273</v>
      </c>
      <c r="N16" s="23" t="s">
        <v>349</v>
      </c>
      <c r="O16" s="24"/>
      <c r="P16" s="24"/>
      <c r="Q16" s="24" t="s">
        <v>442</v>
      </c>
      <c r="R16" s="22" t="s">
        <v>0</v>
      </c>
      <c r="S16" s="71" t="s">
        <v>336</v>
      </c>
      <c r="T16" s="3" t="s">
        <v>443</v>
      </c>
    </row>
    <row r="17" spans="1:20" s="49" customFormat="1" ht="52.8" x14ac:dyDescent="0.25">
      <c r="A17" s="19" t="s">
        <v>191</v>
      </c>
      <c r="B17" s="19">
        <v>6</v>
      </c>
      <c r="C17" s="20" t="s">
        <v>22</v>
      </c>
      <c r="D17" s="20" t="str">
        <f t="shared" si="4"/>
        <v>G3-6b</v>
      </c>
      <c r="E17" s="20" t="str">
        <f>VLOOKUP(B17,Rules!$B$3:$G$50,2,FALSE)</f>
        <v>CHW Loop Max reset Temp is 54F when Rule 5 is true</v>
      </c>
      <c r="F17" s="20" t="str">
        <f>VLOOKUP($B17,Rules!$B$3:$G$50,4,FALSE)</f>
        <v>Baseline RMR = expected value</v>
      </c>
      <c r="G17" s="20" t="str">
        <f>VLOOKUP($B17,Rules!$B$3:$G$50,5,FALSE)</f>
        <v>rule 5 is True</v>
      </c>
      <c r="H17" s="20" t="str">
        <f>VLOOKUP($B17,Rules!$B$3:$G$50,6,FALSE)</f>
        <v>No</v>
      </c>
      <c r="I17" s="20" t="s">
        <v>192</v>
      </c>
      <c r="J17" s="19" t="s">
        <v>207</v>
      </c>
      <c r="K17" s="22" t="str">
        <f>VLOOKUP($B17,Rules!$B$3:$G$21,3,FALSE)</f>
        <v>Baseline</v>
      </c>
      <c r="L17" s="22" t="s">
        <v>17</v>
      </c>
      <c r="M17" s="19" t="s">
        <v>274</v>
      </c>
      <c r="N17" s="23" t="s">
        <v>349</v>
      </c>
      <c r="O17" s="24"/>
      <c r="P17" s="24"/>
      <c r="Q17" s="24" t="s">
        <v>441</v>
      </c>
      <c r="R17" s="22" t="s">
        <v>0</v>
      </c>
      <c r="S17" s="71"/>
      <c r="T17" s="3" t="s">
        <v>443</v>
      </c>
    </row>
    <row r="18" spans="1:20" s="3" customFormat="1" ht="66" x14ac:dyDescent="0.25">
      <c r="A18" s="13" t="s">
        <v>191</v>
      </c>
      <c r="B18" s="13">
        <v>7</v>
      </c>
      <c r="C18" s="14" t="s">
        <v>21</v>
      </c>
      <c r="D18" s="14" t="str">
        <f t="shared" ref="D18:D33" si="6">A18&amp;"-"&amp;B18&amp;C18</f>
        <v>G3-7a</v>
      </c>
      <c r="E18" s="14" t="str">
        <f>VLOOKUP(B18,Rules!$B$3:$G$50,2,FALSE)</f>
        <v xml:space="preserve">CHW Loop has a secondary pump </v>
      </c>
      <c r="F18" s="14" t="str">
        <f>VLOOKUP($B18,Rules!$B$3:$G$50,4,FALSE)</f>
        <v>Baseline RMR = expected value</v>
      </c>
      <c r="G18" s="14" t="str">
        <f>VLOOKUP($B18,Rules!$B$3:$G$50,5,FALSE)</f>
        <v>none</v>
      </c>
      <c r="H18" s="14" t="str">
        <f>VLOOKUP($B18,Rules!$B$3:$G$50,6,FALSE)</f>
        <v>No</v>
      </c>
      <c r="I18" s="14" t="s">
        <v>192</v>
      </c>
      <c r="J18" s="13" t="s">
        <v>208</v>
      </c>
      <c r="K18" s="28" t="str">
        <f>VLOOKUP($B18,Rules!$B$3:$G$21,3,FALSE)</f>
        <v>Baseline</v>
      </c>
      <c r="L18" s="28" t="s">
        <v>18</v>
      </c>
      <c r="M18" s="13" t="s">
        <v>277</v>
      </c>
      <c r="N18" s="17" t="s">
        <v>350</v>
      </c>
      <c r="O18" s="18" t="s">
        <v>16</v>
      </c>
      <c r="P18" s="18"/>
      <c r="Q18" s="18" t="s">
        <v>356</v>
      </c>
      <c r="R18" s="28" t="s">
        <v>0</v>
      </c>
      <c r="S18" s="4" t="s">
        <v>16</v>
      </c>
    </row>
    <row r="19" spans="1:20" s="3" customFormat="1" ht="66" x14ac:dyDescent="0.25">
      <c r="A19" s="13" t="s">
        <v>191</v>
      </c>
      <c r="B19" s="13">
        <v>7</v>
      </c>
      <c r="C19" s="14" t="s">
        <v>22</v>
      </c>
      <c r="D19" s="14" t="str">
        <f t="shared" ref="D19" si="7">A19&amp;"-"&amp;B19&amp;C19</f>
        <v>G3-7b</v>
      </c>
      <c r="E19" s="14" t="str">
        <f>VLOOKUP(B19,Rules!$B$3:$G$50,2,FALSE)</f>
        <v xml:space="preserve">CHW Loop has a secondary pump </v>
      </c>
      <c r="F19" s="14" t="str">
        <f>VLOOKUP($B19,Rules!$B$3:$G$50,4,FALSE)</f>
        <v>Baseline RMR = expected value</v>
      </c>
      <c r="G19" s="14" t="str">
        <f>VLOOKUP($B19,Rules!$B$3:$G$50,5,FALSE)</f>
        <v>none</v>
      </c>
      <c r="H19" s="14" t="str">
        <f>VLOOKUP($B19,Rules!$B$3:$G$50,6,FALSE)</f>
        <v>No</v>
      </c>
      <c r="I19" s="14" t="s">
        <v>192</v>
      </c>
      <c r="J19" s="13" t="s">
        <v>209</v>
      </c>
      <c r="K19" s="28" t="str">
        <f>VLOOKUP($B19,Rules!$B$3:$G$21,3,FALSE)</f>
        <v>Baseline</v>
      </c>
      <c r="L19" s="28" t="s">
        <v>17</v>
      </c>
      <c r="M19" s="13" t="s">
        <v>278</v>
      </c>
      <c r="N19" s="17" t="s">
        <v>350</v>
      </c>
      <c r="O19" s="18" t="s">
        <v>16</v>
      </c>
      <c r="P19" s="18"/>
      <c r="Q19" s="18" t="s">
        <v>357</v>
      </c>
      <c r="R19" s="28" t="s">
        <v>0</v>
      </c>
      <c r="S19" s="4" t="s">
        <v>16</v>
      </c>
    </row>
    <row r="20" spans="1:20" s="3" customFormat="1" ht="66" x14ac:dyDescent="0.25">
      <c r="A20" s="13" t="s">
        <v>191</v>
      </c>
      <c r="B20" s="13">
        <v>7</v>
      </c>
      <c r="C20" s="14" t="s">
        <v>27</v>
      </c>
      <c r="D20" s="14" t="str">
        <f t="shared" si="6"/>
        <v>G3-7c</v>
      </c>
      <c r="E20" s="14" t="str">
        <f>VLOOKUP(B20,Rules!$B$3:$G$50,2,FALSE)</f>
        <v xml:space="preserve">CHW Loop has a secondary pump </v>
      </c>
      <c r="F20" s="14" t="str">
        <f>VLOOKUP($B20,Rules!$B$3:$G$50,4,FALSE)</f>
        <v>Baseline RMR = expected value</v>
      </c>
      <c r="G20" s="14" t="str">
        <f>VLOOKUP($B20,Rules!$B$3:$G$50,5,FALSE)</f>
        <v>none</v>
      </c>
      <c r="H20" s="14" t="str">
        <f>VLOOKUP($B20,Rules!$B$3:$G$50,6,FALSE)</f>
        <v>No</v>
      </c>
      <c r="I20" s="14" t="s">
        <v>192</v>
      </c>
      <c r="J20" s="13" t="s">
        <v>209</v>
      </c>
      <c r="K20" s="28" t="str">
        <f>VLOOKUP($B20,Rules!$B$3:$G$21,3,FALSE)</f>
        <v>Baseline</v>
      </c>
      <c r="L20" s="28" t="s">
        <v>17</v>
      </c>
      <c r="M20" s="13" t="s">
        <v>278</v>
      </c>
      <c r="N20" s="17" t="s">
        <v>350</v>
      </c>
      <c r="O20" s="18" t="s">
        <v>16</v>
      </c>
      <c r="P20" s="18"/>
      <c r="Q20" s="18" t="s">
        <v>358</v>
      </c>
      <c r="R20" s="28" t="s">
        <v>0</v>
      </c>
      <c r="S20" s="4" t="s">
        <v>16</v>
      </c>
    </row>
    <row r="21" spans="1:20" s="3" customFormat="1" ht="92.4" x14ac:dyDescent="0.25">
      <c r="A21" s="19" t="s">
        <v>191</v>
      </c>
      <c r="B21" s="19">
        <v>8</v>
      </c>
      <c r="C21" s="20" t="s">
        <v>21</v>
      </c>
      <c r="D21" s="20" t="str">
        <f t="shared" ref="D21" si="8">A21&amp;"-"&amp;B21&amp;C21</f>
        <v>G3-8a</v>
      </c>
      <c r="E21" s="20" t="str">
        <f>VLOOKUP(B21,Rules!$B$3:$G$50,2,FALSE)</f>
        <v>Secondary Pump speed control = VFD when loop capacity &gt;=300 tons</v>
      </c>
      <c r="F21" s="20" t="str">
        <f>VLOOKUP($B21,Rules!$B$3:$G$50,4,FALSE)</f>
        <v>Baseline RMR = expected value</v>
      </c>
      <c r="G21" s="20" t="str">
        <f>VLOOKUP($B21,Rules!$B$3:$G$50,5,FALSE)</f>
        <v>rule 8 is true</v>
      </c>
      <c r="H21" s="20" t="str">
        <f>VLOOKUP($B21,Rules!$B$3:$G$50,6,FALSE)</f>
        <v>No</v>
      </c>
      <c r="I21" s="20" t="s">
        <v>193</v>
      </c>
      <c r="J21" s="19" t="s">
        <v>378</v>
      </c>
      <c r="K21" s="25" t="str">
        <f>VLOOKUP($B21,Rules!$B$3:$G$21,3,FALSE)</f>
        <v>Baseline</v>
      </c>
      <c r="L21" s="25" t="s">
        <v>18</v>
      </c>
      <c r="M21" s="19" t="s">
        <v>279</v>
      </c>
      <c r="N21" s="23" t="s">
        <v>374</v>
      </c>
      <c r="O21" s="24"/>
      <c r="P21" s="24"/>
      <c r="Q21" s="24" t="s">
        <v>382</v>
      </c>
      <c r="R21" s="25" t="s">
        <v>0</v>
      </c>
      <c r="S21" s="4" t="s">
        <v>16</v>
      </c>
      <c r="T21" s="3" t="s">
        <v>436</v>
      </c>
    </row>
    <row r="22" spans="1:20" s="3" customFormat="1" ht="92.4" x14ac:dyDescent="0.25">
      <c r="A22" s="19" t="s">
        <v>191</v>
      </c>
      <c r="B22" s="19">
        <v>8</v>
      </c>
      <c r="C22" s="20" t="s">
        <v>22</v>
      </c>
      <c r="D22" s="20" t="str">
        <f t="shared" si="6"/>
        <v>G3-8b</v>
      </c>
      <c r="E22" s="20" t="str">
        <f>VLOOKUP(B22,Rules!$B$3:$G$50,2,FALSE)</f>
        <v>Secondary Pump speed control = VFD when loop capacity &gt;=300 tons</v>
      </c>
      <c r="F22" s="20" t="str">
        <f>VLOOKUP($B22,Rules!$B$3:$G$50,4,FALSE)</f>
        <v>Baseline RMR = expected value</v>
      </c>
      <c r="G22" s="20" t="str">
        <f>VLOOKUP($B22,Rules!$B$3:$G$50,5,FALSE)</f>
        <v>rule 8 is true</v>
      </c>
      <c r="H22" s="20" t="str">
        <f>VLOOKUP($B22,Rules!$B$3:$G$50,6,FALSE)</f>
        <v>No</v>
      </c>
      <c r="I22" s="20" t="s">
        <v>193</v>
      </c>
      <c r="J22" s="19" t="s">
        <v>377</v>
      </c>
      <c r="K22" s="25" t="str">
        <f>VLOOKUP($B22,Rules!$B$3:$G$21,3,FALSE)</f>
        <v>Baseline</v>
      </c>
      <c r="L22" s="25" t="s">
        <v>18</v>
      </c>
      <c r="M22" s="19" t="s">
        <v>279</v>
      </c>
      <c r="N22" s="23" t="s">
        <v>374</v>
      </c>
      <c r="O22" s="24"/>
      <c r="P22" s="24"/>
      <c r="Q22" s="24" t="s">
        <v>385</v>
      </c>
      <c r="R22" s="25" t="s">
        <v>0</v>
      </c>
      <c r="S22" s="4" t="s">
        <v>16</v>
      </c>
      <c r="T22" s="3" t="s">
        <v>436</v>
      </c>
    </row>
    <row r="23" spans="1:20" s="3" customFormat="1" ht="92.4" x14ac:dyDescent="0.25">
      <c r="A23" s="19" t="s">
        <v>191</v>
      </c>
      <c r="B23" s="19">
        <v>8</v>
      </c>
      <c r="C23" s="20" t="s">
        <v>27</v>
      </c>
      <c r="D23" s="20" t="str">
        <f t="shared" ref="D23" si="9">A23&amp;"-"&amp;B23&amp;C23</f>
        <v>G3-8c</v>
      </c>
      <c r="E23" s="20" t="str">
        <f>VLOOKUP(B23,Rules!$B$3:$G$50,2,FALSE)</f>
        <v>Secondary Pump speed control = VFD when loop capacity &gt;=300 tons</v>
      </c>
      <c r="F23" s="20" t="str">
        <f>VLOOKUP($B23,Rules!$B$3:$G$50,4,FALSE)</f>
        <v>Baseline RMR = expected value</v>
      </c>
      <c r="G23" s="20" t="str">
        <f>VLOOKUP($B23,Rules!$B$3:$G$50,5,FALSE)</f>
        <v>rule 8 is true</v>
      </c>
      <c r="H23" s="20" t="str">
        <f>VLOOKUP($B23,Rules!$B$3:$G$50,6,FALSE)</f>
        <v>No</v>
      </c>
      <c r="I23" s="20" t="s">
        <v>193</v>
      </c>
      <c r="J23" s="19" t="s">
        <v>210</v>
      </c>
      <c r="K23" s="25" t="str">
        <f>VLOOKUP($B23,Rules!$B$3:$G$21,3,FALSE)</f>
        <v>Baseline</v>
      </c>
      <c r="L23" s="25" t="s">
        <v>17</v>
      </c>
      <c r="M23" s="19" t="s">
        <v>359</v>
      </c>
      <c r="N23" s="23" t="s">
        <v>374</v>
      </c>
      <c r="O23" s="24"/>
      <c r="P23" s="24"/>
      <c r="Q23" s="24" t="s">
        <v>384</v>
      </c>
      <c r="R23" s="25" t="s">
        <v>0</v>
      </c>
      <c r="S23" s="4" t="s">
        <v>16</v>
      </c>
      <c r="T23" s="3" t="s">
        <v>436</v>
      </c>
    </row>
    <row r="24" spans="1:20" s="3" customFormat="1" ht="92.4" x14ac:dyDescent="0.25">
      <c r="A24" s="19" t="s">
        <v>191</v>
      </c>
      <c r="B24" s="19">
        <v>8</v>
      </c>
      <c r="C24" s="20" t="s">
        <v>30</v>
      </c>
      <c r="D24" s="20" t="str">
        <f t="shared" si="6"/>
        <v>G3-8d</v>
      </c>
      <c r="E24" s="20" t="str">
        <f>VLOOKUP(B24,Rules!$B$3:$G$50,2,FALSE)</f>
        <v>Secondary Pump speed control = VFD when loop capacity &gt;=300 tons</v>
      </c>
      <c r="F24" s="20" t="str">
        <f>VLOOKUP($B24,Rules!$B$3:$G$50,4,FALSE)</f>
        <v>Baseline RMR = expected value</v>
      </c>
      <c r="G24" s="20" t="str">
        <f>VLOOKUP($B24,Rules!$B$3:$G$50,5,FALSE)</f>
        <v>rule 8 is true</v>
      </c>
      <c r="H24" s="20" t="str">
        <f>VLOOKUP($B24,Rules!$B$3:$G$50,6,FALSE)</f>
        <v>No</v>
      </c>
      <c r="I24" s="20" t="s">
        <v>193</v>
      </c>
      <c r="J24" s="19" t="s">
        <v>375</v>
      </c>
      <c r="K24" s="25" t="str">
        <f>VLOOKUP($B24,Rules!$B$3:$G$21,3,FALSE)</f>
        <v>Baseline</v>
      </c>
      <c r="L24" s="25" t="s">
        <v>17</v>
      </c>
      <c r="M24" s="19" t="s">
        <v>381</v>
      </c>
      <c r="N24" s="23" t="s">
        <v>374</v>
      </c>
      <c r="O24" s="24"/>
      <c r="P24" s="24"/>
      <c r="Q24" s="24" t="s">
        <v>383</v>
      </c>
      <c r="R24" s="25" t="s">
        <v>0</v>
      </c>
      <c r="S24" s="4" t="s">
        <v>16</v>
      </c>
      <c r="T24" s="3" t="s">
        <v>436</v>
      </c>
    </row>
    <row r="25" spans="1:20" s="3" customFormat="1" ht="79.2" x14ac:dyDescent="0.25">
      <c r="A25" s="13" t="s">
        <v>191</v>
      </c>
      <c r="B25" s="13">
        <v>9</v>
      </c>
      <c r="C25" s="14" t="s">
        <v>21</v>
      </c>
      <c r="D25" s="14" t="str">
        <f>A25&amp;"-"&amp;B25&amp;C25</f>
        <v>G3-9a</v>
      </c>
      <c r="E25" s="14" t="str">
        <f>VLOOKUP(B25,Rules!$B$3:$G$50,2,FALSE)</f>
        <v>Secondary pump min flow setpoint is 25% when rule 8</v>
      </c>
      <c r="F25" s="14" t="str">
        <f>VLOOKUP($B25,Rules!$B$3:$G$50,4,FALSE)</f>
        <v>Baseline RMR = expected value</v>
      </c>
      <c r="G25" s="14" t="str">
        <f>VLOOKUP($B25,Rules!$B$3:$G$50,5,FALSE)</f>
        <v>none</v>
      </c>
      <c r="H25" s="14" t="str">
        <f>VLOOKUP($B25,Rules!$B$3:$G$50,6,FALSE)</f>
        <v>No</v>
      </c>
      <c r="I25" s="14" t="s">
        <v>193</v>
      </c>
      <c r="J25" s="13" t="s">
        <v>211</v>
      </c>
      <c r="K25" s="16" t="str">
        <f>VLOOKUP($B25,Rules!$B$3:$G$21,3,FALSE)</f>
        <v>Baseline</v>
      </c>
      <c r="L25" s="28" t="s">
        <v>18</v>
      </c>
      <c r="M25" s="13" t="s">
        <v>280</v>
      </c>
      <c r="N25" s="17" t="s">
        <v>399</v>
      </c>
      <c r="O25" s="18"/>
      <c r="P25" s="18"/>
      <c r="Q25" s="18" t="s">
        <v>360</v>
      </c>
      <c r="R25" s="28" t="s">
        <v>0</v>
      </c>
      <c r="S25" s="4"/>
    </row>
    <row r="26" spans="1:20" s="3" customFormat="1" ht="79.2" x14ac:dyDescent="0.25">
      <c r="A26" s="13" t="s">
        <v>191</v>
      </c>
      <c r="B26" s="13">
        <v>9</v>
      </c>
      <c r="C26" s="14" t="s">
        <v>22</v>
      </c>
      <c r="D26" s="14" t="str">
        <f>A26&amp;"-"&amp;B26&amp;C26</f>
        <v>G3-9b</v>
      </c>
      <c r="E26" s="14" t="str">
        <f>VLOOKUP(B26,Rules!$B$3:$G$50,2,FALSE)</f>
        <v>Secondary pump min flow setpoint is 25% when rule 8</v>
      </c>
      <c r="F26" s="14" t="str">
        <f>VLOOKUP($B26,Rules!$B$3:$G$50,4,FALSE)</f>
        <v>Baseline RMR = expected value</v>
      </c>
      <c r="G26" s="14" t="str">
        <f>VLOOKUP($B26,Rules!$B$3:$G$50,5,FALSE)</f>
        <v>none</v>
      </c>
      <c r="H26" s="14" t="str">
        <f>VLOOKUP($B26,Rules!$B$3:$G$50,6,FALSE)</f>
        <v>No</v>
      </c>
      <c r="I26" s="14" t="s">
        <v>193</v>
      </c>
      <c r="J26" s="13" t="s">
        <v>212</v>
      </c>
      <c r="K26" s="16" t="str">
        <f>VLOOKUP($B26,Rules!$B$3:$G$21,3,FALSE)</f>
        <v>Baseline</v>
      </c>
      <c r="L26" s="16" t="s">
        <v>17</v>
      </c>
      <c r="M26" s="13" t="s">
        <v>281</v>
      </c>
      <c r="N26" s="17" t="s">
        <v>399</v>
      </c>
      <c r="O26" s="18"/>
      <c r="P26" s="18"/>
      <c r="Q26" s="18" t="s">
        <v>361</v>
      </c>
      <c r="R26" s="28" t="s">
        <v>0</v>
      </c>
      <c r="S26" s="4"/>
    </row>
    <row r="27" spans="1:20" s="3" customFormat="1" ht="92.4" x14ac:dyDescent="0.25">
      <c r="A27" s="19" t="s">
        <v>191</v>
      </c>
      <c r="B27" s="19">
        <v>10</v>
      </c>
      <c r="C27" s="20" t="s">
        <v>21</v>
      </c>
      <c r="D27" s="20" t="str">
        <f>A27&amp;"-"&amp;B27&amp;C27</f>
        <v>G3-10a</v>
      </c>
      <c r="E27" s="20" t="str">
        <f>VLOOKUP(B27,Rules!$B$3:$G$50,2,FALSE)</f>
        <v>Secondary pump speed control = ride curve when loop capacity &lt; 300 tons</v>
      </c>
      <c r="F27" s="20" t="str">
        <f>VLOOKUP($B27,Rules!$B$3:$G$50,4,FALSE)</f>
        <v>Baseline RMR = expected value</v>
      </c>
      <c r="G27" s="20" t="str">
        <f>VLOOKUP($B27,Rules!$B$3:$G$50,5,FALSE)</f>
        <v>none</v>
      </c>
      <c r="H27" s="20" t="str">
        <f>VLOOKUP($B27,Rules!$B$3:$G$50,6,FALSE)</f>
        <v>No</v>
      </c>
      <c r="I27" s="20" t="s">
        <v>193</v>
      </c>
      <c r="J27" s="19" t="s">
        <v>213</v>
      </c>
      <c r="K27" s="22" t="str">
        <f>VLOOKUP($B27,Rules!$B$3:$G$21,3,FALSE)</f>
        <v>Baseline</v>
      </c>
      <c r="L27" s="25" t="s">
        <v>18</v>
      </c>
      <c r="M27" s="19" t="s">
        <v>282</v>
      </c>
      <c r="N27" s="23" t="s">
        <v>374</v>
      </c>
      <c r="O27" s="24"/>
      <c r="P27" s="24"/>
      <c r="Q27" s="24" t="s">
        <v>383</v>
      </c>
      <c r="R27" s="25" t="s">
        <v>0</v>
      </c>
      <c r="S27" s="4"/>
      <c r="T27" s="3" t="s">
        <v>436</v>
      </c>
    </row>
    <row r="28" spans="1:20" s="3" customFormat="1" ht="92.4" x14ac:dyDescent="0.25">
      <c r="A28" s="19" t="s">
        <v>191</v>
      </c>
      <c r="B28" s="19">
        <v>10</v>
      </c>
      <c r="C28" s="20" t="s">
        <v>22</v>
      </c>
      <c r="D28" s="20" t="str">
        <f>A28&amp;"-"&amp;B28&amp;C28</f>
        <v>G3-10b</v>
      </c>
      <c r="E28" s="20" t="str">
        <f>VLOOKUP(B28,Rules!$B$3:$G$50,2,FALSE)</f>
        <v>Secondary pump speed control = ride curve when loop capacity &lt; 300 tons</v>
      </c>
      <c r="F28" s="20" t="str">
        <f>VLOOKUP($B28,Rules!$B$3:$G$50,4,FALSE)</f>
        <v>Baseline RMR = expected value</v>
      </c>
      <c r="G28" s="20" t="str">
        <f>VLOOKUP($B28,Rules!$B$3:$G$50,5,FALSE)</f>
        <v>none</v>
      </c>
      <c r="H28" s="20" t="str">
        <f>VLOOKUP($B28,Rules!$B$3:$G$50,6,FALSE)</f>
        <v>No</v>
      </c>
      <c r="I28" s="20" t="s">
        <v>193</v>
      </c>
      <c r="J28" s="19" t="s">
        <v>214</v>
      </c>
      <c r="K28" s="22" t="str">
        <f>VLOOKUP($B28,Rules!$B$3:$G$21,3,FALSE)</f>
        <v>Baseline</v>
      </c>
      <c r="L28" s="22" t="s">
        <v>17</v>
      </c>
      <c r="M28" s="19" t="s">
        <v>283</v>
      </c>
      <c r="N28" s="23" t="s">
        <v>374</v>
      </c>
      <c r="O28" s="24"/>
      <c r="P28" s="24"/>
      <c r="Q28" s="24" t="s">
        <v>383</v>
      </c>
      <c r="R28" s="25" t="s">
        <v>0</v>
      </c>
      <c r="S28" s="4"/>
      <c r="T28" s="3" t="s">
        <v>436</v>
      </c>
    </row>
    <row r="29" spans="1:20" s="3" customFormat="1" ht="92.4" x14ac:dyDescent="0.25">
      <c r="A29" s="19" t="s">
        <v>191</v>
      </c>
      <c r="B29" s="19">
        <v>10</v>
      </c>
      <c r="C29" s="20" t="s">
        <v>22</v>
      </c>
      <c r="D29" s="20" t="str">
        <f>A29&amp;"-"&amp;B29&amp;C29</f>
        <v>G3-10b</v>
      </c>
      <c r="E29" s="20" t="str">
        <f>VLOOKUP(B29,Rules!$B$3:$G$50,2,FALSE)</f>
        <v>Secondary pump speed control = ride curve when loop capacity &lt; 300 tons</v>
      </c>
      <c r="F29" s="20" t="str">
        <f>VLOOKUP($B29,Rules!$B$3:$G$50,4,FALSE)</f>
        <v>Baseline RMR = expected value</v>
      </c>
      <c r="G29" s="20" t="str">
        <f>VLOOKUP($B29,Rules!$B$3:$G$50,5,FALSE)</f>
        <v>none</v>
      </c>
      <c r="H29" s="20" t="str">
        <f>VLOOKUP($B29,Rules!$B$3:$G$50,6,FALSE)</f>
        <v>No</v>
      </c>
      <c r="I29" s="20" t="s">
        <v>193</v>
      </c>
      <c r="J29" s="19" t="s">
        <v>379</v>
      </c>
      <c r="K29" s="22" t="str">
        <f>VLOOKUP($B29,Rules!$B$3:$G$21,3,FALSE)</f>
        <v>Baseline</v>
      </c>
      <c r="L29" s="22" t="s">
        <v>17</v>
      </c>
      <c r="M29" s="19" t="s">
        <v>380</v>
      </c>
      <c r="N29" s="23" t="s">
        <v>374</v>
      </c>
      <c r="O29" s="24"/>
      <c r="P29" s="24"/>
      <c r="Q29" s="24" t="s">
        <v>383</v>
      </c>
      <c r="R29" s="25" t="s">
        <v>0</v>
      </c>
      <c r="S29" s="4"/>
      <c r="T29" s="3" t="s">
        <v>436</v>
      </c>
    </row>
    <row r="30" spans="1:20" s="46" customFormat="1" ht="92.4" x14ac:dyDescent="0.25">
      <c r="A30" s="13" t="s">
        <v>191</v>
      </c>
      <c r="B30" s="40">
        <v>11</v>
      </c>
      <c r="C30" s="41" t="s">
        <v>21</v>
      </c>
      <c r="D30" s="41" t="str">
        <f t="shared" si="6"/>
        <v>G3-11a</v>
      </c>
      <c r="E30" s="41" t="str">
        <f>VLOOKUP(B30,Rules!$B$3:$G$50,2,FALSE)</f>
        <v>Secondary pump power = 13W/gpm</v>
      </c>
      <c r="F30" s="41" t="str">
        <f>VLOOKUP($B30,Rules!$B$3:$G$50,4,FALSE)</f>
        <v>Baseline RMR = expected value</v>
      </c>
      <c r="G30" s="41" t="str">
        <f>VLOOKUP($B30,Rules!$B$3:$G$50,5,FALSE)</f>
        <v>none</v>
      </c>
      <c r="H30" s="41" t="str">
        <f>VLOOKUP($B30,Rules!$B$3:$G$50,6,FALSE)</f>
        <v>No</v>
      </c>
      <c r="I30" s="41" t="s">
        <v>193</v>
      </c>
      <c r="J30" s="40" t="s">
        <v>215</v>
      </c>
      <c r="K30" s="50" t="str">
        <f>VLOOKUP($B30,Rules!$B$3:$G$21,3,FALSE)</f>
        <v>Baseline</v>
      </c>
      <c r="L30" s="50" t="s">
        <v>18</v>
      </c>
      <c r="M30" s="40" t="s">
        <v>284</v>
      </c>
      <c r="N30" s="44" t="s">
        <v>386</v>
      </c>
      <c r="O30" s="45"/>
      <c r="P30" s="45"/>
      <c r="Q30" s="45" t="s">
        <v>387</v>
      </c>
      <c r="R30" s="50" t="s">
        <v>0</v>
      </c>
      <c r="S30" s="43" t="s">
        <v>16</v>
      </c>
      <c r="T30" s="3" t="s">
        <v>436</v>
      </c>
    </row>
    <row r="31" spans="1:20" s="46" customFormat="1" ht="92.4" x14ac:dyDescent="0.25">
      <c r="A31" s="13" t="s">
        <v>191</v>
      </c>
      <c r="B31" s="40">
        <v>11</v>
      </c>
      <c r="C31" s="41" t="s">
        <v>22</v>
      </c>
      <c r="D31" s="41" t="str">
        <f t="shared" si="6"/>
        <v>G3-11b</v>
      </c>
      <c r="E31" s="41" t="str">
        <f>VLOOKUP(B31,Rules!$B$3:$G$50,2,FALSE)</f>
        <v>Secondary pump power = 13W/gpm</v>
      </c>
      <c r="F31" s="41" t="str">
        <f>VLOOKUP($B31,Rules!$B$3:$G$50,4,FALSE)</f>
        <v>Baseline RMR = expected value</v>
      </c>
      <c r="G31" s="41" t="str">
        <f>VLOOKUP($B31,Rules!$B$3:$G$50,5,FALSE)</f>
        <v>none</v>
      </c>
      <c r="H31" s="41" t="str">
        <f>VLOOKUP($B31,Rules!$B$3:$G$50,6,FALSE)</f>
        <v>No</v>
      </c>
      <c r="I31" s="41" t="s">
        <v>193</v>
      </c>
      <c r="J31" s="40" t="s">
        <v>216</v>
      </c>
      <c r="K31" s="43" t="str">
        <f>VLOOKUP($B31,Rules!$B$3:$G$21,3,FALSE)</f>
        <v>Baseline</v>
      </c>
      <c r="L31" s="43" t="s">
        <v>17</v>
      </c>
      <c r="M31" s="40" t="s">
        <v>285</v>
      </c>
      <c r="N31" s="44" t="s">
        <v>386</v>
      </c>
      <c r="O31" s="45"/>
      <c r="P31" s="45"/>
      <c r="Q31" s="45" t="s">
        <v>388</v>
      </c>
      <c r="R31" s="50" t="s">
        <v>0</v>
      </c>
      <c r="S31" s="43"/>
      <c r="T31" s="3" t="s">
        <v>436</v>
      </c>
    </row>
    <row r="32" spans="1:20" s="3" customFormat="1" ht="39.6" x14ac:dyDescent="0.25">
      <c r="A32" s="19" t="s">
        <v>191</v>
      </c>
      <c r="B32" s="19">
        <v>12</v>
      </c>
      <c r="C32" s="20" t="s">
        <v>21</v>
      </c>
      <c r="D32" s="20" t="str">
        <f t="shared" si="6"/>
        <v>G3-12a</v>
      </c>
      <c r="E32" s="20" t="str">
        <f>VLOOKUP(B32,Rules!$B$3:$G$50,2,FALSE)</f>
        <v>Purchased CHW Loop temp reset = none</v>
      </c>
      <c r="F32" s="20" t="str">
        <f>VLOOKUP($B32,Rules!$B$3:$G$50,4,FALSE)</f>
        <v>Baseline RMR = expected value</v>
      </c>
      <c r="G32" s="20" t="str">
        <f>VLOOKUP($B32,Rules!$B$3:$G$50,5,FALSE)</f>
        <v>none</v>
      </c>
      <c r="H32" s="20" t="str">
        <f>VLOOKUP($B32,Rules!$B$3:$G$50,6,FALSE)</f>
        <v>No</v>
      </c>
      <c r="I32" s="20" t="s">
        <v>192</v>
      </c>
      <c r="J32" s="19" t="s">
        <v>217</v>
      </c>
      <c r="K32" s="22" t="str">
        <f>VLOOKUP($B32,Rules!$B$3:$G$21,3,FALSE)</f>
        <v>Baseline</v>
      </c>
      <c r="L32" s="22" t="s">
        <v>18</v>
      </c>
      <c r="M32" s="19" t="s">
        <v>286</v>
      </c>
      <c r="N32" s="23" t="s">
        <v>346</v>
      </c>
      <c r="O32" s="24"/>
      <c r="P32" s="24"/>
      <c r="Q32" s="24" t="s">
        <v>389</v>
      </c>
      <c r="R32" s="25" t="s">
        <v>0</v>
      </c>
      <c r="S32" s="4"/>
      <c r="T32" s="3" t="s">
        <v>16</v>
      </c>
    </row>
    <row r="33" spans="1:20" s="3" customFormat="1" ht="39.6" x14ac:dyDescent="0.25">
      <c r="A33" s="19" t="s">
        <v>191</v>
      </c>
      <c r="B33" s="26">
        <v>12</v>
      </c>
      <c r="C33" s="27" t="s">
        <v>22</v>
      </c>
      <c r="D33" s="20" t="str">
        <f t="shared" si="6"/>
        <v>G3-12b</v>
      </c>
      <c r="E33" s="20" t="str">
        <f>VLOOKUP(B33,Rules!$B$3:$G$50,2,FALSE)</f>
        <v>Purchased CHW Loop temp reset = none</v>
      </c>
      <c r="F33" s="20" t="str">
        <f>VLOOKUP($B33,Rules!$B$3:$G$50,4,FALSE)</f>
        <v>Baseline RMR = expected value</v>
      </c>
      <c r="G33" s="20" t="str">
        <f>VLOOKUP($B33,Rules!$B$3:$G$50,5,FALSE)</f>
        <v>none</v>
      </c>
      <c r="H33" s="20" t="str">
        <f>VLOOKUP($B33,Rules!$B$3:$G$50,6,FALSE)</f>
        <v>No</v>
      </c>
      <c r="I33" s="20" t="s">
        <v>192</v>
      </c>
      <c r="J33" s="19" t="s">
        <v>218</v>
      </c>
      <c r="K33" s="22" t="str">
        <f>VLOOKUP($B33,Rules!$B$3:$G$21,3,FALSE)</f>
        <v>Baseline</v>
      </c>
      <c r="L33" s="22" t="s">
        <v>17</v>
      </c>
      <c r="M33" s="19" t="s">
        <v>287</v>
      </c>
      <c r="N33" s="23" t="s">
        <v>346</v>
      </c>
      <c r="O33" s="24"/>
      <c r="P33" s="24"/>
      <c r="Q33" s="24" t="s">
        <v>390</v>
      </c>
      <c r="R33" s="22" t="s">
        <v>0</v>
      </c>
      <c r="S33" s="4"/>
    </row>
    <row r="34" spans="1:20" s="3" customFormat="1" ht="66" x14ac:dyDescent="0.25">
      <c r="A34" s="13" t="s">
        <v>191</v>
      </c>
      <c r="B34" s="13">
        <v>13</v>
      </c>
      <c r="C34" s="14" t="s">
        <v>21</v>
      </c>
      <c r="D34" s="14" t="str">
        <f t="shared" ref="D34:D46" si="10">A34&amp;"-"&amp;B34&amp;C34</f>
        <v>G3-13a</v>
      </c>
      <c r="E34" s="14" t="str">
        <f>VLOOKUP(B34,Rules!$B$3:$G$50,2,FALSE)</f>
        <v>Purchased CHW loop has a distribution pump (T/F)</v>
      </c>
      <c r="F34" s="14" t="str">
        <f>VLOOKUP($B34,Rules!$B$3:$G$50,4,FALSE)</f>
        <v>Baseline RMR = expected value</v>
      </c>
      <c r="G34" s="14" t="str">
        <f>VLOOKUP($B34,Rules!$B$3:$G$50,5,FALSE)</f>
        <v>none</v>
      </c>
      <c r="H34" s="14" t="str">
        <f>VLOOKUP($B34,Rules!$B$3:$G$50,6,FALSE)</f>
        <v>No</v>
      </c>
      <c r="I34" s="14" t="s">
        <v>192</v>
      </c>
      <c r="J34" s="13" t="s">
        <v>219</v>
      </c>
      <c r="K34" s="28" t="str">
        <f>VLOOKUP($B34,Rules!$B$3:$G$21,3,FALSE)</f>
        <v>Baseline</v>
      </c>
      <c r="L34" s="28" t="s">
        <v>18</v>
      </c>
      <c r="M34" s="13" t="s">
        <v>288</v>
      </c>
      <c r="N34" s="17" t="s">
        <v>391</v>
      </c>
      <c r="O34" s="18" t="s">
        <v>16</v>
      </c>
      <c r="P34" s="18"/>
      <c r="Q34" s="18" t="s">
        <v>392</v>
      </c>
      <c r="R34" s="28" t="s">
        <v>0</v>
      </c>
      <c r="S34" s="4" t="s">
        <v>16</v>
      </c>
    </row>
    <row r="35" spans="1:20" s="3" customFormat="1" ht="66" x14ac:dyDescent="0.25">
      <c r="A35" s="13" t="s">
        <v>191</v>
      </c>
      <c r="B35" s="13">
        <v>13</v>
      </c>
      <c r="C35" s="14" t="s">
        <v>22</v>
      </c>
      <c r="D35" s="14" t="str">
        <f t="shared" si="10"/>
        <v>G3-13b</v>
      </c>
      <c r="E35" s="14" t="str">
        <f>VLOOKUP(B35,Rules!$B$3:$G$50,2,FALSE)</f>
        <v>Purchased CHW loop has a distribution pump (T/F)</v>
      </c>
      <c r="F35" s="14" t="str">
        <f>VLOOKUP($B35,Rules!$B$3:$G$50,4,FALSE)</f>
        <v>Baseline RMR = expected value</v>
      </c>
      <c r="G35" s="14" t="str">
        <f>VLOOKUP($B35,Rules!$B$3:$G$50,5,FALSE)</f>
        <v>none</v>
      </c>
      <c r="H35" s="14" t="str">
        <f>VLOOKUP($B35,Rules!$B$3:$G$50,6,FALSE)</f>
        <v>No</v>
      </c>
      <c r="I35" s="14" t="s">
        <v>192</v>
      </c>
      <c r="J35" s="13" t="s">
        <v>220</v>
      </c>
      <c r="K35" s="16" t="str">
        <f>VLOOKUP($B35,Rules!$B$3:$G$21,3,FALSE)</f>
        <v>Baseline</v>
      </c>
      <c r="L35" s="16" t="s">
        <v>17</v>
      </c>
      <c r="M35" s="13" t="s">
        <v>289</v>
      </c>
      <c r="N35" s="17" t="s">
        <v>391</v>
      </c>
      <c r="O35" s="18" t="s">
        <v>16</v>
      </c>
      <c r="P35" s="18"/>
      <c r="Q35" s="18" t="s">
        <v>393</v>
      </c>
      <c r="R35" s="28" t="s">
        <v>0</v>
      </c>
      <c r="S35" s="4"/>
    </row>
    <row r="36" spans="1:20" s="3" customFormat="1" ht="79.2" x14ac:dyDescent="0.25">
      <c r="A36" s="19" t="s">
        <v>191</v>
      </c>
      <c r="B36" s="19">
        <v>14</v>
      </c>
      <c r="C36" s="20" t="s">
        <v>21</v>
      </c>
      <c r="D36" s="20" t="str">
        <f t="shared" si="10"/>
        <v>G3-14a</v>
      </c>
      <c r="E36" s="20" t="str">
        <f>VLOOKUP(B36,Rules!$B$3:$G$50,2,FALSE)</f>
        <v xml:space="preserve">Distribution pump speed control is a VFD </v>
      </c>
      <c r="F36" s="20" t="str">
        <f>VLOOKUP($B36,Rules!$B$3:$G$50,4,FALSE)</f>
        <v>Baseline RMR = expected value</v>
      </c>
      <c r="G36" s="20" t="str">
        <f>VLOOKUP($B36,Rules!$B$3:$G$50,5,FALSE)</f>
        <v>Rule 13 is true</v>
      </c>
      <c r="H36" s="20" t="str">
        <f>VLOOKUP($B36,Rules!$B$3:$G$50,6,FALSE)</f>
        <v>No</v>
      </c>
      <c r="I36" s="20" t="s">
        <v>193</v>
      </c>
      <c r="J36" s="19" t="s">
        <v>221</v>
      </c>
      <c r="K36" s="22" t="str">
        <f>VLOOKUP($B36,Rules!$B$3:$G$21,3,FALSE)</f>
        <v>Baseline</v>
      </c>
      <c r="L36" s="22" t="s">
        <v>18</v>
      </c>
      <c r="M36" s="19" t="s">
        <v>290</v>
      </c>
      <c r="N36" s="23" t="s">
        <v>394</v>
      </c>
      <c r="O36" s="24"/>
      <c r="P36" s="24"/>
      <c r="Q36" s="24" t="s">
        <v>395</v>
      </c>
      <c r="R36" s="25" t="s">
        <v>0</v>
      </c>
      <c r="S36" s="4"/>
    </row>
    <row r="37" spans="1:20" s="3" customFormat="1" ht="79.2" x14ac:dyDescent="0.25">
      <c r="A37" s="19" t="s">
        <v>191</v>
      </c>
      <c r="B37" s="26">
        <v>14</v>
      </c>
      <c r="C37" s="27" t="s">
        <v>22</v>
      </c>
      <c r="D37" s="20" t="str">
        <f t="shared" si="10"/>
        <v>G3-14b</v>
      </c>
      <c r="E37" s="20" t="str">
        <f>VLOOKUP(B37,Rules!$B$3:$G$50,2,FALSE)</f>
        <v xml:space="preserve">Distribution pump speed control is a VFD </v>
      </c>
      <c r="F37" s="20" t="str">
        <f>VLOOKUP($B37,Rules!$B$3:$G$50,4,FALSE)</f>
        <v>Baseline RMR = expected value</v>
      </c>
      <c r="G37" s="20" t="str">
        <f>VLOOKUP($B37,Rules!$B$3:$G$50,5,FALSE)</f>
        <v>Rule 13 is true</v>
      </c>
      <c r="H37" s="20" t="str">
        <f>VLOOKUP($B37,Rules!$B$3:$G$50,6,FALSE)</f>
        <v>No</v>
      </c>
      <c r="I37" s="20" t="s">
        <v>193</v>
      </c>
      <c r="J37" s="19" t="s">
        <v>222</v>
      </c>
      <c r="K37" s="22" t="str">
        <f>VLOOKUP($B37,Rules!$B$3:$G$21,3,FALSE)</f>
        <v>Baseline</v>
      </c>
      <c r="L37" s="22" t="s">
        <v>17</v>
      </c>
      <c r="M37" s="19" t="s">
        <v>291</v>
      </c>
      <c r="N37" s="23" t="s">
        <v>394</v>
      </c>
      <c r="O37" s="24"/>
      <c r="P37" s="24"/>
      <c r="Q37" s="24" t="s">
        <v>396</v>
      </c>
      <c r="R37" s="22" t="s">
        <v>0</v>
      </c>
      <c r="S37" s="4"/>
    </row>
    <row r="38" spans="1:20" s="3" customFormat="1" ht="79.2" x14ac:dyDescent="0.25">
      <c r="A38" s="13" t="s">
        <v>191</v>
      </c>
      <c r="B38" s="13">
        <v>15</v>
      </c>
      <c r="C38" s="14" t="s">
        <v>21</v>
      </c>
      <c r="D38" s="14" t="str">
        <f t="shared" si="10"/>
        <v>G3-15a</v>
      </c>
      <c r="E38" s="14" t="str">
        <f>VLOOKUP(B38,Rules!$B$3:$G$50,2,FALSE)</f>
        <v>Distribution pump minimum flow setpoint = 25%</v>
      </c>
      <c r="F38" s="14" t="str">
        <f>VLOOKUP($B38,Rules!$B$3:$G$50,4,FALSE)</f>
        <v>Baseline RMR = expected value</v>
      </c>
      <c r="G38" s="14" t="str">
        <f>VLOOKUP($B38,Rules!$B$3:$G$50,5,FALSE)</f>
        <v>Rule 13 is true</v>
      </c>
      <c r="H38" s="14" t="str">
        <f>VLOOKUP($B38,Rules!$B$3:$G$50,6,FALSE)</f>
        <v>No</v>
      </c>
      <c r="I38" s="14" t="s">
        <v>193</v>
      </c>
      <c r="J38" s="13" t="s">
        <v>223</v>
      </c>
      <c r="K38" s="28" t="str">
        <f>VLOOKUP($B38,Rules!$B$3:$G$21,3,FALSE)</f>
        <v>Baseline</v>
      </c>
      <c r="L38" s="28" t="s">
        <v>18</v>
      </c>
      <c r="M38" s="13" t="s">
        <v>292</v>
      </c>
      <c r="N38" s="17" t="s">
        <v>397</v>
      </c>
      <c r="O38" s="18"/>
      <c r="P38" s="18"/>
      <c r="Q38" s="18" t="s">
        <v>400</v>
      </c>
      <c r="R38" s="28" t="s">
        <v>0</v>
      </c>
      <c r="S38" s="4" t="s">
        <v>16</v>
      </c>
    </row>
    <row r="39" spans="1:20" s="3" customFormat="1" ht="79.2" x14ac:dyDescent="0.25">
      <c r="A39" s="13" t="s">
        <v>191</v>
      </c>
      <c r="B39" s="13">
        <v>15</v>
      </c>
      <c r="C39" s="14" t="s">
        <v>22</v>
      </c>
      <c r="D39" s="14" t="str">
        <f t="shared" si="10"/>
        <v>G3-15b</v>
      </c>
      <c r="E39" s="14" t="str">
        <f>VLOOKUP(B39,Rules!$B$3:$G$50,2,FALSE)</f>
        <v>Distribution pump minimum flow setpoint = 25%</v>
      </c>
      <c r="F39" s="14" t="str">
        <f>VLOOKUP($B39,Rules!$B$3:$G$50,4,FALSE)</f>
        <v>Baseline RMR = expected value</v>
      </c>
      <c r="G39" s="14" t="str">
        <f>VLOOKUP($B39,Rules!$B$3:$G$50,5,FALSE)</f>
        <v>Rule 13 is true</v>
      </c>
      <c r="H39" s="14" t="str">
        <f>VLOOKUP($B39,Rules!$B$3:$G$50,6,FALSE)</f>
        <v>No</v>
      </c>
      <c r="I39" s="14" t="s">
        <v>193</v>
      </c>
      <c r="J39" s="13" t="s">
        <v>224</v>
      </c>
      <c r="K39" s="16" t="str">
        <f>VLOOKUP($B39,Rules!$B$3:$G$21,3,FALSE)</f>
        <v>Baseline</v>
      </c>
      <c r="L39" s="16" t="s">
        <v>18</v>
      </c>
      <c r="M39" s="13" t="s">
        <v>293</v>
      </c>
      <c r="N39" s="17" t="s">
        <v>397</v>
      </c>
      <c r="O39" s="18"/>
      <c r="P39" s="18"/>
      <c r="Q39" s="18" t="s">
        <v>401</v>
      </c>
      <c r="R39" s="28" t="s">
        <v>0</v>
      </c>
      <c r="S39" s="4"/>
    </row>
    <row r="40" spans="1:20" s="3" customFormat="1" ht="92.4" x14ac:dyDescent="0.25">
      <c r="A40" s="19" t="s">
        <v>191</v>
      </c>
      <c r="B40" s="19">
        <v>16</v>
      </c>
      <c r="C40" s="20" t="s">
        <v>21</v>
      </c>
      <c r="D40" s="20" t="str">
        <f t="shared" si="10"/>
        <v>G3-16a</v>
      </c>
      <c r="E40" s="20" t="str">
        <f>VLOOKUP(B40,Rules!$B$3:$G$50,2,FALSE)</f>
        <v>Distribution pump power is 16W/gpm</v>
      </c>
      <c r="F40" s="20" t="str">
        <f>VLOOKUP($B40,Rules!$B$3:$G$50,4,FALSE)</f>
        <v>Baseline RMR = expected value</v>
      </c>
      <c r="G40" s="20" t="str">
        <f>VLOOKUP($B40,Rules!$B$3:$G$50,5,FALSE)</f>
        <v>Rule 13 is true</v>
      </c>
      <c r="H40" s="20" t="str">
        <f>VLOOKUP($B40,Rules!$B$3:$G$50,6,FALSE)</f>
        <v>No</v>
      </c>
      <c r="I40" s="20" t="s">
        <v>193</v>
      </c>
      <c r="J40" s="19" t="s">
        <v>225</v>
      </c>
      <c r="K40" s="22" t="str">
        <f>VLOOKUP($B40,Rules!$B$3:$G$21,3,FALSE)</f>
        <v>Baseline</v>
      </c>
      <c r="L40" s="22" t="s">
        <v>18</v>
      </c>
      <c r="M40" s="19" t="s">
        <v>294</v>
      </c>
      <c r="N40" s="23" t="s">
        <v>402</v>
      </c>
      <c r="O40" s="24" t="s">
        <v>16</v>
      </c>
      <c r="P40" s="24"/>
      <c r="Q40" s="24" t="s">
        <v>403</v>
      </c>
      <c r="R40" s="25" t="s">
        <v>0</v>
      </c>
      <c r="S40" s="4"/>
      <c r="T40" s="3" t="s">
        <v>436</v>
      </c>
    </row>
    <row r="41" spans="1:20" s="3" customFormat="1" ht="92.4" x14ac:dyDescent="0.25">
      <c r="A41" s="19" t="s">
        <v>191</v>
      </c>
      <c r="B41" s="26">
        <v>16</v>
      </c>
      <c r="C41" s="27" t="s">
        <v>22</v>
      </c>
      <c r="D41" s="20" t="str">
        <f t="shared" si="10"/>
        <v>G3-16b</v>
      </c>
      <c r="E41" s="20" t="str">
        <f>VLOOKUP(B41,Rules!$B$3:$G$50,2,FALSE)</f>
        <v>Distribution pump power is 16W/gpm</v>
      </c>
      <c r="F41" s="20" t="str">
        <f>VLOOKUP($B41,Rules!$B$3:$G$50,4,FALSE)</f>
        <v>Baseline RMR = expected value</v>
      </c>
      <c r="G41" s="20" t="str">
        <f>VLOOKUP($B41,Rules!$B$3:$G$50,5,FALSE)</f>
        <v>Rule 13 is true</v>
      </c>
      <c r="H41" s="20" t="str">
        <f>VLOOKUP($B41,Rules!$B$3:$G$50,6,FALSE)</f>
        <v>No</v>
      </c>
      <c r="I41" s="20" t="s">
        <v>193</v>
      </c>
      <c r="J41" s="19" t="s">
        <v>226</v>
      </c>
      <c r="K41" s="22" t="str">
        <f>VLOOKUP($B41,Rules!$B$3:$G$21,3,FALSE)</f>
        <v>Baseline</v>
      </c>
      <c r="L41" s="22" t="s">
        <v>18</v>
      </c>
      <c r="M41" s="19" t="s">
        <v>295</v>
      </c>
      <c r="N41" s="23" t="s">
        <v>402</v>
      </c>
      <c r="O41" s="24" t="s">
        <v>16</v>
      </c>
      <c r="P41" s="24"/>
      <c r="Q41" s="24" t="s">
        <v>404</v>
      </c>
      <c r="R41" s="22" t="s">
        <v>0</v>
      </c>
      <c r="S41" s="4"/>
      <c r="T41" s="3" t="s">
        <v>436</v>
      </c>
    </row>
    <row r="42" spans="1:20" s="29" customFormat="1" ht="52.8" x14ac:dyDescent="0.25">
      <c r="A42" s="13" t="s">
        <v>191</v>
      </c>
      <c r="B42" s="13">
        <v>17</v>
      </c>
      <c r="C42" s="14" t="s">
        <v>21</v>
      </c>
      <c r="D42" s="14" t="str">
        <f t="shared" si="10"/>
        <v>G3-17a</v>
      </c>
      <c r="E42" s="14" t="str">
        <f>VLOOKUP(B42,Rules!$B$3:$G$50,2,FALSE)</f>
        <v>Heat Rejection loop has a single heat rejection device attached? (T/F)</v>
      </c>
      <c r="F42" s="14" t="str">
        <f>VLOOKUP($B42,Rules!$B$3:$G$50,4,FALSE)</f>
        <v>Baseline RMR = expected value</v>
      </c>
      <c r="G42" s="14" t="str">
        <f>VLOOKUP($B42,Rules!$B$3:$G$50,5,FALSE)</f>
        <v>none</v>
      </c>
      <c r="H42" s="14" t="str">
        <f>VLOOKUP($B42,Rules!$B$3:$G$50,6,FALSE)</f>
        <v>Yes</v>
      </c>
      <c r="I42" s="14" t="s">
        <v>194</v>
      </c>
      <c r="J42" s="13" t="s">
        <v>227</v>
      </c>
      <c r="K42" s="16" t="str">
        <f>VLOOKUP($B42,Rules!$B$3:$G$21,3,FALSE)</f>
        <v>Baseline</v>
      </c>
      <c r="L42" s="28" t="s">
        <v>18</v>
      </c>
      <c r="M42" s="13" t="s">
        <v>296</v>
      </c>
      <c r="N42" s="17" t="s">
        <v>407</v>
      </c>
      <c r="O42" s="18"/>
      <c r="Q42" s="18" t="s">
        <v>405</v>
      </c>
      <c r="R42" s="28" t="s">
        <v>0</v>
      </c>
      <c r="S42" s="16" t="s">
        <v>16</v>
      </c>
    </row>
    <row r="43" spans="1:20" s="29" customFormat="1" ht="52.8" x14ac:dyDescent="0.25">
      <c r="A43" s="13" t="s">
        <v>191</v>
      </c>
      <c r="B43" s="13">
        <v>17</v>
      </c>
      <c r="C43" s="14" t="s">
        <v>22</v>
      </c>
      <c r="D43" s="14" t="str">
        <f t="shared" si="10"/>
        <v>G3-17b</v>
      </c>
      <c r="E43" s="14" t="str">
        <f>VLOOKUP(B43,Rules!$B$3:$G$50,2,FALSE)</f>
        <v>Heat Rejection loop has a single heat rejection device attached? (T/F)</v>
      </c>
      <c r="F43" s="14" t="str">
        <f>VLOOKUP($B43,Rules!$B$3:$G$50,4,FALSE)</f>
        <v>Baseline RMR = expected value</v>
      </c>
      <c r="G43" s="14" t="str">
        <f>VLOOKUP($B43,Rules!$B$3:$G$50,5,FALSE)</f>
        <v>none</v>
      </c>
      <c r="H43" s="14" t="str">
        <f>VLOOKUP($B43,Rules!$B$3:$G$50,6,FALSE)</f>
        <v>Yes</v>
      </c>
      <c r="I43" s="14" t="s">
        <v>194</v>
      </c>
      <c r="J43" s="13" t="s">
        <v>228</v>
      </c>
      <c r="K43" s="16" t="str">
        <f>VLOOKUP($B43,Rules!$B$3:$G$21,3,FALSE)</f>
        <v>Baseline</v>
      </c>
      <c r="L43" s="16" t="s">
        <v>17</v>
      </c>
      <c r="M43" s="13" t="s">
        <v>301</v>
      </c>
      <c r="N43" s="17" t="s">
        <v>407</v>
      </c>
      <c r="O43" s="18"/>
      <c r="Q43" s="18" t="s">
        <v>406</v>
      </c>
      <c r="R43" s="28" t="s">
        <v>0</v>
      </c>
      <c r="S43" s="16"/>
    </row>
    <row r="44" spans="1:20" s="29" customFormat="1" ht="52.8" x14ac:dyDescent="0.25">
      <c r="A44" s="13" t="s">
        <v>191</v>
      </c>
      <c r="B44" s="13">
        <v>17</v>
      </c>
      <c r="C44" s="14" t="s">
        <v>27</v>
      </c>
      <c r="D44" s="14" t="str">
        <f t="shared" ref="D44" si="11">A44&amp;"-"&amp;B44&amp;C44</f>
        <v>G3-17c</v>
      </c>
      <c r="E44" s="14" t="str">
        <f>VLOOKUP(B44,Rules!$B$3:$G$50,2,FALSE)</f>
        <v>Heat Rejection loop has a single heat rejection device attached? (T/F)</v>
      </c>
      <c r="F44" s="14" t="str">
        <f>VLOOKUP($B44,Rules!$B$3:$G$50,4,FALSE)</f>
        <v>Baseline RMR = expected value</v>
      </c>
      <c r="G44" s="14" t="str">
        <f>VLOOKUP($B44,Rules!$B$3:$G$50,5,FALSE)</f>
        <v>none</v>
      </c>
      <c r="H44" s="14" t="str">
        <f>VLOOKUP($B44,Rules!$B$3:$G$50,6,FALSE)</f>
        <v>Yes</v>
      </c>
      <c r="I44" s="14" t="s">
        <v>194</v>
      </c>
      <c r="J44" s="13" t="s">
        <v>229</v>
      </c>
      <c r="K44" s="16" t="str">
        <f>VLOOKUP($B44,Rules!$B$3:$G$21,3,FALSE)</f>
        <v>Baseline</v>
      </c>
      <c r="L44" s="28" t="s">
        <v>18</v>
      </c>
      <c r="M44" s="13" t="s">
        <v>302</v>
      </c>
      <c r="N44" s="17" t="s">
        <v>407</v>
      </c>
      <c r="O44" s="18"/>
      <c r="Q44" s="18" t="s">
        <v>408</v>
      </c>
      <c r="R44" s="28" t="s">
        <v>0</v>
      </c>
      <c r="S44" s="16" t="s">
        <v>16</v>
      </c>
    </row>
    <row r="45" spans="1:20" s="60" customFormat="1" ht="26.4" x14ac:dyDescent="0.3">
      <c r="A45" s="19" t="s">
        <v>191</v>
      </c>
      <c r="B45" s="19">
        <v>18</v>
      </c>
      <c r="C45" s="20" t="s">
        <v>21</v>
      </c>
      <c r="D45" s="20" t="str">
        <f t="shared" si="10"/>
        <v>G3-18a</v>
      </c>
      <c r="E45" s="20" t="str">
        <f>VLOOKUP(B45,Rules!$B$3:$G$50,2,FALSE)</f>
        <v>Heat Rejection device type = axial fan</v>
      </c>
      <c r="F45" s="20" t="str">
        <f>VLOOKUP($B45,Rules!$B$3:$G$50,4,FALSE)</f>
        <v>Baseline RMR = expected value</v>
      </c>
      <c r="G45" s="20" t="str">
        <f>VLOOKUP($B45,Rules!$B$3:$G$50,5,FALSE)</f>
        <v>Rule 17 is true</v>
      </c>
      <c r="H45" s="20" t="str">
        <f>VLOOKUP($B45,Rules!$B$3:$G$50,6,FALSE)</f>
        <v>Yes</v>
      </c>
      <c r="I45" s="20" t="s">
        <v>194</v>
      </c>
      <c r="J45" s="19" t="s">
        <v>230</v>
      </c>
      <c r="K45" s="22" t="str">
        <f>VLOOKUP($B45,Rules!$B$3:$G$21,3,FALSE)</f>
        <v>Baseline</v>
      </c>
      <c r="L45" s="22" t="s">
        <v>18</v>
      </c>
      <c r="M45" s="19" t="s">
        <v>303</v>
      </c>
      <c r="N45" s="23" t="s">
        <v>412</v>
      </c>
      <c r="O45" s="24"/>
      <c r="P45" s="24"/>
      <c r="Q45" s="24" t="s">
        <v>413</v>
      </c>
      <c r="S45" s="61" t="s">
        <v>16</v>
      </c>
    </row>
    <row r="46" spans="1:20" s="60" customFormat="1" ht="26.4" x14ac:dyDescent="0.3">
      <c r="A46" s="19" t="s">
        <v>191</v>
      </c>
      <c r="B46" s="26">
        <v>18</v>
      </c>
      <c r="C46" s="27" t="s">
        <v>22</v>
      </c>
      <c r="D46" s="20" t="str">
        <f t="shared" si="10"/>
        <v>G3-18b</v>
      </c>
      <c r="E46" s="20" t="str">
        <f>VLOOKUP(B46,Rules!$B$3:$G$50,2,FALSE)</f>
        <v>Heat Rejection device type = axial fan</v>
      </c>
      <c r="F46" s="20" t="str">
        <f>VLOOKUP($B46,Rules!$B$3:$G$50,4,FALSE)</f>
        <v>Baseline RMR = expected value</v>
      </c>
      <c r="G46" s="20" t="str">
        <f>VLOOKUP($B46,Rules!$B$3:$G$50,5,FALSE)</f>
        <v>Rule 17 is true</v>
      </c>
      <c r="H46" s="20" t="str">
        <f>VLOOKUP($B46,Rules!$B$3:$G$50,6,FALSE)</f>
        <v>Yes</v>
      </c>
      <c r="I46" s="20" t="s">
        <v>194</v>
      </c>
      <c r="J46" s="19" t="s">
        <v>231</v>
      </c>
      <c r="K46" s="22" t="str">
        <f>VLOOKUP($B46,Rules!$B$3:$G$21,3,FALSE)</f>
        <v>Baseline</v>
      </c>
      <c r="L46" s="22" t="s">
        <v>17</v>
      </c>
      <c r="M46" s="19" t="s">
        <v>304</v>
      </c>
      <c r="N46" s="23" t="s">
        <v>412</v>
      </c>
      <c r="O46" s="24"/>
      <c r="P46" s="24"/>
      <c r="Q46" s="24" t="s">
        <v>414</v>
      </c>
      <c r="S46" s="61" t="s">
        <v>16</v>
      </c>
    </row>
    <row r="47" spans="1:20" s="51" customFormat="1" ht="26.4" x14ac:dyDescent="0.3">
      <c r="A47" s="13" t="s">
        <v>191</v>
      </c>
      <c r="B47" s="13">
        <v>19</v>
      </c>
      <c r="C47" s="14" t="s">
        <v>21</v>
      </c>
      <c r="D47" s="14" t="str">
        <f t="shared" ref="D47:D48" si="12">A47&amp;"-"&amp;B47&amp;C47</f>
        <v>G3-19a</v>
      </c>
      <c r="E47" s="14" t="str">
        <f>VLOOKUP(B47,Rules!$B$3:$G$50,2,FALSE)</f>
        <v>Heat rejection Device Range = 10 degrees</v>
      </c>
      <c r="F47" s="14" t="str">
        <f>VLOOKUP($B47,Rules!$B$3:$G$50,4,FALSE)</f>
        <v>Baseline RMR = expected value</v>
      </c>
      <c r="G47" s="14" t="str">
        <f>VLOOKUP($B47,Rules!$B$3:$G$50,5,FALSE)</f>
        <v>Rule 17 is true</v>
      </c>
      <c r="H47" s="14" t="str">
        <f>VLOOKUP($B47,Rules!$B$3:$G$50,6,FALSE)</f>
        <v>No</v>
      </c>
      <c r="I47" s="14" t="s">
        <v>194</v>
      </c>
      <c r="J47" s="13" t="s">
        <v>232</v>
      </c>
      <c r="K47" s="16" t="str">
        <f>VLOOKUP($B47,Rules!$B$3:$G$21,3,FALSE)</f>
        <v>Baseline</v>
      </c>
      <c r="L47" s="28" t="s">
        <v>18</v>
      </c>
      <c r="M47" s="13" t="s">
        <v>305</v>
      </c>
      <c r="N47" s="17" t="s">
        <v>415</v>
      </c>
      <c r="O47" s="18"/>
      <c r="P47" s="18"/>
      <c r="Q47" s="18" t="s">
        <v>429</v>
      </c>
      <c r="S47" s="52"/>
      <c r="T47" s="51" t="s">
        <v>443</v>
      </c>
    </row>
    <row r="48" spans="1:20" s="51" customFormat="1" ht="26.4" x14ac:dyDescent="0.3">
      <c r="A48" s="13" t="s">
        <v>191</v>
      </c>
      <c r="B48" s="13">
        <v>19</v>
      </c>
      <c r="C48" s="14" t="s">
        <v>22</v>
      </c>
      <c r="D48" s="14" t="str">
        <f t="shared" si="12"/>
        <v>G3-19b</v>
      </c>
      <c r="E48" s="14" t="str">
        <f>VLOOKUP(B48,Rules!$B$3:$G$50,2,FALSE)</f>
        <v>Heat rejection Device Range = 10 degrees</v>
      </c>
      <c r="F48" s="14" t="str">
        <f>VLOOKUP($B48,Rules!$B$3:$G$50,4,FALSE)</f>
        <v>Baseline RMR = expected value</v>
      </c>
      <c r="G48" s="14" t="str">
        <f>VLOOKUP($B48,Rules!$B$3:$G$50,5,FALSE)</f>
        <v>Rule 17 is true</v>
      </c>
      <c r="H48" s="14" t="str">
        <f>VLOOKUP($B48,Rules!$B$3:$G$50,6,FALSE)</f>
        <v>No</v>
      </c>
      <c r="I48" s="14" t="s">
        <v>194</v>
      </c>
      <c r="J48" s="13" t="s">
        <v>233</v>
      </c>
      <c r="K48" s="16" t="str">
        <f>VLOOKUP($B48,Rules!$B$3:$G$39,3,FALSE)</f>
        <v>Baseline</v>
      </c>
      <c r="L48" s="16" t="s">
        <v>17</v>
      </c>
      <c r="M48" s="13" t="s">
        <v>306</v>
      </c>
      <c r="N48" s="17" t="s">
        <v>415</v>
      </c>
      <c r="O48" s="18"/>
      <c r="P48" s="18"/>
      <c r="Q48" s="18" t="s">
        <v>430</v>
      </c>
      <c r="S48" s="52"/>
      <c r="T48" s="51" t="s">
        <v>443</v>
      </c>
    </row>
    <row r="49" spans="1:21" s="60" customFormat="1" ht="39.6" x14ac:dyDescent="0.3">
      <c r="A49" s="19" t="s">
        <v>191</v>
      </c>
      <c r="B49" s="19">
        <v>20</v>
      </c>
      <c r="C49" s="20" t="s">
        <v>21</v>
      </c>
      <c r="D49" s="20" t="str">
        <f t="shared" ref="D49:D50" si="13">A49&amp;"-"&amp;B49&amp;C49</f>
        <v>G3-20a</v>
      </c>
      <c r="E49" s="20" t="str">
        <f>VLOOKUP(B49,Rules!$B$3:$G$50,2,FALSE)</f>
        <v>Design Wet Bulb is 12.8C&lt;=WB&lt;=32.2C? (55F-&gt;90F)</v>
      </c>
      <c r="F49" s="20" t="str">
        <f>VLOOKUP($B49,Rules!$B$3:$G$50,4,FALSE)</f>
        <v>Baseline RMR = expected value</v>
      </c>
      <c r="G49" s="20" t="str">
        <f>VLOOKUP($B49,Rules!$B$3:$G$50,5,FALSE)</f>
        <v>Rule 17 is true</v>
      </c>
      <c r="H49" s="20" t="str">
        <f>VLOOKUP($B49,Rules!$B$3:$G$50,6,FALSE)</f>
        <v>Yes</v>
      </c>
      <c r="I49" s="20" t="s">
        <v>53</v>
      </c>
      <c r="J49" s="19" t="s">
        <v>421</v>
      </c>
      <c r="K49" s="22" t="str">
        <f>VLOOKUP($B49,Rules!$B$3:$G$39,3,FALSE)</f>
        <v>Baseline</v>
      </c>
      <c r="L49" s="25" t="s">
        <v>18</v>
      </c>
      <c r="M49" s="19" t="s">
        <v>421</v>
      </c>
      <c r="N49" s="23" t="s">
        <v>416</v>
      </c>
      <c r="O49" s="24" t="s">
        <v>16</v>
      </c>
      <c r="P49" s="24"/>
      <c r="Q49" s="24" t="s">
        <v>426</v>
      </c>
      <c r="S49" s="61"/>
      <c r="T49" s="51" t="s">
        <v>443</v>
      </c>
    </row>
    <row r="50" spans="1:21" s="60" customFormat="1" ht="39.6" x14ac:dyDescent="0.3">
      <c r="A50" s="19" t="s">
        <v>191</v>
      </c>
      <c r="B50" s="19">
        <v>20</v>
      </c>
      <c r="C50" s="20" t="s">
        <v>22</v>
      </c>
      <c r="D50" s="20" t="str">
        <f t="shared" si="13"/>
        <v>G3-20b</v>
      </c>
      <c r="E50" s="20" t="str">
        <f>VLOOKUP(B50,Rules!$B$3:$G$50,2,FALSE)</f>
        <v>Design Wet Bulb is 12.8C&lt;=WB&lt;=32.2C? (55F-&gt;90F)</v>
      </c>
      <c r="F50" s="20" t="str">
        <f>VLOOKUP($B50,Rules!$B$3:$G$50,4,FALSE)</f>
        <v>Baseline RMR = expected value</v>
      </c>
      <c r="G50" s="20" t="str">
        <f>VLOOKUP($B50,Rules!$B$3:$G$50,5,FALSE)</f>
        <v>Rule 17 is true</v>
      </c>
      <c r="H50" s="20" t="str">
        <f>VLOOKUP($B50,Rules!$B$3:$G$50,6,FALSE)</f>
        <v>Yes</v>
      </c>
      <c r="I50" s="20" t="s">
        <v>53</v>
      </c>
      <c r="J50" s="19" t="s">
        <v>422</v>
      </c>
      <c r="K50" s="22" t="str">
        <f>VLOOKUP($B50,Rules!$B$3:$G$39,3,FALSE)</f>
        <v>Baseline</v>
      </c>
      <c r="L50" s="22" t="s">
        <v>17</v>
      </c>
      <c r="M50" s="19" t="s">
        <v>424</v>
      </c>
      <c r="N50" s="23" t="s">
        <v>416</v>
      </c>
      <c r="O50" s="24" t="s">
        <v>16</v>
      </c>
      <c r="P50" s="24"/>
      <c r="Q50" s="24" t="s">
        <v>427</v>
      </c>
      <c r="S50" s="61"/>
      <c r="T50" s="51" t="s">
        <v>443</v>
      </c>
    </row>
    <row r="51" spans="1:21" s="60" customFormat="1" ht="39.6" x14ac:dyDescent="0.3">
      <c r="A51" s="19" t="s">
        <v>191</v>
      </c>
      <c r="B51" s="19">
        <v>20</v>
      </c>
      <c r="C51" s="20" t="s">
        <v>27</v>
      </c>
      <c r="D51" s="20" t="str">
        <f t="shared" ref="D51" si="14">A51&amp;"-"&amp;B51&amp;C51</f>
        <v>G3-20c</v>
      </c>
      <c r="E51" s="20" t="str">
        <f>VLOOKUP(B51,Rules!$B$3:$G$50,2,FALSE)</f>
        <v>Design Wet Bulb is 12.8C&lt;=WB&lt;=32.2C? (55F-&gt;90F)</v>
      </c>
      <c r="F51" s="20" t="str">
        <f>VLOOKUP($B51,Rules!$B$3:$G$50,4,FALSE)</f>
        <v>Baseline RMR = expected value</v>
      </c>
      <c r="G51" s="20" t="str">
        <f>VLOOKUP($B51,Rules!$B$3:$G$50,5,FALSE)</f>
        <v>Rule 17 is true</v>
      </c>
      <c r="H51" s="20" t="str">
        <f>VLOOKUP($B51,Rules!$B$3:$G$50,6,FALSE)</f>
        <v>Yes</v>
      </c>
      <c r="I51" s="20" t="s">
        <v>53</v>
      </c>
      <c r="J51" s="19" t="s">
        <v>423</v>
      </c>
      <c r="K51" s="22" t="str">
        <f>VLOOKUP($B51,Rules!$B$3:$G$39,3,FALSE)</f>
        <v>Baseline</v>
      </c>
      <c r="L51" s="22" t="s">
        <v>17</v>
      </c>
      <c r="M51" s="19" t="s">
        <v>425</v>
      </c>
      <c r="N51" s="23" t="s">
        <v>416</v>
      </c>
      <c r="O51" s="24" t="s">
        <v>16</v>
      </c>
      <c r="P51" s="24"/>
      <c r="Q51" s="24" t="s">
        <v>428</v>
      </c>
      <c r="S51" s="61"/>
      <c r="T51" s="51" t="s">
        <v>443</v>
      </c>
    </row>
    <row r="52" spans="1:21" s="51" customFormat="1" ht="39.6" x14ac:dyDescent="0.3">
      <c r="A52" s="13" t="s">
        <v>191</v>
      </c>
      <c r="B52" s="13">
        <v>21</v>
      </c>
      <c r="C52" s="14" t="s">
        <v>21</v>
      </c>
      <c r="D52" s="14" t="str">
        <f t="shared" ref="D52:D107" si="15">A52&amp;"-"&amp;B52&amp;C52</f>
        <v>G3-21a</v>
      </c>
      <c r="E52" s="14" t="str">
        <f>VLOOKUP(B52,Rules!$B$3:$G$50,2,FALSE)</f>
        <v>Heat Rejection Device Approach calaculated correctly (T/F)</v>
      </c>
      <c r="F52" s="14" t="str">
        <f>VLOOKUP($B52,Rules!$B$3:$G$50,4,FALSE)</f>
        <v>Baseline RMR = expected value</v>
      </c>
      <c r="G52" s="14" t="str">
        <f>VLOOKUP($B52,Rules!$B$3:$G$50,5,FALSE)</f>
        <v>Rule 36 is true</v>
      </c>
      <c r="H52" s="14" t="str">
        <f>VLOOKUP($B52,Rules!$B$3:$G$50,6,FALSE)</f>
        <v>No</v>
      </c>
      <c r="I52" s="14" t="s">
        <v>194</v>
      </c>
      <c r="J52" s="13" t="s">
        <v>234</v>
      </c>
      <c r="K52" s="16" t="str">
        <f>VLOOKUP($B52,Rules!$B$3:$G$39,3,FALSE)</f>
        <v>Baseline</v>
      </c>
      <c r="L52" s="28" t="s">
        <v>18</v>
      </c>
      <c r="M52" s="13" t="s">
        <v>307</v>
      </c>
      <c r="N52" s="17" t="s">
        <v>417</v>
      </c>
      <c r="O52" s="18" t="s">
        <v>16</v>
      </c>
      <c r="P52" s="18"/>
      <c r="Q52" s="18" t="s">
        <v>431</v>
      </c>
      <c r="S52" s="73" t="s">
        <v>410</v>
      </c>
      <c r="T52" s="51" t="s">
        <v>443</v>
      </c>
      <c r="U52" s="51" t="s">
        <v>16</v>
      </c>
    </row>
    <row r="53" spans="1:21" s="51" customFormat="1" ht="39.6" x14ac:dyDescent="0.3">
      <c r="A53" s="13" t="s">
        <v>191</v>
      </c>
      <c r="B53" s="13">
        <v>21</v>
      </c>
      <c r="C53" s="14" t="s">
        <v>22</v>
      </c>
      <c r="D53" s="14" t="str">
        <f t="shared" si="15"/>
        <v>G3-21b</v>
      </c>
      <c r="E53" s="14" t="str">
        <f>VLOOKUP(B53,Rules!$B$3:$G$50,2,FALSE)</f>
        <v>Heat Rejection Device Approach calaculated correctly (T/F)</v>
      </c>
      <c r="F53" s="14" t="str">
        <f>VLOOKUP($B53,Rules!$B$3:$G$50,4,FALSE)</f>
        <v>Baseline RMR = expected value</v>
      </c>
      <c r="G53" s="14" t="str">
        <f>VLOOKUP($B53,Rules!$B$3:$G$50,5,FALSE)</f>
        <v>Rule 36 is true</v>
      </c>
      <c r="H53" s="14" t="str">
        <f>VLOOKUP($B53,Rules!$B$3:$G$50,6,FALSE)</f>
        <v>No</v>
      </c>
      <c r="I53" s="14" t="s">
        <v>194</v>
      </c>
      <c r="J53" s="13" t="s">
        <v>235</v>
      </c>
      <c r="K53" s="16" t="str">
        <f>VLOOKUP($B53,Rules!$B$3:$G$39,3,FALSE)</f>
        <v>Baseline</v>
      </c>
      <c r="L53" s="16" t="s">
        <v>17</v>
      </c>
      <c r="M53" s="13" t="s">
        <v>409</v>
      </c>
      <c r="N53" s="17" t="s">
        <v>417</v>
      </c>
      <c r="O53" s="18" t="s">
        <v>16</v>
      </c>
      <c r="P53" s="18"/>
      <c r="Q53" s="18" t="s">
        <v>432</v>
      </c>
      <c r="S53" s="73"/>
      <c r="T53" s="51" t="s">
        <v>443</v>
      </c>
    </row>
    <row r="54" spans="1:21" s="60" customFormat="1" ht="39.6" x14ac:dyDescent="0.3">
      <c r="A54" s="19" t="s">
        <v>191</v>
      </c>
      <c r="B54" s="19">
        <v>22</v>
      </c>
      <c r="C54" s="20" t="s">
        <v>21</v>
      </c>
      <c r="D54" s="20" t="str">
        <f t="shared" si="15"/>
        <v>G3-22a</v>
      </c>
      <c r="E54" s="20" t="str">
        <f>VLOOKUP(B54,Rules!$B$3:$G$50,2,FALSE)</f>
        <v xml:space="preserve">Heat Rejection Design Supply Temperature is correct </v>
      </c>
      <c r="F54" s="20" t="str">
        <f>VLOOKUP($B54,Rules!$B$3:$G$50,4,FALSE)</f>
        <v>Baseline RMR = expected value</v>
      </c>
      <c r="G54" s="20" t="str">
        <f>VLOOKUP($B54,Rules!$B$3:$G$50,5,FALSE)</f>
        <v>Rule 36 is true</v>
      </c>
      <c r="H54" s="20" t="str">
        <f>VLOOKUP($B54,Rules!$B$3:$G$50,6,FALSE)</f>
        <v>No</v>
      </c>
      <c r="I54" s="20" t="s">
        <v>194</v>
      </c>
      <c r="J54" s="19" t="s">
        <v>236</v>
      </c>
      <c r="K54" s="22" t="str">
        <f>VLOOKUP($B54,Rules!$B$3:$G$39,3,FALSE)</f>
        <v>Baseline</v>
      </c>
      <c r="L54" s="25" t="s">
        <v>18</v>
      </c>
      <c r="M54" s="19" t="s">
        <v>308</v>
      </c>
      <c r="N54" s="23" t="s">
        <v>418</v>
      </c>
      <c r="O54" s="24" t="s">
        <v>16</v>
      </c>
      <c r="P54" s="24"/>
      <c r="Q54" s="24" t="s">
        <v>433</v>
      </c>
      <c r="S54" s="74" t="s">
        <v>411</v>
      </c>
      <c r="T54" s="51" t="s">
        <v>443</v>
      </c>
    </row>
    <row r="55" spans="1:21" s="60" customFormat="1" ht="39.6" x14ac:dyDescent="0.3">
      <c r="A55" s="19" t="s">
        <v>191</v>
      </c>
      <c r="B55" s="19">
        <v>22</v>
      </c>
      <c r="C55" s="20" t="s">
        <v>22</v>
      </c>
      <c r="D55" s="20" t="str">
        <f t="shared" si="15"/>
        <v>G3-22b</v>
      </c>
      <c r="E55" s="20" t="str">
        <f>VLOOKUP(B55,Rules!$B$3:$G$50,2,FALSE)</f>
        <v xml:space="preserve">Heat Rejection Design Supply Temperature is correct </v>
      </c>
      <c r="F55" s="20" t="str">
        <f>VLOOKUP($B55,Rules!$B$3:$G$50,4,FALSE)</f>
        <v>Baseline RMR = expected value</v>
      </c>
      <c r="G55" s="20" t="str">
        <f>VLOOKUP($B55,Rules!$B$3:$G$50,5,FALSE)</f>
        <v>Rule 36 is true</v>
      </c>
      <c r="H55" s="20" t="str">
        <f>VLOOKUP($B55,Rules!$B$3:$G$50,6,FALSE)</f>
        <v>No</v>
      </c>
      <c r="I55" s="20" t="s">
        <v>194</v>
      </c>
      <c r="J55" s="19" t="s">
        <v>237</v>
      </c>
      <c r="K55" s="22" t="str">
        <f>VLOOKUP($B55,Rules!$B$3:$G$39,3,FALSE)</f>
        <v>Baseline</v>
      </c>
      <c r="L55" s="22" t="s">
        <v>17</v>
      </c>
      <c r="M55" s="19" t="s">
        <v>309</v>
      </c>
      <c r="N55" s="23" t="s">
        <v>418</v>
      </c>
      <c r="O55" s="24" t="s">
        <v>16</v>
      </c>
      <c r="P55" s="24"/>
      <c r="Q55" s="24" t="s">
        <v>434</v>
      </c>
      <c r="S55" s="74"/>
      <c r="T55" s="51" t="s">
        <v>443</v>
      </c>
    </row>
    <row r="56" spans="1:21" s="51" customFormat="1" ht="39.6" x14ac:dyDescent="0.3">
      <c r="A56" s="13" t="s">
        <v>191</v>
      </c>
      <c r="B56" s="13">
        <v>23</v>
      </c>
      <c r="C56" s="14" t="s">
        <v>21</v>
      </c>
      <c r="D56" s="14" t="str">
        <f t="shared" si="15"/>
        <v>G3-23a</v>
      </c>
      <c r="E56" s="14" t="str">
        <f>VLOOKUP(B56,Rules!$B$3:$G$50,2,FALSE)</f>
        <v>Heat Rejection fan power = 3.47 L/s-kW (38.2 gpm/hp)</v>
      </c>
      <c r="F56" s="14" t="str">
        <f>VLOOKUP($B56,Rules!$B$3:$G$50,4,FALSE)</f>
        <v>Baseline RMR = expected value</v>
      </c>
      <c r="G56" s="14" t="str">
        <f>VLOOKUP($B56,Rules!$B$3:$G$50,5,FALSE)</f>
        <v>Rule 36 is true</v>
      </c>
      <c r="H56" s="14" t="str">
        <f>VLOOKUP($B56,Rules!$B$3:$G$50,6,FALSE)</f>
        <v>No</v>
      </c>
      <c r="I56" s="14" t="s">
        <v>194</v>
      </c>
      <c r="J56" s="13" t="s">
        <v>238</v>
      </c>
      <c r="K56" s="16" t="str">
        <f>VLOOKUP($B56,Rules!$B$3:$G$39,3,FALSE)</f>
        <v>Baseline</v>
      </c>
      <c r="L56" s="28" t="s">
        <v>18</v>
      </c>
      <c r="M56" s="13" t="s">
        <v>310</v>
      </c>
      <c r="N56" s="17" t="s">
        <v>444</v>
      </c>
      <c r="O56" s="18" t="s">
        <v>16</v>
      </c>
      <c r="P56" s="18"/>
      <c r="Q56" s="18" t="s">
        <v>445</v>
      </c>
      <c r="S56" s="52"/>
      <c r="T56" s="51" t="s">
        <v>443</v>
      </c>
    </row>
    <row r="57" spans="1:21" s="51" customFormat="1" ht="39.6" x14ac:dyDescent="0.3">
      <c r="A57" s="13" t="s">
        <v>191</v>
      </c>
      <c r="B57" s="13">
        <v>23</v>
      </c>
      <c r="C57" s="14" t="s">
        <v>22</v>
      </c>
      <c r="D57" s="14" t="str">
        <f t="shared" si="15"/>
        <v>G3-23b</v>
      </c>
      <c r="E57" s="14" t="str">
        <f>VLOOKUP(B57,Rules!$B$3:$G$50,2,FALSE)</f>
        <v>Heat Rejection fan power = 3.47 L/s-kW (38.2 gpm/hp)</v>
      </c>
      <c r="F57" s="14" t="str">
        <f>VLOOKUP($B57,Rules!$B$3:$G$50,4,FALSE)</f>
        <v>Baseline RMR = expected value</v>
      </c>
      <c r="G57" s="14" t="str">
        <f>VLOOKUP($B57,Rules!$B$3:$G$50,5,FALSE)</f>
        <v>Rule 36 is true</v>
      </c>
      <c r="H57" s="14" t="str">
        <f>VLOOKUP($B57,Rules!$B$3:$G$50,6,FALSE)</f>
        <v>No</v>
      </c>
      <c r="I57" s="14" t="s">
        <v>194</v>
      </c>
      <c r="J57" s="13" t="s">
        <v>239</v>
      </c>
      <c r="K57" s="16" t="str">
        <f>VLOOKUP($B57,Rules!$B$3:$G$39,3,FALSE)</f>
        <v>Baseline</v>
      </c>
      <c r="L57" s="16" t="s">
        <v>17</v>
      </c>
      <c r="M57" s="13" t="s">
        <v>311</v>
      </c>
      <c r="N57" s="17" t="s">
        <v>444</v>
      </c>
      <c r="O57" s="18" t="s">
        <v>16</v>
      </c>
      <c r="P57" s="18"/>
      <c r="Q57" s="18" t="s">
        <v>445</v>
      </c>
      <c r="S57" s="52"/>
      <c r="T57" s="51" t="s">
        <v>443</v>
      </c>
    </row>
    <row r="58" spans="1:21" s="60" customFormat="1" ht="26.4" x14ac:dyDescent="0.3">
      <c r="A58" s="19" t="s">
        <v>191</v>
      </c>
      <c r="B58" s="19">
        <v>24</v>
      </c>
      <c r="C58" s="20" t="s">
        <v>21</v>
      </c>
      <c r="D58" s="20" t="str">
        <f t="shared" si="15"/>
        <v>G3-24a</v>
      </c>
      <c r="E58" s="20" t="str">
        <f>VLOOKUP(B58,Rules!$B$3:$G$50,2,FALSE)</f>
        <v>Heat Rejection fan speed control = VFD?</v>
      </c>
      <c r="F58" s="20" t="str">
        <f>VLOOKUP($B58,Rules!$B$3:$G$50,4,FALSE)</f>
        <v>Baseline RMR = expected value</v>
      </c>
      <c r="G58" s="20" t="str">
        <f>VLOOKUP($B58,Rules!$B$3:$G$50,5,FALSE)</f>
        <v>Rule 36 is true</v>
      </c>
      <c r="H58" s="20" t="str">
        <f>VLOOKUP($B58,Rules!$B$3:$G$50,6,FALSE)</f>
        <v>No</v>
      </c>
      <c r="I58" s="20" t="s">
        <v>194</v>
      </c>
      <c r="J58" s="19" t="s">
        <v>240</v>
      </c>
      <c r="K58" s="22" t="str">
        <f>VLOOKUP($B58,Rules!$B$3:$G$39,3,FALSE)</f>
        <v>Baseline</v>
      </c>
      <c r="L58" s="25" t="s">
        <v>18</v>
      </c>
      <c r="M58" s="19" t="s">
        <v>312</v>
      </c>
      <c r="N58" s="23" t="s">
        <v>449</v>
      </c>
      <c r="O58" s="24" t="s">
        <v>16</v>
      </c>
      <c r="P58" s="24"/>
      <c r="Q58" s="24" t="s">
        <v>450</v>
      </c>
      <c r="S58" s="61"/>
    </row>
    <row r="59" spans="1:21" s="60" customFormat="1" ht="26.4" x14ac:dyDescent="0.3">
      <c r="A59" s="19" t="s">
        <v>191</v>
      </c>
      <c r="B59" s="19">
        <v>24</v>
      </c>
      <c r="C59" s="20" t="s">
        <v>22</v>
      </c>
      <c r="D59" s="20" t="str">
        <f t="shared" si="15"/>
        <v>G3-24b</v>
      </c>
      <c r="E59" s="20" t="str">
        <f>VLOOKUP(B59,Rules!$B$3:$G$50,2,FALSE)</f>
        <v>Heat Rejection fan speed control = VFD?</v>
      </c>
      <c r="F59" s="20" t="str">
        <f>VLOOKUP($B59,Rules!$B$3:$G$50,4,FALSE)</f>
        <v>Baseline RMR = expected value</v>
      </c>
      <c r="G59" s="20" t="str">
        <f>VLOOKUP($B59,Rules!$B$3:$G$50,5,FALSE)</f>
        <v>Rule 36 is true</v>
      </c>
      <c r="H59" s="20" t="str">
        <f>VLOOKUP($B59,Rules!$B$3:$G$50,6,FALSE)</f>
        <v>No</v>
      </c>
      <c r="I59" s="20" t="s">
        <v>194</v>
      </c>
      <c r="J59" s="19" t="s">
        <v>241</v>
      </c>
      <c r="K59" s="22" t="str">
        <f>VLOOKUP($B59,Rules!$B$3:$G$39,3,FALSE)</f>
        <v>Baseline</v>
      </c>
      <c r="L59" s="22" t="s">
        <v>17</v>
      </c>
      <c r="M59" s="19" t="s">
        <v>313</v>
      </c>
      <c r="N59" s="23" t="s">
        <v>449</v>
      </c>
      <c r="O59" s="24" t="s">
        <v>16</v>
      </c>
      <c r="P59" s="24"/>
      <c r="Q59" s="24" t="s">
        <v>451</v>
      </c>
      <c r="S59" s="61"/>
    </row>
    <row r="60" spans="1:21" s="51" customFormat="1" ht="39.6" x14ac:dyDescent="0.3">
      <c r="A60" s="13" t="s">
        <v>191</v>
      </c>
      <c r="B60" s="13">
        <v>25</v>
      </c>
      <c r="C60" s="14" t="s">
        <v>21</v>
      </c>
      <c r="D60" s="14" t="str">
        <f t="shared" ref="D60:D61" si="16">A60&amp;"-"&amp;B60&amp;C60</f>
        <v>G3-25a</v>
      </c>
      <c r="E60" s="14" t="str">
        <f>VLOOKUP(B60,Rules!$B$3:$G$50,2,FALSE)</f>
        <v xml:space="preserve">Heat Rejection Loop temperature reset = Load Reset </v>
      </c>
      <c r="F60" s="14" t="str">
        <f>VLOOKUP($B60,Rules!$B$3:$G$50,4,FALSE)</f>
        <v>Baseline RMR = expected value</v>
      </c>
      <c r="G60" s="14" t="str">
        <f>VLOOKUP($B60,Rules!$B$3:$G$50,5,FALSE)</f>
        <v>none</v>
      </c>
      <c r="H60" s="14" t="str">
        <f>VLOOKUP($B60,Rules!$B$3:$G$50,6,FALSE)</f>
        <v>No</v>
      </c>
      <c r="I60" s="14" t="s">
        <v>194</v>
      </c>
      <c r="J60" s="13" t="s">
        <v>242</v>
      </c>
      <c r="K60" s="16" t="str">
        <f>VLOOKUP($B60,Rules!$B$3:$G$39,3,FALSE)</f>
        <v>Baseline</v>
      </c>
      <c r="L60" s="28" t="s">
        <v>18</v>
      </c>
      <c r="M60" s="13" t="s">
        <v>314</v>
      </c>
      <c r="N60" s="17" t="s">
        <v>463</v>
      </c>
      <c r="O60" s="18" t="s">
        <v>16</v>
      </c>
      <c r="P60" s="18"/>
      <c r="Q60" s="18" t="s">
        <v>450</v>
      </c>
      <c r="S60" s="52"/>
    </row>
    <row r="61" spans="1:21" s="51" customFormat="1" ht="39.6" x14ac:dyDescent="0.3">
      <c r="A61" s="13" t="s">
        <v>191</v>
      </c>
      <c r="B61" s="13">
        <v>25</v>
      </c>
      <c r="C61" s="14" t="s">
        <v>22</v>
      </c>
      <c r="D61" s="14" t="str">
        <f t="shared" si="16"/>
        <v>G3-25b</v>
      </c>
      <c r="E61" s="14" t="str">
        <f>VLOOKUP(B61,Rules!$B$3:$G$50,2,FALSE)</f>
        <v xml:space="preserve">Heat Rejection Loop temperature reset = Load Reset </v>
      </c>
      <c r="F61" s="14" t="str">
        <f>VLOOKUP($B61,Rules!$B$3:$G$50,4,FALSE)</f>
        <v>Baseline RMR = expected value</v>
      </c>
      <c r="G61" s="14" t="str">
        <f>VLOOKUP($B61,Rules!$B$3:$G$50,5,FALSE)</f>
        <v>none</v>
      </c>
      <c r="H61" s="14" t="str">
        <f>VLOOKUP($B61,Rules!$B$3:$G$50,6,FALSE)</f>
        <v>No</v>
      </c>
      <c r="I61" s="14" t="s">
        <v>194</v>
      </c>
      <c r="J61" s="13" t="s">
        <v>242</v>
      </c>
      <c r="K61" s="16" t="str">
        <f>VLOOKUP($B61,Rules!$B$3:$G$39,3,FALSE)</f>
        <v>Baseline</v>
      </c>
      <c r="L61" s="28" t="s">
        <v>18</v>
      </c>
      <c r="M61" s="13" t="s">
        <v>314</v>
      </c>
      <c r="N61" s="17" t="s">
        <v>463</v>
      </c>
      <c r="O61" s="18" t="s">
        <v>16</v>
      </c>
      <c r="P61" s="18"/>
      <c r="Q61" s="18" t="s">
        <v>464</v>
      </c>
      <c r="S61" s="52"/>
    </row>
    <row r="62" spans="1:21" s="60" customFormat="1" ht="39.6" x14ac:dyDescent="0.3">
      <c r="A62" s="19" t="s">
        <v>191</v>
      </c>
      <c r="B62" s="19">
        <v>26</v>
      </c>
      <c r="C62" s="20" t="s">
        <v>21</v>
      </c>
      <c r="D62" s="20" t="str">
        <f t="shared" si="15"/>
        <v>G3-26a</v>
      </c>
      <c r="E62" s="20" t="str">
        <f>VLOOKUP(B62,Rules!$B$3:$G$50,2,FALSE)</f>
        <v>Miinimum condenser water reset temp is per Table G3.1.3.11?</v>
      </c>
      <c r="F62" s="20" t="str">
        <f>VLOOKUP($B62,Rules!$B$3:$G$50,4,FALSE)</f>
        <v>Baseline RMR = expected value</v>
      </c>
      <c r="G62" s="20" t="str">
        <f>VLOOKUP($B62,Rules!$B$3:$G$50,5,FALSE)</f>
        <v>Rule 23 is true</v>
      </c>
      <c r="H62" s="20" t="str">
        <f>VLOOKUP($B62,Rules!$B$3:$G$50,6,FALSE)</f>
        <v>Yes</v>
      </c>
      <c r="I62" s="20" t="s">
        <v>192</v>
      </c>
      <c r="J62" s="19" t="s">
        <v>243</v>
      </c>
      <c r="K62" s="22" t="str">
        <f>VLOOKUP($B62,Rules!$B$3:$G$39,3,FALSE)</f>
        <v>Baseline</v>
      </c>
      <c r="L62" s="25" t="s">
        <v>18</v>
      </c>
      <c r="M62" s="19" t="s">
        <v>315</v>
      </c>
      <c r="N62" s="23" t="s">
        <v>456</v>
      </c>
      <c r="O62" s="24" t="s">
        <v>16</v>
      </c>
      <c r="P62" s="24"/>
      <c r="Q62" s="24" t="s">
        <v>458</v>
      </c>
      <c r="S62" s="61"/>
    </row>
    <row r="63" spans="1:21" s="60" customFormat="1" ht="39.6" x14ac:dyDescent="0.3">
      <c r="A63" s="19" t="s">
        <v>191</v>
      </c>
      <c r="B63" s="19">
        <v>26</v>
      </c>
      <c r="C63" s="20" t="s">
        <v>22</v>
      </c>
      <c r="D63" s="20" t="str">
        <f t="shared" si="15"/>
        <v>G3-26b</v>
      </c>
      <c r="E63" s="20" t="str">
        <f>VLOOKUP(B63,Rules!$B$3:$G$50,2,FALSE)</f>
        <v>Miinimum condenser water reset temp is per Table G3.1.3.11?</v>
      </c>
      <c r="F63" s="20" t="str">
        <f>VLOOKUP($B63,Rules!$B$3:$G$50,4,FALSE)</f>
        <v>Baseline RMR = expected value</v>
      </c>
      <c r="G63" s="20" t="str">
        <f>VLOOKUP($B63,Rules!$B$3:$G$50,5,FALSE)</f>
        <v>Rule 23 is true</v>
      </c>
      <c r="H63" s="20" t="str">
        <f>VLOOKUP($B63,Rules!$B$3:$G$50,6,FALSE)</f>
        <v>Yes</v>
      </c>
      <c r="I63" s="20" t="s">
        <v>192</v>
      </c>
      <c r="J63" s="19" t="s">
        <v>244</v>
      </c>
      <c r="K63" s="22" t="str">
        <f>VLOOKUP($B63,Rules!$B$3:$G$39,3,FALSE)</f>
        <v>Baseline</v>
      </c>
      <c r="L63" s="22" t="s">
        <v>17</v>
      </c>
      <c r="M63" s="19" t="s">
        <v>315</v>
      </c>
      <c r="N63" s="23" t="s">
        <v>456</v>
      </c>
      <c r="O63" s="24" t="s">
        <v>16</v>
      </c>
      <c r="P63" s="24"/>
      <c r="Q63" s="24" t="s">
        <v>460</v>
      </c>
      <c r="S63" s="61"/>
    </row>
    <row r="64" spans="1:21" s="60" customFormat="1" ht="39.6" x14ac:dyDescent="0.3">
      <c r="A64" s="19" t="s">
        <v>191</v>
      </c>
      <c r="B64" s="19">
        <v>26</v>
      </c>
      <c r="C64" s="20" t="s">
        <v>27</v>
      </c>
      <c r="D64" s="20" t="str">
        <f t="shared" si="15"/>
        <v>G3-26c</v>
      </c>
      <c r="E64" s="20" t="str">
        <f>VLOOKUP(B64,Rules!$B$3:$G$50,2,FALSE)</f>
        <v>Miinimum condenser water reset temp is per Table G3.1.3.11?</v>
      </c>
      <c r="F64" s="20" t="str">
        <f>VLOOKUP($B64,Rules!$B$3:$G$50,4,FALSE)</f>
        <v>Baseline RMR = expected value</v>
      </c>
      <c r="G64" s="20" t="str">
        <f>VLOOKUP($B64,Rules!$B$3:$G$50,5,FALSE)</f>
        <v>Rule 23 is true</v>
      </c>
      <c r="H64" s="20" t="str">
        <f>VLOOKUP($B64,Rules!$B$3:$G$50,6,FALSE)</f>
        <v>Yes</v>
      </c>
      <c r="I64" s="20" t="s">
        <v>192</v>
      </c>
      <c r="J64" s="19" t="s">
        <v>244</v>
      </c>
      <c r="K64" s="22" t="str">
        <f>VLOOKUP($B64,Rules!$B$3:$G$39,3,FALSE)</f>
        <v>Baseline</v>
      </c>
      <c r="L64" s="22" t="s">
        <v>17</v>
      </c>
      <c r="M64" s="19" t="s">
        <v>315</v>
      </c>
      <c r="N64" s="23" t="s">
        <v>456</v>
      </c>
      <c r="O64" s="24" t="s">
        <v>16</v>
      </c>
      <c r="P64" s="24"/>
      <c r="Q64" s="24" t="s">
        <v>461</v>
      </c>
      <c r="S64" s="61"/>
    </row>
    <row r="65" spans="1:19" s="60" customFormat="1" ht="39.6" x14ac:dyDescent="0.3">
      <c r="A65" s="19" t="s">
        <v>191</v>
      </c>
      <c r="B65" s="19">
        <v>26</v>
      </c>
      <c r="C65" s="20" t="s">
        <v>30</v>
      </c>
      <c r="D65" s="20" t="str">
        <f t="shared" si="15"/>
        <v>G3-26d</v>
      </c>
      <c r="E65" s="20" t="str">
        <f>VLOOKUP(B65,Rules!$B$3:$G$50,2,FALSE)</f>
        <v>Miinimum condenser water reset temp is per Table G3.1.3.11?</v>
      </c>
      <c r="F65" s="20" t="str">
        <f>VLOOKUP($B65,Rules!$B$3:$G$50,4,FALSE)</f>
        <v>Baseline RMR = expected value</v>
      </c>
      <c r="G65" s="20" t="str">
        <f>VLOOKUP($B65,Rules!$B$3:$G$50,5,FALSE)</f>
        <v>Rule 23 is true</v>
      </c>
      <c r="H65" s="20" t="str">
        <f>VLOOKUP($B65,Rules!$B$3:$G$50,6,FALSE)</f>
        <v>Yes</v>
      </c>
      <c r="I65" s="20" t="s">
        <v>192</v>
      </c>
      <c r="J65" s="19" t="s">
        <v>244</v>
      </c>
      <c r="K65" s="22" t="str">
        <f>VLOOKUP($B65,Rules!$B$3:$G$39,3,FALSE)</f>
        <v>Baseline</v>
      </c>
      <c r="L65" s="22" t="s">
        <v>17</v>
      </c>
      <c r="M65" s="19" t="s">
        <v>315</v>
      </c>
      <c r="N65" s="23" t="s">
        <v>456</v>
      </c>
      <c r="O65" s="24" t="s">
        <v>16</v>
      </c>
      <c r="P65" s="24"/>
      <c r="Q65" s="24" t="s">
        <v>462</v>
      </c>
      <c r="S65" s="61"/>
    </row>
    <row r="66" spans="1:19" s="60" customFormat="1" ht="39.6" x14ac:dyDescent="0.3">
      <c r="A66" s="19" t="s">
        <v>191</v>
      </c>
      <c r="B66" s="19">
        <v>26</v>
      </c>
      <c r="C66" s="20" t="s">
        <v>31</v>
      </c>
      <c r="D66" s="20" t="str">
        <f t="shared" ref="D66" si="17">A66&amp;"-"&amp;B66&amp;C66</f>
        <v>G3-26e</v>
      </c>
      <c r="E66" s="20" t="str">
        <f>VLOOKUP(B66,Rules!$B$3:$G$50,2,FALSE)</f>
        <v>Miinimum condenser water reset temp is per Table G3.1.3.11?</v>
      </c>
      <c r="F66" s="20" t="str">
        <f>VLOOKUP($B66,Rules!$B$3:$G$50,4,FALSE)</f>
        <v>Baseline RMR = expected value</v>
      </c>
      <c r="G66" s="20" t="str">
        <f>VLOOKUP($B66,Rules!$B$3:$G$50,5,FALSE)</f>
        <v>Rule 23 is true</v>
      </c>
      <c r="H66" s="20" t="str">
        <f>VLOOKUP($B66,Rules!$B$3:$G$50,6,FALSE)</f>
        <v>Yes</v>
      </c>
      <c r="I66" s="20" t="s">
        <v>192</v>
      </c>
      <c r="J66" s="19" t="s">
        <v>244</v>
      </c>
      <c r="K66" s="22" t="str">
        <f>VLOOKUP($B66,Rules!$B$3:$G$39,3,FALSE)</f>
        <v>Baseline</v>
      </c>
      <c r="L66" s="22" t="s">
        <v>17</v>
      </c>
      <c r="M66" s="19" t="s">
        <v>465</v>
      </c>
      <c r="N66" s="23" t="s">
        <v>456</v>
      </c>
      <c r="O66" s="24" t="s">
        <v>16</v>
      </c>
      <c r="P66" s="24"/>
      <c r="Q66" s="24" t="s">
        <v>459</v>
      </c>
      <c r="S66" s="61"/>
    </row>
    <row r="67" spans="1:19" s="51" customFormat="1" ht="79.2" x14ac:dyDescent="0.3">
      <c r="A67" s="13" t="s">
        <v>191</v>
      </c>
      <c r="B67" s="13">
        <v>27</v>
      </c>
      <c r="C67" s="14" t="s">
        <v>21</v>
      </c>
      <c r="D67" s="14" t="str">
        <f t="shared" si="15"/>
        <v>G3-27a</v>
      </c>
      <c r="E67" s="14" t="str">
        <f>VLOOKUP(B67,Rules!$B$3:$G$50,2,FALSE)</f>
        <v>Chiller Type is correct per Table G3.1.3.7?</v>
      </c>
      <c r="F67" s="14" t="str">
        <f>VLOOKUP($B67,Rules!$B$3:$G$50,4,FALSE)</f>
        <v>Baseline RMR = expected value</v>
      </c>
      <c r="G67" s="14" t="str">
        <f>VLOOKUP($B67,Rules!$B$3:$G$50,5,FALSE)</f>
        <v>none</v>
      </c>
      <c r="H67" s="14" t="str">
        <f>VLOOKUP($B67,Rules!$B$3:$G$50,6,FALSE)</f>
        <v>Yes</v>
      </c>
      <c r="I67" s="14" t="s">
        <v>195</v>
      </c>
      <c r="J67" s="13" t="s">
        <v>245</v>
      </c>
      <c r="K67" s="16" t="str">
        <f>VLOOKUP($B67,Rules!$B$3:$G$39,3,FALSE)</f>
        <v>Baseline</v>
      </c>
      <c r="L67" s="28" t="s">
        <v>18</v>
      </c>
      <c r="M67" s="13" t="s">
        <v>316</v>
      </c>
      <c r="N67" s="17" t="s">
        <v>470</v>
      </c>
      <c r="O67" s="18" t="s">
        <v>16</v>
      </c>
      <c r="P67" s="18"/>
      <c r="Q67" s="18" t="s">
        <v>472</v>
      </c>
      <c r="S67" s="52"/>
    </row>
    <row r="68" spans="1:19" s="51" customFormat="1" ht="79.2" x14ac:dyDescent="0.3">
      <c r="A68" s="13" t="s">
        <v>191</v>
      </c>
      <c r="B68" s="13">
        <v>27</v>
      </c>
      <c r="C68" s="14" t="s">
        <v>22</v>
      </c>
      <c r="D68" s="14" t="str">
        <f t="shared" ref="D68" si="18">A68&amp;"-"&amp;B68&amp;C68</f>
        <v>G3-27b</v>
      </c>
      <c r="E68" s="14" t="str">
        <f>VLOOKUP(B68,Rules!$B$3:$G$50,2,FALSE)</f>
        <v>Chiller Type is correct per Table G3.1.3.7?</v>
      </c>
      <c r="F68" s="14" t="str">
        <f>VLOOKUP($B68,Rules!$B$3:$G$50,4,FALSE)</f>
        <v>Baseline RMR = expected value</v>
      </c>
      <c r="G68" s="14" t="str">
        <f>VLOOKUP($B68,Rules!$B$3:$G$50,5,FALSE)</f>
        <v>none</v>
      </c>
      <c r="H68" s="14" t="str">
        <f>VLOOKUP($B68,Rules!$B$3:$G$50,6,FALSE)</f>
        <v>Yes</v>
      </c>
      <c r="I68" s="14" t="s">
        <v>195</v>
      </c>
      <c r="J68" s="13" t="s">
        <v>245</v>
      </c>
      <c r="K68" s="16" t="str">
        <f>VLOOKUP($B68,Rules!$B$3:$G$39,3,FALSE)</f>
        <v>Baseline</v>
      </c>
      <c r="L68" s="28" t="s">
        <v>18</v>
      </c>
      <c r="M68" s="13" t="s">
        <v>316</v>
      </c>
      <c r="N68" s="17" t="s">
        <v>470</v>
      </c>
      <c r="O68" s="18" t="s">
        <v>16</v>
      </c>
      <c r="P68" s="18"/>
      <c r="Q68" s="18" t="s">
        <v>473</v>
      </c>
      <c r="S68" s="52"/>
    </row>
    <row r="69" spans="1:19" s="51" customFormat="1" ht="79.2" x14ac:dyDescent="0.3">
      <c r="A69" s="13" t="s">
        <v>191</v>
      </c>
      <c r="B69" s="13">
        <v>27</v>
      </c>
      <c r="C69" s="14" t="s">
        <v>27</v>
      </c>
      <c r="D69" s="14" t="str">
        <f t="shared" si="15"/>
        <v>G3-27c</v>
      </c>
      <c r="E69" s="14" t="str">
        <f>VLOOKUP(B69,Rules!$B$3:$G$50,2,FALSE)</f>
        <v>Chiller Type is correct per Table G3.1.3.7?</v>
      </c>
      <c r="F69" s="14" t="str">
        <f>VLOOKUP($B69,Rules!$B$3:$G$50,4,FALSE)</f>
        <v>Baseline RMR = expected value</v>
      </c>
      <c r="G69" s="14" t="str">
        <f>VLOOKUP($B69,Rules!$B$3:$G$50,5,FALSE)</f>
        <v>none</v>
      </c>
      <c r="H69" s="14" t="str">
        <f>VLOOKUP($B69,Rules!$B$3:$G$50,6,FALSE)</f>
        <v>Yes</v>
      </c>
      <c r="I69" s="14" t="s">
        <v>195</v>
      </c>
      <c r="J69" s="13" t="s">
        <v>246</v>
      </c>
      <c r="K69" s="16" t="str">
        <f>VLOOKUP($B69,Rules!$B$3:$G$39,3,FALSE)</f>
        <v>Baseline</v>
      </c>
      <c r="L69" s="16" t="s">
        <v>17</v>
      </c>
      <c r="M69" s="13" t="s">
        <v>471</v>
      </c>
      <c r="N69" s="17" t="s">
        <v>470</v>
      </c>
      <c r="O69" s="18" t="s">
        <v>16</v>
      </c>
      <c r="P69" s="18"/>
      <c r="Q69" s="18" t="s">
        <v>474</v>
      </c>
      <c r="S69" s="52"/>
    </row>
    <row r="70" spans="1:19" s="51" customFormat="1" ht="79.2" x14ac:dyDescent="0.3">
      <c r="A70" s="13" t="s">
        <v>191</v>
      </c>
      <c r="B70" s="13">
        <v>27</v>
      </c>
      <c r="C70" s="14" t="s">
        <v>30</v>
      </c>
      <c r="D70" s="14" t="str">
        <f t="shared" si="15"/>
        <v>G3-27d</v>
      </c>
      <c r="E70" s="14" t="str">
        <f>VLOOKUP(B70,Rules!$B$3:$G$50,2,FALSE)</f>
        <v>Chiller Type is correct per Table G3.1.3.7?</v>
      </c>
      <c r="F70" s="14" t="str">
        <f>VLOOKUP($B70,Rules!$B$3:$G$50,4,FALSE)</f>
        <v>Baseline RMR = expected value</v>
      </c>
      <c r="G70" s="14" t="str">
        <f>VLOOKUP($B70,Rules!$B$3:$G$50,5,FALSE)</f>
        <v>none</v>
      </c>
      <c r="H70" s="14" t="str">
        <f>VLOOKUP($B70,Rules!$B$3:$G$50,6,FALSE)</f>
        <v>Yes</v>
      </c>
      <c r="I70" s="14" t="s">
        <v>195</v>
      </c>
      <c r="J70" s="13" t="s">
        <v>246</v>
      </c>
      <c r="K70" s="16" t="str">
        <f>VLOOKUP($B70,Rules!$B$3:$G$39,3,FALSE)</f>
        <v>Baseline</v>
      </c>
      <c r="L70" s="16" t="s">
        <v>17</v>
      </c>
      <c r="M70" s="13" t="s">
        <v>317</v>
      </c>
      <c r="N70" s="17" t="s">
        <v>470</v>
      </c>
      <c r="O70" s="18" t="s">
        <v>16</v>
      </c>
      <c r="P70" s="18"/>
      <c r="Q70" s="18" t="s">
        <v>475</v>
      </c>
      <c r="S70" s="52"/>
    </row>
    <row r="71" spans="1:19" s="60" customFormat="1" ht="92.4" x14ac:dyDescent="0.3">
      <c r="A71" s="19" t="s">
        <v>191</v>
      </c>
      <c r="B71" s="19">
        <v>28</v>
      </c>
      <c r="C71" s="20" t="s">
        <v>21</v>
      </c>
      <c r="D71" s="20" t="str">
        <f t="shared" ref="D71:D73" si="19">A71&amp;"-"&amp;B71&amp;C71</f>
        <v>G3-28a</v>
      </c>
      <c r="E71" s="20" t="str">
        <f>VLOOKUP(B71,Rules!$B$3:$G$50,2,FALSE)</f>
        <v>Chiller efficiency is correct per Table G3.5.3</v>
      </c>
      <c r="F71" s="20" t="str">
        <f>VLOOKUP($B71,Rules!$B$3:$G$50,4,FALSE)</f>
        <v>Baseline RMR = expected value</v>
      </c>
      <c r="G71" s="20" t="str">
        <f>VLOOKUP($B71,Rules!$B$3:$G$50,5,FALSE)</f>
        <v>none</v>
      </c>
      <c r="H71" s="20" t="str">
        <f>VLOOKUP($B71,Rules!$B$3:$G$50,6,FALSE)</f>
        <v>Yes</v>
      </c>
      <c r="I71" s="20" t="s">
        <v>195</v>
      </c>
      <c r="J71" s="19" t="s">
        <v>248</v>
      </c>
      <c r="K71" s="22" t="str">
        <f>VLOOKUP($B71,Rules!$B$3:$G$39,3,FALSE)</f>
        <v>Baseline</v>
      </c>
      <c r="L71" s="25" t="s">
        <v>18</v>
      </c>
      <c r="M71" s="19" t="s">
        <v>318</v>
      </c>
      <c r="N71" s="23" t="s">
        <v>476</v>
      </c>
      <c r="O71" s="24" t="s">
        <v>16</v>
      </c>
      <c r="P71" s="24"/>
      <c r="Q71" s="24" t="s">
        <v>479</v>
      </c>
      <c r="S71" s="61"/>
    </row>
    <row r="72" spans="1:19" s="60" customFormat="1" ht="92.4" x14ac:dyDescent="0.3">
      <c r="A72" s="19" t="s">
        <v>191</v>
      </c>
      <c r="B72" s="19">
        <v>28</v>
      </c>
      <c r="C72" s="20" t="s">
        <v>22</v>
      </c>
      <c r="D72" s="20" t="str">
        <f t="shared" ref="D72" si="20">A72&amp;"-"&amp;B72&amp;C72</f>
        <v>G3-28b</v>
      </c>
      <c r="E72" s="20" t="str">
        <f>VLOOKUP(B72,Rules!$B$3:$G$50,2,FALSE)</f>
        <v>Chiller efficiency is correct per Table G3.5.3</v>
      </c>
      <c r="F72" s="20" t="str">
        <f>VLOOKUP($B72,Rules!$B$3:$G$50,4,FALSE)</f>
        <v>Baseline RMR = expected value</v>
      </c>
      <c r="G72" s="20" t="str">
        <f>VLOOKUP($B72,Rules!$B$3:$G$50,5,FALSE)</f>
        <v>none</v>
      </c>
      <c r="H72" s="20" t="str">
        <f>VLOOKUP($B72,Rules!$B$3:$G$50,6,FALSE)</f>
        <v>Yes</v>
      </c>
      <c r="I72" s="20" t="s">
        <v>195</v>
      </c>
      <c r="J72" s="19" t="s">
        <v>248</v>
      </c>
      <c r="K72" s="22" t="str">
        <f>VLOOKUP($B72,Rules!$B$3:$G$39,3,FALSE)</f>
        <v>Baseline</v>
      </c>
      <c r="L72" s="25" t="s">
        <v>18</v>
      </c>
      <c r="M72" s="19" t="s">
        <v>318</v>
      </c>
      <c r="N72" s="23" t="s">
        <v>476</v>
      </c>
      <c r="O72" s="24" t="s">
        <v>16</v>
      </c>
      <c r="P72" s="24"/>
      <c r="Q72" s="24" t="s">
        <v>478</v>
      </c>
      <c r="S72" s="61"/>
    </row>
    <row r="73" spans="1:19" s="60" customFormat="1" ht="92.4" x14ac:dyDescent="0.3">
      <c r="A73" s="19" t="s">
        <v>191</v>
      </c>
      <c r="B73" s="19">
        <v>28</v>
      </c>
      <c r="C73" s="20" t="s">
        <v>27</v>
      </c>
      <c r="D73" s="20" t="str">
        <f t="shared" si="19"/>
        <v>G3-28c</v>
      </c>
      <c r="E73" s="20" t="str">
        <f>VLOOKUP(B73,Rules!$B$3:$G$50,2,FALSE)</f>
        <v>Chiller efficiency is correct per Table G3.5.3</v>
      </c>
      <c r="F73" s="20" t="str">
        <f>VLOOKUP($B73,Rules!$B$3:$G$50,4,FALSE)</f>
        <v>Baseline RMR = expected value</v>
      </c>
      <c r="G73" s="20" t="str">
        <f>VLOOKUP($B73,Rules!$B$3:$G$50,5,FALSE)</f>
        <v>none</v>
      </c>
      <c r="H73" s="20" t="str">
        <f>VLOOKUP($B73,Rules!$B$3:$G$50,6,FALSE)</f>
        <v>Yes</v>
      </c>
      <c r="I73" s="20" t="s">
        <v>195</v>
      </c>
      <c r="J73" s="19" t="s">
        <v>248</v>
      </c>
      <c r="K73" s="22" t="str">
        <f>VLOOKUP($B73,Rules!$B$3:$G$39,3,FALSE)</f>
        <v>Baseline</v>
      </c>
      <c r="L73" s="25" t="s">
        <v>18</v>
      </c>
      <c r="M73" s="19" t="s">
        <v>318</v>
      </c>
      <c r="N73" s="23" t="s">
        <v>476</v>
      </c>
      <c r="O73" s="24" t="s">
        <v>16</v>
      </c>
      <c r="P73" s="24"/>
      <c r="Q73" s="24" t="s">
        <v>477</v>
      </c>
      <c r="S73" s="61"/>
    </row>
    <row r="74" spans="1:19" s="60" customFormat="1" ht="92.4" x14ac:dyDescent="0.3">
      <c r="A74" s="19" t="s">
        <v>191</v>
      </c>
      <c r="B74" s="19">
        <v>28</v>
      </c>
      <c r="C74" s="20" t="s">
        <v>30</v>
      </c>
      <c r="D74" s="20" t="str">
        <f t="shared" ref="D74:D75" si="21">A74&amp;"-"&amp;B74&amp;C74</f>
        <v>G3-28d</v>
      </c>
      <c r="E74" s="20" t="str">
        <f>VLOOKUP(B74,Rules!$B$3:$G$50,2,FALSE)</f>
        <v>Chiller efficiency is correct per Table G3.5.3</v>
      </c>
      <c r="F74" s="20" t="str">
        <f>VLOOKUP($B74,Rules!$B$3:$G$50,4,FALSE)</f>
        <v>Baseline RMR = expected value</v>
      </c>
      <c r="G74" s="20" t="str">
        <f>VLOOKUP($B74,Rules!$B$3:$G$50,5,FALSE)</f>
        <v>none</v>
      </c>
      <c r="H74" s="20" t="str">
        <f>VLOOKUP($B74,Rules!$B$3:$G$50,6,FALSE)</f>
        <v>Yes</v>
      </c>
      <c r="I74" s="20" t="s">
        <v>195</v>
      </c>
      <c r="J74" s="19" t="s">
        <v>249</v>
      </c>
      <c r="K74" s="22" t="str">
        <f>VLOOKUP($B74,Rules!$B$3:$G$39,3,FALSE)</f>
        <v>Baseline</v>
      </c>
      <c r="L74" s="25" t="s">
        <v>17</v>
      </c>
      <c r="M74" s="19" t="s">
        <v>480</v>
      </c>
      <c r="N74" s="23" t="s">
        <v>476</v>
      </c>
      <c r="O74" s="24" t="s">
        <v>16</v>
      </c>
      <c r="P74" s="24"/>
      <c r="Q74" s="24" t="s">
        <v>482</v>
      </c>
      <c r="S74" s="61"/>
    </row>
    <row r="75" spans="1:19" s="60" customFormat="1" ht="92.4" x14ac:dyDescent="0.3">
      <c r="A75" s="19" t="s">
        <v>191</v>
      </c>
      <c r="B75" s="19">
        <v>28</v>
      </c>
      <c r="C75" s="20" t="s">
        <v>31</v>
      </c>
      <c r="D75" s="20" t="str">
        <f t="shared" si="21"/>
        <v>G3-28e</v>
      </c>
      <c r="E75" s="20" t="str">
        <f>VLOOKUP(B75,Rules!$B$3:$G$50,2,FALSE)</f>
        <v>Chiller efficiency is correct per Table G3.5.3</v>
      </c>
      <c r="F75" s="20" t="str">
        <f>VLOOKUP($B75,Rules!$B$3:$G$50,4,FALSE)</f>
        <v>Baseline RMR = expected value</v>
      </c>
      <c r="G75" s="20" t="str">
        <f>VLOOKUP($B75,Rules!$B$3:$G$50,5,FALSE)</f>
        <v>none</v>
      </c>
      <c r="H75" s="20" t="str">
        <f>VLOOKUP($B75,Rules!$B$3:$G$50,6,FALSE)</f>
        <v>Yes</v>
      </c>
      <c r="I75" s="20" t="s">
        <v>195</v>
      </c>
      <c r="J75" s="19" t="s">
        <v>249</v>
      </c>
      <c r="K75" s="22" t="str">
        <f>VLOOKUP($B75,Rules!$B$3:$G$39,3,FALSE)</f>
        <v>Baseline</v>
      </c>
      <c r="L75" s="22" t="s">
        <v>17</v>
      </c>
      <c r="M75" s="19" t="s">
        <v>319</v>
      </c>
      <c r="N75" s="23" t="s">
        <v>476</v>
      </c>
      <c r="O75" s="24" t="s">
        <v>16</v>
      </c>
      <c r="P75" s="24"/>
      <c r="Q75" s="24" t="s">
        <v>481</v>
      </c>
      <c r="S75" s="61"/>
    </row>
    <row r="76" spans="1:19" s="60" customFormat="1" ht="92.4" x14ac:dyDescent="0.3">
      <c r="A76" s="19" t="s">
        <v>191</v>
      </c>
      <c r="B76" s="19">
        <v>28</v>
      </c>
      <c r="C76" s="20" t="s">
        <v>32</v>
      </c>
      <c r="D76" s="20" t="str">
        <f t="shared" si="15"/>
        <v>G3-28f</v>
      </c>
      <c r="E76" s="20" t="str">
        <f>VLOOKUP(B76,Rules!$B$3:$G$50,2,FALSE)</f>
        <v>Chiller efficiency is correct per Table G3.5.3</v>
      </c>
      <c r="F76" s="20" t="str">
        <f>VLOOKUP($B76,Rules!$B$3:$G$50,4,FALSE)</f>
        <v>Baseline RMR = expected value</v>
      </c>
      <c r="G76" s="20" t="str">
        <f>VLOOKUP($B76,Rules!$B$3:$G$50,5,FALSE)</f>
        <v>none</v>
      </c>
      <c r="H76" s="20" t="str">
        <f>VLOOKUP($B76,Rules!$B$3:$G$50,6,FALSE)</f>
        <v>Yes</v>
      </c>
      <c r="I76" s="20" t="s">
        <v>195</v>
      </c>
      <c r="J76" s="19" t="s">
        <v>249</v>
      </c>
      <c r="K76" s="22" t="str">
        <f>VLOOKUP($B76,Rules!$B$3:$G$39,3,FALSE)</f>
        <v>Baseline</v>
      </c>
      <c r="L76" s="25" t="s">
        <v>18</v>
      </c>
      <c r="M76" s="19" t="s">
        <v>319</v>
      </c>
      <c r="N76" s="23" t="s">
        <v>476</v>
      </c>
      <c r="O76" s="24" t="s">
        <v>16</v>
      </c>
      <c r="P76" s="24"/>
      <c r="Q76" s="24" t="s">
        <v>483</v>
      </c>
      <c r="S76" s="61"/>
    </row>
    <row r="77" spans="1:19" s="51" customFormat="1" ht="52.8" x14ac:dyDescent="0.3">
      <c r="A77" s="13" t="s">
        <v>191</v>
      </c>
      <c r="B77" s="13">
        <v>29</v>
      </c>
      <c r="C77" s="14" t="s">
        <v>21</v>
      </c>
      <c r="D77" s="14" t="str">
        <f t="shared" si="15"/>
        <v>G3-29a</v>
      </c>
      <c r="E77" s="14" t="str">
        <f>VLOOKUP(B77,Rules!$B$3:$G$50,2,FALSE)</f>
        <v xml:space="preserve">Chiller has an associated primary pump? </v>
      </c>
      <c r="F77" s="14" t="str">
        <f>VLOOKUP($B77,Rules!$B$3:$G$50,4,FALSE)</f>
        <v>Baseline RMR = expected value</v>
      </c>
      <c r="G77" s="14" t="str">
        <f>VLOOKUP($B77,Rules!$B$3:$G$50,5,FALSE)</f>
        <v>none</v>
      </c>
      <c r="H77" s="14" t="str">
        <f>VLOOKUP($B77,Rules!$B$3:$G$50,6,FALSE)</f>
        <v>No</v>
      </c>
      <c r="I77" s="14" t="s">
        <v>195</v>
      </c>
      <c r="J77" s="13" t="s">
        <v>250</v>
      </c>
      <c r="K77" s="16" t="str">
        <f>VLOOKUP($B77,Rules!$B$3:$G$39,3,FALSE)</f>
        <v>Baseline</v>
      </c>
      <c r="L77" s="28" t="s">
        <v>18</v>
      </c>
      <c r="M77" s="13" t="s">
        <v>297</v>
      </c>
      <c r="N77" s="17" t="s">
        <v>492</v>
      </c>
      <c r="O77" s="18" t="s">
        <v>16</v>
      </c>
      <c r="P77" s="18"/>
      <c r="Q77" s="18" t="s">
        <v>485</v>
      </c>
      <c r="S77" s="52"/>
    </row>
    <row r="78" spans="1:19" s="51" customFormat="1" ht="52.8" x14ac:dyDescent="0.3">
      <c r="A78" s="13" t="s">
        <v>191</v>
      </c>
      <c r="B78" s="13">
        <v>29</v>
      </c>
      <c r="C78" s="14" t="s">
        <v>22</v>
      </c>
      <c r="D78" s="14" t="str">
        <f t="shared" ref="D78" si="22">A78&amp;"-"&amp;B78&amp;C78</f>
        <v>G3-29b</v>
      </c>
      <c r="E78" s="14" t="str">
        <f>VLOOKUP(B78,Rules!$B$3:$G$50,2,FALSE)</f>
        <v xml:space="preserve">Chiller has an associated primary pump? </v>
      </c>
      <c r="F78" s="14" t="str">
        <f>VLOOKUP($B78,Rules!$B$3:$G$50,4,FALSE)</f>
        <v>Baseline RMR = expected value</v>
      </c>
      <c r="G78" s="14" t="str">
        <f>VLOOKUP($B78,Rules!$B$3:$G$50,5,FALSE)</f>
        <v>none</v>
      </c>
      <c r="H78" s="14" t="str">
        <f>VLOOKUP($B78,Rules!$B$3:$G$50,6,FALSE)</f>
        <v>No</v>
      </c>
      <c r="I78" s="14" t="s">
        <v>195</v>
      </c>
      <c r="J78" s="13" t="s">
        <v>251</v>
      </c>
      <c r="K78" s="16" t="str">
        <f>VLOOKUP($B78,Rules!$B$3:$G$39,3,FALSE)</f>
        <v>Baseline</v>
      </c>
      <c r="L78" s="16" t="s">
        <v>17</v>
      </c>
      <c r="M78" s="13" t="s">
        <v>298</v>
      </c>
      <c r="N78" s="17" t="s">
        <v>492</v>
      </c>
      <c r="O78" s="18" t="s">
        <v>16</v>
      </c>
      <c r="P78" s="18"/>
      <c r="Q78" s="18" t="s">
        <v>486</v>
      </c>
      <c r="S78" s="52"/>
    </row>
    <row r="79" spans="1:19" s="51" customFormat="1" ht="52.8" x14ac:dyDescent="0.3">
      <c r="A79" s="13" t="s">
        <v>191</v>
      </c>
      <c r="B79" s="13">
        <v>29</v>
      </c>
      <c r="C79" s="14" t="s">
        <v>27</v>
      </c>
      <c r="D79" s="14" t="str">
        <f t="shared" si="15"/>
        <v>G3-29c</v>
      </c>
      <c r="E79" s="14" t="str">
        <f>VLOOKUP(B79,Rules!$B$3:$G$50,2,FALSE)</f>
        <v xml:space="preserve">Chiller has an associated primary pump? </v>
      </c>
      <c r="F79" s="14" t="str">
        <f>VLOOKUP($B79,Rules!$B$3:$G$50,4,FALSE)</f>
        <v>Baseline RMR = expected value</v>
      </c>
      <c r="G79" s="14" t="str">
        <f>VLOOKUP($B79,Rules!$B$3:$G$50,5,FALSE)</f>
        <v>none</v>
      </c>
      <c r="H79" s="14" t="str">
        <f>VLOOKUP($B79,Rules!$B$3:$G$50,6,FALSE)</f>
        <v>No</v>
      </c>
      <c r="I79" s="14" t="s">
        <v>195</v>
      </c>
      <c r="J79" s="13" t="s">
        <v>251</v>
      </c>
      <c r="K79" s="16" t="str">
        <f>VLOOKUP($B79,Rules!$B$3:$G$39,3,FALSE)</f>
        <v>Baseline</v>
      </c>
      <c r="L79" s="16" t="s">
        <v>17</v>
      </c>
      <c r="M79" s="13" t="s">
        <v>298</v>
      </c>
      <c r="N79" s="17" t="s">
        <v>492</v>
      </c>
      <c r="O79" s="18" t="s">
        <v>16</v>
      </c>
      <c r="P79" s="18"/>
      <c r="Q79" s="18" t="s">
        <v>487</v>
      </c>
      <c r="S79" s="52"/>
    </row>
    <row r="80" spans="1:19" s="60" customFormat="1" ht="39.6" x14ac:dyDescent="0.3">
      <c r="A80" s="19" t="s">
        <v>191</v>
      </c>
      <c r="B80" s="19">
        <v>30</v>
      </c>
      <c r="C80" s="20" t="s">
        <v>21</v>
      </c>
      <c r="D80" s="20" t="str">
        <f t="shared" si="15"/>
        <v>G3-30a</v>
      </c>
      <c r="E80" s="20" t="str">
        <f>VLOOKUP(B80,Rules!$B$3:$G$50,2,FALSE)</f>
        <v>Primary pump sepeed control = constant</v>
      </c>
      <c r="F80" s="20" t="str">
        <f>VLOOKUP($B80,Rules!$B$3:$G$50,4,FALSE)</f>
        <v>Baseline RMR = expected value</v>
      </c>
      <c r="G80" s="20" t="str">
        <f>VLOOKUP($B80,Rules!$B$3:$G$50,5,FALSE)</f>
        <v>rule 27 is true</v>
      </c>
      <c r="H80" s="20" t="str">
        <f>VLOOKUP($B80,Rules!$B$3:$G$50,6,FALSE)</f>
        <v>No</v>
      </c>
      <c r="I80" s="20" t="s">
        <v>195</v>
      </c>
      <c r="J80" s="19" t="s">
        <v>252</v>
      </c>
      <c r="K80" s="22" t="str">
        <f>VLOOKUP($B80,Rules!$B$3:$G$39,3,FALSE)</f>
        <v>Baseline</v>
      </c>
      <c r="L80" s="25" t="s">
        <v>18</v>
      </c>
      <c r="M80" s="19" t="s">
        <v>320</v>
      </c>
      <c r="N80" s="23" t="s">
        <v>493</v>
      </c>
      <c r="O80" s="24" t="s">
        <v>16</v>
      </c>
      <c r="P80" s="24"/>
      <c r="Q80" s="24" t="s">
        <v>488</v>
      </c>
      <c r="S80" s="61"/>
    </row>
    <row r="81" spans="1:19" s="60" customFormat="1" ht="39.6" x14ac:dyDescent="0.3">
      <c r="A81" s="19" t="s">
        <v>191</v>
      </c>
      <c r="B81" s="19">
        <v>30</v>
      </c>
      <c r="C81" s="20" t="s">
        <v>22</v>
      </c>
      <c r="D81" s="20" t="str">
        <f t="shared" si="15"/>
        <v>G3-30b</v>
      </c>
      <c r="E81" s="20" t="str">
        <f>VLOOKUP(B81,Rules!$B$3:$G$50,2,FALSE)</f>
        <v>Primary pump sepeed control = constant</v>
      </c>
      <c r="F81" s="20" t="str">
        <f>VLOOKUP($B81,Rules!$B$3:$G$50,4,FALSE)</f>
        <v>Baseline RMR = expected value</v>
      </c>
      <c r="G81" s="20" t="str">
        <f>VLOOKUP($B81,Rules!$B$3:$G$50,5,FALSE)</f>
        <v>rule 27 is true</v>
      </c>
      <c r="H81" s="20" t="str">
        <f>VLOOKUP($B81,Rules!$B$3:$G$50,6,FALSE)</f>
        <v>No</v>
      </c>
      <c r="I81" s="20" t="s">
        <v>195</v>
      </c>
      <c r="J81" s="19" t="s">
        <v>253</v>
      </c>
      <c r="K81" s="22" t="str">
        <f>VLOOKUP($B81,Rules!$B$3:$G$39,3,FALSE)</f>
        <v>Baseline</v>
      </c>
      <c r="L81" s="22" t="s">
        <v>17</v>
      </c>
      <c r="M81" s="19" t="s">
        <v>321</v>
      </c>
      <c r="N81" s="23" t="s">
        <v>493</v>
      </c>
      <c r="O81" s="24" t="s">
        <v>16</v>
      </c>
      <c r="P81" s="24"/>
      <c r="Q81" s="24" t="s">
        <v>489</v>
      </c>
      <c r="S81" s="61"/>
    </row>
    <row r="82" spans="1:19" s="51" customFormat="1" ht="52.8" x14ac:dyDescent="0.3">
      <c r="A82" s="13" t="s">
        <v>191</v>
      </c>
      <c r="B82" s="13">
        <v>31</v>
      </c>
      <c r="C82" s="14" t="s">
        <v>21</v>
      </c>
      <c r="D82" s="14" t="str">
        <f t="shared" si="15"/>
        <v>G3-31a</v>
      </c>
      <c r="E82" s="14" t="str">
        <f>VLOOKUP(B82,Rules!$B$3:$G$50,2,FALSE)</f>
        <v xml:space="preserve">Primary pump power = 9W/gpm </v>
      </c>
      <c r="F82" s="14" t="str">
        <f>VLOOKUP($B82,Rules!$B$3:$G$50,4,FALSE)</f>
        <v>Baseline RMR = expected value</v>
      </c>
      <c r="G82" s="14" t="str">
        <f>VLOOKUP($B82,Rules!$B$3:$G$50,5,FALSE)</f>
        <v>Rule 27 is true and Loop doesn't serve System 11</v>
      </c>
      <c r="H82" s="14" t="str">
        <f>VLOOKUP($B82,Rules!$B$3:$G$50,6,FALSE)</f>
        <v>No</v>
      </c>
      <c r="I82" s="14" t="s">
        <v>195</v>
      </c>
      <c r="J82" s="13" t="s">
        <v>254</v>
      </c>
      <c r="K82" s="16" t="str">
        <f>VLOOKUP($B82,Rules!$B$3:$G$39,3,FALSE)</f>
        <v>Baseline</v>
      </c>
      <c r="L82" s="28" t="s">
        <v>18</v>
      </c>
      <c r="M82" s="13" t="s">
        <v>322</v>
      </c>
      <c r="N82" s="17" t="s">
        <v>491</v>
      </c>
      <c r="O82" s="18" t="s">
        <v>16</v>
      </c>
      <c r="P82" s="18"/>
      <c r="Q82" s="18" t="s">
        <v>490</v>
      </c>
      <c r="S82" s="52"/>
    </row>
    <row r="83" spans="1:19" s="51" customFormat="1" ht="52.8" x14ac:dyDescent="0.3">
      <c r="A83" s="13" t="s">
        <v>191</v>
      </c>
      <c r="B83" s="13">
        <v>31</v>
      </c>
      <c r="C83" s="14" t="s">
        <v>22</v>
      </c>
      <c r="D83" s="14" t="str">
        <f t="shared" si="15"/>
        <v>G3-31b</v>
      </c>
      <c r="E83" s="14" t="str">
        <f>VLOOKUP(B83,Rules!$B$3:$G$50,2,FALSE)</f>
        <v xml:space="preserve">Primary pump power = 9W/gpm </v>
      </c>
      <c r="F83" s="14" t="str">
        <f>VLOOKUP($B83,Rules!$B$3:$G$50,4,FALSE)</f>
        <v>Baseline RMR = expected value</v>
      </c>
      <c r="G83" s="14" t="str">
        <f>VLOOKUP($B83,Rules!$B$3:$G$50,5,FALSE)</f>
        <v>Rule 27 is true and Loop doesn't serve System 11</v>
      </c>
      <c r="H83" s="14" t="str">
        <f>VLOOKUP($B83,Rules!$B$3:$G$50,6,FALSE)</f>
        <v>No</v>
      </c>
      <c r="I83" s="14" t="s">
        <v>195</v>
      </c>
      <c r="J83" s="13" t="s">
        <v>255</v>
      </c>
      <c r="K83" s="16" t="str">
        <f>VLOOKUP($B83,Rules!$B$3:$G$39,3,FALSE)</f>
        <v>Baseline</v>
      </c>
      <c r="L83" s="16" t="s">
        <v>17</v>
      </c>
      <c r="M83" s="13" t="s">
        <v>323</v>
      </c>
      <c r="N83" s="17" t="s">
        <v>491</v>
      </c>
      <c r="O83" s="18" t="s">
        <v>16</v>
      </c>
      <c r="P83" s="18"/>
      <c r="Q83" s="18" t="s">
        <v>494</v>
      </c>
      <c r="S83" s="52"/>
    </row>
    <row r="84" spans="1:19" s="60" customFormat="1" ht="79.2" x14ac:dyDescent="0.3">
      <c r="A84" s="19" t="s">
        <v>191</v>
      </c>
      <c r="B84" s="19">
        <v>32</v>
      </c>
      <c r="C84" s="20" t="s">
        <v>21</v>
      </c>
      <c r="D84" s="20" t="str">
        <f t="shared" si="15"/>
        <v>G3-32a</v>
      </c>
      <c r="E84" s="20" t="str">
        <f>VLOOKUP(B84,Rules!$B$3:$G$50,2,FALSE)</f>
        <v xml:space="preserve">Primary pump power = 12W/gpm </v>
      </c>
      <c r="F84" s="20" t="str">
        <f>VLOOKUP($B84,Rules!$B$3:$G$50,4,FALSE)</f>
        <v>Baseline RMR = expected value</v>
      </c>
      <c r="G84" s="20" t="str">
        <f>VLOOKUP($B84,Rules!$B$3:$G$50,5,FALSE)</f>
        <v>Rule 27 is true and Loop serves system 11</v>
      </c>
      <c r="H84" s="20" t="str">
        <f>VLOOKUP($B84,Rules!$B$3:$G$50,6,FALSE)</f>
        <v>No</v>
      </c>
      <c r="I84" s="20" t="s">
        <v>195</v>
      </c>
      <c r="J84" s="19" t="s">
        <v>256</v>
      </c>
      <c r="K84" s="22" t="str">
        <f>VLOOKUP($B84,Rules!$B$3:$G$39,3,FALSE)</f>
        <v>Baseline</v>
      </c>
      <c r="L84" s="25" t="s">
        <v>18</v>
      </c>
      <c r="M84" s="19" t="s">
        <v>322</v>
      </c>
      <c r="N84" s="23" t="s">
        <v>495</v>
      </c>
      <c r="O84" s="24" t="s">
        <v>16</v>
      </c>
      <c r="P84" s="24"/>
      <c r="Q84" s="24" t="s">
        <v>496</v>
      </c>
      <c r="S84" s="61"/>
    </row>
    <row r="85" spans="1:19" s="60" customFormat="1" ht="79.2" x14ac:dyDescent="0.3">
      <c r="A85" s="19" t="s">
        <v>191</v>
      </c>
      <c r="B85" s="19">
        <v>32</v>
      </c>
      <c r="C85" s="20" t="s">
        <v>22</v>
      </c>
      <c r="D85" s="20" t="str">
        <f t="shared" si="15"/>
        <v>G3-32b</v>
      </c>
      <c r="E85" s="20" t="str">
        <f>VLOOKUP(B85,Rules!$B$3:$G$50,2,FALSE)</f>
        <v xml:space="preserve">Primary pump power = 12W/gpm </v>
      </c>
      <c r="F85" s="20" t="str">
        <f>VLOOKUP($B85,Rules!$B$3:$G$50,4,FALSE)</f>
        <v>Baseline RMR = expected value</v>
      </c>
      <c r="G85" s="20" t="str">
        <f>VLOOKUP($B85,Rules!$B$3:$G$50,5,FALSE)</f>
        <v>Rule 27 is true and Loop serves system 11</v>
      </c>
      <c r="H85" s="20" t="str">
        <f>VLOOKUP($B85,Rules!$B$3:$G$50,6,FALSE)</f>
        <v>No</v>
      </c>
      <c r="I85" s="20" t="s">
        <v>195</v>
      </c>
      <c r="J85" s="19" t="s">
        <v>257</v>
      </c>
      <c r="K85" s="22" t="str">
        <f>VLOOKUP($B85,Rules!$B$3:$G$39,3,FALSE)</f>
        <v>Baseline</v>
      </c>
      <c r="L85" s="22" t="s">
        <v>17</v>
      </c>
      <c r="M85" s="19" t="s">
        <v>324</v>
      </c>
      <c r="N85" s="23" t="s">
        <v>495</v>
      </c>
      <c r="O85" s="24" t="s">
        <v>16</v>
      </c>
      <c r="P85" s="24"/>
      <c r="Q85" s="24" t="s">
        <v>497</v>
      </c>
      <c r="S85" s="61"/>
    </row>
    <row r="86" spans="1:19" s="51" customFormat="1" ht="52.8" x14ac:dyDescent="0.3">
      <c r="A86" s="13" t="s">
        <v>191</v>
      </c>
      <c r="B86" s="13">
        <v>33</v>
      </c>
      <c r="C86" s="14" t="s">
        <v>21</v>
      </c>
      <c r="D86" s="14" t="str">
        <f t="shared" si="15"/>
        <v>G3-33a</v>
      </c>
      <c r="E86" s="14" t="str">
        <f>VLOOKUP(B86,Rules!$B$3:$G$50,2,FALSE)</f>
        <v>Chiller has an associated condenser pump?</v>
      </c>
      <c r="F86" s="14" t="str">
        <f>VLOOKUP($B86,Rules!$B$3:$G$50,4,FALSE)</f>
        <v>Baseline RMR = expected value</v>
      </c>
      <c r="G86" s="14" t="str">
        <f>VLOOKUP($B86,Rules!$B$3:$G$50,5,FALSE)</f>
        <v>none</v>
      </c>
      <c r="H86" s="14" t="str">
        <f>VLOOKUP($B86,Rules!$B$3:$G$50,6,FALSE)</f>
        <v>No</v>
      </c>
      <c r="I86" s="14" t="s">
        <v>195</v>
      </c>
      <c r="J86" s="13" t="s">
        <v>258</v>
      </c>
      <c r="K86" s="16" t="str">
        <f>VLOOKUP($B86,Rules!$B$3:$G$39,3,FALSE)</f>
        <v>Baseline</v>
      </c>
      <c r="L86" s="28" t="s">
        <v>18</v>
      </c>
      <c r="M86" s="13" t="s">
        <v>299</v>
      </c>
      <c r="N86" s="17" t="s">
        <v>498</v>
      </c>
      <c r="O86" s="18" t="s">
        <v>16</v>
      </c>
      <c r="P86" s="18"/>
      <c r="Q86" s="18" t="s">
        <v>499</v>
      </c>
      <c r="S86" s="52"/>
    </row>
    <row r="87" spans="1:19" s="51" customFormat="1" ht="52.8" x14ac:dyDescent="0.3">
      <c r="A87" s="13" t="s">
        <v>191</v>
      </c>
      <c r="B87" s="13">
        <v>33</v>
      </c>
      <c r="C87" s="14" t="s">
        <v>22</v>
      </c>
      <c r="D87" s="14" t="str">
        <f t="shared" ref="D87" si="23">A87&amp;"-"&amp;B87&amp;C87</f>
        <v>G3-33b</v>
      </c>
      <c r="E87" s="14" t="str">
        <f>VLOOKUP(B87,Rules!$B$3:$G$50,2,FALSE)</f>
        <v>Chiller has an associated condenser pump?</v>
      </c>
      <c r="F87" s="14" t="str">
        <f>VLOOKUP($B87,Rules!$B$3:$G$50,4,FALSE)</f>
        <v>Baseline RMR = expected value</v>
      </c>
      <c r="G87" s="14" t="str">
        <f>VLOOKUP($B87,Rules!$B$3:$G$50,5,FALSE)</f>
        <v>none</v>
      </c>
      <c r="H87" s="14" t="str">
        <f>VLOOKUP($B87,Rules!$B$3:$G$50,6,FALSE)</f>
        <v>No</v>
      </c>
      <c r="I87" s="14" t="s">
        <v>195</v>
      </c>
      <c r="J87" s="13" t="s">
        <v>503</v>
      </c>
      <c r="K87" s="16" t="str">
        <f>VLOOKUP($B87,Rules!$B$3:$G$39,3,FALSE)</f>
        <v>Baseline</v>
      </c>
      <c r="L87" s="16" t="s">
        <v>17</v>
      </c>
      <c r="M87" s="13" t="s">
        <v>300</v>
      </c>
      <c r="N87" s="17" t="s">
        <v>498</v>
      </c>
      <c r="O87" s="18" t="s">
        <v>16</v>
      </c>
      <c r="P87" s="18"/>
      <c r="Q87" s="18" t="s">
        <v>501</v>
      </c>
      <c r="S87" s="52"/>
    </row>
    <row r="88" spans="1:19" s="51" customFormat="1" ht="52.8" x14ac:dyDescent="0.3">
      <c r="A88" s="13" t="s">
        <v>191</v>
      </c>
      <c r="B88" s="13">
        <v>33</v>
      </c>
      <c r="C88" s="14" t="s">
        <v>27</v>
      </c>
      <c r="D88" s="14" t="str">
        <f t="shared" ref="D88" si="24">A88&amp;"-"&amp;B88&amp;C88</f>
        <v>G3-33c</v>
      </c>
      <c r="E88" s="14" t="str">
        <f>VLOOKUP(B88,Rules!$B$3:$G$50,2,FALSE)</f>
        <v>Chiller has an associated condenser pump?</v>
      </c>
      <c r="F88" s="14" t="str">
        <f>VLOOKUP($B88,Rules!$B$3:$G$50,4,FALSE)</f>
        <v>Baseline RMR = expected value</v>
      </c>
      <c r="G88" s="14" t="str">
        <f>VLOOKUP($B88,Rules!$B$3:$G$50,5,FALSE)</f>
        <v>none</v>
      </c>
      <c r="H88" s="14" t="str">
        <f>VLOOKUP($B88,Rules!$B$3:$G$50,6,FALSE)</f>
        <v>No</v>
      </c>
      <c r="I88" s="14" t="s">
        <v>195</v>
      </c>
      <c r="J88" s="13" t="s">
        <v>259</v>
      </c>
      <c r="K88" s="16" t="str">
        <f>VLOOKUP($B88,Rules!$B$3:$G$39,3,FALSE)</f>
        <v>Baseline</v>
      </c>
      <c r="L88" s="16" t="s">
        <v>17</v>
      </c>
      <c r="M88" s="13" t="s">
        <v>300</v>
      </c>
      <c r="N88" s="17" t="s">
        <v>498</v>
      </c>
      <c r="O88" s="18" t="s">
        <v>16</v>
      </c>
      <c r="P88" s="18"/>
      <c r="Q88" s="18" t="s">
        <v>502</v>
      </c>
      <c r="S88" s="52"/>
    </row>
    <row r="89" spans="1:19" s="51" customFormat="1" ht="52.8" x14ac:dyDescent="0.3">
      <c r="A89" s="13" t="s">
        <v>191</v>
      </c>
      <c r="B89" s="13">
        <v>33</v>
      </c>
      <c r="C89" s="14" t="s">
        <v>30</v>
      </c>
      <c r="D89" s="14" t="str">
        <f t="shared" si="15"/>
        <v>G3-33d</v>
      </c>
      <c r="E89" s="14" t="str">
        <f>VLOOKUP(B89,Rules!$B$3:$G$50,2,FALSE)</f>
        <v>Chiller has an associated condenser pump?</v>
      </c>
      <c r="F89" s="14" t="str">
        <f>VLOOKUP($B89,Rules!$B$3:$G$50,4,FALSE)</f>
        <v>Baseline RMR = expected value</v>
      </c>
      <c r="G89" s="14" t="str">
        <f>VLOOKUP($B89,Rules!$B$3:$G$50,5,FALSE)</f>
        <v>none</v>
      </c>
      <c r="H89" s="14" t="str">
        <f>VLOOKUP($B89,Rules!$B$3:$G$50,6,FALSE)</f>
        <v>No</v>
      </c>
      <c r="I89" s="14" t="s">
        <v>195</v>
      </c>
      <c r="J89" s="13" t="s">
        <v>504</v>
      </c>
      <c r="K89" s="16" t="str">
        <f>VLOOKUP($B89,Rules!$B$3:$G$39,3,FALSE)</f>
        <v>Baseline</v>
      </c>
      <c r="L89" s="16" t="s">
        <v>17</v>
      </c>
      <c r="M89" s="13" t="s">
        <v>300</v>
      </c>
      <c r="N89" s="17" t="s">
        <v>498</v>
      </c>
      <c r="O89" s="18" t="s">
        <v>16</v>
      </c>
      <c r="P89" s="18"/>
      <c r="Q89" s="18" t="s">
        <v>500</v>
      </c>
      <c r="S89" s="52"/>
    </row>
    <row r="90" spans="1:19" s="60" customFormat="1" ht="39.6" x14ac:dyDescent="0.3">
      <c r="A90" s="19" t="s">
        <v>191</v>
      </c>
      <c r="B90" s="19">
        <v>34</v>
      </c>
      <c r="C90" s="20" t="s">
        <v>21</v>
      </c>
      <c r="D90" s="20" t="str">
        <f t="shared" si="15"/>
        <v>G3-34a</v>
      </c>
      <c r="E90" s="20" t="str">
        <f>VLOOKUP(B90,Rules!$B$3:$G$50,2,FALSE)</f>
        <v>Condenser pump speed control = constant</v>
      </c>
      <c r="F90" s="20" t="str">
        <f>VLOOKUP($B90,Rules!$B$3:$G$50,4,FALSE)</f>
        <v>Baseline RMR = expected value</v>
      </c>
      <c r="G90" s="20" t="str">
        <f>VLOOKUP($B90,Rules!$B$3:$G$50,5,FALSE)</f>
        <v>Rule 31 is true</v>
      </c>
      <c r="H90" s="20" t="str">
        <f>VLOOKUP($B90,Rules!$B$3:$G$50,6,FALSE)</f>
        <v>No</v>
      </c>
      <c r="I90" s="20" t="s">
        <v>195</v>
      </c>
      <c r="J90" s="19" t="s">
        <v>260</v>
      </c>
      <c r="K90" s="22" t="str">
        <f>VLOOKUP($B90,Rules!$B$3:$G$39,3,FALSE)</f>
        <v>Baseline</v>
      </c>
      <c r="L90" s="25" t="s">
        <v>18</v>
      </c>
      <c r="M90" s="19" t="s">
        <v>325</v>
      </c>
      <c r="N90" s="23" t="s">
        <v>493</v>
      </c>
      <c r="O90" s="24" t="s">
        <v>16</v>
      </c>
      <c r="P90" s="24"/>
      <c r="Q90" s="24" t="s">
        <v>505</v>
      </c>
      <c r="S90" s="61"/>
    </row>
    <row r="91" spans="1:19" s="60" customFormat="1" ht="39.6" x14ac:dyDescent="0.3">
      <c r="A91" s="19" t="s">
        <v>191</v>
      </c>
      <c r="B91" s="19">
        <v>34</v>
      </c>
      <c r="C91" s="20" t="s">
        <v>22</v>
      </c>
      <c r="D91" s="20" t="str">
        <f t="shared" si="15"/>
        <v>G3-34b</v>
      </c>
      <c r="E91" s="20" t="str">
        <f>VLOOKUP(B91,Rules!$B$3:$G$50,2,FALSE)</f>
        <v>Condenser pump speed control = constant</v>
      </c>
      <c r="F91" s="20" t="str">
        <f>VLOOKUP($B91,Rules!$B$3:$G$50,4,FALSE)</f>
        <v>Baseline RMR = expected value</v>
      </c>
      <c r="G91" s="20" t="str">
        <f>VLOOKUP($B91,Rules!$B$3:$G$50,5,FALSE)</f>
        <v>Rule 31 is true</v>
      </c>
      <c r="H91" s="20" t="str">
        <f>VLOOKUP($B91,Rules!$B$3:$G$50,6,FALSE)</f>
        <v>No</v>
      </c>
      <c r="I91" s="20" t="s">
        <v>195</v>
      </c>
      <c r="J91" s="19" t="s">
        <v>261</v>
      </c>
      <c r="K91" s="22" t="str">
        <f>VLOOKUP($B91,Rules!$B$3:$G$39,3,FALSE)</f>
        <v>Baseline</v>
      </c>
      <c r="L91" s="22" t="s">
        <v>17</v>
      </c>
      <c r="M91" s="19" t="s">
        <v>326</v>
      </c>
      <c r="N91" s="23" t="s">
        <v>493</v>
      </c>
      <c r="O91" s="24" t="s">
        <v>16</v>
      </c>
      <c r="P91" s="24"/>
      <c r="Q91" s="24" t="s">
        <v>506</v>
      </c>
      <c r="S91" s="61"/>
    </row>
    <row r="92" spans="1:19" s="51" customFormat="1" ht="52.8" x14ac:dyDescent="0.3">
      <c r="A92" s="13" t="s">
        <v>191</v>
      </c>
      <c r="B92" s="13">
        <v>35</v>
      </c>
      <c r="C92" s="14" t="s">
        <v>21</v>
      </c>
      <c r="D92" s="14" t="str">
        <f t="shared" si="15"/>
        <v>G3-35a</v>
      </c>
      <c r="E92" s="14" t="str">
        <f>VLOOKUP(B92,Rules!$B$3:$G$50,2,FALSE)</f>
        <v>Condenser pump power is 19W/gpm</v>
      </c>
      <c r="F92" s="14" t="str">
        <f>VLOOKUP($B92,Rules!$B$3:$G$50,4,FALSE)</f>
        <v>Baseline RMR = expected value</v>
      </c>
      <c r="G92" s="14" t="str">
        <f>VLOOKUP($B92,Rules!$B$3:$G$50,5,FALSE)</f>
        <v>Rule 31 is true and loop does not serve system type 11</v>
      </c>
      <c r="H92" s="14" t="str">
        <f>VLOOKUP($B92,Rules!$B$3:$G$50,6,FALSE)</f>
        <v>No</v>
      </c>
      <c r="I92" s="14" t="s">
        <v>195</v>
      </c>
      <c r="J92" s="13" t="s">
        <v>262</v>
      </c>
      <c r="K92" s="16" t="str">
        <f>VLOOKUP($B92,Rules!$B$3:$G$39,3,FALSE)</f>
        <v>Baseline</v>
      </c>
      <c r="L92" s="28" t="s">
        <v>18</v>
      </c>
      <c r="M92" s="13" t="s">
        <v>327</v>
      </c>
      <c r="N92" s="17" t="s">
        <v>491</v>
      </c>
      <c r="O92" s="18" t="s">
        <v>16</v>
      </c>
      <c r="P92" s="18"/>
      <c r="Q92" s="18" t="s">
        <v>507</v>
      </c>
      <c r="S92" s="52"/>
    </row>
    <row r="93" spans="1:19" s="51" customFormat="1" ht="52.8" x14ac:dyDescent="0.3">
      <c r="A93" s="13" t="s">
        <v>191</v>
      </c>
      <c r="B93" s="13">
        <v>35</v>
      </c>
      <c r="C93" s="14" t="s">
        <v>22</v>
      </c>
      <c r="D93" s="14" t="str">
        <f t="shared" si="15"/>
        <v>G3-35b</v>
      </c>
      <c r="E93" s="14" t="str">
        <f>VLOOKUP(B93,Rules!$B$3:$G$50,2,FALSE)</f>
        <v>Condenser pump power is 19W/gpm</v>
      </c>
      <c r="F93" s="14" t="str">
        <f>VLOOKUP($B93,Rules!$B$3:$G$50,4,FALSE)</f>
        <v>Baseline RMR = expected value</v>
      </c>
      <c r="G93" s="14" t="str">
        <f>VLOOKUP($B93,Rules!$B$3:$G$50,5,FALSE)</f>
        <v>Rule 31 is true and loop does not serve system type 11</v>
      </c>
      <c r="H93" s="14" t="str">
        <f>VLOOKUP($B93,Rules!$B$3:$G$50,6,FALSE)</f>
        <v>No</v>
      </c>
      <c r="I93" s="14" t="s">
        <v>195</v>
      </c>
      <c r="J93" s="13" t="s">
        <v>263</v>
      </c>
      <c r="K93" s="16" t="str">
        <f>VLOOKUP($B93,Rules!$B$3:$G$39,3,FALSE)</f>
        <v>Baseline</v>
      </c>
      <c r="L93" s="16" t="s">
        <v>17</v>
      </c>
      <c r="M93" s="13" t="s">
        <v>328</v>
      </c>
      <c r="N93" s="17" t="s">
        <v>491</v>
      </c>
      <c r="O93" s="18" t="s">
        <v>16</v>
      </c>
      <c r="P93" s="18"/>
      <c r="Q93" s="18" t="s">
        <v>508</v>
      </c>
      <c r="S93" s="52"/>
    </row>
    <row r="94" spans="1:19" s="60" customFormat="1" ht="52.8" x14ac:dyDescent="0.3">
      <c r="A94" s="19" t="s">
        <v>191</v>
      </c>
      <c r="B94" s="19">
        <v>36</v>
      </c>
      <c r="C94" s="20" t="s">
        <v>21</v>
      </c>
      <c r="D94" s="20" t="str">
        <f t="shared" si="15"/>
        <v>G3-36a</v>
      </c>
      <c r="E94" s="20" t="str">
        <f>VLOOKUP(B94,Rules!$B$3:$G$50,2,FALSE)</f>
        <v>Distribution pump power is 22W/gpm</v>
      </c>
      <c r="F94" s="20" t="str">
        <f>VLOOKUP($B94,Rules!$B$3:$G$50,4,FALSE)</f>
        <v>Baseline RMR = expected value</v>
      </c>
      <c r="G94" s="20" t="str">
        <f>VLOOKUP($B94,Rules!$B$3:$G$50,5,FALSE)</f>
        <v>Rule 31 is true and loop serves system type 11</v>
      </c>
      <c r="H94" s="20" t="str">
        <f>VLOOKUP($B94,Rules!$B$3:$G$50,6,FALSE)</f>
        <v>No</v>
      </c>
      <c r="I94" s="20" t="s">
        <v>193</v>
      </c>
      <c r="J94" s="19" t="s">
        <v>264</v>
      </c>
      <c r="K94" s="22" t="str">
        <f>VLOOKUP($B94,Rules!$B$3:$G$39,3,FALSE)</f>
        <v>Baseline</v>
      </c>
      <c r="L94" s="25" t="s">
        <v>18</v>
      </c>
      <c r="M94" s="19" t="s">
        <v>329</v>
      </c>
      <c r="N94" s="23" t="s">
        <v>491</v>
      </c>
      <c r="O94" s="24" t="s">
        <v>16</v>
      </c>
      <c r="P94" s="24"/>
      <c r="Q94" s="24" t="s">
        <v>509</v>
      </c>
      <c r="S94" s="61"/>
    </row>
    <row r="95" spans="1:19" s="60" customFormat="1" ht="52.8" x14ac:dyDescent="0.3">
      <c r="A95" s="19" t="s">
        <v>191</v>
      </c>
      <c r="B95" s="19">
        <v>36</v>
      </c>
      <c r="C95" s="20" t="s">
        <v>22</v>
      </c>
      <c r="D95" s="20" t="str">
        <f t="shared" si="15"/>
        <v>G3-36b</v>
      </c>
      <c r="E95" s="20" t="str">
        <f>VLOOKUP(B95,Rules!$B$3:$G$50,2,FALSE)</f>
        <v>Distribution pump power is 22W/gpm</v>
      </c>
      <c r="F95" s="20" t="str">
        <f>VLOOKUP($B95,Rules!$B$3:$G$50,4,FALSE)</f>
        <v>Baseline RMR = expected value</v>
      </c>
      <c r="G95" s="20" t="str">
        <f>VLOOKUP($B95,Rules!$B$3:$G$50,5,FALSE)</f>
        <v>Rule 31 is true and loop serves system type 11</v>
      </c>
      <c r="H95" s="20" t="str">
        <f>VLOOKUP($B95,Rules!$B$3:$G$50,6,FALSE)</f>
        <v>No</v>
      </c>
      <c r="I95" s="20" t="s">
        <v>193</v>
      </c>
      <c r="J95" s="19" t="s">
        <v>265</v>
      </c>
      <c r="K95" s="22" t="str">
        <f>VLOOKUP($B95,Rules!$B$3:$G$39,3,FALSE)</f>
        <v>Baseline</v>
      </c>
      <c r="L95" s="22" t="s">
        <v>17</v>
      </c>
      <c r="M95" s="19" t="s">
        <v>511</v>
      </c>
      <c r="N95" s="23" t="s">
        <v>491</v>
      </c>
      <c r="O95" s="24" t="s">
        <v>16</v>
      </c>
      <c r="P95" s="24"/>
      <c r="Q95" s="24" t="s">
        <v>510</v>
      </c>
      <c r="S95" s="61"/>
    </row>
    <row r="96" spans="1:19" s="51" customFormat="1" ht="96" customHeight="1" x14ac:dyDescent="0.3">
      <c r="A96" s="13" t="s">
        <v>191</v>
      </c>
      <c r="B96" s="13">
        <v>37</v>
      </c>
      <c r="C96" s="14" t="s">
        <v>21</v>
      </c>
      <c r="D96" s="14" t="str">
        <f t="shared" si="15"/>
        <v>G3-37a</v>
      </c>
      <c r="E96" s="14" t="str">
        <f>VLOOKUP(B96,Rules!$B$3:$G$50,2,FALSE)</f>
        <v>CHW Loop has correct number of chillers based on Table G3.1.3.7</v>
      </c>
      <c r="F96" s="14" t="str">
        <f>VLOOKUP($B96,Rules!$B$3:$G$50,4,FALSE)</f>
        <v>Baseline RMR = expected value</v>
      </c>
      <c r="G96" s="14" t="str">
        <f>VLOOKUP($B96,Rules!$B$3:$G$50,5,FALSE)</f>
        <v>none</v>
      </c>
      <c r="H96" s="14" t="str">
        <f>VLOOKUP($B96,Rules!$B$3:$G$50,6,FALSE)</f>
        <v>Yes</v>
      </c>
      <c r="I96" s="14" t="s">
        <v>192</v>
      </c>
      <c r="J96" s="13" t="s">
        <v>266</v>
      </c>
      <c r="K96" s="16" t="str">
        <f>VLOOKUP($B96,Rules!$B$3:$G$39,3,FALSE)</f>
        <v>Baseline</v>
      </c>
      <c r="L96" s="28" t="s">
        <v>18</v>
      </c>
      <c r="M96" s="13" t="s">
        <v>330</v>
      </c>
      <c r="N96" s="17" t="s">
        <v>512</v>
      </c>
      <c r="O96" s="18" t="s">
        <v>16</v>
      </c>
      <c r="P96" s="18"/>
      <c r="Q96" s="18" t="s">
        <v>513</v>
      </c>
      <c r="S96" s="52"/>
    </row>
    <row r="97" spans="1:19" s="51" customFormat="1" ht="92.4" x14ac:dyDescent="0.3">
      <c r="A97" s="13" t="s">
        <v>191</v>
      </c>
      <c r="B97" s="13">
        <v>37</v>
      </c>
      <c r="C97" s="14" t="s">
        <v>22</v>
      </c>
      <c r="D97" s="14" t="str">
        <f t="shared" ref="D97:D98" si="25">A97&amp;"-"&amp;B97&amp;C97</f>
        <v>G3-37b</v>
      </c>
      <c r="E97" s="14" t="str">
        <f>VLOOKUP(B97,Rules!$B$3:$G$50,2,FALSE)</f>
        <v>CHW Loop has correct number of chillers based on Table G3.1.3.7</v>
      </c>
      <c r="F97" s="14" t="str">
        <f>VLOOKUP($B97,Rules!$B$3:$G$50,4,FALSE)</f>
        <v>Baseline RMR = expected value</v>
      </c>
      <c r="G97" s="14" t="str">
        <f>VLOOKUP($B97,Rules!$B$3:$G$50,5,FALSE)</f>
        <v>none</v>
      </c>
      <c r="H97" s="14" t="str">
        <f>VLOOKUP($B97,Rules!$B$3:$G$50,6,FALSE)</f>
        <v>Yes</v>
      </c>
      <c r="I97" s="14" t="s">
        <v>192</v>
      </c>
      <c r="J97" s="13" t="s">
        <v>266</v>
      </c>
      <c r="K97" s="16" t="str">
        <f>VLOOKUP($B97,Rules!$B$3:$G$39,3,FALSE)</f>
        <v>Baseline</v>
      </c>
      <c r="L97" s="28" t="s">
        <v>18</v>
      </c>
      <c r="M97" s="13" t="s">
        <v>330</v>
      </c>
      <c r="N97" s="17" t="s">
        <v>512</v>
      </c>
      <c r="O97" s="18" t="s">
        <v>16</v>
      </c>
      <c r="P97" s="18"/>
      <c r="Q97" s="18" t="s">
        <v>514</v>
      </c>
      <c r="S97" s="52"/>
    </row>
    <row r="98" spans="1:19" s="51" customFormat="1" ht="92.4" x14ac:dyDescent="0.3">
      <c r="A98" s="13" t="s">
        <v>191</v>
      </c>
      <c r="B98" s="13">
        <v>37</v>
      </c>
      <c r="C98" s="14" t="s">
        <v>27</v>
      </c>
      <c r="D98" s="14" t="str">
        <f t="shared" si="25"/>
        <v>G3-37c</v>
      </c>
      <c r="E98" s="14" t="str">
        <f>VLOOKUP(B98,Rules!$B$3:$G$50,2,FALSE)</f>
        <v>CHW Loop has correct number of chillers based on Table G3.1.3.7</v>
      </c>
      <c r="F98" s="14" t="str">
        <f>VLOOKUP($B98,Rules!$B$3:$G$50,4,FALSE)</f>
        <v>Baseline RMR = expected value</v>
      </c>
      <c r="G98" s="14" t="str">
        <f>VLOOKUP($B98,Rules!$B$3:$G$50,5,FALSE)</f>
        <v>none</v>
      </c>
      <c r="H98" s="14" t="str">
        <f>VLOOKUP($B98,Rules!$B$3:$G$50,6,FALSE)</f>
        <v>Yes</v>
      </c>
      <c r="I98" s="14" t="s">
        <v>192</v>
      </c>
      <c r="J98" s="13" t="s">
        <v>266</v>
      </c>
      <c r="K98" s="16" t="str">
        <f>VLOOKUP($B98,Rules!$B$3:$G$39,3,FALSE)</f>
        <v>Baseline</v>
      </c>
      <c r="L98" s="28" t="s">
        <v>18</v>
      </c>
      <c r="M98" s="13" t="s">
        <v>330</v>
      </c>
      <c r="N98" s="17" t="s">
        <v>512</v>
      </c>
      <c r="O98" s="18" t="s">
        <v>16</v>
      </c>
      <c r="P98" s="18"/>
      <c r="Q98" s="18" t="s">
        <v>514</v>
      </c>
      <c r="S98" s="52"/>
    </row>
    <row r="99" spans="1:19" s="51" customFormat="1" ht="92.4" x14ac:dyDescent="0.3">
      <c r="A99" s="13" t="s">
        <v>191</v>
      </c>
      <c r="B99" s="13">
        <v>37</v>
      </c>
      <c r="C99" s="14" t="s">
        <v>30</v>
      </c>
      <c r="D99" s="14" t="str">
        <f t="shared" ref="D99" si="26">A99&amp;"-"&amp;B99&amp;C99</f>
        <v>G3-37d</v>
      </c>
      <c r="E99" s="14" t="str">
        <f>VLOOKUP(B99,Rules!$B$3:$G$50,2,FALSE)</f>
        <v>CHW Loop has correct number of chillers based on Table G3.1.3.7</v>
      </c>
      <c r="F99" s="14" t="str">
        <f>VLOOKUP($B99,Rules!$B$3:$G$50,4,FALSE)</f>
        <v>Baseline RMR = expected value</v>
      </c>
      <c r="G99" s="14" t="str">
        <f>VLOOKUP($B99,Rules!$B$3:$G$50,5,FALSE)</f>
        <v>none</v>
      </c>
      <c r="H99" s="14" t="str">
        <f>VLOOKUP($B99,Rules!$B$3:$G$50,6,FALSE)</f>
        <v>Yes</v>
      </c>
      <c r="I99" s="14" t="s">
        <v>192</v>
      </c>
      <c r="J99" s="13" t="s">
        <v>266</v>
      </c>
      <c r="K99" s="16" t="str">
        <f>VLOOKUP($B99,Rules!$B$3:$G$39,3,FALSE)</f>
        <v>Baseline</v>
      </c>
      <c r="L99" s="28" t="s">
        <v>18</v>
      </c>
      <c r="M99" s="13" t="s">
        <v>330</v>
      </c>
      <c r="N99" s="17" t="s">
        <v>512</v>
      </c>
      <c r="O99" s="18" t="s">
        <v>16</v>
      </c>
      <c r="P99" s="18"/>
      <c r="Q99" s="18" t="s">
        <v>515</v>
      </c>
      <c r="S99" s="52"/>
    </row>
    <row r="100" spans="1:19" s="51" customFormat="1" ht="92.4" x14ac:dyDescent="0.3">
      <c r="A100" s="13" t="s">
        <v>191</v>
      </c>
      <c r="B100" s="13">
        <v>37</v>
      </c>
      <c r="C100" s="14" t="s">
        <v>31</v>
      </c>
      <c r="D100" s="14" t="str">
        <f t="shared" si="15"/>
        <v>G3-37e</v>
      </c>
      <c r="E100" s="14" t="str">
        <f>VLOOKUP(B100,Rules!$B$3:$G$50,2,FALSE)</f>
        <v>CHW Loop has correct number of chillers based on Table G3.1.3.7</v>
      </c>
      <c r="F100" s="14" t="str">
        <f>VLOOKUP($B100,Rules!$B$3:$G$50,4,FALSE)</f>
        <v>Baseline RMR = expected value</v>
      </c>
      <c r="G100" s="14" t="str">
        <f>VLOOKUP($B100,Rules!$B$3:$G$50,5,FALSE)</f>
        <v>none</v>
      </c>
      <c r="H100" s="14" t="str">
        <f>VLOOKUP($B100,Rules!$B$3:$G$50,6,FALSE)</f>
        <v>Yes</v>
      </c>
      <c r="I100" s="14" t="s">
        <v>192</v>
      </c>
      <c r="J100" s="13" t="s">
        <v>266</v>
      </c>
      <c r="K100" s="16" t="str">
        <f>VLOOKUP($B100,Rules!$B$3:$G$39,3,FALSE)</f>
        <v>Baseline</v>
      </c>
      <c r="L100" s="28" t="s">
        <v>18</v>
      </c>
      <c r="M100" s="13" t="s">
        <v>330</v>
      </c>
      <c r="N100" s="17" t="s">
        <v>512</v>
      </c>
      <c r="O100" s="18" t="s">
        <v>16</v>
      </c>
      <c r="P100" s="18"/>
      <c r="Q100" s="18" t="s">
        <v>516</v>
      </c>
      <c r="S100" s="52"/>
    </row>
    <row r="101" spans="1:19" s="51" customFormat="1" ht="92.4" x14ac:dyDescent="0.3">
      <c r="A101" s="13" t="s">
        <v>191</v>
      </c>
      <c r="B101" s="13">
        <v>37</v>
      </c>
      <c r="C101" s="14" t="s">
        <v>32</v>
      </c>
      <c r="D101" s="14" t="str">
        <f t="shared" si="15"/>
        <v>G3-37f</v>
      </c>
      <c r="E101" s="14" t="str">
        <f>VLOOKUP(B101,Rules!$B$3:$G$50,2,FALSE)</f>
        <v>CHW Loop has correct number of chillers based on Table G3.1.3.7</v>
      </c>
      <c r="F101" s="14" t="str">
        <f>VLOOKUP($B101,Rules!$B$3:$G$50,4,FALSE)</f>
        <v>Baseline RMR = expected value</v>
      </c>
      <c r="G101" s="14" t="str">
        <f>VLOOKUP($B101,Rules!$B$3:$G$50,5,FALSE)</f>
        <v>none</v>
      </c>
      <c r="H101" s="14" t="str">
        <f>VLOOKUP($B101,Rules!$B$3:$G$50,6,FALSE)</f>
        <v>Yes</v>
      </c>
      <c r="I101" s="14" t="s">
        <v>192</v>
      </c>
      <c r="J101" s="13" t="s">
        <v>267</v>
      </c>
      <c r="K101" s="16" t="str">
        <f>VLOOKUP($B101,Rules!$B$3:$G$39,3,FALSE)</f>
        <v>Baseline</v>
      </c>
      <c r="L101" s="16" t="s">
        <v>17</v>
      </c>
      <c r="M101" s="13" t="s">
        <v>520</v>
      </c>
      <c r="N101" s="17" t="s">
        <v>512</v>
      </c>
      <c r="O101" s="18" t="s">
        <v>16</v>
      </c>
      <c r="P101" s="18"/>
      <c r="Q101" s="18" t="s">
        <v>517</v>
      </c>
      <c r="S101" s="52"/>
    </row>
    <row r="102" spans="1:19" s="51" customFormat="1" ht="92.4" x14ac:dyDescent="0.3">
      <c r="A102" s="13" t="s">
        <v>191</v>
      </c>
      <c r="B102" s="13">
        <v>37</v>
      </c>
      <c r="C102" s="14" t="s">
        <v>247</v>
      </c>
      <c r="D102" s="14" t="str">
        <f t="shared" ref="D102" si="27">A102&amp;"-"&amp;B102&amp;C102</f>
        <v>G3-37g</v>
      </c>
      <c r="E102" s="14" t="str">
        <f>VLOOKUP(B102,Rules!$B$3:$G$50,2,FALSE)</f>
        <v>CHW Loop has correct number of chillers based on Table G3.1.3.7</v>
      </c>
      <c r="F102" s="14" t="str">
        <f>VLOOKUP($B102,Rules!$B$3:$G$50,4,FALSE)</f>
        <v>Baseline RMR = expected value</v>
      </c>
      <c r="G102" s="14" t="str">
        <f>VLOOKUP($B102,Rules!$B$3:$G$50,5,FALSE)</f>
        <v>none</v>
      </c>
      <c r="H102" s="14" t="str">
        <f>VLOOKUP($B102,Rules!$B$3:$G$50,6,FALSE)</f>
        <v>Yes</v>
      </c>
      <c r="I102" s="14" t="s">
        <v>192</v>
      </c>
      <c r="J102" s="13" t="s">
        <v>267</v>
      </c>
      <c r="K102" s="16" t="str">
        <f>VLOOKUP($B102,Rules!$B$3:$G$39,3,FALSE)</f>
        <v>Baseline</v>
      </c>
      <c r="L102" s="16" t="s">
        <v>17</v>
      </c>
      <c r="M102" s="13" t="s">
        <v>521</v>
      </c>
      <c r="N102" s="17" t="s">
        <v>512</v>
      </c>
      <c r="O102" s="18" t="s">
        <v>16</v>
      </c>
      <c r="P102" s="18"/>
      <c r="Q102" s="18" t="s">
        <v>518</v>
      </c>
      <c r="S102" s="52"/>
    </row>
    <row r="103" spans="1:19" s="51" customFormat="1" ht="92.4" x14ac:dyDescent="0.3">
      <c r="A103" s="13" t="s">
        <v>191</v>
      </c>
      <c r="B103" s="13">
        <v>37</v>
      </c>
      <c r="C103" s="14" t="s">
        <v>522</v>
      </c>
      <c r="D103" s="14" t="str">
        <f t="shared" si="15"/>
        <v>G3-37h</v>
      </c>
      <c r="E103" s="14" t="str">
        <f>VLOOKUP(B103,Rules!$B$3:$G$50,2,FALSE)</f>
        <v>CHW Loop has correct number of chillers based on Table G3.1.3.7</v>
      </c>
      <c r="F103" s="14" t="str">
        <f>VLOOKUP($B103,Rules!$B$3:$G$50,4,FALSE)</f>
        <v>Baseline RMR = expected value</v>
      </c>
      <c r="G103" s="14" t="str">
        <f>VLOOKUP($B103,Rules!$B$3:$G$50,5,FALSE)</f>
        <v>none</v>
      </c>
      <c r="H103" s="14" t="str">
        <f>VLOOKUP($B103,Rules!$B$3:$G$50,6,FALSE)</f>
        <v>Yes</v>
      </c>
      <c r="I103" s="14" t="s">
        <v>192</v>
      </c>
      <c r="J103" s="13" t="s">
        <v>267</v>
      </c>
      <c r="K103" s="16" t="str">
        <f>VLOOKUP($B103,Rules!$B$3:$G$39,3,FALSE)</f>
        <v>Baseline</v>
      </c>
      <c r="L103" s="16" t="s">
        <v>17</v>
      </c>
      <c r="M103" s="13" t="s">
        <v>520</v>
      </c>
      <c r="N103" s="17" t="s">
        <v>512</v>
      </c>
      <c r="O103" s="18" t="s">
        <v>16</v>
      </c>
      <c r="P103" s="18"/>
      <c r="Q103" s="18" t="s">
        <v>519</v>
      </c>
      <c r="S103" s="52"/>
    </row>
    <row r="104" spans="1:19" s="60" customFormat="1" ht="79.2" x14ac:dyDescent="0.3">
      <c r="A104" s="19" t="s">
        <v>191</v>
      </c>
      <c r="B104" s="19">
        <v>38</v>
      </c>
      <c r="C104" s="20" t="s">
        <v>21</v>
      </c>
      <c r="D104" s="20" t="str">
        <f t="shared" ref="D104" si="28">A104&amp;"-"&amp;B104&amp;C104</f>
        <v>G3-38a</v>
      </c>
      <c r="E104" s="20" t="str">
        <f>VLOOKUP(B104,Rules!$B$3:$G$50,2,FALSE)</f>
        <v>Chiller capacity is correct</v>
      </c>
      <c r="F104" s="20" t="str">
        <f>VLOOKUP($B104,Rules!$B$3:$G$50,4,FALSE)</f>
        <v>Baseline RMR = expected value</v>
      </c>
      <c r="G104" s="20" t="str">
        <f>VLOOKUP($B104,Rules!$B$3:$G$50,5,FALSE)</f>
        <v xml:space="preserve">Rule 37 is true </v>
      </c>
      <c r="H104" s="20" t="str">
        <f>VLOOKUP($B104,Rules!$B$3:$G$50,6,FALSE)</f>
        <v>Yes</v>
      </c>
      <c r="I104" s="20" t="s">
        <v>195</v>
      </c>
      <c r="J104" s="19" t="s">
        <v>264</v>
      </c>
      <c r="K104" s="22" t="e">
        <f>VLOOKUP($B104,Rules!$B$3:$G$39,3,FALSE)</f>
        <v>#N/A</v>
      </c>
      <c r="L104" s="25" t="s">
        <v>18</v>
      </c>
      <c r="M104" s="19" t="s">
        <v>534</v>
      </c>
      <c r="N104" s="23" t="s">
        <v>524</v>
      </c>
      <c r="O104" s="24" t="s">
        <v>16</v>
      </c>
      <c r="P104" s="24"/>
      <c r="Q104" s="24" t="s">
        <v>525</v>
      </c>
      <c r="S104" s="61"/>
    </row>
    <row r="105" spans="1:19" s="60" customFormat="1" ht="79.2" x14ac:dyDescent="0.3">
      <c r="A105" s="19" t="s">
        <v>191</v>
      </c>
      <c r="B105" s="19">
        <v>38</v>
      </c>
      <c r="C105" s="20" t="s">
        <v>22</v>
      </c>
      <c r="D105" s="20" t="str">
        <f t="shared" si="15"/>
        <v>G3-38b</v>
      </c>
      <c r="E105" s="20" t="str">
        <f>VLOOKUP(B105,Rules!$B$3:$G$50,2,FALSE)</f>
        <v>Chiller capacity is correct</v>
      </c>
      <c r="F105" s="20" t="str">
        <f>VLOOKUP($B105,Rules!$B$3:$G$50,4,FALSE)</f>
        <v>Baseline RMR = expected value</v>
      </c>
      <c r="G105" s="20" t="str">
        <f>VLOOKUP($B105,Rules!$B$3:$G$50,5,FALSE)</f>
        <v xml:space="preserve">Rule 37 is true </v>
      </c>
      <c r="H105" s="20" t="str">
        <f>VLOOKUP($B105,Rules!$B$3:$G$50,6,FALSE)</f>
        <v>Yes</v>
      </c>
      <c r="I105" s="20" t="s">
        <v>195</v>
      </c>
      <c r="J105" s="19" t="s">
        <v>264</v>
      </c>
      <c r="K105" s="22" t="e">
        <f>VLOOKUP($B105,Rules!$B$3:$G$39,3,FALSE)</f>
        <v>#N/A</v>
      </c>
      <c r="L105" s="25" t="s">
        <v>18</v>
      </c>
      <c r="M105" s="19" t="s">
        <v>534</v>
      </c>
      <c r="N105" s="23" t="s">
        <v>524</v>
      </c>
      <c r="O105" s="24" t="s">
        <v>16</v>
      </c>
      <c r="P105" s="24"/>
      <c r="Q105" s="24" t="s">
        <v>526</v>
      </c>
      <c r="S105" s="61"/>
    </row>
    <row r="106" spans="1:19" s="60" customFormat="1" ht="79.2" x14ac:dyDescent="0.3">
      <c r="A106" s="19" t="s">
        <v>191</v>
      </c>
      <c r="B106" s="19">
        <v>38</v>
      </c>
      <c r="C106" s="20" t="s">
        <v>27</v>
      </c>
      <c r="D106" s="20" t="str">
        <f t="shared" ref="D106" si="29">A106&amp;"-"&amp;B106&amp;C106</f>
        <v>G3-38c</v>
      </c>
      <c r="E106" s="20" t="str">
        <f>VLOOKUP(B106,Rules!$B$3:$G$50,2,FALSE)</f>
        <v>Chiller capacity is correct</v>
      </c>
      <c r="F106" s="20" t="str">
        <f>VLOOKUP($B106,Rules!$B$3:$G$50,4,FALSE)</f>
        <v>Baseline RMR = expected value</v>
      </c>
      <c r="G106" s="20" t="str">
        <f>VLOOKUP($B106,Rules!$B$3:$G$50,5,FALSE)</f>
        <v xml:space="preserve">Rule 37 is true </v>
      </c>
      <c r="H106" s="20" t="str">
        <f>VLOOKUP($B106,Rules!$B$3:$G$50,6,FALSE)</f>
        <v>Yes</v>
      </c>
      <c r="I106" s="20" t="s">
        <v>195</v>
      </c>
      <c r="J106" s="19" t="s">
        <v>264</v>
      </c>
      <c r="K106" s="22" t="e">
        <f>VLOOKUP($B106,Rules!$B$3:$G$39,3,FALSE)</f>
        <v>#N/A</v>
      </c>
      <c r="L106" s="25" t="s">
        <v>18</v>
      </c>
      <c r="M106" s="19" t="s">
        <v>534</v>
      </c>
      <c r="N106" s="23" t="s">
        <v>524</v>
      </c>
      <c r="O106" s="24" t="s">
        <v>16</v>
      </c>
      <c r="P106" s="24"/>
      <c r="Q106" s="24" t="s">
        <v>527</v>
      </c>
      <c r="S106" s="61"/>
    </row>
    <row r="107" spans="1:19" s="60" customFormat="1" ht="79.2" x14ac:dyDescent="0.3">
      <c r="A107" s="19" t="s">
        <v>191</v>
      </c>
      <c r="B107" s="19">
        <v>38</v>
      </c>
      <c r="C107" s="20" t="s">
        <v>30</v>
      </c>
      <c r="D107" s="20" t="str">
        <f t="shared" si="15"/>
        <v>G3-38d</v>
      </c>
      <c r="E107" s="20" t="str">
        <f>VLOOKUP(B107,Rules!$B$3:$G$50,2,FALSE)</f>
        <v>Chiller capacity is correct</v>
      </c>
      <c r="F107" s="20" t="str">
        <f>VLOOKUP($B107,Rules!$B$3:$G$50,4,FALSE)</f>
        <v>Baseline RMR = expected value</v>
      </c>
      <c r="G107" s="20" t="str">
        <f>VLOOKUP($B107,Rules!$B$3:$G$50,5,FALSE)</f>
        <v xml:space="preserve">Rule 37 is true </v>
      </c>
      <c r="H107" s="20" t="str">
        <f>VLOOKUP($B107,Rules!$B$3:$G$50,6,FALSE)</f>
        <v>Yes</v>
      </c>
      <c r="I107" s="20" t="s">
        <v>195</v>
      </c>
      <c r="J107" s="19" t="s">
        <v>264</v>
      </c>
      <c r="K107" s="22" t="e">
        <f>VLOOKUP($B107,Rules!$B$3:$G$39,3,FALSE)</f>
        <v>#N/A</v>
      </c>
      <c r="L107" s="25" t="s">
        <v>18</v>
      </c>
      <c r="M107" s="19" t="s">
        <v>534</v>
      </c>
      <c r="N107" s="23" t="s">
        <v>524</v>
      </c>
      <c r="O107" s="24" t="s">
        <v>16</v>
      </c>
      <c r="P107" s="24"/>
      <c r="Q107" s="24" t="s">
        <v>528</v>
      </c>
      <c r="S107" s="61"/>
    </row>
    <row r="108" spans="1:19" s="60" customFormat="1" ht="79.2" x14ac:dyDescent="0.3">
      <c r="A108" s="19" t="s">
        <v>191</v>
      </c>
      <c r="B108" s="19">
        <v>38</v>
      </c>
      <c r="C108" s="20" t="s">
        <v>31</v>
      </c>
      <c r="D108" s="20" t="str">
        <f t="shared" ref="D108:D112" si="30">A108&amp;"-"&amp;B108&amp;C108</f>
        <v>G3-38e</v>
      </c>
      <c r="E108" s="20" t="str">
        <f>VLOOKUP(B108,Rules!$B$3:$G$50,2,FALSE)</f>
        <v>Chiller capacity is correct</v>
      </c>
      <c r="F108" s="20" t="str">
        <f>VLOOKUP($B108,Rules!$B$3:$G$50,4,FALSE)</f>
        <v>Baseline RMR = expected value</v>
      </c>
      <c r="G108" s="20" t="str">
        <f>VLOOKUP($B108,Rules!$B$3:$G$50,5,FALSE)</f>
        <v xml:space="preserve">Rule 37 is true </v>
      </c>
      <c r="H108" s="20" t="str">
        <f>VLOOKUP($B108,Rules!$B$3:$G$50,6,FALSE)</f>
        <v>Yes</v>
      </c>
      <c r="I108" s="20" t="s">
        <v>195</v>
      </c>
      <c r="J108" s="19" t="s">
        <v>264</v>
      </c>
      <c r="K108" s="22" t="e">
        <f>VLOOKUP($B108,Rules!$B$3:$G$39,3,FALSE)</f>
        <v>#N/A</v>
      </c>
      <c r="L108" s="25" t="s">
        <v>18</v>
      </c>
      <c r="M108" s="19" t="s">
        <v>534</v>
      </c>
      <c r="N108" s="23" t="s">
        <v>524</v>
      </c>
      <c r="O108" s="24" t="s">
        <v>16</v>
      </c>
      <c r="P108" s="24"/>
      <c r="Q108" s="24" t="s">
        <v>529</v>
      </c>
      <c r="S108" s="61"/>
    </row>
    <row r="109" spans="1:19" s="60" customFormat="1" ht="79.2" x14ac:dyDescent="0.3">
      <c r="A109" s="19" t="s">
        <v>191</v>
      </c>
      <c r="B109" s="19">
        <v>38</v>
      </c>
      <c r="C109" s="20" t="s">
        <v>32</v>
      </c>
      <c r="D109" s="20" t="str">
        <f t="shared" ref="D109" si="31">A109&amp;"-"&amp;B109&amp;C109</f>
        <v>G3-38f</v>
      </c>
      <c r="E109" s="20" t="str">
        <f>VLOOKUP(B109,Rules!$B$3:$G$50,2,FALSE)</f>
        <v>Chiller capacity is correct</v>
      </c>
      <c r="F109" s="20" t="str">
        <f>VLOOKUP($B109,Rules!$B$3:$G$50,4,FALSE)</f>
        <v>Baseline RMR = expected value</v>
      </c>
      <c r="G109" s="20" t="str">
        <f>VLOOKUP($B109,Rules!$B$3:$G$50,5,FALSE)</f>
        <v xml:space="preserve">Rule 37 is true </v>
      </c>
      <c r="H109" s="20" t="str">
        <f>VLOOKUP($B109,Rules!$B$3:$G$50,6,FALSE)</f>
        <v>Yes</v>
      </c>
      <c r="I109" s="20" t="s">
        <v>195</v>
      </c>
      <c r="J109" s="19" t="s">
        <v>265</v>
      </c>
      <c r="K109" s="22" t="e">
        <f>VLOOKUP($B109,Rules!$B$3:$G$39,3,FALSE)</f>
        <v>#N/A</v>
      </c>
      <c r="L109" s="22" t="s">
        <v>17</v>
      </c>
      <c r="M109" s="19" t="s">
        <v>535</v>
      </c>
      <c r="N109" s="23" t="s">
        <v>524</v>
      </c>
      <c r="O109" s="24" t="s">
        <v>16</v>
      </c>
      <c r="P109" s="24"/>
      <c r="Q109" s="24" t="s">
        <v>530</v>
      </c>
      <c r="S109" s="61"/>
    </row>
    <row r="110" spans="1:19" s="60" customFormat="1" ht="79.2" x14ac:dyDescent="0.3">
      <c r="A110" s="19" t="s">
        <v>191</v>
      </c>
      <c r="B110" s="19">
        <v>38</v>
      </c>
      <c r="C110" s="20" t="s">
        <v>247</v>
      </c>
      <c r="D110" s="20" t="str">
        <f t="shared" si="30"/>
        <v>G3-38g</v>
      </c>
      <c r="E110" s="20" t="str">
        <f>VLOOKUP(B110,Rules!$B$3:$G$50,2,FALSE)</f>
        <v>Chiller capacity is correct</v>
      </c>
      <c r="F110" s="20" t="str">
        <f>VLOOKUP($B110,Rules!$B$3:$G$50,4,FALSE)</f>
        <v>Baseline RMR = expected value</v>
      </c>
      <c r="G110" s="20" t="str">
        <f>VLOOKUP($B110,Rules!$B$3:$G$50,5,FALSE)</f>
        <v xml:space="preserve">Rule 37 is true </v>
      </c>
      <c r="H110" s="20" t="str">
        <f>VLOOKUP($B110,Rules!$B$3:$G$50,6,FALSE)</f>
        <v>Yes</v>
      </c>
      <c r="I110" s="20" t="s">
        <v>195</v>
      </c>
      <c r="J110" s="19" t="s">
        <v>265</v>
      </c>
      <c r="K110" s="22" t="e">
        <f>VLOOKUP($B110,Rules!$B$3:$G$39,3,FALSE)</f>
        <v>#N/A</v>
      </c>
      <c r="L110" s="22" t="s">
        <v>17</v>
      </c>
      <c r="M110" s="19" t="s">
        <v>536</v>
      </c>
      <c r="N110" s="23" t="s">
        <v>524</v>
      </c>
      <c r="O110" s="24" t="s">
        <v>16</v>
      </c>
      <c r="P110" s="24"/>
      <c r="Q110" s="24" t="s">
        <v>531</v>
      </c>
      <c r="S110" s="61"/>
    </row>
    <row r="111" spans="1:19" s="60" customFormat="1" ht="79.2" x14ac:dyDescent="0.3">
      <c r="A111" s="19" t="s">
        <v>191</v>
      </c>
      <c r="B111" s="19">
        <v>38</v>
      </c>
      <c r="C111" s="20" t="s">
        <v>522</v>
      </c>
      <c r="D111" s="20" t="str">
        <f t="shared" ref="D111" si="32">A111&amp;"-"&amp;B111&amp;C111</f>
        <v>G3-38h</v>
      </c>
      <c r="E111" s="20" t="str">
        <f>VLOOKUP(B111,Rules!$B$3:$G$50,2,FALSE)</f>
        <v>Chiller capacity is correct</v>
      </c>
      <c r="F111" s="20" t="str">
        <f>VLOOKUP($B111,Rules!$B$3:$G$50,4,FALSE)</f>
        <v>Baseline RMR = expected value</v>
      </c>
      <c r="G111" s="20" t="str">
        <f>VLOOKUP($B111,Rules!$B$3:$G$50,5,FALSE)</f>
        <v xml:space="preserve">Rule 37 is true </v>
      </c>
      <c r="H111" s="20" t="str">
        <f>VLOOKUP($B111,Rules!$B$3:$G$50,6,FALSE)</f>
        <v>Yes</v>
      </c>
      <c r="I111" s="20" t="s">
        <v>195</v>
      </c>
      <c r="J111" s="19" t="s">
        <v>265</v>
      </c>
      <c r="K111" s="22" t="e">
        <f>VLOOKUP($B111,Rules!$B$3:$G$39,3,FALSE)</f>
        <v>#N/A</v>
      </c>
      <c r="L111" s="22" t="s">
        <v>17</v>
      </c>
      <c r="M111" s="19" t="s">
        <v>537</v>
      </c>
      <c r="N111" s="23" t="s">
        <v>524</v>
      </c>
      <c r="O111" s="24" t="s">
        <v>16</v>
      </c>
      <c r="P111" s="24"/>
      <c r="Q111" s="24" t="s">
        <v>532</v>
      </c>
      <c r="S111" s="61"/>
    </row>
    <row r="112" spans="1:19" s="60" customFormat="1" ht="79.2" x14ac:dyDescent="0.3">
      <c r="A112" s="19" t="s">
        <v>191</v>
      </c>
      <c r="B112" s="19">
        <v>38</v>
      </c>
      <c r="C112" s="20" t="s">
        <v>523</v>
      </c>
      <c r="D112" s="20" t="str">
        <f t="shared" si="30"/>
        <v>G3-38i</v>
      </c>
      <c r="E112" s="20" t="str">
        <f>VLOOKUP(B112,Rules!$B$3:$G$50,2,FALSE)</f>
        <v>Chiller capacity is correct</v>
      </c>
      <c r="F112" s="20" t="str">
        <f>VLOOKUP($B112,Rules!$B$3:$G$50,4,FALSE)</f>
        <v>Baseline RMR = expected value</v>
      </c>
      <c r="G112" s="20" t="str">
        <f>VLOOKUP($B112,Rules!$B$3:$G$50,5,FALSE)</f>
        <v xml:space="preserve">Rule 37 is true </v>
      </c>
      <c r="H112" s="20" t="str">
        <f>VLOOKUP($B112,Rules!$B$3:$G$50,6,FALSE)</f>
        <v>Yes</v>
      </c>
      <c r="I112" s="20" t="s">
        <v>195</v>
      </c>
      <c r="J112" s="19" t="s">
        <v>265</v>
      </c>
      <c r="K112" s="22" t="e">
        <f>VLOOKUP($B112,Rules!$B$3:$G$39,3,FALSE)</f>
        <v>#N/A</v>
      </c>
      <c r="L112" s="22" t="s">
        <v>17</v>
      </c>
      <c r="M112" s="19" t="s">
        <v>538</v>
      </c>
      <c r="N112" s="23" t="s">
        <v>524</v>
      </c>
      <c r="O112" s="24" t="s">
        <v>16</v>
      </c>
      <c r="P112" s="24"/>
      <c r="Q112" s="24" t="s">
        <v>533</v>
      </c>
      <c r="S112" s="61"/>
    </row>
  </sheetData>
  <mergeCells count="5">
    <mergeCell ref="S9:S13"/>
    <mergeCell ref="S16:S17"/>
    <mergeCell ref="S14:S15"/>
    <mergeCell ref="S52:S53"/>
    <mergeCell ref="S54:S55"/>
  </mergeCells>
  <phoneticPr fontId="8" type="noConversion"/>
  <dataValidations count="3">
    <dataValidation type="list" allowBlank="1" showInputMessage="1" showErrorMessage="1" sqref="K32:K33 K5:K6 K36:K37 K9:K17 K27:K29 K40:K112" xr:uid="{18217D53-C02B-42FD-A5BC-8F21F641302A}">
      <formula1>"User, Proposed, Baseline"</formula1>
    </dataValidation>
    <dataValidation type="list" allowBlank="1" showInputMessage="1" showErrorMessage="1" sqref="K30:K31 K34:K35 K3:K4 K7:K8 K38:K39 K18:K26" xr:uid="{59AAF76E-3943-4019-9F97-3067C2F12D03}">
      <formula1>"User, Proposed , Baseline"</formula1>
    </dataValidation>
    <dataValidation type="list" allowBlank="1" showInputMessage="1" showErrorMessage="1" sqref="L3:L112" xr:uid="{38B26A80-16D0-4231-ABF4-4B2F1BEC45E3}">
      <formula1>"Pass, Fail"</formula1>
    </dataValidation>
  </dataValidations>
  <pageMargins left="0.7" right="0.7" top="0.75" bottom="0.75" header="0.3" footer="0.3"/>
  <pageSetup scale="52" fitToHeight="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2203-16B9-467C-AE40-B71BDAF997C2}">
  <dimension ref="A1:J3"/>
  <sheetViews>
    <sheetView workbookViewId="0">
      <selection activeCell="A3" sqref="A3:J3"/>
    </sheetView>
  </sheetViews>
  <sheetFormatPr defaultRowHeight="14.4" x14ac:dyDescent="0.3"/>
  <cols>
    <col min="3" max="6" width="16.109375" customWidth="1"/>
    <col min="7" max="7" width="18.109375" customWidth="1"/>
    <col min="8" max="8" width="16.33203125" customWidth="1"/>
    <col min="9" max="9" width="16.44140625" customWidth="1"/>
    <col min="10" max="10" width="15.44140625" customWidth="1"/>
  </cols>
  <sheetData>
    <row r="1" spans="1:10" ht="40.200000000000003" thickBot="1" x14ac:dyDescent="0.35">
      <c r="A1" s="11" t="s">
        <v>14</v>
      </c>
      <c r="B1" s="11" t="s">
        <v>15</v>
      </c>
      <c r="C1" s="11" t="s">
        <v>6</v>
      </c>
      <c r="D1" s="11" t="s">
        <v>13</v>
      </c>
      <c r="E1" s="11" t="s">
        <v>12</v>
      </c>
      <c r="F1" s="11" t="s">
        <v>24</v>
      </c>
      <c r="G1" s="11" t="s">
        <v>10</v>
      </c>
      <c r="H1" s="12" t="s">
        <v>9</v>
      </c>
      <c r="I1" s="12" t="s">
        <v>8</v>
      </c>
      <c r="J1" s="12" t="s">
        <v>7</v>
      </c>
    </row>
    <row r="2" spans="1:10" x14ac:dyDescent="0.3">
      <c r="A2" s="5"/>
      <c r="B2" s="8" t="s">
        <v>1</v>
      </c>
      <c r="C2" s="5"/>
      <c r="D2" s="5"/>
      <c r="E2" s="5"/>
      <c r="F2" s="5"/>
      <c r="G2" s="5"/>
      <c r="H2" s="7"/>
      <c r="I2" s="7"/>
      <c r="J2" s="7"/>
    </row>
    <row r="3" spans="1:10" ht="57.6" x14ac:dyDescent="0.3">
      <c r="A3">
        <v>1</v>
      </c>
      <c r="B3" s="58" t="s">
        <v>184</v>
      </c>
      <c r="C3" t="s">
        <v>185</v>
      </c>
      <c r="D3" t="s">
        <v>186</v>
      </c>
      <c r="E3" t="b">
        <v>1</v>
      </c>
      <c r="F3" s="59" t="s">
        <v>189</v>
      </c>
      <c r="G3" s="59" t="s">
        <v>187</v>
      </c>
      <c r="J3" s="59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68B8A2E61F349ADF9513FBA327309" ma:contentTypeVersion="8" ma:contentTypeDescription="Create a new document." ma:contentTypeScope="" ma:versionID="ba2ac6a1432b574feed65b49ff906084">
  <xsd:schema xmlns:xsd="http://www.w3.org/2001/XMLSchema" xmlns:xs="http://www.w3.org/2001/XMLSchema" xmlns:p="http://schemas.microsoft.com/office/2006/metadata/properties" xmlns:ns3="47eef031-b010-4201-8961-653aeb48dbf8" targetNamespace="http://schemas.microsoft.com/office/2006/metadata/properties" ma:root="true" ma:fieldsID="4cbb82227281a119a1f1d6f6391b8eae" ns3:_="">
    <xsd:import namespace="47eef031-b010-4201-8961-653aeb48db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ef031-b010-4201-8961-653aeb48db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C849B5-5355-4754-84AC-173303C2DD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ef031-b010-4201-8961-653aeb48d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1AB8D8-494F-4F4C-9255-4C20E4C242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C1A9D-B64D-4DF6-9C72-E3590E177229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7eef031-b010-4201-8961-653aeb48dbf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Rules</vt:lpstr>
      <vt:lpstr>Schema Data Elements</vt:lpstr>
      <vt:lpstr>Test Case Descriptions</vt:lpstr>
      <vt:lpstr>Sheet1</vt:lpstr>
      <vt:lpstr>Rules!Print_Area</vt:lpstr>
      <vt:lpstr>'Schema Data Elements'!Print_Area</vt:lpstr>
      <vt:lpstr>'Test Case Descriptions'!Print_Area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Tillou</dc:creator>
  <cp:lastModifiedBy>test</cp:lastModifiedBy>
  <cp:lastPrinted>2021-03-02T17:48:21Z</cp:lastPrinted>
  <dcterms:created xsi:type="dcterms:W3CDTF">2020-09-03T14:32:32Z</dcterms:created>
  <dcterms:modified xsi:type="dcterms:W3CDTF">2021-03-07T17:04:34Z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0x010100ABC68B8A2E61F349ADF9513FBA327309</vt:lpwstr>
  </property>
</Properties>
</file>